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visitscotland-my.sharepoint.com/personal/joseph_hajiroussos_visitscotland_com/Documents/Desktop/Misc/"/>
    </mc:Choice>
  </mc:AlternateContent>
  <xr:revisionPtr revIDLastSave="154" documentId="8_{32167A32-C20E-4019-AA0A-D4A52C5107F0}" xr6:coauthVersionLast="47" xr6:coauthVersionMax="47" xr10:uidLastSave="{F6A133A4-2140-4632-BD0C-A2F4EDEAB1D6}"/>
  <bookViews>
    <workbookView xWindow="28680" yWindow="-120" windowWidth="29040" windowHeight="15720" activeTab="3" xr2:uid="{00000000-000D-0000-FFFF-FFFF00000000}"/>
  </bookViews>
  <sheets>
    <sheet name="Brief" sheetId="1" r:id="rId1"/>
    <sheet name="Contract Terms" sheetId="4" r:id="rId2"/>
    <sheet name="Data" sheetId="2" r:id="rId3"/>
    <sheet name="Workings" sheetId="3" r:id="rId4"/>
  </sheets>
  <definedNames>
    <definedName name="_xlnm._FilterDatabase" localSheetId="2" hidden="1">Data!$A$1:$K$1937</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3" l="1"/>
  <c r="B53" i="3"/>
  <c r="B51" i="3"/>
  <c r="B49" i="3"/>
  <c r="B47" i="3"/>
  <c r="B38" i="3"/>
  <c r="B19" i="3"/>
  <c r="B24" i="3" s="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2" i="2"/>
  <c r="B31" i="3" s="1"/>
  <c r="B14" i="3"/>
  <c r="B13" i="3"/>
  <c r="B21" i="3" l="1"/>
  <c r="B25" i="3" s="1"/>
  <c r="B22" i="3"/>
  <c r="B23" i="3"/>
  <c r="B15" i="3"/>
  <c r="B33" i="3" l="1"/>
  <c r="B58" i="3" l="1"/>
  <c r="B4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Alexandra Eccles</author>
  </authors>
  <commentList>
    <comment ref="F246" authorId="0" shapeId="0" xr:uid="{57A8929B-E41E-42A4-9F38-A0EE3D981CE4}">
      <text>
        <r>
          <rPr>
            <sz val="9"/>
            <color indexed="81"/>
            <rFont val="Tahoma"/>
            <charset val="1"/>
          </rPr>
          <t xml:space="preserve">
this is an error input, it should read 123</t>
        </r>
      </text>
    </comment>
  </commentList>
</comments>
</file>

<file path=xl/sharedStrings.xml><?xml version="1.0" encoding="utf-8"?>
<sst xmlns="http://schemas.openxmlformats.org/spreadsheetml/2006/main" count="7827" uniqueCount="79">
  <si>
    <r>
      <t xml:space="preserve">Please use the </t>
    </r>
    <r>
      <rPr>
        <b/>
        <sz val="11"/>
        <color theme="1"/>
        <rFont val="Calibri"/>
        <family val="2"/>
        <scheme val="minor"/>
      </rPr>
      <t>Workings tab</t>
    </r>
    <r>
      <rPr>
        <sz val="11"/>
        <color theme="1"/>
        <rFont val="Calibri"/>
        <family val="2"/>
        <scheme val="minor"/>
      </rPr>
      <t xml:space="preserve"> to do your calculations in. Use formulas (e.g. do not copy paste as values from pivots) so we can see the logic you used to calculate the charges. Feel free to add commentary to explain your logic.</t>
    </r>
  </si>
  <si>
    <t>Questions to answer:</t>
  </si>
  <si>
    <t>2) How much rebate are we giving away for each departing passenger?</t>
  </si>
  <si>
    <t>3) What is the overall discount off tariff for Year 2? (percentage terms)</t>
  </si>
  <si>
    <t>*Tariff (aviation charges) consists of Passenger, Weight and Parking Charges and has already been paid to EDI by the airline.</t>
  </si>
  <si>
    <t>Contract Term:</t>
  </si>
  <si>
    <t>start</t>
  </si>
  <si>
    <t>end</t>
  </si>
  <si>
    <t>Rebate Claim period:</t>
  </si>
  <si>
    <r>
      <rPr>
        <b/>
        <sz val="11"/>
        <color theme="1"/>
        <rFont val="Calibri"/>
        <family val="2"/>
        <scheme val="minor"/>
      </rPr>
      <t xml:space="preserve">Year 2 </t>
    </r>
    <r>
      <rPr>
        <sz val="11"/>
        <color theme="1"/>
        <rFont val="Calibri"/>
        <family val="2"/>
        <scheme val="minor"/>
      </rPr>
      <t>of contract</t>
    </r>
  </si>
  <si>
    <t>Year 1</t>
  </si>
  <si>
    <t>Year 2</t>
  </si>
  <si>
    <t>Year 3</t>
  </si>
  <si>
    <t>Contract Terms:</t>
  </si>
  <si>
    <r>
      <rPr>
        <b/>
        <sz val="11"/>
        <color theme="1"/>
        <rFont val="Calibri"/>
        <family val="2"/>
        <scheme val="minor"/>
      </rPr>
      <t>Incentive 1</t>
    </r>
    <r>
      <rPr>
        <sz val="11"/>
        <color theme="1"/>
        <rFont val="Calibri"/>
        <family val="2"/>
        <scheme val="minor"/>
      </rPr>
      <t xml:space="preserve">
To incentivise the commencment of the new service, we're offering a percentage discount on Weight Charges as per the table on the right</t>
    </r>
  </si>
  <si>
    <r>
      <rPr>
        <b/>
        <sz val="11"/>
        <color theme="1"/>
        <rFont val="Calibri"/>
        <family val="2"/>
        <scheme val="minor"/>
      </rPr>
      <t xml:space="preserve">Incentive 2
</t>
    </r>
    <r>
      <rPr>
        <sz val="11"/>
        <color theme="1"/>
        <rFont val="Calibri"/>
        <family val="2"/>
        <scheme val="minor"/>
      </rPr>
      <t xml:space="preserve">
We're offering a volume rebate based on the number of departing passengers on the scheduled service to Marrakech.
The rebates outlined in the table on the right are incremental (i.e. the rebates are applicable for the relevant passengers within each band).</t>
    </r>
  </si>
  <si>
    <t>Rebate per Departing Passenger</t>
  </si>
  <si>
    <t>Departing Passenger Volume Band</t>
  </si>
  <si>
    <t xml:space="preserve">Year 1 </t>
  </si>
  <si>
    <t>40,000 - 49,999</t>
  </si>
  <si>
    <t>OperatorName</t>
  </si>
  <si>
    <t>RAK</t>
  </si>
  <si>
    <t>Arriving</t>
  </si>
  <si>
    <t>Scheduled</t>
  </si>
  <si>
    <t>Departing</t>
  </si>
  <si>
    <t>Positioning</t>
  </si>
  <si>
    <t>Weight Discount</t>
  </si>
  <si>
    <t>FlightType_ACCORDDescription</t>
  </si>
  <si>
    <t>AirportIATACode</t>
  </si>
  <si>
    <t>ActualDate</t>
  </si>
  <si>
    <t>ArrivingOrDeparting</t>
  </si>
  <si>
    <t>ParkingCharge</t>
  </si>
  <si>
    <t>PassengerCharge</t>
  </si>
  <si>
    <t>WeightCharge</t>
  </si>
  <si>
    <t>FlyFar</t>
  </si>
  <si>
    <t>In the Data tab you can see the record of FlyFar's operation at EDI, this shows you (among other things) how many passengers they served and how much FlyFar paid in aviation charges (EDI tariff)*.</t>
  </si>
  <si>
    <t>The Contract Terms tab contains excerpts from the contract between EDI and FlyFar outlining the incentive structure.</t>
  </si>
  <si>
    <t>1) What is the overall value to be rebated to FlyFar? What is the value of each incentive?</t>
  </si>
  <si>
    <t>CMN</t>
  </si>
  <si>
    <t>AGA</t>
  </si>
  <si>
    <t>FEZ</t>
  </si>
  <si>
    <t>The incentives outlined below apply to FlyFar's operation of a scheduled service (route) to Airports: Marrakesh, Casablanca and Agadir</t>
  </si>
  <si>
    <t>To incentivise the route operation, EDI offered a discount structure outlined in the contract (Contract Terms tab) to their airline FlyFar.
After the second year of operation, the airline came back to EDI and asked for us to calculate the rebate value for Year 2 of the contract. (Year 1 has already been claimed and reconciled).
As a Revenue Analyst your job is to calculate the value of the rebate due to be paid back to the airilne.</t>
  </si>
  <si>
    <t>26/03/2023 - 28/03/2026</t>
  </si>
  <si>
    <t>Capacity (Seats)</t>
  </si>
  <si>
    <t>Passengers</t>
  </si>
  <si>
    <t>ATMs (Flights)</t>
  </si>
  <si>
    <r>
      <rPr>
        <b/>
        <sz val="11"/>
        <color theme="1"/>
        <rFont val="Calibri"/>
        <family val="2"/>
        <scheme val="minor"/>
      </rPr>
      <t xml:space="preserve">Incentive 3
</t>
    </r>
    <r>
      <rPr>
        <sz val="11"/>
        <color theme="1"/>
        <rFont val="Calibri"/>
        <family val="2"/>
        <scheme val="minor"/>
      </rPr>
      <t xml:space="preserve">
We're also offering a Seat Factor based incentive where all passengers above the 90% Seat Factor threshold fly for free.</t>
    </r>
  </si>
  <si>
    <t>0 - 39.999</t>
  </si>
  <si>
    <t>50,000 - 59,999</t>
  </si>
  <si>
    <t>&gt; 60,000</t>
  </si>
  <si>
    <t>Firstly the data was checked to see whether there were any issues and if it was necessary to do any cleaning. 1 row (row 246) was identified as having a greater number of passengers than the capacity (1230 passengers and 150 capacity). This was likely  a data entry error, so the number of Passengers was changed to 123, removing the extra 0.</t>
  </si>
  <si>
    <t>Start date</t>
  </si>
  <si>
    <t>End date</t>
  </si>
  <si>
    <t>Rebate for RAK</t>
  </si>
  <si>
    <t>Rebate for CMN</t>
  </si>
  <si>
    <t>Rebate for AGA</t>
  </si>
  <si>
    <t>Total</t>
  </si>
  <si>
    <t>Value of incentive 1: Weight Discount</t>
  </si>
  <si>
    <t>Value of incentive 2: Rebate per Departing Passenger to RAK</t>
  </si>
  <si>
    <t>Total departing passengers to RAK in Year 2</t>
  </si>
  <si>
    <t>Rebate for 0 -39,999 band</t>
  </si>
  <si>
    <t>Rebate for 40,000 - 49,999</t>
  </si>
  <si>
    <t>Rebate for 50,000 - 59,999</t>
  </si>
  <si>
    <t>Rebate for &gt;60,000</t>
  </si>
  <si>
    <t>Value of incentive 3: Seat Factor Incentive</t>
  </si>
  <si>
    <t>Seat Factor Incentive</t>
  </si>
  <si>
    <t>Total value of Incentive 3:</t>
  </si>
  <si>
    <t>Seat Factor Incentive column was added to the data table, calculating the seat factor rebate for eligibile flights (Year 2, Scheduled, airports RAK, CMN, AGA, seat factor &gt; 90%, capacity and passengers &gt;0)</t>
  </si>
  <si>
    <t>Overall value to be rebated to FlyFar:</t>
  </si>
  <si>
    <t>Total departing passengers for FlyFlar in Year 2</t>
  </si>
  <si>
    <t>Rebate per departing passenger</t>
  </si>
  <si>
    <t>Tarrif = Passenger charge + Weight charge + Parking charge</t>
  </si>
  <si>
    <t>Total Passenger charges in Year 2</t>
  </si>
  <si>
    <t>Total Weight charges in Year 2</t>
  </si>
  <si>
    <t>Total Parking charges in Year 2</t>
  </si>
  <si>
    <t xml:space="preserve">Total Tarrif in Year 2 </t>
  </si>
  <si>
    <t>Overall discount percentage = (Overall rebate value/Total tarrif Y2)*100</t>
  </si>
  <si>
    <t xml:space="preserve">Overall discount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</si>
</sst>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809]* #,##0.00_-;\-[$£-809]* #,##0.00_-;_-[$£-809]* &quot;-&quot;??_-;_-@_-"/>
  </numFmts>
  <fonts count="12"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scheme val="minor"/>
    </font>
    <font>
      <b/>
      <sz val="9"/>
      <color theme="1"/>
      <name val="Calibri"/>
      <family val="2"/>
      <scheme val="minor"/>
    </font>
    <font>
      <sz val="9"/>
      <color theme="1"/>
      <name val="Calibri"/>
      <family val="2"/>
      <scheme val="minor"/>
    </font>
    <font>
      <i/>
      <sz val="11"/>
      <color theme="1"/>
      <name val="Calibri"/>
      <family val="2"/>
      <scheme val="minor"/>
    </font>
    <font>
      <b/>
      <sz val="10"/>
      <color theme="1"/>
      <name val="Calibri"/>
      <family val="2"/>
      <scheme val="minor"/>
    </font>
    <font>
      <sz val="9"/>
      <color indexed="81"/>
      <name val="Tahoma"/>
      <charset val="1"/>
    </font>
    <font>
      <b/>
      <i/>
      <sz val="10"/>
      <color theme="9" tint="-0.499984740745262"/>
      <name val="Calibri"/>
      <family val="2"/>
      <scheme val="minor"/>
    </font>
    <font>
      <b/>
      <sz val="11"/>
      <color theme="9" tint="-0.499984740745262"/>
      <name val="Calibri"/>
      <family val="2"/>
      <scheme val="minor"/>
    </font>
    <font>
      <sz val="11"/>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6" tint="0.39997558519241921"/>
        <bgColor indexed="64"/>
      </patternFill>
    </fill>
  </fills>
  <borders count="1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1" tint="0.499984740745262"/>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2">
    <xf numFmtId="0" fontId="0" fillId="0" borderId="0"/>
    <xf numFmtId="9" fontId="11" fillId="0" borderId="0" applyFont="0" applyFill="0" applyBorder="0" applyAlignment="0" applyProtection="0"/>
  </cellStyleXfs>
  <cellXfs count="64">
    <xf numFmtId="0" fontId="0" fillId="0" borderId="0" xfId="0"/>
    <xf numFmtId="0" fontId="0" fillId="0" borderId="0" xfId="0" applyAlignment="1">
      <alignment vertical="center"/>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14" fontId="3" fillId="0" borderId="1" xfId="0" applyNumberFormat="1" applyFont="1" applyBorder="1" applyAlignment="1">
      <alignment horizontal="center" vertical="center"/>
    </xf>
    <xf numFmtId="9" fontId="3" fillId="0" borderId="1" xfId="0" applyNumberFormat="1" applyFont="1" applyBorder="1" applyAlignment="1">
      <alignment horizontal="center" vertical="center"/>
    </xf>
    <xf numFmtId="14" fontId="5" fillId="0" borderId="0" xfId="0" applyNumberFormat="1" applyFont="1" applyAlignment="1">
      <alignment horizontal="center" vertical="center"/>
    </xf>
    <xf numFmtId="0" fontId="5" fillId="0" borderId="0" xfId="0" applyFont="1" applyAlignment="1">
      <alignment horizontal="center" vertical="center"/>
    </xf>
    <xf numFmtId="0" fontId="0" fillId="0" borderId="0" xfId="0" applyAlignment="1">
      <alignment horizontal="left" indent="1"/>
    </xf>
    <xf numFmtId="0" fontId="3" fillId="0" borderId="1" xfId="0" applyFont="1" applyBorder="1" applyAlignment="1">
      <alignment horizontal="center" vertical="center"/>
    </xf>
    <xf numFmtId="164" fontId="3" fillId="0" borderId="1" xfId="0" applyNumberFormat="1" applyFont="1" applyBorder="1" applyAlignment="1">
      <alignment horizontal="center"/>
    </xf>
    <xf numFmtId="0" fontId="0" fillId="0" borderId="0" xfId="0" applyAlignment="1">
      <alignment horizontal="left" vertical="center" wrapText="1" indent="1"/>
    </xf>
    <xf numFmtId="0" fontId="2" fillId="0" borderId="0" xfId="0" applyFont="1" applyAlignment="1">
      <alignment horizontal="left" indent="1"/>
    </xf>
    <xf numFmtId="0" fontId="0" fillId="0" borderId="0" xfId="0" applyAlignment="1">
      <alignment horizontal="left" vertical="center" indent="1"/>
    </xf>
    <xf numFmtId="0" fontId="0" fillId="0" borderId="1" xfId="0" applyBorder="1" applyAlignment="1">
      <alignment horizontal="left" vertical="center" wrapText="1" indent="1"/>
    </xf>
    <xf numFmtId="0" fontId="4" fillId="2" borderId="2"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vertical="center"/>
    </xf>
    <xf numFmtId="0" fontId="0" fillId="3" borderId="6" xfId="0" applyFill="1" applyBorder="1" applyAlignment="1">
      <alignment horizontal="left" vertical="center" indent="1"/>
    </xf>
    <xf numFmtId="0" fontId="0" fillId="3" borderId="7" xfId="0" applyFill="1" applyBorder="1" applyAlignment="1">
      <alignment horizontal="left" vertical="center" indent="1"/>
    </xf>
    <xf numFmtId="0" fontId="0" fillId="3" borderId="8" xfId="0" applyFill="1" applyBorder="1" applyAlignment="1">
      <alignment horizontal="left" vertical="center" indent="1"/>
    </xf>
    <xf numFmtId="0" fontId="0" fillId="4" borderId="5" xfId="0" applyFill="1" applyBorder="1" applyAlignment="1">
      <alignment horizontal="center" vertical="center"/>
    </xf>
    <xf numFmtId="0" fontId="0" fillId="4" borderId="4" xfId="0" applyFill="1" applyBorder="1"/>
    <xf numFmtId="0" fontId="2" fillId="4" borderId="3" xfId="0" applyFont="1" applyFill="1" applyBorder="1" applyAlignment="1">
      <alignment horizontal="left" indent="1"/>
    </xf>
    <xf numFmtId="0" fontId="7" fillId="0" borderId="1" xfId="0" applyFont="1" applyBorder="1" applyAlignment="1">
      <alignment horizontal="center" vertical="center" wrapText="1"/>
    </xf>
    <xf numFmtId="0" fontId="2" fillId="0" borderId="10" xfId="0" applyFont="1" applyBorder="1"/>
    <xf numFmtId="0" fontId="0" fillId="0" borderId="9" xfId="0" applyBorder="1"/>
    <xf numFmtId="0" fontId="0" fillId="0" borderId="11" xfId="0" applyBorder="1" applyAlignment="1">
      <alignment horizontal="center" vertical="center"/>
    </xf>
    <xf numFmtId="0" fontId="2" fillId="0" borderId="14" xfId="0" applyFont="1" applyBorder="1"/>
    <xf numFmtId="0" fontId="0" fillId="0" borderId="15" xfId="0" applyBorder="1"/>
    <xf numFmtId="0" fontId="0" fillId="0" borderId="16" xfId="0" applyBorder="1" applyAlignment="1">
      <alignment horizontal="center" vertical="center"/>
    </xf>
    <xf numFmtId="0" fontId="1" fillId="0" borderId="1" xfId="0" applyFont="1" applyBorder="1" applyAlignment="1">
      <alignment horizontal="center" vertical="center" wrapText="1"/>
    </xf>
    <xf numFmtId="14" fontId="4" fillId="2" borderId="2" xfId="0" applyNumberFormat="1" applyFont="1" applyFill="1" applyBorder="1" applyAlignment="1">
      <alignment horizontal="center" vertical="center" wrapText="1"/>
    </xf>
    <xf numFmtId="14" fontId="0" fillId="0" borderId="0" xfId="0" applyNumberFormat="1" applyAlignment="1">
      <alignment horizontal="center" vertical="center"/>
    </xf>
    <xf numFmtId="0" fontId="9" fillId="0" borderId="3" xfId="0" applyFont="1" applyBorder="1" applyAlignment="1">
      <alignment horizontal="centerContinuous" vertical="center" wrapText="1"/>
    </xf>
    <xf numFmtId="0" fontId="10" fillId="0" borderId="4" xfId="0" applyFont="1" applyBorder="1" applyAlignment="1">
      <alignment horizontal="centerContinuous" vertical="center" wrapText="1"/>
    </xf>
    <xf numFmtId="0" fontId="10" fillId="0" borderId="5" xfId="0" applyFont="1" applyBorder="1" applyAlignment="1">
      <alignment horizontal="centerContinuous" vertical="center" wrapText="1"/>
    </xf>
    <xf numFmtId="0" fontId="0" fillId="0" borderId="1" xfId="0" applyBorder="1" applyAlignment="1">
      <alignment horizontal="left" vertical="center" wrapText="1" indent="1"/>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0" fillId="0" borderId="10" xfId="0" applyBorder="1" applyAlignment="1">
      <alignment horizontal="left" vertical="center" wrapText="1" indent="1"/>
    </xf>
    <xf numFmtId="0" fontId="0" fillId="0" borderId="9" xfId="0" applyBorder="1" applyAlignment="1">
      <alignment horizontal="left" vertical="center" wrapText="1" indent="1"/>
    </xf>
    <xf numFmtId="0" fontId="0" fillId="0" borderId="11" xfId="0" applyBorder="1" applyAlignment="1">
      <alignment horizontal="left" vertical="center" wrapText="1" indent="1"/>
    </xf>
    <xf numFmtId="0" fontId="0" fillId="0" borderId="12" xfId="0" applyBorder="1" applyAlignment="1">
      <alignment horizontal="left" vertical="center" wrapText="1" indent="1"/>
    </xf>
    <xf numFmtId="0" fontId="0" fillId="0" borderId="0" xfId="0"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0" fontId="1" fillId="0" borderId="0" xfId="0" applyFont="1"/>
    <xf numFmtId="0" fontId="0" fillId="0" borderId="0" xfId="0" applyAlignment="1">
      <alignment wrapText="1"/>
    </xf>
    <xf numFmtId="0" fontId="1" fillId="0" borderId="0" xfId="0" applyFont="1" applyAlignment="1"/>
    <xf numFmtId="0" fontId="1" fillId="0" borderId="0" xfId="0" applyFont="1" applyAlignment="1">
      <alignment wrapText="1"/>
    </xf>
    <xf numFmtId="0" fontId="0" fillId="6" borderId="7" xfId="0" applyFill="1" applyBorder="1" applyAlignment="1">
      <alignment horizontal="left" vertical="center" wrapText="1" indent="1"/>
    </xf>
    <xf numFmtId="9" fontId="1" fillId="0" borderId="0" xfId="1" applyFont="1"/>
    <xf numFmtId="165" fontId="4" fillId="2" borderId="2" xfId="0" applyNumberFormat="1" applyFont="1" applyFill="1" applyBorder="1" applyAlignment="1">
      <alignment horizontal="center" vertical="center" wrapText="1"/>
    </xf>
    <xf numFmtId="165" fontId="5" fillId="0" borderId="0" xfId="0" applyNumberFormat="1" applyFont="1" applyAlignment="1">
      <alignment horizontal="center" vertical="center"/>
    </xf>
    <xf numFmtId="165" fontId="0" fillId="0" borderId="0" xfId="0" applyNumberFormat="1" applyAlignment="1">
      <alignment horizontal="center" vertical="center"/>
    </xf>
    <xf numFmtId="165" fontId="4" fillId="5" borderId="0" xfId="0" applyNumberFormat="1" applyFont="1" applyFill="1" applyAlignment="1">
      <alignment horizontal="center" vertical="center" wrapText="1"/>
    </xf>
    <xf numFmtId="165" fontId="0" fillId="0" borderId="0" xfId="0" applyNumberFormat="1"/>
    <xf numFmtId="165" fontId="1" fillId="0" borderId="0" xfId="0"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B18"/>
  <sheetViews>
    <sheetView showGridLines="0" zoomScale="115" zoomScaleNormal="115" workbookViewId="0">
      <selection activeCell="B16" sqref="B16"/>
    </sheetView>
  </sheetViews>
  <sheetFormatPr defaultRowHeight="14.5" x14ac:dyDescent="0.35"/>
  <cols>
    <col min="1" max="1" width="11" customWidth="1"/>
    <col min="2" max="2" width="110" style="1" customWidth="1"/>
  </cols>
  <sheetData>
    <row r="1" spans="2:2" ht="36.75" customHeight="1" x14ac:dyDescent="0.35"/>
    <row r="2" spans="2:2" ht="97.5" customHeight="1" x14ac:dyDescent="0.35">
      <c r="B2" s="16" t="s">
        <v>42</v>
      </c>
    </row>
    <row r="3" spans="2:2" ht="10" customHeight="1" x14ac:dyDescent="0.35">
      <c r="B3" s="13"/>
    </row>
    <row r="4" spans="2:2" ht="39" customHeight="1" x14ac:dyDescent="0.35">
      <c r="B4" s="16" t="s">
        <v>35</v>
      </c>
    </row>
    <row r="5" spans="2:2" ht="10" customHeight="1" x14ac:dyDescent="0.35">
      <c r="B5" s="13"/>
    </row>
    <row r="6" spans="2:2" ht="22.5" customHeight="1" x14ac:dyDescent="0.35">
      <c r="B6" s="16" t="s">
        <v>36</v>
      </c>
    </row>
    <row r="7" spans="2:2" ht="10" customHeight="1" x14ac:dyDescent="0.35">
      <c r="B7" s="13"/>
    </row>
    <row r="8" spans="2:2" ht="31.5" customHeight="1" x14ac:dyDescent="0.35">
      <c r="B8" s="16" t="s">
        <v>0</v>
      </c>
    </row>
    <row r="9" spans="2:2" ht="20.25" customHeight="1" x14ac:dyDescent="0.35"/>
    <row r="10" spans="2:2" x14ac:dyDescent="0.35">
      <c r="B10" s="20" t="s">
        <v>1</v>
      </c>
    </row>
    <row r="11" spans="2:2" ht="8.25" customHeight="1" x14ac:dyDescent="0.35">
      <c r="B11" s="21"/>
    </row>
    <row r="12" spans="2:2" x14ac:dyDescent="0.35">
      <c r="B12" s="21" t="s">
        <v>37</v>
      </c>
    </row>
    <row r="13" spans="2:2" x14ac:dyDescent="0.35">
      <c r="B13" s="21" t="s">
        <v>2</v>
      </c>
    </row>
    <row r="14" spans="2:2" x14ac:dyDescent="0.35">
      <c r="B14" s="22" t="s">
        <v>3</v>
      </c>
    </row>
    <row r="18" spans="2:2" x14ac:dyDescent="0.35">
      <c r="B18" s="19" t="s">
        <v>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FAE1-0D62-481A-B7A4-DD8219EE4A8A}">
  <sheetPr>
    <tabColor theme="4" tint="0.59999389629810485"/>
  </sheetPr>
  <dimension ref="B2:J29"/>
  <sheetViews>
    <sheetView showGridLines="0" zoomScale="110" zoomScaleNormal="110" workbookViewId="0">
      <selection activeCell="B9" sqref="B9:E9"/>
    </sheetView>
  </sheetViews>
  <sheetFormatPr defaultRowHeight="14.5" x14ac:dyDescent="0.35"/>
  <cols>
    <col min="2" max="2" width="27.1796875" style="2" customWidth="1"/>
    <col min="3" max="3" width="39.7265625" customWidth="1"/>
    <col min="5" max="5" width="9.1796875" style="3"/>
    <col min="6" max="6" width="10.7265625" style="3" bestFit="1" customWidth="1"/>
    <col min="7" max="7" width="15.54296875" style="3" customWidth="1"/>
    <col min="8" max="9" width="10.453125" bestFit="1" customWidth="1"/>
  </cols>
  <sheetData>
    <row r="2" spans="2:10" x14ac:dyDescent="0.35">
      <c r="B2" s="27" t="s">
        <v>5</v>
      </c>
      <c r="C2" s="28" t="s">
        <v>43</v>
      </c>
      <c r="D2" s="28"/>
      <c r="E2" s="29"/>
      <c r="G2" s="4"/>
      <c r="H2" s="5" t="s">
        <v>6</v>
      </c>
      <c r="I2" s="5" t="s">
        <v>7</v>
      </c>
    </row>
    <row r="3" spans="2:10" x14ac:dyDescent="0.35">
      <c r="B3" s="30" t="s">
        <v>8</v>
      </c>
      <c r="C3" s="31" t="s">
        <v>9</v>
      </c>
      <c r="D3" s="31"/>
      <c r="E3" s="32"/>
      <c r="G3" s="5" t="s">
        <v>10</v>
      </c>
      <c r="H3" s="6">
        <v>45011</v>
      </c>
      <c r="I3" s="6">
        <v>45381</v>
      </c>
    </row>
    <row r="4" spans="2:10" x14ac:dyDescent="0.35">
      <c r="G4" s="5" t="s">
        <v>11</v>
      </c>
      <c r="H4" s="6">
        <v>45382</v>
      </c>
      <c r="I4" s="6">
        <v>45745</v>
      </c>
    </row>
    <row r="5" spans="2:10" x14ac:dyDescent="0.35">
      <c r="G5" s="5" t="s">
        <v>12</v>
      </c>
      <c r="H5" s="6">
        <v>45746</v>
      </c>
      <c r="I5" s="6">
        <v>46109</v>
      </c>
    </row>
    <row r="7" spans="2:10" x14ac:dyDescent="0.35">
      <c r="B7" s="25" t="s">
        <v>13</v>
      </c>
      <c r="C7" s="24"/>
      <c r="D7" s="24"/>
      <c r="E7" s="23"/>
    </row>
    <row r="9" spans="2:10" ht="50.25" customHeight="1" x14ac:dyDescent="0.35">
      <c r="B9" s="39" t="s">
        <v>41</v>
      </c>
      <c r="C9" s="39"/>
      <c r="D9" s="39"/>
      <c r="E9" s="39"/>
    </row>
    <row r="10" spans="2:10" ht="12.75" customHeight="1" x14ac:dyDescent="0.35">
      <c r="B10" s="13"/>
      <c r="C10" s="13"/>
      <c r="D10" s="13"/>
      <c r="E10" s="13"/>
      <c r="H10" s="36" t="s">
        <v>26</v>
      </c>
      <c r="I10" s="37"/>
      <c r="J10" s="38"/>
    </row>
    <row r="11" spans="2:10" x14ac:dyDescent="0.35">
      <c r="B11" s="39" t="s">
        <v>14</v>
      </c>
      <c r="C11" s="39"/>
      <c r="D11" s="39"/>
      <c r="E11" s="39"/>
      <c r="G11" s="4"/>
      <c r="H11" s="33" t="s">
        <v>21</v>
      </c>
      <c r="I11" s="33" t="s">
        <v>38</v>
      </c>
      <c r="J11" s="33" t="s">
        <v>39</v>
      </c>
    </row>
    <row r="12" spans="2:10" x14ac:dyDescent="0.35">
      <c r="B12" s="39"/>
      <c r="C12" s="39"/>
      <c r="D12" s="39"/>
      <c r="E12" s="39"/>
      <c r="G12" s="5" t="s">
        <v>10</v>
      </c>
      <c r="H12" s="7">
        <v>0.6</v>
      </c>
      <c r="I12" s="7">
        <v>0.8</v>
      </c>
      <c r="J12" s="7">
        <v>1</v>
      </c>
    </row>
    <row r="13" spans="2:10" x14ac:dyDescent="0.35">
      <c r="B13" s="39"/>
      <c r="C13" s="39"/>
      <c r="D13" s="39"/>
      <c r="E13" s="39"/>
      <c r="G13" s="5" t="s">
        <v>11</v>
      </c>
      <c r="H13" s="7">
        <v>0.4</v>
      </c>
      <c r="I13" s="7">
        <v>0.6</v>
      </c>
      <c r="J13" s="7">
        <v>0.8</v>
      </c>
    </row>
    <row r="14" spans="2:10" x14ac:dyDescent="0.35">
      <c r="B14" s="39"/>
      <c r="C14" s="39"/>
      <c r="D14" s="39"/>
      <c r="E14" s="39"/>
      <c r="G14" s="5" t="s">
        <v>12</v>
      </c>
      <c r="H14" s="7">
        <v>0.2</v>
      </c>
      <c r="I14" s="7">
        <v>0.4</v>
      </c>
      <c r="J14" s="7">
        <v>0.6</v>
      </c>
    </row>
    <row r="15" spans="2:10" x14ac:dyDescent="0.35">
      <c r="B15" s="39"/>
      <c r="C15" s="39"/>
      <c r="D15" s="39"/>
      <c r="E15" s="39"/>
    </row>
    <row r="16" spans="2:10" x14ac:dyDescent="0.35">
      <c r="B16" s="14"/>
      <c r="C16" s="10"/>
      <c r="D16" s="10"/>
      <c r="E16" s="15"/>
    </row>
    <row r="17" spans="2:10" ht="15" customHeight="1" x14ac:dyDescent="0.35">
      <c r="B17" s="43" t="s">
        <v>15</v>
      </c>
      <c r="C17" s="44"/>
      <c r="D17" s="44"/>
      <c r="E17" s="45"/>
      <c r="G17" s="40" t="s">
        <v>16</v>
      </c>
      <c r="H17" s="41"/>
      <c r="I17" s="41"/>
      <c r="J17" s="42"/>
    </row>
    <row r="18" spans="2:10" ht="39" x14ac:dyDescent="0.35">
      <c r="B18" s="46"/>
      <c r="C18" s="47"/>
      <c r="D18" s="47"/>
      <c r="E18" s="48"/>
      <c r="G18" s="26" t="s">
        <v>17</v>
      </c>
      <c r="H18" s="5" t="s">
        <v>18</v>
      </c>
      <c r="I18" s="5" t="s">
        <v>11</v>
      </c>
      <c r="J18" s="5" t="s">
        <v>12</v>
      </c>
    </row>
    <row r="19" spans="2:10" x14ac:dyDescent="0.35">
      <c r="B19" s="46"/>
      <c r="C19" s="47"/>
      <c r="D19" s="47"/>
      <c r="E19" s="48"/>
      <c r="G19" s="11" t="s">
        <v>48</v>
      </c>
      <c r="H19" s="12">
        <v>3</v>
      </c>
      <c r="I19" s="12">
        <v>1.5</v>
      </c>
      <c r="J19" s="12">
        <v>0</v>
      </c>
    </row>
    <row r="20" spans="2:10" x14ac:dyDescent="0.35">
      <c r="B20" s="46"/>
      <c r="C20" s="47"/>
      <c r="D20" s="47"/>
      <c r="E20" s="48"/>
      <c r="G20" s="11" t="s">
        <v>19</v>
      </c>
      <c r="H20" s="12">
        <v>6</v>
      </c>
      <c r="I20" s="12">
        <v>4</v>
      </c>
      <c r="J20" s="12">
        <v>2</v>
      </c>
    </row>
    <row r="21" spans="2:10" x14ac:dyDescent="0.35">
      <c r="B21" s="46"/>
      <c r="C21" s="47"/>
      <c r="D21" s="47"/>
      <c r="E21" s="48"/>
      <c r="G21" s="11" t="s">
        <v>49</v>
      </c>
      <c r="H21" s="12">
        <v>8</v>
      </c>
      <c r="I21" s="12">
        <v>6</v>
      </c>
      <c r="J21" s="12">
        <v>4</v>
      </c>
    </row>
    <row r="22" spans="2:10" ht="18" customHeight="1" x14ac:dyDescent="0.35">
      <c r="B22" s="49"/>
      <c r="C22" s="50"/>
      <c r="D22" s="50"/>
      <c r="E22" s="51"/>
      <c r="G22" s="11" t="s">
        <v>50</v>
      </c>
      <c r="H22" s="12">
        <v>10</v>
      </c>
      <c r="I22" s="12">
        <v>8</v>
      </c>
      <c r="J22" s="12">
        <v>6</v>
      </c>
    </row>
    <row r="24" spans="2:10" x14ac:dyDescent="0.35">
      <c r="B24" s="43" t="s">
        <v>47</v>
      </c>
      <c r="C24" s="44"/>
      <c r="D24" s="44"/>
      <c r="E24" s="45"/>
    </row>
    <row r="25" spans="2:10" x14ac:dyDescent="0.35">
      <c r="B25" s="46"/>
      <c r="C25" s="47"/>
      <c r="D25" s="47"/>
      <c r="E25" s="48"/>
    </row>
    <row r="26" spans="2:10" x14ac:dyDescent="0.35">
      <c r="B26" s="46"/>
      <c r="C26" s="47"/>
      <c r="D26" s="47"/>
      <c r="E26" s="48"/>
    </row>
    <row r="27" spans="2:10" x14ac:dyDescent="0.35">
      <c r="B27" s="46"/>
      <c r="C27" s="47"/>
      <c r="D27" s="47"/>
      <c r="E27" s="48"/>
    </row>
    <row r="28" spans="2:10" x14ac:dyDescent="0.35">
      <c r="B28" s="46"/>
      <c r="C28" s="47"/>
      <c r="D28" s="47"/>
      <c r="E28" s="48"/>
    </row>
    <row r="29" spans="2:10" x14ac:dyDescent="0.35">
      <c r="B29" s="49"/>
      <c r="C29" s="50"/>
      <c r="D29" s="50"/>
      <c r="E29" s="51"/>
    </row>
  </sheetData>
  <mergeCells count="5">
    <mergeCell ref="B11:E15"/>
    <mergeCell ref="B9:E9"/>
    <mergeCell ref="G17:J17"/>
    <mergeCell ref="B17:E22"/>
    <mergeCell ref="B24:E2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7EB8F-8D28-4E43-A00F-E4187748CF03}">
  <sheetPr>
    <tabColor theme="4" tint="0.59999389629810485"/>
  </sheetPr>
  <dimension ref="A1:L1946"/>
  <sheetViews>
    <sheetView showGridLines="0" workbookViewId="0">
      <selection activeCell="O20" sqref="O20"/>
    </sheetView>
  </sheetViews>
  <sheetFormatPr defaultColWidth="9.1796875" defaultRowHeight="14.5" x14ac:dyDescent="0.35"/>
  <cols>
    <col min="1" max="1" width="16.7265625" style="35" customWidth="1"/>
    <col min="2" max="4" width="16.7265625" style="3" customWidth="1"/>
    <col min="5" max="8" width="15.453125" style="3" customWidth="1"/>
    <col min="9" max="11" width="15.453125" style="60" customWidth="1"/>
    <col min="12" max="12" width="9.1796875" style="60"/>
    <col min="13" max="16384" width="9.1796875" style="3"/>
  </cols>
  <sheetData>
    <row r="1" spans="1:12" s="18" customFormat="1" ht="24" x14ac:dyDescent="0.35">
      <c r="A1" s="34" t="s">
        <v>29</v>
      </c>
      <c r="B1" s="17" t="s">
        <v>27</v>
      </c>
      <c r="C1" s="17" t="s">
        <v>20</v>
      </c>
      <c r="D1" s="17" t="s">
        <v>28</v>
      </c>
      <c r="E1" s="17" t="s">
        <v>30</v>
      </c>
      <c r="F1" s="17" t="s">
        <v>45</v>
      </c>
      <c r="G1" s="17" t="s">
        <v>44</v>
      </c>
      <c r="H1" s="17" t="s">
        <v>46</v>
      </c>
      <c r="I1" s="58" t="s">
        <v>31</v>
      </c>
      <c r="J1" s="58" t="s">
        <v>32</v>
      </c>
      <c r="K1" s="58" t="s">
        <v>33</v>
      </c>
      <c r="L1" s="61" t="s">
        <v>66</v>
      </c>
    </row>
    <row r="2" spans="1:12" x14ac:dyDescent="0.35">
      <c r="A2" s="8">
        <v>44988</v>
      </c>
      <c r="B2" s="9" t="s">
        <v>23</v>
      </c>
      <c r="C2" s="9" t="s">
        <v>34</v>
      </c>
      <c r="D2" s="9" t="s">
        <v>21</v>
      </c>
      <c r="E2" s="9" t="s">
        <v>22</v>
      </c>
      <c r="F2" s="9">
        <v>127</v>
      </c>
      <c r="G2" s="9">
        <v>174</v>
      </c>
      <c r="H2" s="9">
        <v>1</v>
      </c>
      <c r="I2" s="59"/>
      <c r="J2" s="59"/>
      <c r="K2" s="59"/>
      <c r="L2" s="60">
        <f>IF(AND(A2&gt;=Workings!$B$7, A2&lt;=Workings!$C$7, B2="Scheduled", G2&gt;0, F2&gt;0, (F2/G2)&gt;0.9, OR(D2="RAK", D2="CMN", D2="AGA")), (J2/F2)*(F2-(G2*0.9)), 0)</f>
        <v>0</v>
      </c>
    </row>
    <row r="3" spans="1:12" x14ac:dyDescent="0.35">
      <c r="A3" s="8">
        <v>44988</v>
      </c>
      <c r="B3" s="9" t="s">
        <v>23</v>
      </c>
      <c r="C3" s="9" t="s">
        <v>34</v>
      </c>
      <c r="D3" s="9" t="s">
        <v>21</v>
      </c>
      <c r="E3" s="9" t="s">
        <v>24</v>
      </c>
      <c r="F3" s="9">
        <v>101</v>
      </c>
      <c r="G3" s="9">
        <v>174</v>
      </c>
      <c r="H3" s="9">
        <v>1</v>
      </c>
      <c r="I3" s="59">
        <v>21.09</v>
      </c>
      <c r="J3" s="59">
        <v>1664.48</v>
      </c>
      <c r="K3" s="59">
        <v>483.22</v>
      </c>
      <c r="L3" s="60">
        <f>IF(AND(A3&gt;=Workings!$B$7, A3&lt;=Workings!$C$7, B3="Scheduled", G3&gt;0, F3&gt;0, (F3/G3)&gt;0.9, OR(D3="RAK", D3="CMN", D3="AGA")), (J3/F3)*(F3-(G3*0.9)), 0)</f>
        <v>0</v>
      </c>
    </row>
    <row r="4" spans="1:12" x14ac:dyDescent="0.35">
      <c r="A4" s="8">
        <v>44990</v>
      </c>
      <c r="B4" s="9" t="s">
        <v>23</v>
      </c>
      <c r="C4" s="9" t="s">
        <v>34</v>
      </c>
      <c r="D4" s="9" t="s">
        <v>21</v>
      </c>
      <c r="E4" s="9" t="s">
        <v>22</v>
      </c>
      <c r="F4" s="9">
        <v>119</v>
      </c>
      <c r="G4" s="9">
        <v>180</v>
      </c>
      <c r="H4" s="9">
        <v>1</v>
      </c>
      <c r="I4" s="59"/>
      <c r="J4" s="59"/>
      <c r="K4" s="59"/>
      <c r="L4" s="60">
        <f>IF(AND(A4&gt;=Workings!$B$7, A4&lt;=Workings!$C$7, B4="Scheduled", G4&gt;0, F4&gt;0, (F4/G4)&gt;0.9, OR(D4="RAK", D4="CMN", D4="AGA")), (J4/F4)*(F4-(G4*0.9)), 0)</f>
        <v>0</v>
      </c>
    </row>
    <row r="5" spans="1:12" x14ac:dyDescent="0.35">
      <c r="A5" s="8">
        <v>44990</v>
      </c>
      <c r="B5" s="9" t="s">
        <v>23</v>
      </c>
      <c r="C5" s="9" t="s">
        <v>34</v>
      </c>
      <c r="D5" s="9" t="s">
        <v>21</v>
      </c>
      <c r="E5" s="9" t="s">
        <v>24</v>
      </c>
      <c r="F5" s="9">
        <v>72</v>
      </c>
      <c r="G5" s="9">
        <v>180</v>
      </c>
      <c r="H5" s="9">
        <v>1</v>
      </c>
      <c r="I5" s="59">
        <v>21.95</v>
      </c>
      <c r="J5" s="59">
        <v>1186.56</v>
      </c>
      <c r="K5" s="59">
        <v>502.81</v>
      </c>
      <c r="L5" s="60">
        <f>IF(AND(A5&gt;=Workings!$B$7, A5&lt;=Workings!$C$7, B5="Scheduled", G5&gt;0, F5&gt;0, (F5/G5)&gt;0.9, OR(D5="RAK", D5="CMN", D5="AGA")), (J5/F5)*(F5-(G5*0.9)), 0)</f>
        <v>0</v>
      </c>
    </row>
    <row r="6" spans="1:12" x14ac:dyDescent="0.35">
      <c r="A6" s="8">
        <v>44995</v>
      </c>
      <c r="B6" s="9" t="s">
        <v>23</v>
      </c>
      <c r="C6" s="9" t="s">
        <v>34</v>
      </c>
      <c r="D6" s="9" t="s">
        <v>21</v>
      </c>
      <c r="E6" s="9" t="s">
        <v>22</v>
      </c>
      <c r="F6" s="9">
        <v>143</v>
      </c>
      <c r="G6" s="9">
        <v>180</v>
      </c>
      <c r="H6" s="9">
        <v>1</v>
      </c>
      <c r="I6" s="59"/>
      <c r="J6" s="59"/>
      <c r="K6" s="59"/>
      <c r="L6" s="60">
        <f>IF(AND(A6&gt;=Workings!$B$7, A6&lt;=Workings!$C$7, B6="Scheduled", G6&gt;0, F6&gt;0, (F6/G6)&gt;0.9, OR(D6="RAK", D6="CMN", D6="AGA")), (J6/F6)*(F6-(G6*0.9)), 0)</f>
        <v>0</v>
      </c>
    </row>
    <row r="7" spans="1:12" x14ac:dyDescent="0.35">
      <c r="A7" s="8">
        <v>44995</v>
      </c>
      <c r="B7" s="9" t="s">
        <v>23</v>
      </c>
      <c r="C7" s="9" t="s">
        <v>34</v>
      </c>
      <c r="D7" s="9" t="s">
        <v>21</v>
      </c>
      <c r="E7" s="9" t="s">
        <v>24</v>
      </c>
      <c r="F7" s="9">
        <v>119</v>
      </c>
      <c r="G7" s="9">
        <v>180</v>
      </c>
      <c r="H7" s="9">
        <v>1</v>
      </c>
      <c r="I7" s="59">
        <v>28.12</v>
      </c>
      <c r="J7" s="59">
        <v>1961.12</v>
      </c>
      <c r="K7" s="59">
        <v>483.22</v>
      </c>
      <c r="L7" s="60">
        <f>IF(AND(A7&gt;=Workings!$B$7, A7&lt;=Workings!$C$7, B7="Scheduled", G7&gt;0, F7&gt;0, (F7/G7)&gt;0.9, OR(D7="RAK", D7="CMN", D7="AGA")), (J7/F7)*(F7-(G7*0.9)), 0)</f>
        <v>0</v>
      </c>
    </row>
    <row r="8" spans="1:12" x14ac:dyDescent="0.35">
      <c r="A8" s="8">
        <v>44997</v>
      </c>
      <c r="B8" s="9" t="s">
        <v>23</v>
      </c>
      <c r="C8" s="9" t="s">
        <v>34</v>
      </c>
      <c r="D8" s="9" t="s">
        <v>21</v>
      </c>
      <c r="E8" s="9" t="s">
        <v>22</v>
      </c>
      <c r="F8" s="9">
        <v>114</v>
      </c>
      <c r="G8" s="9">
        <v>180</v>
      </c>
      <c r="H8" s="9">
        <v>1</v>
      </c>
      <c r="I8" s="59"/>
      <c r="J8" s="59"/>
      <c r="K8" s="59"/>
      <c r="L8" s="60">
        <f>IF(AND(A8&gt;=Workings!$B$7, A8&lt;=Workings!$C$7, B8="Scheduled", G8&gt;0, F8&gt;0, (F8/G8)&gt;0.9, OR(D8="RAK", D8="CMN", D8="AGA")), (J8/F8)*(F8-(G8*0.9)), 0)</f>
        <v>0</v>
      </c>
    </row>
    <row r="9" spans="1:12" x14ac:dyDescent="0.35">
      <c r="A9" s="8">
        <v>44997</v>
      </c>
      <c r="B9" s="9" t="s">
        <v>23</v>
      </c>
      <c r="C9" s="9" t="s">
        <v>34</v>
      </c>
      <c r="D9" s="9" t="s">
        <v>21</v>
      </c>
      <c r="E9" s="9" t="s">
        <v>24</v>
      </c>
      <c r="F9" s="9">
        <v>93</v>
      </c>
      <c r="G9" s="9">
        <v>180</v>
      </c>
      <c r="H9" s="9">
        <v>1</v>
      </c>
      <c r="I9" s="59">
        <v>21.95</v>
      </c>
      <c r="J9" s="59">
        <v>1532.64</v>
      </c>
      <c r="K9" s="59">
        <v>502.81</v>
      </c>
      <c r="L9" s="60">
        <f>IF(AND(A9&gt;=Workings!$B$7, A9&lt;=Workings!$C$7, B9="Scheduled", G9&gt;0, F9&gt;0, (F9/G9)&gt;0.9, OR(D9="RAK", D9="CMN", D9="AGA")), (J9/F9)*(F9-(G9*0.9)), 0)</f>
        <v>0</v>
      </c>
    </row>
    <row r="10" spans="1:12" x14ac:dyDescent="0.35">
      <c r="A10" s="8">
        <v>45004</v>
      </c>
      <c r="B10" s="9" t="s">
        <v>23</v>
      </c>
      <c r="C10" s="9" t="s">
        <v>34</v>
      </c>
      <c r="D10" s="9" t="s">
        <v>21</v>
      </c>
      <c r="E10" s="9" t="s">
        <v>22</v>
      </c>
      <c r="F10" s="9">
        <v>160</v>
      </c>
      <c r="G10" s="9">
        <v>180</v>
      </c>
      <c r="H10" s="9">
        <v>1</v>
      </c>
      <c r="I10" s="59"/>
      <c r="J10" s="59"/>
      <c r="K10" s="59"/>
      <c r="L10" s="60">
        <f>IF(AND(A10&gt;=Workings!$B$7, A10&lt;=Workings!$C$7, B10="Scheduled", G10&gt;0, F10&gt;0, (F10/G10)&gt;0.9, OR(D10="RAK", D10="CMN", D10="AGA")), (J10/F10)*(F10-(G10*0.9)), 0)</f>
        <v>0</v>
      </c>
    </row>
    <row r="11" spans="1:12" x14ac:dyDescent="0.35">
      <c r="A11" s="8">
        <v>45004</v>
      </c>
      <c r="B11" s="9" t="s">
        <v>23</v>
      </c>
      <c r="C11" s="9" t="s">
        <v>34</v>
      </c>
      <c r="D11" s="9" t="s">
        <v>21</v>
      </c>
      <c r="E11" s="9" t="s">
        <v>24</v>
      </c>
      <c r="F11" s="9">
        <v>115</v>
      </c>
      <c r="G11" s="9">
        <v>180</v>
      </c>
      <c r="H11" s="9">
        <v>1</v>
      </c>
      <c r="I11" s="59">
        <v>21.95</v>
      </c>
      <c r="J11" s="59">
        <v>1895.2</v>
      </c>
      <c r="K11" s="59">
        <v>502.81</v>
      </c>
      <c r="L11" s="60">
        <f>IF(AND(A11&gt;=Workings!$B$7, A11&lt;=Workings!$C$7, B11="Scheduled", G11&gt;0, F11&gt;0, (F11/G11)&gt;0.9, OR(D11="RAK", D11="CMN", D11="AGA")), (J11/F11)*(F11-(G11*0.9)), 0)</f>
        <v>0</v>
      </c>
    </row>
    <row r="12" spans="1:12" x14ac:dyDescent="0.35">
      <c r="A12" s="8">
        <v>45009</v>
      </c>
      <c r="B12" s="9" t="s">
        <v>23</v>
      </c>
      <c r="C12" s="9" t="s">
        <v>34</v>
      </c>
      <c r="D12" s="9" t="s">
        <v>21</v>
      </c>
      <c r="E12" s="9" t="s">
        <v>22</v>
      </c>
      <c r="F12" s="9">
        <v>140</v>
      </c>
      <c r="G12" s="9">
        <v>150</v>
      </c>
      <c r="H12" s="9">
        <v>1</v>
      </c>
      <c r="I12" s="59"/>
      <c r="J12" s="59"/>
      <c r="K12" s="59"/>
      <c r="L12" s="60">
        <f>IF(AND(A12&gt;=Workings!$B$7, A12&lt;=Workings!$C$7, B12="Scheduled", G12&gt;0, F12&gt;0, (F12/G12)&gt;0.9, OR(D12="RAK", D12="CMN", D12="AGA")), (J12/F12)*(F12-(G12*0.9)), 0)</f>
        <v>0</v>
      </c>
    </row>
    <row r="13" spans="1:12" x14ac:dyDescent="0.35">
      <c r="A13" s="8">
        <v>45009</v>
      </c>
      <c r="B13" s="9" t="s">
        <v>23</v>
      </c>
      <c r="C13" s="9" t="s">
        <v>34</v>
      </c>
      <c r="D13" s="9" t="s">
        <v>21</v>
      </c>
      <c r="E13" s="9" t="s">
        <v>24</v>
      </c>
      <c r="F13" s="9">
        <v>142</v>
      </c>
      <c r="G13" s="9">
        <v>150</v>
      </c>
      <c r="H13" s="9">
        <v>1</v>
      </c>
      <c r="I13" s="59">
        <v>32.299999999999997</v>
      </c>
      <c r="J13" s="59">
        <v>2340.16</v>
      </c>
      <c r="K13" s="59">
        <v>444.04</v>
      </c>
      <c r="L13" s="60">
        <f>IF(AND(A13&gt;=Workings!$B$7, A13&lt;=Workings!$C$7, B13="Scheduled", G13&gt;0, F13&gt;0, (F13/G13)&gt;0.9, OR(D13="RAK", D13="CMN", D13="AGA")), (J13/F13)*(F13-(G13*0.9)), 0)</f>
        <v>0</v>
      </c>
    </row>
    <row r="14" spans="1:12" x14ac:dyDescent="0.35">
      <c r="A14" s="8">
        <v>45011</v>
      </c>
      <c r="B14" s="9" t="s">
        <v>23</v>
      </c>
      <c r="C14" s="9" t="s">
        <v>34</v>
      </c>
      <c r="D14" s="9" t="s">
        <v>38</v>
      </c>
      <c r="E14" s="9" t="s">
        <v>22</v>
      </c>
      <c r="F14" s="9">
        <v>101</v>
      </c>
      <c r="G14" s="9">
        <v>186</v>
      </c>
      <c r="H14" s="9">
        <v>1</v>
      </c>
      <c r="I14" s="59"/>
      <c r="J14" s="59"/>
      <c r="K14" s="59"/>
      <c r="L14" s="60">
        <f>IF(AND(A14&gt;=Workings!$B$7, A14&lt;=Workings!$C$7, B14="Scheduled", G14&gt;0, F14&gt;0, (F14/G14)&gt;0.9, OR(D14="RAK", D14="CMN", D14="AGA")), (J14/F14)*(F14-(G14*0.9)), 0)</f>
        <v>0</v>
      </c>
    </row>
    <row r="15" spans="1:12" x14ac:dyDescent="0.35">
      <c r="A15" s="8">
        <v>45011</v>
      </c>
      <c r="B15" s="9" t="s">
        <v>23</v>
      </c>
      <c r="C15" s="9" t="s">
        <v>34</v>
      </c>
      <c r="D15" s="9" t="s">
        <v>21</v>
      </c>
      <c r="E15" s="9" t="s">
        <v>22</v>
      </c>
      <c r="F15" s="9">
        <v>122</v>
      </c>
      <c r="G15" s="9">
        <v>150</v>
      </c>
      <c r="H15" s="9">
        <v>1</v>
      </c>
      <c r="I15" s="59"/>
      <c r="J15" s="59"/>
      <c r="K15" s="59"/>
      <c r="L15" s="60">
        <f>IF(AND(A15&gt;=Workings!$B$7, A15&lt;=Workings!$C$7, B15="Scheduled", G15&gt;0, F15&gt;0, (F15/G15)&gt;0.9, OR(D15="RAK", D15="CMN", D15="AGA")), (J15/F15)*(F15-(G15*0.9)), 0)</f>
        <v>0</v>
      </c>
    </row>
    <row r="16" spans="1:12" x14ac:dyDescent="0.35">
      <c r="A16" s="8">
        <v>45011</v>
      </c>
      <c r="B16" s="9" t="s">
        <v>23</v>
      </c>
      <c r="C16" s="9" t="s">
        <v>34</v>
      </c>
      <c r="D16" s="9" t="s">
        <v>38</v>
      </c>
      <c r="E16" s="9" t="s">
        <v>24</v>
      </c>
      <c r="F16" s="9">
        <v>62</v>
      </c>
      <c r="G16" s="9">
        <v>186</v>
      </c>
      <c r="H16" s="9">
        <v>1</v>
      </c>
      <c r="I16" s="59">
        <v>19.38</v>
      </c>
      <c r="J16" s="59">
        <v>1021.76</v>
      </c>
      <c r="K16" s="59">
        <v>444.04</v>
      </c>
      <c r="L16" s="60">
        <f>IF(AND(A16&gt;=Workings!$B$7, A16&lt;=Workings!$C$7, B16="Scheduled", G16&gt;0, F16&gt;0, (F16/G16)&gt;0.9, OR(D16="RAK", D16="CMN", D16="AGA")), (J16/F16)*(F16-(G16*0.9)), 0)</f>
        <v>0</v>
      </c>
    </row>
    <row r="17" spans="1:12" x14ac:dyDescent="0.35">
      <c r="A17" s="8">
        <v>45011</v>
      </c>
      <c r="B17" s="9" t="s">
        <v>23</v>
      </c>
      <c r="C17" s="9" t="s">
        <v>34</v>
      </c>
      <c r="D17" s="9" t="s">
        <v>21</v>
      </c>
      <c r="E17" s="9" t="s">
        <v>24</v>
      </c>
      <c r="F17" s="9">
        <v>87</v>
      </c>
      <c r="G17" s="9">
        <v>150</v>
      </c>
      <c r="H17" s="9">
        <v>1</v>
      </c>
      <c r="I17" s="59">
        <v>19.38</v>
      </c>
      <c r="J17" s="59">
        <v>1433.76</v>
      </c>
      <c r="K17" s="59">
        <v>444.04</v>
      </c>
      <c r="L17" s="60">
        <f>IF(AND(A17&gt;=Workings!$B$7, A17&lt;=Workings!$C$7, B17="Scheduled", G17&gt;0, F17&gt;0, (F17/G17)&gt;0.9, OR(D17="RAK", D17="CMN", D17="AGA")), (J17/F17)*(F17-(G17*0.9)), 0)</f>
        <v>0</v>
      </c>
    </row>
    <row r="18" spans="1:12" x14ac:dyDescent="0.35">
      <c r="A18" s="8">
        <v>45015</v>
      </c>
      <c r="B18" s="9" t="s">
        <v>23</v>
      </c>
      <c r="C18" s="9" t="s">
        <v>34</v>
      </c>
      <c r="D18" s="9" t="s">
        <v>21</v>
      </c>
      <c r="E18" s="9" t="s">
        <v>22</v>
      </c>
      <c r="F18" s="9">
        <v>93</v>
      </c>
      <c r="G18" s="9">
        <v>144</v>
      </c>
      <c r="H18" s="9">
        <v>1</v>
      </c>
      <c r="I18" s="59"/>
      <c r="J18" s="59"/>
      <c r="K18" s="59"/>
      <c r="L18" s="60">
        <f>IF(AND(A18&gt;=Workings!$B$7, A18&lt;=Workings!$C$7, B18="Scheduled", G18&gt;0, F18&gt;0, (F18/G18)&gt;0.9, OR(D18="RAK", D18="CMN", D18="AGA")), (J18/F18)*(F18-(G18*0.9)), 0)</f>
        <v>0</v>
      </c>
    </row>
    <row r="19" spans="1:12" x14ac:dyDescent="0.35">
      <c r="A19" s="8">
        <v>45015</v>
      </c>
      <c r="B19" s="9" t="s">
        <v>23</v>
      </c>
      <c r="C19" s="9" t="s">
        <v>34</v>
      </c>
      <c r="D19" s="9" t="s">
        <v>21</v>
      </c>
      <c r="E19" s="9" t="s">
        <v>24</v>
      </c>
      <c r="F19" s="9">
        <v>145</v>
      </c>
      <c r="G19" s="9">
        <v>144</v>
      </c>
      <c r="H19" s="9">
        <v>1</v>
      </c>
      <c r="I19" s="59">
        <v>25.84</v>
      </c>
      <c r="J19" s="59">
        <v>2389.6</v>
      </c>
      <c r="K19" s="59">
        <v>444.04</v>
      </c>
      <c r="L19" s="60">
        <f>IF(AND(A19&gt;=Workings!$B$7, A19&lt;=Workings!$C$7, B19="Scheduled", G19&gt;0, F19&gt;0, (F19/G19)&gt;0.9, OR(D19="RAK", D19="CMN", D19="AGA")), (J19/F19)*(F19-(G19*0.9)), 0)</f>
        <v>0</v>
      </c>
    </row>
    <row r="20" spans="1:12" x14ac:dyDescent="0.35">
      <c r="A20" s="8">
        <v>45016</v>
      </c>
      <c r="B20" s="9" t="s">
        <v>23</v>
      </c>
      <c r="C20" s="9" t="s">
        <v>34</v>
      </c>
      <c r="D20" s="9" t="s">
        <v>38</v>
      </c>
      <c r="E20" s="9" t="s">
        <v>22</v>
      </c>
      <c r="F20" s="9">
        <v>123</v>
      </c>
      <c r="G20" s="9">
        <v>138</v>
      </c>
      <c r="H20" s="9">
        <v>1</v>
      </c>
      <c r="I20" s="59"/>
      <c r="J20" s="59"/>
      <c r="K20" s="59"/>
      <c r="L20" s="60">
        <f>IF(AND(A20&gt;=Workings!$B$7, A20&lt;=Workings!$C$7, B20="Scheduled", G20&gt;0, F20&gt;0, (F20/G20)&gt;0.9, OR(D20="RAK", D20="CMN", D20="AGA")), (J20/F20)*(F20-(G20*0.9)), 0)</f>
        <v>0</v>
      </c>
    </row>
    <row r="21" spans="1:12" x14ac:dyDescent="0.35">
      <c r="A21" s="8">
        <v>45016</v>
      </c>
      <c r="B21" s="9" t="s">
        <v>23</v>
      </c>
      <c r="C21" s="9" t="s">
        <v>34</v>
      </c>
      <c r="D21" s="9" t="s">
        <v>38</v>
      </c>
      <c r="E21" s="9" t="s">
        <v>24</v>
      </c>
      <c r="F21" s="9">
        <v>93</v>
      </c>
      <c r="G21" s="9">
        <v>138</v>
      </c>
      <c r="H21" s="9">
        <v>1</v>
      </c>
      <c r="I21" s="59">
        <v>19.38</v>
      </c>
      <c r="J21" s="59">
        <v>1532.64</v>
      </c>
      <c r="K21" s="59">
        <v>444.04</v>
      </c>
      <c r="L21" s="60">
        <f>IF(AND(A21&gt;=Workings!$B$7, A21&lt;=Workings!$C$7, B21="Scheduled", G21&gt;0, F21&gt;0, (F21/G21)&gt;0.9, OR(D21="RAK", D21="CMN", D21="AGA")), (J21/F21)*(F21-(G21*0.9)), 0)</f>
        <v>0</v>
      </c>
    </row>
    <row r="22" spans="1:12" x14ac:dyDescent="0.35">
      <c r="A22" s="8">
        <v>45018</v>
      </c>
      <c r="B22" s="9" t="s">
        <v>23</v>
      </c>
      <c r="C22" s="9" t="s">
        <v>34</v>
      </c>
      <c r="D22" s="9" t="s">
        <v>38</v>
      </c>
      <c r="E22" s="9" t="s">
        <v>22</v>
      </c>
      <c r="F22" s="9">
        <v>127</v>
      </c>
      <c r="G22" s="9">
        <v>186</v>
      </c>
      <c r="H22" s="9">
        <v>1</v>
      </c>
      <c r="I22" s="59"/>
      <c r="J22" s="59"/>
      <c r="K22" s="59"/>
      <c r="L22" s="60">
        <f>IF(AND(A22&gt;=Workings!$B$7, A22&lt;=Workings!$C$7, B22="Scheduled", G22&gt;0, F22&gt;0, (F22/G22)&gt;0.9, OR(D22="RAK", D22="CMN", D22="AGA")), (J22/F22)*(F22-(G22*0.9)), 0)</f>
        <v>0</v>
      </c>
    </row>
    <row r="23" spans="1:12" x14ac:dyDescent="0.35">
      <c r="A23" s="8">
        <v>45018</v>
      </c>
      <c r="B23" s="9" t="s">
        <v>23</v>
      </c>
      <c r="C23" s="9" t="s">
        <v>34</v>
      </c>
      <c r="D23" s="9" t="s">
        <v>21</v>
      </c>
      <c r="E23" s="9" t="s">
        <v>22</v>
      </c>
      <c r="F23" s="9">
        <v>109</v>
      </c>
      <c r="G23" s="9">
        <v>150</v>
      </c>
      <c r="H23" s="9">
        <v>1</v>
      </c>
      <c r="I23" s="59"/>
      <c r="J23" s="59"/>
      <c r="K23" s="59"/>
      <c r="L23" s="60">
        <f>IF(AND(A23&gt;=Workings!$B$7, A23&lt;=Workings!$C$7, B23="Scheduled", G23&gt;0, F23&gt;0, (F23/G23)&gt;0.9, OR(D23="RAK", D23="CMN", D23="AGA")), (J23/F23)*(F23-(G23*0.9)), 0)</f>
        <v>0</v>
      </c>
    </row>
    <row r="24" spans="1:12" x14ac:dyDescent="0.35">
      <c r="A24" s="8">
        <v>45018</v>
      </c>
      <c r="B24" s="9" t="s">
        <v>23</v>
      </c>
      <c r="C24" s="9" t="s">
        <v>34</v>
      </c>
      <c r="D24" s="9" t="s">
        <v>38</v>
      </c>
      <c r="E24" s="9" t="s">
        <v>24</v>
      </c>
      <c r="F24" s="9">
        <v>74</v>
      </c>
      <c r="G24" s="9">
        <v>186</v>
      </c>
      <c r="H24" s="9">
        <v>1</v>
      </c>
      <c r="I24" s="59">
        <v>28.56</v>
      </c>
      <c r="J24" s="59">
        <v>1463.72</v>
      </c>
      <c r="K24" s="59">
        <v>488.24</v>
      </c>
      <c r="L24" s="60">
        <f>IF(AND(A24&gt;=Workings!$B$7, A24&lt;=Workings!$C$7, B24="Scheduled", G24&gt;0, F24&gt;0, (F24/G24)&gt;0.9, OR(D24="RAK", D24="CMN", D24="AGA")), (J24/F24)*(F24-(G24*0.9)), 0)</f>
        <v>0</v>
      </c>
    </row>
    <row r="25" spans="1:12" x14ac:dyDescent="0.35">
      <c r="A25" s="8">
        <v>45018</v>
      </c>
      <c r="B25" s="9" t="s">
        <v>23</v>
      </c>
      <c r="C25" s="9" t="s">
        <v>34</v>
      </c>
      <c r="D25" s="9" t="s">
        <v>21</v>
      </c>
      <c r="E25" s="9" t="s">
        <v>24</v>
      </c>
      <c r="F25" s="9">
        <v>89</v>
      </c>
      <c r="G25" s="9">
        <v>150</v>
      </c>
      <c r="H25" s="9">
        <v>1</v>
      </c>
      <c r="I25" s="59">
        <v>21.42</v>
      </c>
      <c r="J25" s="59">
        <v>1760.42</v>
      </c>
      <c r="K25" s="59">
        <v>488.24</v>
      </c>
      <c r="L25" s="60">
        <f>IF(AND(A25&gt;=Workings!$B$7, A25&lt;=Workings!$C$7, B25="Scheduled", G25&gt;0, F25&gt;0, (F25/G25)&gt;0.9, OR(D25="RAK", D25="CMN", D25="AGA")), (J25/F25)*(F25-(G25*0.9)), 0)</f>
        <v>0</v>
      </c>
    </row>
    <row r="26" spans="1:12" x14ac:dyDescent="0.35">
      <c r="A26" s="8">
        <v>45019</v>
      </c>
      <c r="B26" s="9" t="s">
        <v>23</v>
      </c>
      <c r="C26" s="9" t="s">
        <v>34</v>
      </c>
      <c r="D26" s="9" t="s">
        <v>21</v>
      </c>
      <c r="E26" s="9" t="s">
        <v>22</v>
      </c>
      <c r="F26" s="9">
        <v>127</v>
      </c>
      <c r="G26" s="9">
        <v>180</v>
      </c>
      <c r="H26" s="9">
        <v>1</v>
      </c>
      <c r="I26" s="59"/>
      <c r="J26" s="59"/>
      <c r="K26" s="59"/>
      <c r="L26" s="60">
        <f>IF(AND(A26&gt;=Workings!$B$7, A26&lt;=Workings!$C$7, B26="Scheduled", G26&gt;0, F26&gt;0, (F26/G26)&gt;0.9, OR(D26="RAK", D26="CMN", D26="AGA")), (J26/F26)*(F26-(G26*0.9)), 0)</f>
        <v>0</v>
      </c>
    </row>
    <row r="27" spans="1:12" x14ac:dyDescent="0.35">
      <c r="A27" s="8">
        <v>45019</v>
      </c>
      <c r="B27" s="9" t="s">
        <v>23</v>
      </c>
      <c r="C27" s="9" t="s">
        <v>34</v>
      </c>
      <c r="D27" s="9" t="s">
        <v>38</v>
      </c>
      <c r="E27" s="9" t="s">
        <v>22</v>
      </c>
      <c r="F27" s="9">
        <v>140</v>
      </c>
      <c r="G27" s="9">
        <v>180</v>
      </c>
      <c r="H27" s="9">
        <v>1</v>
      </c>
      <c r="I27" s="59"/>
      <c r="J27" s="59"/>
      <c r="K27" s="59"/>
      <c r="L27" s="60">
        <f>IF(AND(A27&gt;=Workings!$B$7, A27&lt;=Workings!$C$7, B27="Scheduled", G27&gt;0, F27&gt;0, (F27/G27)&gt;0.9, OR(D27="RAK", D27="CMN", D27="AGA")), (J27/F27)*(F27-(G27*0.9)), 0)</f>
        <v>0</v>
      </c>
    </row>
    <row r="28" spans="1:12" x14ac:dyDescent="0.35">
      <c r="A28" s="8">
        <v>45019</v>
      </c>
      <c r="B28" s="9" t="s">
        <v>23</v>
      </c>
      <c r="C28" s="9" t="s">
        <v>34</v>
      </c>
      <c r="D28" s="9" t="s">
        <v>21</v>
      </c>
      <c r="E28" s="9" t="s">
        <v>24</v>
      </c>
      <c r="F28" s="9">
        <v>93</v>
      </c>
      <c r="G28" s="9">
        <v>180</v>
      </c>
      <c r="H28" s="9">
        <v>1</v>
      </c>
      <c r="I28" s="59">
        <v>32.340000000000003</v>
      </c>
      <c r="J28" s="59">
        <v>1839.54</v>
      </c>
      <c r="K28" s="59">
        <v>552.86</v>
      </c>
      <c r="L28" s="60">
        <f>IF(AND(A28&gt;=Workings!$B$7, A28&lt;=Workings!$C$7, B28="Scheduled", G28&gt;0, F28&gt;0, (F28/G28)&gt;0.9, OR(D28="RAK", D28="CMN", D28="AGA")), (J28/F28)*(F28-(G28*0.9)), 0)</f>
        <v>0</v>
      </c>
    </row>
    <row r="29" spans="1:12" x14ac:dyDescent="0.35">
      <c r="A29" s="8">
        <v>45019</v>
      </c>
      <c r="B29" s="9" t="s">
        <v>23</v>
      </c>
      <c r="C29" s="9" t="s">
        <v>34</v>
      </c>
      <c r="D29" s="9" t="s">
        <v>38</v>
      </c>
      <c r="E29" s="9" t="s">
        <v>24</v>
      </c>
      <c r="F29" s="9">
        <v>80</v>
      </c>
      <c r="G29" s="9">
        <v>180</v>
      </c>
      <c r="H29" s="9">
        <v>1</v>
      </c>
      <c r="I29" s="59">
        <v>24.26</v>
      </c>
      <c r="J29" s="59">
        <v>1582.4</v>
      </c>
      <c r="K29" s="59">
        <v>552.86</v>
      </c>
      <c r="L29" s="60">
        <f>IF(AND(A29&gt;=Workings!$B$7, A29&lt;=Workings!$C$7, B29="Scheduled", G29&gt;0, F29&gt;0, (F29/G29)&gt;0.9, OR(D29="RAK", D29="CMN", D29="AGA")), (J29/F29)*(F29-(G29*0.9)), 0)</f>
        <v>0</v>
      </c>
    </row>
    <row r="30" spans="1:12" x14ac:dyDescent="0.35">
      <c r="A30" s="8">
        <v>45021</v>
      </c>
      <c r="B30" s="9" t="s">
        <v>23</v>
      </c>
      <c r="C30" s="9" t="s">
        <v>34</v>
      </c>
      <c r="D30" s="9" t="s">
        <v>38</v>
      </c>
      <c r="E30" s="9" t="s">
        <v>22</v>
      </c>
      <c r="F30" s="9">
        <v>99</v>
      </c>
      <c r="G30" s="9">
        <v>138</v>
      </c>
      <c r="H30" s="9">
        <v>1</v>
      </c>
      <c r="I30" s="59"/>
      <c r="J30" s="59"/>
      <c r="K30" s="59"/>
      <c r="L30" s="60">
        <f>IF(AND(A30&gt;=Workings!$B$7, A30&lt;=Workings!$C$7, B30="Scheduled", G30&gt;0, F30&gt;0, (F30/G30)&gt;0.9, OR(D30="RAK", D30="CMN", D30="AGA")), (J30/F30)*(F30-(G30*0.9)), 0)</f>
        <v>0</v>
      </c>
    </row>
    <row r="31" spans="1:12" x14ac:dyDescent="0.35">
      <c r="A31" s="8">
        <v>45021</v>
      </c>
      <c r="B31" s="9" t="s">
        <v>23</v>
      </c>
      <c r="C31" s="9" t="s">
        <v>34</v>
      </c>
      <c r="D31" s="9" t="s">
        <v>38</v>
      </c>
      <c r="E31" s="9" t="s">
        <v>24</v>
      </c>
      <c r="F31" s="9">
        <v>104</v>
      </c>
      <c r="G31" s="9">
        <v>138</v>
      </c>
      <c r="H31" s="9">
        <v>1</v>
      </c>
      <c r="I31" s="59">
        <v>35.700000000000003</v>
      </c>
      <c r="J31" s="59">
        <v>2057.12</v>
      </c>
      <c r="K31" s="59">
        <v>488.24</v>
      </c>
      <c r="L31" s="60">
        <f>IF(AND(A31&gt;=Workings!$B$7, A31&lt;=Workings!$C$7, B31="Scheduled", G31&gt;0, F31&gt;0, (F31/G31)&gt;0.9, OR(D31="RAK", D31="CMN", D31="AGA")), (J31/F31)*(F31-(G31*0.9)), 0)</f>
        <v>0</v>
      </c>
    </row>
    <row r="32" spans="1:12" x14ac:dyDescent="0.35">
      <c r="A32" s="8">
        <v>45022</v>
      </c>
      <c r="B32" s="9" t="s">
        <v>23</v>
      </c>
      <c r="C32" s="9" t="s">
        <v>34</v>
      </c>
      <c r="D32" s="9" t="s">
        <v>38</v>
      </c>
      <c r="E32" s="9" t="s">
        <v>22</v>
      </c>
      <c r="F32" s="9">
        <v>91</v>
      </c>
      <c r="G32" s="9">
        <v>144</v>
      </c>
      <c r="H32" s="9">
        <v>1</v>
      </c>
      <c r="I32" s="59"/>
      <c r="J32" s="59"/>
      <c r="K32" s="59"/>
      <c r="L32" s="60">
        <f>IF(AND(A32&gt;=Workings!$B$7, A32&lt;=Workings!$C$7, B32="Scheduled", G32&gt;0, F32&gt;0, (F32/G32)&gt;0.9, OR(D32="RAK", D32="CMN", D32="AGA")), (J32/F32)*(F32-(G32*0.9)), 0)</f>
        <v>0</v>
      </c>
    </row>
    <row r="33" spans="1:12" x14ac:dyDescent="0.35">
      <c r="A33" s="8">
        <v>45022</v>
      </c>
      <c r="B33" s="9" t="s">
        <v>23</v>
      </c>
      <c r="C33" s="9" t="s">
        <v>34</v>
      </c>
      <c r="D33" s="9" t="s">
        <v>21</v>
      </c>
      <c r="E33" s="9" t="s">
        <v>22</v>
      </c>
      <c r="F33" s="9">
        <v>130</v>
      </c>
      <c r="G33" s="9">
        <v>180</v>
      </c>
      <c r="H33" s="9">
        <v>1</v>
      </c>
      <c r="I33" s="59"/>
      <c r="J33" s="59"/>
      <c r="K33" s="59"/>
      <c r="L33" s="60">
        <f>IF(AND(A33&gt;=Workings!$B$7, A33&lt;=Workings!$C$7, B33="Scheduled", G33&gt;0, F33&gt;0, (F33/G33)&gt;0.9, OR(D33="RAK", D33="CMN", D33="AGA")), (J33/F33)*(F33-(G33*0.9)), 0)</f>
        <v>0</v>
      </c>
    </row>
    <row r="34" spans="1:12" x14ac:dyDescent="0.35">
      <c r="A34" s="8">
        <v>45022</v>
      </c>
      <c r="B34" s="9" t="s">
        <v>23</v>
      </c>
      <c r="C34" s="9" t="s">
        <v>34</v>
      </c>
      <c r="D34" s="9" t="s">
        <v>38</v>
      </c>
      <c r="E34" s="9" t="s">
        <v>24</v>
      </c>
      <c r="F34" s="9">
        <v>99</v>
      </c>
      <c r="G34" s="9">
        <v>144</v>
      </c>
      <c r="H34" s="9">
        <v>1</v>
      </c>
      <c r="I34" s="59">
        <v>28.56</v>
      </c>
      <c r="J34" s="59">
        <v>1958.22</v>
      </c>
      <c r="K34" s="59">
        <v>488.24</v>
      </c>
      <c r="L34" s="60">
        <f>IF(AND(A34&gt;=Workings!$B$7, A34&lt;=Workings!$C$7, B34="Scheduled", G34&gt;0, F34&gt;0, (F34/G34)&gt;0.9, OR(D34="RAK", D34="CMN", D34="AGA")), (J34/F34)*(F34-(G34*0.9)), 0)</f>
        <v>0</v>
      </c>
    </row>
    <row r="35" spans="1:12" x14ac:dyDescent="0.35">
      <c r="A35" s="8">
        <v>45022</v>
      </c>
      <c r="B35" s="9" t="s">
        <v>23</v>
      </c>
      <c r="C35" s="9" t="s">
        <v>34</v>
      </c>
      <c r="D35" s="9" t="s">
        <v>21</v>
      </c>
      <c r="E35" s="9" t="s">
        <v>24</v>
      </c>
      <c r="F35" s="9">
        <v>132</v>
      </c>
      <c r="G35" s="9">
        <v>180</v>
      </c>
      <c r="H35" s="9">
        <v>1</v>
      </c>
      <c r="I35" s="59">
        <v>24.26</v>
      </c>
      <c r="J35" s="59">
        <v>2610.96</v>
      </c>
      <c r="K35" s="59">
        <v>552.86</v>
      </c>
      <c r="L35" s="60">
        <f>IF(AND(A35&gt;=Workings!$B$7, A35&lt;=Workings!$C$7, B35="Scheduled", G35&gt;0, F35&gt;0, (F35/G35)&gt;0.9, OR(D35="RAK", D35="CMN", D35="AGA")), (J35/F35)*(F35-(G35*0.9)), 0)</f>
        <v>0</v>
      </c>
    </row>
    <row r="36" spans="1:12" x14ac:dyDescent="0.35">
      <c r="A36" s="8">
        <v>45023</v>
      </c>
      <c r="B36" s="9" t="s">
        <v>23</v>
      </c>
      <c r="C36" s="9" t="s">
        <v>34</v>
      </c>
      <c r="D36" s="9" t="s">
        <v>21</v>
      </c>
      <c r="E36" s="9" t="s">
        <v>22</v>
      </c>
      <c r="F36" s="9">
        <v>98</v>
      </c>
      <c r="G36" s="9">
        <v>180</v>
      </c>
      <c r="H36" s="9">
        <v>1</v>
      </c>
      <c r="I36" s="59"/>
      <c r="J36" s="59"/>
      <c r="K36" s="59"/>
      <c r="L36" s="60">
        <f>IF(AND(A36&gt;=Workings!$B$7, A36&lt;=Workings!$C$7, B36="Scheduled", G36&gt;0, F36&gt;0, (F36/G36)&gt;0.9, OR(D36="RAK", D36="CMN", D36="AGA")), (J36/F36)*(F36-(G36*0.9)), 0)</f>
        <v>0</v>
      </c>
    </row>
    <row r="37" spans="1:12" x14ac:dyDescent="0.35">
      <c r="A37" s="8">
        <v>45023</v>
      </c>
      <c r="B37" s="9" t="s">
        <v>23</v>
      </c>
      <c r="C37" s="9" t="s">
        <v>34</v>
      </c>
      <c r="D37" s="9" t="s">
        <v>38</v>
      </c>
      <c r="E37" s="9" t="s">
        <v>22</v>
      </c>
      <c r="F37" s="9">
        <v>142</v>
      </c>
      <c r="G37" s="9">
        <v>180</v>
      </c>
      <c r="H37" s="9">
        <v>1</v>
      </c>
      <c r="I37" s="59"/>
      <c r="J37" s="59"/>
      <c r="K37" s="59"/>
      <c r="L37" s="60">
        <f>IF(AND(A37&gt;=Workings!$B$7, A37&lt;=Workings!$C$7, B37="Scheduled", G37&gt;0, F37&gt;0, (F37/G37)&gt;0.9, OR(D37="RAK", D37="CMN", D37="AGA")), (J37/F37)*(F37-(G37*0.9)), 0)</f>
        <v>0</v>
      </c>
    </row>
    <row r="38" spans="1:12" x14ac:dyDescent="0.35">
      <c r="A38" s="8">
        <v>45023</v>
      </c>
      <c r="B38" s="9" t="s">
        <v>23</v>
      </c>
      <c r="C38" s="9" t="s">
        <v>34</v>
      </c>
      <c r="D38" s="9" t="s">
        <v>21</v>
      </c>
      <c r="E38" s="9" t="s">
        <v>24</v>
      </c>
      <c r="F38" s="9">
        <v>145</v>
      </c>
      <c r="G38" s="9">
        <v>180</v>
      </c>
      <c r="H38" s="9">
        <v>1</v>
      </c>
      <c r="I38" s="59">
        <v>23.31</v>
      </c>
      <c r="J38" s="59">
        <v>2868.1</v>
      </c>
      <c r="K38" s="59">
        <v>531.32000000000005</v>
      </c>
      <c r="L38" s="60">
        <f>IF(AND(A38&gt;=Workings!$B$7, A38&lt;=Workings!$C$7, B38="Scheduled", G38&gt;0, F38&gt;0, (F38/G38)&gt;0.9, OR(D38="RAK", D38="CMN", D38="AGA")), (J38/F38)*(F38-(G38*0.9)), 0)</f>
        <v>0</v>
      </c>
    </row>
    <row r="39" spans="1:12" x14ac:dyDescent="0.35">
      <c r="A39" s="8">
        <v>45023</v>
      </c>
      <c r="B39" s="9" t="s">
        <v>23</v>
      </c>
      <c r="C39" s="9" t="s">
        <v>34</v>
      </c>
      <c r="D39" s="9" t="s">
        <v>38</v>
      </c>
      <c r="E39" s="9" t="s">
        <v>24</v>
      </c>
      <c r="F39" s="9">
        <v>148</v>
      </c>
      <c r="G39" s="9">
        <v>180</v>
      </c>
      <c r="H39" s="9">
        <v>1</v>
      </c>
      <c r="I39" s="59">
        <v>32.340000000000003</v>
      </c>
      <c r="J39" s="59">
        <v>2927.44</v>
      </c>
      <c r="K39" s="59">
        <v>552.86</v>
      </c>
      <c r="L39" s="60">
        <f>IF(AND(A39&gt;=Workings!$B$7, A39&lt;=Workings!$C$7, B39="Scheduled", G39&gt;0, F39&gt;0, (F39/G39)&gt;0.9, OR(D39="RAK", D39="CMN", D39="AGA")), (J39/F39)*(F39-(G39*0.9)), 0)</f>
        <v>0</v>
      </c>
    </row>
    <row r="40" spans="1:12" x14ac:dyDescent="0.35">
      <c r="A40" s="8">
        <v>45025</v>
      </c>
      <c r="B40" s="9" t="s">
        <v>23</v>
      </c>
      <c r="C40" s="9" t="s">
        <v>34</v>
      </c>
      <c r="D40" s="9" t="s">
        <v>38</v>
      </c>
      <c r="E40" s="9" t="s">
        <v>22</v>
      </c>
      <c r="F40" s="9">
        <v>109</v>
      </c>
      <c r="G40" s="9">
        <v>180</v>
      </c>
      <c r="H40" s="9">
        <v>1</v>
      </c>
      <c r="I40" s="59"/>
      <c r="J40" s="59"/>
      <c r="K40" s="59"/>
      <c r="L40" s="60">
        <f>IF(AND(A40&gt;=Workings!$B$7, A40&lt;=Workings!$C$7, B40="Scheduled", G40&gt;0, F40&gt;0, (F40/G40)&gt;0.9, OR(D40="RAK", D40="CMN", D40="AGA")), (J40/F40)*(F40-(G40*0.9)), 0)</f>
        <v>0</v>
      </c>
    </row>
    <row r="41" spans="1:12" x14ac:dyDescent="0.35">
      <c r="A41" s="8">
        <v>45025</v>
      </c>
      <c r="B41" s="9" t="s">
        <v>23</v>
      </c>
      <c r="C41" s="9" t="s">
        <v>34</v>
      </c>
      <c r="D41" s="9" t="s">
        <v>21</v>
      </c>
      <c r="E41" s="9" t="s">
        <v>22</v>
      </c>
      <c r="F41" s="9">
        <v>119</v>
      </c>
      <c r="G41" s="9">
        <v>150</v>
      </c>
      <c r="H41" s="9">
        <v>1</v>
      </c>
      <c r="I41" s="59"/>
      <c r="J41" s="59"/>
      <c r="K41" s="59"/>
      <c r="L41" s="60">
        <f>IF(AND(A41&gt;=Workings!$B$7, A41&lt;=Workings!$C$7, B41="Scheduled", G41&gt;0, F41&gt;0, (F41/G41)&gt;0.9, OR(D41="RAK", D41="CMN", D41="AGA")), (J41/F41)*(F41-(G41*0.9)), 0)</f>
        <v>0</v>
      </c>
    </row>
    <row r="42" spans="1:12" x14ac:dyDescent="0.35">
      <c r="A42" s="8">
        <v>45025</v>
      </c>
      <c r="B42" s="9" t="s">
        <v>23</v>
      </c>
      <c r="C42" s="9" t="s">
        <v>34</v>
      </c>
      <c r="D42" s="9" t="s">
        <v>38</v>
      </c>
      <c r="E42" s="9" t="s">
        <v>24</v>
      </c>
      <c r="F42" s="9">
        <v>121</v>
      </c>
      <c r="G42" s="9">
        <v>180</v>
      </c>
      <c r="H42" s="9">
        <v>1</v>
      </c>
      <c r="I42" s="59">
        <v>16.170000000000002</v>
      </c>
      <c r="J42" s="59">
        <v>2393.38</v>
      </c>
      <c r="K42" s="59">
        <v>552.86</v>
      </c>
      <c r="L42" s="60">
        <f>IF(AND(A42&gt;=Workings!$B$7, A42&lt;=Workings!$C$7, B42="Scheduled", G42&gt;0, F42&gt;0, (F42/G42)&gt;0.9, OR(D42="RAK", D42="CMN", D42="AGA")), (J42/F42)*(F42-(G42*0.9)), 0)</f>
        <v>0</v>
      </c>
    </row>
    <row r="43" spans="1:12" x14ac:dyDescent="0.35">
      <c r="A43" s="8">
        <v>45025</v>
      </c>
      <c r="B43" s="9" t="s">
        <v>23</v>
      </c>
      <c r="C43" s="9" t="s">
        <v>34</v>
      </c>
      <c r="D43" s="9" t="s">
        <v>21</v>
      </c>
      <c r="E43" s="9" t="s">
        <v>24</v>
      </c>
      <c r="F43" s="9">
        <v>117</v>
      </c>
      <c r="G43" s="9">
        <v>150</v>
      </c>
      <c r="H43" s="9">
        <v>1</v>
      </c>
      <c r="I43" s="59">
        <v>21.42</v>
      </c>
      <c r="J43" s="59">
        <v>2314.2600000000002</v>
      </c>
      <c r="K43" s="59">
        <v>488.24</v>
      </c>
      <c r="L43" s="60">
        <f>IF(AND(A43&gt;=Workings!$B$7, A43&lt;=Workings!$C$7, B43="Scheduled", G43&gt;0, F43&gt;0, (F43/G43)&gt;0.9, OR(D43="RAK", D43="CMN", D43="AGA")), (J43/F43)*(F43-(G43*0.9)), 0)</f>
        <v>0</v>
      </c>
    </row>
    <row r="44" spans="1:12" x14ac:dyDescent="0.35">
      <c r="A44" s="8">
        <v>45026</v>
      </c>
      <c r="B44" s="9" t="s">
        <v>23</v>
      </c>
      <c r="C44" s="9" t="s">
        <v>34</v>
      </c>
      <c r="D44" s="9" t="s">
        <v>21</v>
      </c>
      <c r="E44" s="9" t="s">
        <v>22</v>
      </c>
      <c r="F44" s="9">
        <v>134</v>
      </c>
      <c r="G44" s="9">
        <v>180</v>
      </c>
      <c r="H44" s="9">
        <v>1</v>
      </c>
      <c r="I44" s="59"/>
      <c r="J44" s="59"/>
      <c r="K44" s="59"/>
      <c r="L44" s="60">
        <f>IF(AND(A44&gt;=Workings!$B$7, A44&lt;=Workings!$C$7, B44="Scheduled", G44&gt;0, F44&gt;0, (F44/G44)&gt;0.9, OR(D44="RAK", D44="CMN", D44="AGA")), (J44/F44)*(F44-(G44*0.9)), 0)</f>
        <v>0</v>
      </c>
    </row>
    <row r="45" spans="1:12" x14ac:dyDescent="0.35">
      <c r="A45" s="8">
        <v>45026</v>
      </c>
      <c r="B45" s="9" t="s">
        <v>23</v>
      </c>
      <c r="C45" s="9" t="s">
        <v>34</v>
      </c>
      <c r="D45" s="9" t="s">
        <v>38</v>
      </c>
      <c r="E45" s="9" t="s">
        <v>22</v>
      </c>
      <c r="F45" s="9">
        <v>106</v>
      </c>
      <c r="G45" s="9">
        <v>138</v>
      </c>
      <c r="H45" s="9">
        <v>1</v>
      </c>
      <c r="I45" s="59"/>
      <c r="J45" s="59"/>
      <c r="K45" s="59"/>
      <c r="L45" s="60">
        <f>IF(AND(A45&gt;=Workings!$B$7, A45&lt;=Workings!$C$7, B45="Scheduled", G45&gt;0, F45&gt;0, (F45/G45)&gt;0.9, OR(D45="RAK", D45="CMN", D45="AGA")), (J45/F45)*(F45-(G45*0.9)), 0)</f>
        <v>0</v>
      </c>
    </row>
    <row r="46" spans="1:12" x14ac:dyDescent="0.35">
      <c r="A46" s="8">
        <v>45026</v>
      </c>
      <c r="B46" s="9" t="s">
        <v>23</v>
      </c>
      <c r="C46" s="9" t="s">
        <v>34</v>
      </c>
      <c r="D46" s="9" t="s">
        <v>21</v>
      </c>
      <c r="E46" s="9" t="s">
        <v>24</v>
      </c>
      <c r="F46" s="9">
        <v>150</v>
      </c>
      <c r="G46" s="9">
        <v>180</v>
      </c>
      <c r="H46" s="9">
        <v>1</v>
      </c>
      <c r="I46" s="59">
        <v>32.340000000000003</v>
      </c>
      <c r="J46" s="59">
        <v>2967</v>
      </c>
      <c r="K46" s="59">
        <v>552.86</v>
      </c>
      <c r="L46" s="60">
        <f>IF(AND(A46&gt;=Workings!$B$7, A46&lt;=Workings!$C$7, B46="Scheduled", G46&gt;0, F46&gt;0, (F46/G46)&gt;0.9, OR(D46="RAK", D46="CMN", D46="AGA")), (J46/F46)*(F46-(G46*0.9)), 0)</f>
        <v>0</v>
      </c>
    </row>
    <row r="47" spans="1:12" x14ac:dyDescent="0.35">
      <c r="A47" s="8">
        <v>45026</v>
      </c>
      <c r="B47" s="9" t="s">
        <v>23</v>
      </c>
      <c r="C47" s="9" t="s">
        <v>34</v>
      </c>
      <c r="D47" s="9" t="s">
        <v>38</v>
      </c>
      <c r="E47" s="9" t="s">
        <v>24</v>
      </c>
      <c r="F47" s="9">
        <v>141</v>
      </c>
      <c r="G47" s="9">
        <v>138</v>
      </c>
      <c r="H47" s="9">
        <v>1</v>
      </c>
      <c r="I47" s="59">
        <v>21.42</v>
      </c>
      <c r="J47" s="59">
        <v>2788.98</v>
      </c>
      <c r="K47" s="59">
        <v>488.24</v>
      </c>
      <c r="L47" s="60">
        <f>IF(AND(A47&gt;=Workings!$B$7, A47&lt;=Workings!$C$7, B47="Scheduled", G47&gt;0, F47&gt;0, (F47/G47)&gt;0.9, OR(D47="RAK", D47="CMN", D47="AGA")), (J47/F47)*(F47-(G47*0.9)), 0)</f>
        <v>0</v>
      </c>
    </row>
    <row r="48" spans="1:12" x14ac:dyDescent="0.35">
      <c r="A48" s="8">
        <v>45028</v>
      </c>
      <c r="B48" s="9" t="s">
        <v>23</v>
      </c>
      <c r="C48" s="9" t="s">
        <v>34</v>
      </c>
      <c r="D48" s="9" t="s">
        <v>38</v>
      </c>
      <c r="E48" s="9" t="s">
        <v>22</v>
      </c>
      <c r="F48" s="9">
        <v>99</v>
      </c>
      <c r="G48" s="9">
        <v>144</v>
      </c>
      <c r="H48" s="9">
        <v>1</v>
      </c>
      <c r="I48" s="59"/>
      <c r="J48" s="59"/>
      <c r="K48" s="59"/>
      <c r="L48" s="60">
        <f>IF(AND(A48&gt;=Workings!$B$7, A48&lt;=Workings!$C$7, B48="Scheduled", G48&gt;0, F48&gt;0, (F48/G48)&gt;0.9, OR(D48="RAK", D48="CMN", D48="AGA")), (J48/F48)*(F48-(G48*0.9)), 0)</f>
        <v>0</v>
      </c>
    </row>
    <row r="49" spans="1:12" x14ac:dyDescent="0.35">
      <c r="A49" s="8">
        <v>45028</v>
      </c>
      <c r="B49" s="9" t="s">
        <v>23</v>
      </c>
      <c r="C49" s="9" t="s">
        <v>34</v>
      </c>
      <c r="D49" s="9" t="s">
        <v>38</v>
      </c>
      <c r="E49" s="9" t="s">
        <v>24</v>
      </c>
      <c r="F49" s="9">
        <v>128</v>
      </c>
      <c r="G49" s="9">
        <v>144</v>
      </c>
      <c r="H49" s="9">
        <v>1</v>
      </c>
      <c r="I49" s="59">
        <v>35.700000000000003</v>
      </c>
      <c r="J49" s="59">
        <v>2531.84</v>
      </c>
      <c r="K49" s="59">
        <v>488.24</v>
      </c>
      <c r="L49" s="60">
        <f>IF(AND(A49&gt;=Workings!$B$7, A49&lt;=Workings!$C$7, B49="Scheduled", G49&gt;0, F49&gt;0, (F49/G49)&gt;0.9, OR(D49="RAK", D49="CMN", D49="AGA")), (J49/F49)*(F49-(G49*0.9)), 0)</f>
        <v>0</v>
      </c>
    </row>
    <row r="50" spans="1:12" x14ac:dyDescent="0.35">
      <c r="A50" s="8">
        <v>45029</v>
      </c>
      <c r="B50" s="9" t="s">
        <v>23</v>
      </c>
      <c r="C50" s="9" t="s">
        <v>34</v>
      </c>
      <c r="D50" s="9" t="s">
        <v>38</v>
      </c>
      <c r="E50" s="9" t="s">
        <v>22</v>
      </c>
      <c r="F50" s="9">
        <v>68</v>
      </c>
      <c r="G50" s="9">
        <v>180</v>
      </c>
      <c r="H50" s="9">
        <v>1</v>
      </c>
      <c r="I50" s="59"/>
      <c r="J50" s="59"/>
      <c r="K50" s="59"/>
      <c r="L50" s="60">
        <f>IF(AND(A50&gt;=Workings!$B$7, A50&lt;=Workings!$C$7, B50="Scheduled", G50&gt;0, F50&gt;0, (F50/G50)&gt;0.9, OR(D50="RAK", D50="CMN", D50="AGA")), (J50/F50)*(F50-(G50*0.9)), 0)</f>
        <v>0</v>
      </c>
    </row>
    <row r="51" spans="1:12" x14ac:dyDescent="0.35">
      <c r="A51" s="8">
        <v>45029</v>
      </c>
      <c r="B51" s="9" t="s">
        <v>23</v>
      </c>
      <c r="C51" s="9" t="s">
        <v>34</v>
      </c>
      <c r="D51" s="9" t="s">
        <v>21</v>
      </c>
      <c r="E51" s="9" t="s">
        <v>22</v>
      </c>
      <c r="F51" s="9">
        <v>111</v>
      </c>
      <c r="G51" s="9">
        <v>150</v>
      </c>
      <c r="H51" s="9">
        <v>1</v>
      </c>
      <c r="I51" s="59"/>
      <c r="J51" s="59"/>
      <c r="K51" s="59"/>
      <c r="L51" s="60">
        <f>IF(AND(A51&gt;=Workings!$B$7, A51&lt;=Workings!$C$7, B51="Scheduled", G51&gt;0, F51&gt;0, (F51/G51)&gt;0.9, OR(D51="RAK", D51="CMN", D51="AGA")), (J51/F51)*(F51-(G51*0.9)), 0)</f>
        <v>0</v>
      </c>
    </row>
    <row r="52" spans="1:12" x14ac:dyDescent="0.35">
      <c r="A52" s="8">
        <v>45029</v>
      </c>
      <c r="B52" s="9" t="s">
        <v>23</v>
      </c>
      <c r="C52" s="9" t="s">
        <v>34</v>
      </c>
      <c r="D52" s="9" t="s">
        <v>38</v>
      </c>
      <c r="E52" s="9" t="s">
        <v>24</v>
      </c>
      <c r="F52" s="9">
        <v>120</v>
      </c>
      <c r="G52" s="9">
        <v>180</v>
      </c>
      <c r="H52" s="9">
        <v>1</v>
      </c>
      <c r="I52" s="59">
        <v>32.340000000000003</v>
      </c>
      <c r="J52" s="59">
        <v>2373.6</v>
      </c>
      <c r="K52" s="59">
        <v>552.86</v>
      </c>
      <c r="L52" s="60">
        <f>IF(AND(A52&gt;=Workings!$B$7, A52&lt;=Workings!$C$7, B52="Scheduled", G52&gt;0, F52&gt;0, (F52/G52)&gt;0.9, OR(D52="RAK", D52="CMN", D52="AGA")), (J52/F52)*(F52-(G52*0.9)), 0)</f>
        <v>0</v>
      </c>
    </row>
    <row r="53" spans="1:12" x14ac:dyDescent="0.35">
      <c r="A53" s="8">
        <v>45029</v>
      </c>
      <c r="B53" s="9" t="s">
        <v>23</v>
      </c>
      <c r="C53" s="9" t="s">
        <v>34</v>
      </c>
      <c r="D53" s="9" t="s">
        <v>21</v>
      </c>
      <c r="E53" s="9" t="s">
        <v>24</v>
      </c>
      <c r="F53" s="9">
        <v>120</v>
      </c>
      <c r="G53" s="9">
        <v>150</v>
      </c>
      <c r="H53" s="9">
        <v>1</v>
      </c>
      <c r="I53" s="59">
        <v>28.56</v>
      </c>
      <c r="J53" s="59">
        <v>2373.6</v>
      </c>
      <c r="K53" s="59">
        <v>488.24</v>
      </c>
      <c r="L53" s="60">
        <f>IF(AND(A53&gt;=Workings!$B$7, A53&lt;=Workings!$C$7, B53="Scheduled", G53&gt;0, F53&gt;0, (F53/G53)&gt;0.9, OR(D53="RAK", D53="CMN", D53="AGA")), (J53/F53)*(F53-(G53*0.9)), 0)</f>
        <v>0</v>
      </c>
    </row>
    <row r="54" spans="1:12" x14ac:dyDescent="0.35">
      <c r="A54" s="8">
        <v>45030</v>
      </c>
      <c r="B54" s="9" t="s">
        <v>23</v>
      </c>
      <c r="C54" s="9" t="s">
        <v>34</v>
      </c>
      <c r="D54" s="9" t="s">
        <v>21</v>
      </c>
      <c r="E54" s="9" t="s">
        <v>22</v>
      </c>
      <c r="F54" s="9">
        <v>67</v>
      </c>
      <c r="G54" s="9">
        <v>174</v>
      </c>
      <c r="H54" s="9">
        <v>1</v>
      </c>
      <c r="I54" s="59"/>
      <c r="J54" s="59"/>
      <c r="K54" s="59"/>
      <c r="L54" s="60">
        <f>IF(AND(A54&gt;=Workings!$B$7, A54&lt;=Workings!$C$7, B54="Scheduled", G54&gt;0, F54&gt;0, (F54/G54)&gt;0.9, OR(D54="RAK", D54="CMN", D54="AGA")), (J54/F54)*(F54-(G54*0.9)), 0)</f>
        <v>0</v>
      </c>
    </row>
    <row r="55" spans="1:12" x14ac:dyDescent="0.35">
      <c r="A55" s="8">
        <v>45030</v>
      </c>
      <c r="B55" s="9" t="s">
        <v>23</v>
      </c>
      <c r="C55" s="9" t="s">
        <v>34</v>
      </c>
      <c r="D55" s="9" t="s">
        <v>38</v>
      </c>
      <c r="E55" s="9" t="s">
        <v>22</v>
      </c>
      <c r="F55" s="9">
        <v>114</v>
      </c>
      <c r="G55" s="9">
        <v>180</v>
      </c>
      <c r="H55" s="9">
        <v>1</v>
      </c>
      <c r="I55" s="59"/>
      <c r="J55" s="59"/>
      <c r="K55" s="59"/>
      <c r="L55" s="60">
        <f>IF(AND(A55&gt;=Workings!$B$7, A55&lt;=Workings!$C$7, B55="Scheduled", G55&gt;0, F55&gt;0, (F55/G55)&gt;0.9, OR(D55="RAK", D55="CMN", D55="AGA")), (J55/F55)*(F55-(G55*0.9)), 0)</f>
        <v>0</v>
      </c>
    </row>
    <row r="56" spans="1:12" x14ac:dyDescent="0.35">
      <c r="A56" s="8">
        <v>45030</v>
      </c>
      <c r="B56" s="9" t="s">
        <v>23</v>
      </c>
      <c r="C56" s="9" t="s">
        <v>34</v>
      </c>
      <c r="D56" s="9" t="s">
        <v>21</v>
      </c>
      <c r="E56" s="9" t="s">
        <v>24</v>
      </c>
      <c r="F56" s="9">
        <v>109</v>
      </c>
      <c r="G56" s="9">
        <v>174</v>
      </c>
      <c r="H56" s="9">
        <v>1</v>
      </c>
      <c r="I56" s="59">
        <v>32.340000000000003</v>
      </c>
      <c r="J56" s="59">
        <v>2156.02</v>
      </c>
      <c r="K56" s="59">
        <v>552.86</v>
      </c>
      <c r="L56" s="60">
        <f>IF(AND(A56&gt;=Workings!$B$7, A56&lt;=Workings!$C$7, B56="Scheduled", G56&gt;0, F56&gt;0, (F56/G56)&gt;0.9, OR(D56="RAK", D56="CMN", D56="AGA")), (J56/F56)*(F56-(G56*0.9)), 0)</f>
        <v>0</v>
      </c>
    </row>
    <row r="57" spans="1:12" x14ac:dyDescent="0.35">
      <c r="A57" s="8">
        <v>45030</v>
      </c>
      <c r="B57" s="9" t="s">
        <v>23</v>
      </c>
      <c r="C57" s="9" t="s">
        <v>34</v>
      </c>
      <c r="D57" s="9" t="s">
        <v>38</v>
      </c>
      <c r="E57" s="9" t="s">
        <v>24</v>
      </c>
      <c r="F57" s="9">
        <v>125</v>
      </c>
      <c r="G57" s="9">
        <v>180</v>
      </c>
      <c r="H57" s="9">
        <v>1</v>
      </c>
      <c r="I57" s="59">
        <v>24.26</v>
      </c>
      <c r="J57" s="59">
        <v>2472.5</v>
      </c>
      <c r="K57" s="59">
        <v>552.86</v>
      </c>
      <c r="L57" s="60">
        <f>IF(AND(A57&gt;=Workings!$B$7, A57&lt;=Workings!$C$7, B57="Scheduled", G57&gt;0, F57&gt;0, (F57/G57)&gt;0.9, OR(D57="RAK", D57="CMN", D57="AGA")), (J57/F57)*(F57-(G57*0.9)), 0)</f>
        <v>0</v>
      </c>
    </row>
    <row r="58" spans="1:12" x14ac:dyDescent="0.35">
      <c r="A58" s="8">
        <v>45032</v>
      </c>
      <c r="B58" s="9" t="s">
        <v>23</v>
      </c>
      <c r="C58" s="9" t="s">
        <v>34</v>
      </c>
      <c r="D58" s="9" t="s">
        <v>38</v>
      </c>
      <c r="E58" s="9" t="s">
        <v>22</v>
      </c>
      <c r="F58" s="9">
        <v>94</v>
      </c>
      <c r="G58" s="9">
        <v>180</v>
      </c>
      <c r="H58" s="9">
        <v>1</v>
      </c>
      <c r="I58" s="59"/>
      <c r="J58" s="59"/>
      <c r="K58" s="59"/>
      <c r="L58" s="60">
        <f>IF(AND(A58&gt;=Workings!$B$7, A58&lt;=Workings!$C$7, B58="Scheduled", G58&gt;0, F58&gt;0, (F58/G58)&gt;0.9, OR(D58="RAK", D58="CMN", D58="AGA")), (J58/F58)*(F58-(G58*0.9)), 0)</f>
        <v>0</v>
      </c>
    </row>
    <row r="59" spans="1:12" x14ac:dyDescent="0.35">
      <c r="A59" s="8">
        <v>45032</v>
      </c>
      <c r="B59" s="9" t="s">
        <v>23</v>
      </c>
      <c r="C59" s="9" t="s">
        <v>34</v>
      </c>
      <c r="D59" s="9" t="s">
        <v>21</v>
      </c>
      <c r="E59" s="9" t="s">
        <v>22</v>
      </c>
      <c r="F59" s="9">
        <v>86</v>
      </c>
      <c r="G59" s="9">
        <v>150</v>
      </c>
      <c r="H59" s="9">
        <v>1</v>
      </c>
      <c r="I59" s="59"/>
      <c r="J59" s="59"/>
      <c r="K59" s="59"/>
      <c r="L59" s="60">
        <f>IF(AND(A59&gt;=Workings!$B$7, A59&lt;=Workings!$C$7, B59="Scheduled", G59&gt;0, F59&gt;0, (F59/G59)&gt;0.9, OR(D59="RAK", D59="CMN", D59="AGA")), (J59/F59)*(F59-(G59*0.9)), 0)</f>
        <v>0</v>
      </c>
    </row>
    <row r="60" spans="1:12" x14ac:dyDescent="0.35">
      <c r="A60" s="8">
        <v>45032</v>
      </c>
      <c r="B60" s="9" t="s">
        <v>23</v>
      </c>
      <c r="C60" s="9" t="s">
        <v>34</v>
      </c>
      <c r="D60" s="9" t="s">
        <v>38</v>
      </c>
      <c r="E60" s="9" t="s">
        <v>24</v>
      </c>
      <c r="F60" s="9">
        <v>114</v>
      </c>
      <c r="G60" s="9">
        <v>180</v>
      </c>
      <c r="H60" s="9">
        <v>1</v>
      </c>
      <c r="I60" s="59">
        <v>32.340000000000003</v>
      </c>
      <c r="J60" s="59">
        <v>2254.92</v>
      </c>
      <c r="K60" s="59">
        <v>552.86</v>
      </c>
      <c r="L60" s="60">
        <f>IF(AND(A60&gt;=Workings!$B$7, A60&lt;=Workings!$C$7, B60="Scheduled", G60&gt;0, F60&gt;0, (F60/G60)&gt;0.9, OR(D60="RAK", D60="CMN", D60="AGA")), (J60/F60)*(F60-(G60*0.9)), 0)</f>
        <v>0</v>
      </c>
    </row>
    <row r="61" spans="1:12" x14ac:dyDescent="0.35">
      <c r="A61" s="8">
        <v>45032</v>
      </c>
      <c r="B61" s="9" t="s">
        <v>23</v>
      </c>
      <c r="C61" s="9" t="s">
        <v>34</v>
      </c>
      <c r="D61" s="9" t="s">
        <v>21</v>
      </c>
      <c r="E61" s="9" t="s">
        <v>24</v>
      </c>
      <c r="F61" s="9">
        <v>115</v>
      </c>
      <c r="G61" s="9">
        <v>150</v>
      </c>
      <c r="H61" s="9">
        <v>1</v>
      </c>
      <c r="I61" s="59">
        <v>42.84</v>
      </c>
      <c r="J61" s="59">
        <v>2274.6999999999998</v>
      </c>
      <c r="K61" s="59">
        <v>488.24</v>
      </c>
      <c r="L61" s="60">
        <f>IF(AND(A61&gt;=Workings!$B$7, A61&lt;=Workings!$C$7, B61="Scheduled", G61&gt;0, F61&gt;0, (F61/G61)&gt;0.9, OR(D61="RAK", D61="CMN", D61="AGA")), (J61/F61)*(F61-(G61*0.9)), 0)</f>
        <v>0</v>
      </c>
    </row>
    <row r="62" spans="1:12" x14ac:dyDescent="0.35">
      <c r="A62" s="8">
        <v>45033</v>
      </c>
      <c r="B62" s="9" t="s">
        <v>23</v>
      </c>
      <c r="C62" s="9" t="s">
        <v>34</v>
      </c>
      <c r="D62" s="9" t="s">
        <v>21</v>
      </c>
      <c r="E62" s="9" t="s">
        <v>22</v>
      </c>
      <c r="F62" s="9">
        <v>105</v>
      </c>
      <c r="G62" s="9">
        <v>150</v>
      </c>
      <c r="H62" s="9">
        <v>1</v>
      </c>
      <c r="I62" s="59"/>
      <c r="J62" s="59"/>
      <c r="K62" s="59"/>
      <c r="L62" s="60">
        <f>IF(AND(A62&gt;=Workings!$B$7, A62&lt;=Workings!$C$7, B62="Scheduled", G62&gt;0, F62&gt;0, (F62/G62)&gt;0.9, OR(D62="RAK", D62="CMN", D62="AGA")), (J62/F62)*(F62-(G62*0.9)), 0)</f>
        <v>0</v>
      </c>
    </row>
    <row r="63" spans="1:12" x14ac:dyDescent="0.35">
      <c r="A63" s="8">
        <v>45033</v>
      </c>
      <c r="B63" s="9" t="s">
        <v>23</v>
      </c>
      <c r="C63" s="9" t="s">
        <v>34</v>
      </c>
      <c r="D63" s="9" t="s">
        <v>38</v>
      </c>
      <c r="E63" s="9" t="s">
        <v>22</v>
      </c>
      <c r="F63" s="9">
        <v>133</v>
      </c>
      <c r="G63" s="9">
        <v>174</v>
      </c>
      <c r="H63" s="9">
        <v>1</v>
      </c>
      <c r="I63" s="59"/>
      <c r="J63" s="59"/>
      <c r="K63" s="59"/>
      <c r="L63" s="60">
        <f>IF(AND(A63&gt;=Workings!$B$7, A63&lt;=Workings!$C$7, B63="Scheduled", G63&gt;0, F63&gt;0, (F63/G63)&gt;0.9, OR(D63="RAK", D63="CMN", D63="AGA")), (J63/F63)*(F63-(G63*0.9)), 0)</f>
        <v>0</v>
      </c>
    </row>
    <row r="64" spans="1:12" x14ac:dyDescent="0.35">
      <c r="A64" s="8">
        <v>45033</v>
      </c>
      <c r="B64" s="9" t="s">
        <v>23</v>
      </c>
      <c r="C64" s="9" t="s">
        <v>34</v>
      </c>
      <c r="D64" s="9" t="s">
        <v>21</v>
      </c>
      <c r="E64" s="9" t="s">
        <v>24</v>
      </c>
      <c r="F64" s="9">
        <v>82</v>
      </c>
      <c r="G64" s="9">
        <v>150</v>
      </c>
      <c r="H64" s="9">
        <v>1</v>
      </c>
      <c r="I64" s="59">
        <v>28.56</v>
      </c>
      <c r="J64" s="59">
        <v>1621.96</v>
      </c>
      <c r="K64" s="59">
        <v>488.24</v>
      </c>
      <c r="L64" s="60">
        <f>IF(AND(A64&gt;=Workings!$B$7, A64&lt;=Workings!$C$7, B64="Scheduled", G64&gt;0, F64&gt;0, (F64/G64)&gt;0.9, OR(D64="RAK", D64="CMN", D64="AGA")), (J64/F64)*(F64-(G64*0.9)), 0)</f>
        <v>0</v>
      </c>
    </row>
    <row r="65" spans="1:12" x14ac:dyDescent="0.35">
      <c r="A65" s="8">
        <v>45033</v>
      </c>
      <c r="B65" s="9" t="s">
        <v>23</v>
      </c>
      <c r="C65" s="9" t="s">
        <v>34</v>
      </c>
      <c r="D65" s="9" t="s">
        <v>38</v>
      </c>
      <c r="E65" s="9" t="s">
        <v>24</v>
      </c>
      <c r="F65" s="9">
        <v>70</v>
      </c>
      <c r="G65" s="9">
        <v>174</v>
      </c>
      <c r="H65" s="9">
        <v>1</v>
      </c>
      <c r="I65" s="59">
        <v>23.31</v>
      </c>
      <c r="J65" s="59">
        <v>1384.6</v>
      </c>
      <c r="K65" s="59">
        <v>531.32000000000005</v>
      </c>
      <c r="L65" s="60">
        <f>IF(AND(A65&gt;=Workings!$B$7, A65&lt;=Workings!$C$7, B65="Scheduled", G65&gt;0, F65&gt;0, (F65/G65)&gt;0.9, OR(D65="RAK", D65="CMN", D65="AGA")), (J65/F65)*(F65-(G65*0.9)), 0)</f>
        <v>0</v>
      </c>
    </row>
    <row r="66" spans="1:12" x14ac:dyDescent="0.35">
      <c r="A66" s="8">
        <v>45035</v>
      </c>
      <c r="B66" s="9" t="s">
        <v>23</v>
      </c>
      <c r="C66" s="9" t="s">
        <v>34</v>
      </c>
      <c r="D66" s="9" t="s">
        <v>38</v>
      </c>
      <c r="E66" s="9" t="s">
        <v>22</v>
      </c>
      <c r="F66" s="9">
        <v>109</v>
      </c>
      <c r="G66" s="9">
        <v>186</v>
      </c>
      <c r="H66" s="9">
        <v>1</v>
      </c>
      <c r="I66" s="59"/>
      <c r="J66" s="59"/>
      <c r="K66" s="59"/>
      <c r="L66" s="60">
        <f>IF(AND(A66&gt;=Workings!$B$7, A66&lt;=Workings!$C$7, B66="Scheduled", G66&gt;0, F66&gt;0, (F66/G66)&gt;0.9, OR(D66="RAK", D66="CMN", D66="AGA")), (J66/F66)*(F66-(G66*0.9)), 0)</f>
        <v>0</v>
      </c>
    </row>
    <row r="67" spans="1:12" x14ac:dyDescent="0.35">
      <c r="A67" s="8">
        <v>45035</v>
      </c>
      <c r="B67" s="9" t="s">
        <v>23</v>
      </c>
      <c r="C67" s="9" t="s">
        <v>34</v>
      </c>
      <c r="D67" s="9" t="s">
        <v>38</v>
      </c>
      <c r="E67" s="9" t="s">
        <v>24</v>
      </c>
      <c r="F67" s="9">
        <v>110</v>
      </c>
      <c r="G67" s="9">
        <v>186</v>
      </c>
      <c r="H67" s="9">
        <v>1</v>
      </c>
      <c r="I67" s="59">
        <v>24.57</v>
      </c>
      <c r="J67" s="59">
        <v>2175.8000000000002</v>
      </c>
      <c r="K67" s="59">
        <v>560.04</v>
      </c>
      <c r="L67" s="60">
        <f>IF(AND(A67&gt;=Workings!$B$7, A67&lt;=Workings!$C$7, B67="Scheduled", G67&gt;0, F67&gt;0, (F67/G67)&gt;0.9, OR(D67="RAK", D67="CMN", D67="AGA")), (J67/F67)*(F67-(G67*0.9)), 0)</f>
        <v>0</v>
      </c>
    </row>
    <row r="68" spans="1:12" x14ac:dyDescent="0.35">
      <c r="A68" s="8">
        <v>45039</v>
      </c>
      <c r="B68" s="9" t="s">
        <v>23</v>
      </c>
      <c r="C68" s="9" t="s">
        <v>34</v>
      </c>
      <c r="D68" s="9" t="s">
        <v>38</v>
      </c>
      <c r="E68" s="9" t="s">
        <v>22</v>
      </c>
      <c r="F68" s="9">
        <v>103</v>
      </c>
      <c r="G68" s="9">
        <v>174</v>
      </c>
      <c r="H68" s="9">
        <v>1</v>
      </c>
      <c r="I68" s="59"/>
      <c r="J68" s="59"/>
      <c r="K68" s="59"/>
      <c r="L68" s="60">
        <f>IF(AND(A68&gt;=Workings!$B$7, A68&lt;=Workings!$C$7, B68="Scheduled", G68&gt;0, F68&gt;0, (F68/G68)&gt;0.9, OR(D68="RAK", D68="CMN", D68="AGA")), (J68/F68)*(F68-(G68*0.9)), 0)</f>
        <v>0</v>
      </c>
    </row>
    <row r="69" spans="1:12" x14ac:dyDescent="0.35">
      <c r="A69" s="8">
        <v>45039</v>
      </c>
      <c r="B69" s="9" t="s">
        <v>23</v>
      </c>
      <c r="C69" s="9" t="s">
        <v>34</v>
      </c>
      <c r="D69" s="9" t="s">
        <v>21</v>
      </c>
      <c r="E69" s="9" t="s">
        <v>22</v>
      </c>
      <c r="F69" s="9">
        <v>107</v>
      </c>
      <c r="G69" s="9">
        <v>180</v>
      </c>
      <c r="H69" s="9">
        <v>1</v>
      </c>
      <c r="I69" s="59"/>
      <c r="J69" s="59"/>
      <c r="K69" s="59"/>
      <c r="L69" s="60">
        <f>IF(AND(A69&gt;=Workings!$B$7, A69&lt;=Workings!$C$7, B69="Scheduled", G69&gt;0, F69&gt;0, (F69/G69)&gt;0.9, OR(D69="RAK", D69="CMN", D69="AGA")), (J69/F69)*(F69-(G69*0.9)), 0)</f>
        <v>0</v>
      </c>
    </row>
    <row r="70" spans="1:12" x14ac:dyDescent="0.35">
      <c r="A70" s="8">
        <v>45039</v>
      </c>
      <c r="B70" s="9" t="s">
        <v>23</v>
      </c>
      <c r="C70" s="9" t="s">
        <v>34</v>
      </c>
      <c r="D70" s="9" t="s">
        <v>38</v>
      </c>
      <c r="E70" s="9" t="s">
        <v>24</v>
      </c>
      <c r="F70" s="9">
        <v>118</v>
      </c>
      <c r="G70" s="9">
        <v>174</v>
      </c>
      <c r="H70" s="9">
        <v>1</v>
      </c>
      <c r="I70" s="59">
        <v>40.43</v>
      </c>
      <c r="J70" s="59">
        <v>2334.04</v>
      </c>
      <c r="K70" s="59">
        <v>552.86</v>
      </c>
      <c r="L70" s="60">
        <f>IF(AND(A70&gt;=Workings!$B$7, A70&lt;=Workings!$C$7, B70="Scheduled", G70&gt;0, F70&gt;0, (F70/G70)&gt;0.9, OR(D70="RAK", D70="CMN", D70="AGA")), (J70/F70)*(F70-(G70*0.9)), 0)</f>
        <v>0</v>
      </c>
    </row>
    <row r="71" spans="1:12" x14ac:dyDescent="0.35">
      <c r="A71" s="8">
        <v>45039</v>
      </c>
      <c r="B71" s="9" t="s">
        <v>23</v>
      </c>
      <c r="C71" s="9" t="s">
        <v>34</v>
      </c>
      <c r="D71" s="9" t="s">
        <v>21</v>
      </c>
      <c r="E71" s="9" t="s">
        <v>24</v>
      </c>
      <c r="F71" s="9">
        <v>60</v>
      </c>
      <c r="G71" s="9">
        <v>180</v>
      </c>
      <c r="H71" s="9">
        <v>1</v>
      </c>
      <c r="I71" s="59">
        <v>24.26</v>
      </c>
      <c r="J71" s="59">
        <v>1186.8</v>
      </c>
      <c r="K71" s="59">
        <v>552.86</v>
      </c>
      <c r="L71" s="60">
        <f>IF(AND(A71&gt;=Workings!$B$7, A71&lt;=Workings!$C$7, B71="Scheduled", G71&gt;0, F71&gt;0, (F71/G71)&gt;0.9, OR(D71="RAK", D71="CMN", D71="AGA")), (J71/F71)*(F71-(G71*0.9)), 0)</f>
        <v>0</v>
      </c>
    </row>
    <row r="72" spans="1:12" x14ac:dyDescent="0.35">
      <c r="A72" s="8">
        <v>45040</v>
      </c>
      <c r="B72" s="9" t="s">
        <v>23</v>
      </c>
      <c r="C72" s="9" t="s">
        <v>34</v>
      </c>
      <c r="D72" s="9" t="s">
        <v>21</v>
      </c>
      <c r="E72" s="9" t="s">
        <v>22</v>
      </c>
      <c r="F72" s="9">
        <v>129</v>
      </c>
      <c r="G72" s="9">
        <v>150</v>
      </c>
      <c r="H72" s="9">
        <v>1</v>
      </c>
      <c r="I72" s="59"/>
      <c r="J72" s="59"/>
      <c r="K72" s="59"/>
      <c r="L72" s="60">
        <f>IF(AND(A72&gt;=Workings!$B$7, A72&lt;=Workings!$C$7, B72="Scheduled", G72&gt;0, F72&gt;0, (F72/G72)&gt;0.9, OR(D72="RAK", D72="CMN", D72="AGA")), (J72/F72)*(F72-(G72*0.9)), 0)</f>
        <v>0</v>
      </c>
    </row>
    <row r="73" spans="1:12" x14ac:dyDescent="0.35">
      <c r="A73" s="8">
        <v>45040</v>
      </c>
      <c r="B73" s="9" t="s">
        <v>23</v>
      </c>
      <c r="C73" s="9" t="s">
        <v>34</v>
      </c>
      <c r="D73" s="9" t="s">
        <v>38</v>
      </c>
      <c r="E73" s="9" t="s">
        <v>22</v>
      </c>
      <c r="F73" s="9">
        <v>148</v>
      </c>
      <c r="G73" s="9">
        <v>174</v>
      </c>
      <c r="H73" s="9">
        <v>1</v>
      </c>
      <c r="I73" s="59"/>
      <c r="J73" s="59"/>
      <c r="K73" s="59"/>
      <c r="L73" s="60">
        <f>IF(AND(A73&gt;=Workings!$B$7, A73&lt;=Workings!$C$7, B73="Scheduled", G73&gt;0, F73&gt;0, (F73/G73)&gt;0.9, OR(D73="RAK", D73="CMN", D73="AGA")), (J73/F73)*(F73-(G73*0.9)), 0)</f>
        <v>0</v>
      </c>
    </row>
    <row r="74" spans="1:12" x14ac:dyDescent="0.35">
      <c r="A74" s="8">
        <v>45040</v>
      </c>
      <c r="B74" s="9" t="s">
        <v>23</v>
      </c>
      <c r="C74" s="9" t="s">
        <v>34</v>
      </c>
      <c r="D74" s="9" t="s">
        <v>21</v>
      </c>
      <c r="E74" s="9" t="s">
        <v>24</v>
      </c>
      <c r="F74" s="9">
        <v>74</v>
      </c>
      <c r="G74" s="9">
        <v>150</v>
      </c>
      <c r="H74" s="9">
        <v>1</v>
      </c>
      <c r="I74" s="59">
        <v>21.42</v>
      </c>
      <c r="J74" s="59">
        <v>1463.72</v>
      </c>
      <c r="K74" s="59">
        <v>488.24</v>
      </c>
      <c r="L74" s="60">
        <f>IF(AND(A74&gt;=Workings!$B$7, A74&lt;=Workings!$C$7, B74="Scheduled", G74&gt;0, F74&gt;0, (F74/G74)&gt;0.9, OR(D74="RAK", D74="CMN", D74="AGA")), (J74/F74)*(F74-(G74*0.9)), 0)</f>
        <v>0</v>
      </c>
    </row>
    <row r="75" spans="1:12" x14ac:dyDescent="0.35">
      <c r="A75" s="8">
        <v>45040</v>
      </c>
      <c r="B75" s="9" t="s">
        <v>23</v>
      </c>
      <c r="C75" s="9" t="s">
        <v>34</v>
      </c>
      <c r="D75" s="9" t="s">
        <v>38</v>
      </c>
      <c r="E75" s="9" t="s">
        <v>24</v>
      </c>
      <c r="F75" s="9">
        <v>56</v>
      </c>
      <c r="G75" s="9">
        <v>174</v>
      </c>
      <c r="H75" s="9">
        <v>1</v>
      </c>
      <c r="I75" s="59">
        <v>24.26</v>
      </c>
      <c r="J75" s="59">
        <v>1107.68</v>
      </c>
      <c r="K75" s="59">
        <v>552.86</v>
      </c>
      <c r="L75" s="60">
        <f>IF(AND(A75&gt;=Workings!$B$7, A75&lt;=Workings!$C$7, B75="Scheduled", G75&gt;0, F75&gt;0, (F75/G75)&gt;0.9, OR(D75="RAK", D75="CMN", D75="AGA")), (J75/F75)*(F75-(G75*0.9)), 0)</f>
        <v>0</v>
      </c>
    </row>
    <row r="76" spans="1:12" x14ac:dyDescent="0.35">
      <c r="A76" s="8">
        <v>45042</v>
      </c>
      <c r="B76" s="9" t="s">
        <v>23</v>
      </c>
      <c r="C76" s="9" t="s">
        <v>34</v>
      </c>
      <c r="D76" s="9" t="s">
        <v>38</v>
      </c>
      <c r="E76" s="9" t="s">
        <v>22</v>
      </c>
      <c r="F76" s="9">
        <v>147</v>
      </c>
      <c r="G76" s="9">
        <v>186</v>
      </c>
      <c r="H76" s="9">
        <v>1</v>
      </c>
      <c r="I76" s="59"/>
      <c r="J76" s="59"/>
      <c r="K76" s="59"/>
      <c r="L76" s="60">
        <f>IF(AND(A76&gt;=Workings!$B$7, A76&lt;=Workings!$C$7, B76="Scheduled", G76&gt;0, F76&gt;0, (F76/G76)&gt;0.9, OR(D76="RAK", D76="CMN", D76="AGA")), (J76/F76)*(F76-(G76*0.9)), 0)</f>
        <v>0</v>
      </c>
    </row>
    <row r="77" spans="1:12" x14ac:dyDescent="0.35">
      <c r="A77" s="8">
        <v>45042</v>
      </c>
      <c r="B77" s="9" t="s">
        <v>23</v>
      </c>
      <c r="C77" s="9" t="s">
        <v>34</v>
      </c>
      <c r="D77" s="9" t="s">
        <v>38</v>
      </c>
      <c r="E77" s="9" t="s">
        <v>24</v>
      </c>
      <c r="F77" s="9">
        <v>70</v>
      </c>
      <c r="G77" s="9">
        <v>186</v>
      </c>
      <c r="H77" s="9">
        <v>1</v>
      </c>
      <c r="I77" s="59">
        <v>21.42</v>
      </c>
      <c r="J77" s="59">
        <v>1384.6</v>
      </c>
      <c r="K77" s="59">
        <v>488.24</v>
      </c>
      <c r="L77" s="60">
        <f>IF(AND(A77&gt;=Workings!$B$7, A77&lt;=Workings!$C$7, B77="Scheduled", G77&gt;0, F77&gt;0, (F77/G77)&gt;0.9, OR(D77="RAK", D77="CMN", D77="AGA")), (J77/F77)*(F77-(G77*0.9)), 0)</f>
        <v>0</v>
      </c>
    </row>
    <row r="78" spans="1:12" x14ac:dyDescent="0.35">
      <c r="A78" s="8">
        <v>45043</v>
      </c>
      <c r="B78" s="9" t="s">
        <v>23</v>
      </c>
      <c r="C78" s="9" t="s">
        <v>34</v>
      </c>
      <c r="D78" s="9" t="s">
        <v>38</v>
      </c>
      <c r="E78" s="9" t="s">
        <v>22</v>
      </c>
      <c r="F78" s="9">
        <v>94</v>
      </c>
      <c r="G78" s="9">
        <v>150</v>
      </c>
      <c r="H78" s="9">
        <v>1</v>
      </c>
      <c r="I78" s="59"/>
      <c r="J78" s="59"/>
      <c r="K78" s="59"/>
      <c r="L78" s="60">
        <f>IF(AND(A78&gt;=Workings!$B$7, A78&lt;=Workings!$C$7, B78="Scheduled", G78&gt;0, F78&gt;0, (F78/G78)&gt;0.9, OR(D78="RAK", D78="CMN", D78="AGA")), (J78/F78)*(F78-(G78*0.9)), 0)</f>
        <v>0</v>
      </c>
    </row>
    <row r="79" spans="1:12" x14ac:dyDescent="0.35">
      <c r="A79" s="8">
        <v>45043</v>
      </c>
      <c r="B79" s="9" t="s">
        <v>23</v>
      </c>
      <c r="C79" s="9" t="s">
        <v>34</v>
      </c>
      <c r="D79" s="9" t="s">
        <v>21</v>
      </c>
      <c r="E79" s="9" t="s">
        <v>22</v>
      </c>
      <c r="F79" s="9">
        <v>132</v>
      </c>
      <c r="G79" s="9">
        <v>150</v>
      </c>
      <c r="H79" s="9">
        <v>1</v>
      </c>
      <c r="I79" s="59"/>
      <c r="J79" s="59"/>
      <c r="K79" s="59"/>
      <c r="L79" s="60">
        <f>IF(AND(A79&gt;=Workings!$B$7, A79&lt;=Workings!$C$7, B79="Scheduled", G79&gt;0, F79&gt;0, (F79/G79)&gt;0.9, OR(D79="RAK", D79="CMN", D79="AGA")), (J79/F79)*(F79-(G79*0.9)), 0)</f>
        <v>0</v>
      </c>
    </row>
    <row r="80" spans="1:12" x14ac:dyDescent="0.35">
      <c r="A80" s="8">
        <v>45043</v>
      </c>
      <c r="B80" s="9" t="s">
        <v>23</v>
      </c>
      <c r="C80" s="9" t="s">
        <v>34</v>
      </c>
      <c r="D80" s="9" t="s">
        <v>38</v>
      </c>
      <c r="E80" s="9" t="s">
        <v>24</v>
      </c>
      <c r="F80" s="9">
        <v>63</v>
      </c>
      <c r="G80" s="9">
        <v>150</v>
      </c>
      <c r="H80" s="9">
        <v>1</v>
      </c>
      <c r="I80" s="59">
        <v>21.42</v>
      </c>
      <c r="J80" s="59">
        <v>1246.1400000000001</v>
      </c>
      <c r="K80" s="59">
        <v>488.24</v>
      </c>
      <c r="L80" s="60">
        <f>IF(AND(A80&gt;=Workings!$B$7, A80&lt;=Workings!$C$7, B80="Scheduled", G80&gt;0, F80&gt;0, (F80/G80)&gt;0.9, OR(D80="RAK", D80="CMN", D80="AGA")), (J80/F80)*(F80-(G80*0.9)), 0)</f>
        <v>0</v>
      </c>
    </row>
    <row r="81" spans="1:12" x14ac:dyDescent="0.35">
      <c r="A81" s="8">
        <v>45043</v>
      </c>
      <c r="B81" s="9" t="s">
        <v>23</v>
      </c>
      <c r="C81" s="9" t="s">
        <v>34</v>
      </c>
      <c r="D81" s="9" t="s">
        <v>21</v>
      </c>
      <c r="E81" s="9" t="s">
        <v>24</v>
      </c>
      <c r="F81" s="9">
        <v>77</v>
      </c>
      <c r="G81" s="9">
        <v>150</v>
      </c>
      <c r="H81" s="9">
        <v>1</v>
      </c>
      <c r="I81" s="59">
        <v>21.42</v>
      </c>
      <c r="J81" s="59">
        <v>1523.06</v>
      </c>
      <c r="K81" s="59">
        <v>488.24</v>
      </c>
      <c r="L81" s="60">
        <f>IF(AND(A81&gt;=Workings!$B$7, A81&lt;=Workings!$C$7, B81="Scheduled", G81&gt;0, F81&gt;0, (F81/G81)&gt;0.9, OR(D81="RAK", D81="CMN", D81="AGA")), (J81/F81)*(F81-(G81*0.9)), 0)</f>
        <v>0</v>
      </c>
    </row>
    <row r="82" spans="1:12" x14ac:dyDescent="0.35">
      <c r="A82" s="8">
        <v>45044</v>
      </c>
      <c r="B82" s="9" t="s">
        <v>23</v>
      </c>
      <c r="C82" s="9" t="s">
        <v>34</v>
      </c>
      <c r="D82" s="9" t="s">
        <v>21</v>
      </c>
      <c r="E82" s="9" t="s">
        <v>22</v>
      </c>
      <c r="F82" s="9">
        <v>115</v>
      </c>
      <c r="G82" s="9">
        <v>180</v>
      </c>
      <c r="H82" s="9">
        <v>1</v>
      </c>
      <c r="I82" s="59"/>
      <c r="J82" s="59"/>
      <c r="K82" s="59"/>
      <c r="L82" s="60">
        <f>IF(AND(A82&gt;=Workings!$B$7, A82&lt;=Workings!$C$7, B82="Scheduled", G82&gt;0, F82&gt;0, (F82/G82)&gt;0.9, OR(D82="RAK", D82="CMN", D82="AGA")), (J82/F82)*(F82-(G82*0.9)), 0)</f>
        <v>0</v>
      </c>
    </row>
    <row r="83" spans="1:12" x14ac:dyDescent="0.35">
      <c r="A83" s="8">
        <v>45044</v>
      </c>
      <c r="B83" s="9" t="s">
        <v>23</v>
      </c>
      <c r="C83" s="9" t="s">
        <v>34</v>
      </c>
      <c r="D83" s="9" t="s">
        <v>38</v>
      </c>
      <c r="E83" s="9" t="s">
        <v>22</v>
      </c>
      <c r="F83" s="9">
        <v>141</v>
      </c>
      <c r="G83" s="9">
        <v>180</v>
      </c>
      <c r="H83" s="9">
        <v>1</v>
      </c>
      <c r="I83" s="59"/>
      <c r="J83" s="59"/>
      <c r="K83" s="59"/>
      <c r="L83" s="60">
        <f>IF(AND(A83&gt;=Workings!$B$7, A83&lt;=Workings!$C$7, B83="Scheduled", G83&gt;0, F83&gt;0, (F83/G83)&gt;0.9, OR(D83="RAK", D83="CMN", D83="AGA")), (J83/F83)*(F83-(G83*0.9)), 0)</f>
        <v>0</v>
      </c>
    </row>
    <row r="84" spans="1:12" x14ac:dyDescent="0.35">
      <c r="A84" s="8">
        <v>45044</v>
      </c>
      <c r="B84" s="9" t="s">
        <v>23</v>
      </c>
      <c r="C84" s="9" t="s">
        <v>34</v>
      </c>
      <c r="D84" s="9" t="s">
        <v>21</v>
      </c>
      <c r="E84" s="9" t="s">
        <v>24</v>
      </c>
      <c r="F84" s="9">
        <v>83</v>
      </c>
      <c r="G84" s="9">
        <v>180</v>
      </c>
      <c r="H84" s="9">
        <v>1</v>
      </c>
      <c r="I84" s="59">
        <v>24.26</v>
      </c>
      <c r="J84" s="59">
        <v>1641.74</v>
      </c>
      <c r="K84" s="59">
        <v>552.86</v>
      </c>
      <c r="L84" s="60">
        <f>IF(AND(A84&gt;=Workings!$B$7, A84&lt;=Workings!$C$7, B84="Scheduled", G84&gt;0, F84&gt;0, (F84/G84)&gt;0.9, OR(D84="RAK", D84="CMN", D84="AGA")), (J84/F84)*(F84-(G84*0.9)), 0)</f>
        <v>0</v>
      </c>
    </row>
    <row r="85" spans="1:12" x14ac:dyDescent="0.35">
      <c r="A85" s="8">
        <v>45044</v>
      </c>
      <c r="B85" s="9" t="s">
        <v>23</v>
      </c>
      <c r="C85" s="9" t="s">
        <v>34</v>
      </c>
      <c r="D85" s="9" t="s">
        <v>38</v>
      </c>
      <c r="E85" s="9" t="s">
        <v>24</v>
      </c>
      <c r="F85" s="9">
        <v>119</v>
      </c>
      <c r="G85" s="9">
        <v>180</v>
      </c>
      <c r="H85" s="9">
        <v>1</v>
      </c>
      <c r="I85" s="59">
        <v>32.340000000000003</v>
      </c>
      <c r="J85" s="59">
        <v>2353.8200000000002</v>
      </c>
      <c r="K85" s="59">
        <v>552.86</v>
      </c>
      <c r="L85" s="60">
        <f>IF(AND(A85&gt;=Workings!$B$7, A85&lt;=Workings!$C$7, B85="Scheduled", G85&gt;0, F85&gt;0, (F85/G85)&gt;0.9, OR(D85="RAK", D85="CMN", D85="AGA")), (J85/F85)*(F85-(G85*0.9)), 0)</f>
        <v>0</v>
      </c>
    </row>
    <row r="86" spans="1:12" x14ac:dyDescent="0.35">
      <c r="A86" s="8">
        <v>45045</v>
      </c>
      <c r="B86" s="9" t="s">
        <v>23</v>
      </c>
      <c r="C86" s="9" t="s">
        <v>34</v>
      </c>
      <c r="D86" s="9" t="s">
        <v>21</v>
      </c>
      <c r="E86" s="9" t="s">
        <v>22</v>
      </c>
      <c r="F86" s="9">
        <v>102</v>
      </c>
      <c r="G86" s="9">
        <v>150</v>
      </c>
      <c r="H86" s="9">
        <v>1</v>
      </c>
      <c r="I86" s="59"/>
      <c r="J86" s="59"/>
      <c r="K86" s="59"/>
      <c r="L86" s="60">
        <f>IF(AND(A86&gt;=Workings!$B$7, A86&lt;=Workings!$C$7, B86="Scheduled", G86&gt;0, F86&gt;0, (F86/G86)&gt;0.9, OR(D86="RAK", D86="CMN", D86="AGA")), (J86/F86)*(F86-(G86*0.9)), 0)</f>
        <v>0</v>
      </c>
    </row>
    <row r="87" spans="1:12" x14ac:dyDescent="0.35">
      <c r="A87" s="8">
        <v>45045</v>
      </c>
      <c r="B87" s="9" t="s">
        <v>23</v>
      </c>
      <c r="C87" s="9" t="s">
        <v>34</v>
      </c>
      <c r="D87" s="9" t="s">
        <v>21</v>
      </c>
      <c r="E87" s="9" t="s">
        <v>24</v>
      </c>
      <c r="F87" s="9">
        <v>70</v>
      </c>
      <c r="G87" s="9">
        <v>150</v>
      </c>
      <c r="H87" s="9">
        <v>1</v>
      </c>
      <c r="I87" s="59">
        <v>21.42</v>
      </c>
      <c r="J87" s="59">
        <v>1384.6</v>
      </c>
      <c r="K87" s="59">
        <v>488.24</v>
      </c>
      <c r="L87" s="60">
        <f>IF(AND(A87&gt;=Workings!$B$7, A87&lt;=Workings!$C$7, B87="Scheduled", G87&gt;0, F87&gt;0, (F87/G87)&gt;0.9, OR(D87="RAK", D87="CMN", D87="AGA")), (J87/F87)*(F87-(G87*0.9)), 0)</f>
        <v>0</v>
      </c>
    </row>
    <row r="88" spans="1:12" x14ac:dyDescent="0.35">
      <c r="A88" s="8">
        <v>45046</v>
      </c>
      <c r="B88" s="9" t="s">
        <v>23</v>
      </c>
      <c r="C88" s="9" t="s">
        <v>34</v>
      </c>
      <c r="D88" s="9" t="s">
        <v>21</v>
      </c>
      <c r="E88" s="9" t="s">
        <v>22</v>
      </c>
      <c r="F88" s="9">
        <v>115</v>
      </c>
      <c r="G88" s="9">
        <v>180</v>
      </c>
      <c r="H88" s="9">
        <v>1</v>
      </c>
      <c r="I88" s="59"/>
      <c r="J88" s="59"/>
      <c r="K88" s="59"/>
      <c r="L88" s="60">
        <f>IF(AND(A88&gt;=Workings!$B$7, A88&lt;=Workings!$C$7, B88="Scheduled", G88&gt;0, F88&gt;0, (F88/G88)&gt;0.9, OR(D88="RAK", D88="CMN", D88="AGA")), (J88/F88)*(F88-(G88*0.9)), 0)</f>
        <v>0</v>
      </c>
    </row>
    <row r="89" spans="1:12" x14ac:dyDescent="0.35">
      <c r="A89" s="8">
        <v>45046</v>
      </c>
      <c r="B89" s="9" t="s">
        <v>23</v>
      </c>
      <c r="C89" s="9" t="s">
        <v>34</v>
      </c>
      <c r="D89" s="9" t="s">
        <v>38</v>
      </c>
      <c r="E89" s="9" t="s">
        <v>22</v>
      </c>
      <c r="F89" s="9">
        <v>79</v>
      </c>
      <c r="G89" s="9">
        <v>180</v>
      </c>
      <c r="H89" s="9">
        <v>1</v>
      </c>
      <c r="I89" s="59"/>
      <c r="J89" s="59"/>
      <c r="K89" s="59"/>
      <c r="L89" s="60">
        <f>IF(AND(A89&gt;=Workings!$B$7, A89&lt;=Workings!$C$7, B89="Scheduled", G89&gt;0, F89&gt;0, (F89/G89)&gt;0.9, OR(D89="RAK", D89="CMN", D89="AGA")), (J89/F89)*(F89-(G89*0.9)), 0)</f>
        <v>0</v>
      </c>
    </row>
    <row r="90" spans="1:12" x14ac:dyDescent="0.35">
      <c r="A90" s="8">
        <v>45046</v>
      </c>
      <c r="B90" s="9" t="s">
        <v>23</v>
      </c>
      <c r="C90" s="9" t="s">
        <v>34</v>
      </c>
      <c r="D90" s="9" t="s">
        <v>21</v>
      </c>
      <c r="E90" s="9" t="s">
        <v>24</v>
      </c>
      <c r="F90" s="9">
        <v>146</v>
      </c>
      <c r="G90" s="9">
        <v>180</v>
      </c>
      <c r="H90" s="9">
        <v>1</v>
      </c>
      <c r="I90" s="59">
        <v>24.26</v>
      </c>
      <c r="J90" s="59">
        <v>2887.88</v>
      </c>
      <c r="K90" s="59">
        <v>552.86</v>
      </c>
      <c r="L90" s="60">
        <f>IF(AND(A90&gt;=Workings!$B$7, A90&lt;=Workings!$C$7, B90="Scheduled", G90&gt;0, F90&gt;0, (F90/G90)&gt;0.9, OR(D90="RAK", D90="CMN", D90="AGA")), (J90/F90)*(F90-(G90*0.9)), 0)</f>
        <v>0</v>
      </c>
    </row>
    <row r="91" spans="1:12" x14ac:dyDescent="0.35">
      <c r="A91" s="8">
        <v>45046</v>
      </c>
      <c r="B91" s="9" t="s">
        <v>23</v>
      </c>
      <c r="C91" s="9" t="s">
        <v>34</v>
      </c>
      <c r="D91" s="9" t="s">
        <v>38</v>
      </c>
      <c r="E91" s="9" t="s">
        <v>24</v>
      </c>
      <c r="F91" s="9">
        <v>72</v>
      </c>
      <c r="G91" s="9">
        <v>180</v>
      </c>
      <c r="H91" s="9">
        <v>1</v>
      </c>
      <c r="I91" s="59">
        <v>32.340000000000003</v>
      </c>
      <c r="J91" s="59">
        <v>1424.16</v>
      </c>
      <c r="K91" s="59">
        <v>552.86</v>
      </c>
      <c r="L91" s="60">
        <f>IF(AND(A91&gt;=Workings!$B$7, A91&lt;=Workings!$C$7, B91="Scheduled", G91&gt;0, F91&gt;0, (F91/G91)&gt;0.9, OR(D91="RAK", D91="CMN", D91="AGA")), (J91/F91)*(F91-(G91*0.9)), 0)</f>
        <v>0</v>
      </c>
    </row>
    <row r="92" spans="1:12" x14ac:dyDescent="0.35">
      <c r="A92" s="8">
        <v>45047</v>
      </c>
      <c r="B92" s="9" t="s">
        <v>23</v>
      </c>
      <c r="C92" s="9" t="s">
        <v>34</v>
      </c>
      <c r="D92" s="9" t="s">
        <v>21</v>
      </c>
      <c r="E92" s="9" t="s">
        <v>22</v>
      </c>
      <c r="F92" s="9">
        <v>130</v>
      </c>
      <c r="G92" s="9">
        <v>180</v>
      </c>
      <c r="H92" s="9">
        <v>1</v>
      </c>
      <c r="I92" s="59"/>
      <c r="J92" s="59"/>
      <c r="K92" s="59"/>
      <c r="L92" s="60">
        <f>IF(AND(A92&gt;=Workings!$B$7, A92&lt;=Workings!$C$7, B92="Scheduled", G92&gt;0, F92&gt;0, (F92/G92)&gt;0.9, OR(D92="RAK", D92="CMN", D92="AGA")), (J92/F92)*(F92-(G92*0.9)), 0)</f>
        <v>0</v>
      </c>
    </row>
    <row r="93" spans="1:12" x14ac:dyDescent="0.35">
      <c r="A93" s="8">
        <v>45047</v>
      </c>
      <c r="B93" s="9" t="s">
        <v>23</v>
      </c>
      <c r="C93" s="9" t="s">
        <v>34</v>
      </c>
      <c r="D93" s="9" t="s">
        <v>38</v>
      </c>
      <c r="E93" s="9" t="s">
        <v>22</v>
      </c>
      <c r="F93" s="9">
        <v>146</v>
      </c>
      <c r="G93" s="9">
        <v>180</v>
      </c>
      <c r="H93" s="9">
        <v>1</v>
      </c>
      <c r="I93" s="59"/>
      <c r="J93" s="59"/>
      <c r="K93" s="59"/>
      <c r="L93" s="60">
        <f>IF(AND(A93&gt;=Workings!$B$7, A93&lt;=Workings!$C$7, B93="Scheduled", G93&gt;0, F93&gt;0, (F93/G93)&gt;0.9, OR(D93="RAK", D93="CMN", D93="AGA")), (J93/F93)*(F93-(G93*0.9)), 0)</f>
        <v>0</v>
      </c>
    </row>
    <row r="94" spans="1:12" x14ac:dyDescent="0.35">
      <c r="A94" s="8">
        <v>45047</v>
      </c>
      <c r="B94" s="9" t="s">
        <v>23</v>
      </c>
      <c r="C94" s="9" t="s">
        <v>34</v>
      </c>
      <c r="D94" s="9" t="s">
        <v>21</v>
      </c>
      <c r="E94" s="9" t="s">
        <v>24</v>
      </c>
      <c r="F94" s="9">
        <v>181</v>
      </c>
      <c r="G94" s="9">
        <v>180</v>
      </c>
      <c r="H94" s="9">
        <v>1</v>
      </c>
      <c r="I94" s="59">
        <v>32.340000000000003</v>
      </c>
      <c r="J94" s="59">
        <v>3580.18</v>
      </c>
      <c r="K94" s="59">
        <v>552.86</v>
      </c>
      <c r="L94" s="60">
        <f>IF(AND(A94&gt;=Workings!$B$7, A94&lt;=Workings!$C$7, B94="Scheduled", G94&gt;0, F94&gt;0, (F94/G94)&gt;0.9, OR(D94="RAK", D94="CMN", D94="AGA")), (J94/F94)*(F94-(G94*0.9)), 0)</f>
        <v>0</v>
      </c>
    </row>
    <row r="95" spans="1:12" x14ac:dyDescent="0.35">
      <c r="A95" s="8">
        <v>45047</v>
      </c>
      <c r="B95" s="9" t="s">
        <v>23</v>
      </c>
      <c r="C95" s="9" t="s">
        <v>34</v>
      </c>
      <c r="D95" s="9" t="s">
        <v>38</v>
      </c>
      <c r="E95" s="9" t="s">
        <v>24</v>
      </c>
      <c r="F95" s="9">
        <v>170</v>
      </c>
      <c r="G95" s="9">
        <v>180</v>
      </c>
      <c r="H95" s="9">
        <v>1</v>
      </c>
      <c r="I95" s="59">
        <v>32.340000000000003</v>
      </c>
      <c r="J95" s="59">
        <v>3362.6</v>
      </c>
      <c r="K95" s="59">
        <v>552.86</v>
      </c>
      <c r="L95" s="60">
        <f>IF(AND(A95&gt;=Workings!$B$7, A95&lt;=Workings!$C$7, B95="Scheduled", G95&gt;0, F95&gt;0, (F95/G95)&gt;0.9, OR(D95="RAK", D95="CMN", D95="AGA")), (J95/F95)*(F95-(G95*0.9)), 0)</f>
        <v>0</v>
      </c>
    </row>
    <row r="96" spans="1:12" x14ac:dyDescent="0.35">
      <c r="A96" s="8">
        <v>45049</v>
      </c>
      <c r="B96" s="9" t="s">
        <v>23</v>
      </c>
      <c r="C96" s="9" t="s">
        <v>34</v>
      </c>
      <c r="D96" s="9" t="s">
        <v>38</v>
      </c>
      <c r="E96" s="9" t="s">
        <v>22</v>
      </c>
      <c r="F96" s="9">
        <v>106</v>
      </c>
      <c r="G96" s="9">
        <v>186</v>
      </c>
      <c r="H96" s="9">
        <v>1</v>
      </c>
      <c r="I96" s="59"/>
      <c r="J96" s="59"/>
      <c r="K96" s="59"/>
      <c r="L96" s="60">
        <f>IF(AND(A96&gt;=Workings!$B$7, A96&lt;=Workings!$C$7, B96="Scheduled", G96&gt;0, F96&gt;0, (F96/G96)&gt;0.9, OR(D96="RAK", D96="CMN", D96="AGA")), (J96/F96)*(F96-(G96*0.9)), 0)</f>
        <v>0</v>
      </c>
    </row>
    <row r="97" spans="1:12" x14ac:dyDescent="0.35">
      <c r="A97" s="8">
        <v>45049</v>
      </c>
      <c r="B97" s="9" t="s">
        <v>23</v>
      </c>
      <c r="C97" s="9" t="s">
        <v>34</v>
      </c>
      <c r="D97" s="9" t="s">
        <v>38</v>
      </c>
      <c r="E97" s="9" t="s">
        <v>24</v>
      </c>
      <c r="F97" s="9">
        <v>107</v>
      </c>
      <c r="G97" s="9">
        <v>186</v>
      </c>
      <c r="H97" s="9">
        <v>1</v>
      </c>
      <c r="I97" s="59">
        <v>24.57</v>
      </c>
      <c r="J97" s="59">
        <v>2116.46</v>
      </c>
      <c r="K97" s="59">
        <v>560.04</v>
      </c>
      <c r="L97" s="60">
        <f>IF(AND(A97&gt;=Workings!$B$7, A97&lt;=Workings!$C$7, B97="Scheduled", G97&gt;0, F97&gt;0, (F97/G97)&gt;0.9, OR(D97="RAK", D97="CMN", D97="AGA")), (J97/F97)*(F97-(G97*0.9)), 0)</f>
        <v>0</v>
      </c>
    </row>
    <row r="98" spans="1:12" x14ac:dyDescent="0.35">
      <c r="A98" s="8">
        <v>45050</v>
      </c>
      <c r="B98" s="9" t="s">
        <v>23</v>
      </c>
      <c r="C98" s="9" t="s">
        <v>34</v>
      </c>
      <c r="D98" s="9" t="s">
        <v>38</v>
      </c>
      <c r="E98" s="9" t="s">
        <v>22</v>
      </c>
      <c r="F98" s="9">
        <v>82</v>
      </c>
      <c r="G98" s="9">
        <v>180</v>
      </c>
      <c r="H98" s="9">
        <v>1</v>
      </c>
      <c r="I98" s="59"/>
      <c r="J98" s="59"/>
      <c r="K98" s="59"/>
      <c r="L98" s="60">
        <f>IF(AND(A98&gt;=Workings!$B$7, A98&lt;=Workings!$C$7, B98="Scheduled", G98&gt;0, F98&gt;0, (F98/G98)&gt;0.9, OR(D98="RAK", D98="CMN", D98="AGA")), (J98/F98)*(F98-(G98*0.9)), 0)</f>
        <v>0</v>
      </c>
    </row>
    <row r="99" spans="1:12" x14ac:dyDescent="0.35">
      <c r="A99" s="8">
        <v>45050</v>
      </c>
      <c r="B99" s="9" t="s">
        <v>23</v>
      </c>
      <c r="C99" s="9" t="s">
        <v>34</v>
      </c>
      <c r="D99" s="9" t="s">
        <v>21</v>
      </c>
      <c r="E99" s="9" t="s">
        <v>22</v>
      </c>
      <c r="F99" s="9">
        <v>90</v>
      </c>
      <c r="G99" s="9">
        <v>150</v>
      </c>
      <c r="H99" s="9">
        <v>1</v>
      </c>
      <c r="I99" s="59"/>
      <c r="J99" s="59"/>
      <c r="K99" s="59"/>
      <c r="L99" s="60">
        <f>IF(AND(A99&gt;=Workings!$B$7, A99&lt;=Workings!$C$7, B99="Scheduled", G99&gt;0, F99&gt;0, (F99/G99)&gt;0.9, OR(D99="RAK", D99="CMN", D99="AGA")), (J99/F99)*(F99-(G99*0.9)), 0)</f>
        <v>0</v>
      </c>
    </row>
    <row r="100" spans="1:12" x14ac:dyDescent="0.35">
      <c r="A100" s="8">
        <v>45050</v>
      </c>
      <c r="B100" s="9" t="s">
        <v>23</v>
      </c>
      <c r="C100" s="9" t="s">
        <v>34</v>
      </c>
      <c r="D100" s="9" t="s">
        <v>38</v>
      </c>
      <c r="E100" s="9" t="s">
        <v>24</v>
      </c>
      <c r="F100" s="9">
        <v>71</v>
      </c>
      <c r="G100" s="9">
        <v>180</v>
      </c>
      <c r="H100" s="9">
        <v>1</v>
      </c>
      <c r="I100" s="59">
        <v>40.43</v>
      </c>
      <c r="J100" s="59">
        <v>1404.38</v>
      </c>
      <c r="K100" s="59">
        <v>552.86</v>
      </c>
      <c r="L100" s="60">
        <f>IF(AND(A100&gt;=Workings!$B$7, A100&lt;=Workings!$C$7, B100="Scheduled", G100&gt;0, F100&gt;0, (F100/G100)&gt;0.9, OR(D100="RAK", D100="CMN", D100="AGA")), (J100/F100)*(F100-(G100*0.9)), 0)</f>
        <v>0</v>
      </c>
    </row>
    <row r="101" spans="1:12" x14ac:dyDescent="0.35">
      <c r="A101" s="8">
        <v>45050</v>
      </c>
      <c r="B101" s="9" t="s">
        <v>23</v>
      </c>
      <c r="C101" s="9" t="s">
        <v>34</v>
      </c>
      <c r="D101" s="9" t="s">
        <v>21</v>
      </c>
      <c r="E101" s="9" t="s">
        <v>24</v>
      </c>
      <c r="F101" s="9">
        <v>115</v>
      </c>
      <c r="G101" s="9">
        <v>150</v>
      </c>
      <c r="H101" s="9">
        <v>1</v>
      </c>
      <c r="I101" s="59">
        <v>28.56</v>
      </c>
      <c r="J101" s="59">
        <v>2274.6999999999998</v>
      </c>
      <c r="K101" s="59">
        <v>488.24</v>
      </c>
      <c r="L101" s="60">
        <f>IF(AND(A101&gt;=Workings!$B$7, A101&lt;=Workings!$C$7, B101="Scheduled", G101&gt;0, F101&gt;0, (F101/G101)&gt;0.9, OR(D101="RAK", D101="CMN", D101="AGA")), (J101/F101)*(F101-(G101*0.9)), 0)</f>
        <v>0</v>
      </c>
    </row>
    <row r="102" spans="1:12" x14ac:dyDescent="0.35">
      <c r="A102" s="8">
        <v>45051</v>
      </c>
      <c r="B102" s="9" t="s">
        <v>23</v>
      </c>
      <c r="C102" s="9" t="s">
        <v>34</v>
      </c>
      <c r="D102" s="9" t="s">
        <v>21</v>
      </c>
      <c r="E102" s="9" t="s">
        <v>22</v>
      </c>
      <c r="F102" s="9">
        <v>51</v>
      </c>
      <c r="G102" s="9">
        <v>150</v>
      </c>
      <c r="H102" s="9">
        <v>1</v>
      </c>
      <c r="I102" s="59"/>
      <c r="J102" s="59"/>
      <c r="K102" s="59"/>
      <c r="L102" s="60">
        <f>IF(AND(A102&gt;=Workings!$B$7, A102&lt;=Workings!$C$7, B102="Scheduled", G102&gt;0, F102&gt;0, (F102/G102)&gt;0.9, OR(D102="RAK", D102="CMN", D102="AGA")), (J102/F102)*(F102-(G102*0.9)), 0)</f>
        <v>0</v>
      </c>
    </row>
    <row r="103" spans="1:12" x14ac:dyDescent="0.35">
      <c r="A103" s="8">
        <v>45051</v>
      </c>
      <c r="B103" s="9" t="s">
        <v>23</v>
      </c>
      <c r="C103" s="9" t="s">
        <v>34</v>
      </c>
      <c r="D103" s="9" t="s">
        <v>38</v>
      </c>
      <c r="E103" s="9" t="s">
        <v>22</v>
      </c>
      <c r="F103" s="9">
        <v>109</v>
      </c>
      <c r="G103" s="9">
        <v>150</v>
      </c>
      <c r="H103" s="9">
        <v>1</v>
      </c>
      <c r="I103" s="59"/>
      <c r="J103" s="59"/>
      <c r="K103" s="59"/>
      <c r="L103" s="60">
        <f>IF(AND(A103&gt;=Workings!$B$7, A103&lt;=Workings!$C$7, B103="Scheduled", G103&gt;0, F103&gt;0, (F103/G103)&gt;0.9, OR(D103="RAK", D103="CMN", D103="AGA")), (J103/F103)*(F103-(G103*0.9)), 0)</f>
        <v>0</v>
      </c>
    </row>
    <row r="104" spans="1:12" x14ac:dyDescent="0.35">
      <c r="A104" s="8">
        <v>45051</v>
      </c>
      <c r="B104" s="9" t="s">
        <v>23</v>
      </c>
      <c r="C104" s="9" t="s">
        <v>34</v>
      </c>
      <c r="D104" s="9" t="s">
        <v>21</v>
      </c>
      <c r="E104" s="9" t="s">
        <v>24</v>
      </c>
      <c r="F104" s="9">
        <v>99</v>
      </c>
      <c r="G104" s="9">
        <v>150</v>
      </c>
      <c r="H104" s="9">
        <v>1</v>
      </c>
      <c r="I104" s="59">
        <v>35.700000000000003</v>
      </c>
      <c r="J104" s="59">
        <v>1958.22</v>
      </c>
      <c r="K104" s="59">
        <v>488.24</v>
      </c>
      <c r="L104" s="60">
        <f>IF(AND(A104&gt;=Workings!$B$7, A104&lt;=Workings!$C$7, B104="Scheduled", G104&gt;0, F104&gt;0, (F104/G104)&gt;0.9, OR(D104="RAK", D104="CMN", D104="AGA")), (J104/F104)*(F104-(G104*0.9)), 0)</f>
        <v>0</v>
      </c>
    </row>
    <row r="105" spans="1:12" x14ac:dyDescent="0.35">
      <c r="A105" s="8">
        <v>45051</v>
      </c>
      <c r="B105" s="9" t="s">
        <v>23</v>
      </c>
      <c r="C105" s="9" t="s">
        <v>34</v>
      </c>
      <c r="D105" s="9" t="s">
        <v>38</v>
      </c>
      <c r="E105" s="9" t="s">
        <v>24</v>
      </c>
      <c r="F105" s="9">
        <v>104</v>
      </c>
      <c r="G105" s="9">
        <v>150</v>
      </c>
      <c r="H105" s="9">
        <v>1</v>
      </c>
      <c r="I105" s="59">
        <v>28.56</v>
      </c>
      <c r="J105" s="59">
        <v>2057.12</v>
      </c>
      <c r="K105" s="59">
        <v>488.24</v>
      </c>
      <c r="L105" s="60">
        <f>IF(AND(A105&gt;=Workings!$B$7, A105&lt;=Workings!$C$7, B105="Scheduled", G105&gt;0, F105&gt;0, (F105/G105)&gt;0.9, OR(D105="RAK", D105="CMN", D105="AGA")), (J105/F105)*(F105-(G105*0.9)), 0)</f>
        <v>0</v>
      </c>
    </row>
    <row r="106" spans="1:12" x14ac:dyDescent="0.35">
      <c r="A106" s="8">
        <v>45052</v>
      </c>
      <c r="B106" s="9" t="s">
        <v>23</v>
      </c>
      <c r="C106" s="9" t="s">
        <v>34</v>
      </c>
      <c r="D106" s="9" t="s">
        <v>21</v>
      </c>
      <c r="E106" s="9" t="s">
        <v>22</v>
      </c>
      <c r="F106" s="9">
        <v>96</v>
      </c>
      <c r="G106" s="9">
        <v>144</v>
      </c>
      <c r="H106" s="9">
        <v>1</v>
      </c>
      <c r="I106" s="59"/>
      <c r="J106" s="59"/>
      <c r="K106" s="59"/>
      <c r="L106" s="60">
        <f>IF(AND(A106&gt;=Workings!$B$7, A106&lt;=Workings!$C$7, B106="Scheduled", G106&gt;0, F106&gt;0, (F106/G106)&gt;0.9, OR(D106="RAK", D106="CMN", D106="AGA")), (J106/F106)*(F106-(G106*0.9)), 0)</f>
        <v>0</v>
      </c>
    </row>
    <row r="107" spans="1:12" x14ac:dyDescent="0.35">
      <c r="A107" s="8">
        <v>45052</v>
      </c>
      <c r="B107" s="9" t="s">
        <v>23</v>
      </c>
      <c r="C107" s="9" t="s">
        <v>34</v>
      </c>
      <c r="D107" s="9" t="s">
        <v>38</v>
      </c>
      <c r="E107" s="9" t="s">
        <v>22</v>
      </c>
      <c r="F107" s="9">
        <v>77</v>
      </c>
      <c r="G107" s="9">
        <v>180</v>
      </c>
      <c r="H107" s="9">
        <v>1</v>
      </c>
      <c r="I107" s="59"/>
      <c r="J107" s="59"/>
      <c r="K107" s="59"/>
      <c r="L107" s="60">
        <f>IF(AND(A107&gt;=Workings!$B$7, A107&lt;=Workings!$C$7, B107="Scheduled", G107&gt;0, F107&gt;0, (F107/G107)&gt;0.9, OR(D107="RAK", D107="CMN", D107="AGA")), (J107/F107)*(F107-(G107*0.9)), 0)</f>
        <v>0</v>
      </c>
    </row>
    <row r="108" spans="1:12" x14ac:dyDescent="0.35">
      <c r="A108" s="8">
        <v>45052</v>
      </c>
      <c r="B108" s="9" t="s">
        <v>23</v>
      </c>
      <c r="C108" s="9" t="s">
        <v>34</v>
      </c>
      <c r="D108" s="9" t="s">
        <v>21</v>
      </c>
      <c r="E108" s="9" t="s">
        <v>24</v>
      </c>
      <c r="F108" s="9">
        <v>69</v>
      </c>
      <c r="G108" s="9">
        <v>144</v>
      </c>
      <c r="H108" s="9">
        <v>1</v>
      </c>
      <c r="I108" s="59">
        <v>28.56</v>
      </c>
      <c r="J108" s="59">
        <v>1364.82</v>
      </c>
      <c r="K108" s="59">
        <v>488.24</v>
      </c>
      <c r="L108" s="60">
        <f>IF(AND(A108&gt;=Workings!$B$7, A108&lt;=Workings!$C$7, B108="Scheduled", G108&gt;0, F108&gt;0, (F108/G108)&gt;0.9, OR(D108="RAK", D108="CMN", D108="AGA")), (J108/F108)*(F108-(G108*0.9)), 0)</f>
        <v>0</v>
      </c>
    </row>
    <row r="109" spans="1:12" x14ac:dyDescent="0.35">
      <c r="A109" s="8">
        <v>45052</v>
      </c>
      <c r="B109" s="9" t="s">
        <v>23</v>
      </c>
      <c r="C109" s="9" t="s">
        <v>34</v>
      </c>
      <c r="D109" s="9" t="s">
        <v>38</v>
      </c>
      <c r="E109" s="9" t="s">
        <v>24</v>
      </c>
      <c r="F109" s="9">
        <v>72</v>
      </c>
      <c r="G109" s="9">
        <v>180</v>
      </c>
      <c r="H109" s="9">
        <v>1</v>
      </c>
      <c r="I109" s="59">
        <v>23.31</v>
      </c>
      <c r="J109" s="59">
        <v>1424.16</v>
      </c>
      <c r="K109" s="59">
        <v>531.32000000000005</v>
      </c>
      <c r="L109" s="60">
        <f>IF(AND(A109&gt;=Workings!$B$7, A109&lt;=Workings!$C$7, B109="Scheduled", G109&gt;0, F109&gt;0, (F109/G109)&gt;0.9, OR(D109="RAK", D109="CMN", D109="AGA")), (J109/F109)*(F109-(G109*0.9)), 0)</f>
        <v>0</v>
      </c>
    </row>
    <row r="110" spans="1:12" x14ac:dyDescent="0.35">
      <c r="A110" s="8">
        <v>45053</v>
      </c>
      <c r="B110" s="9" t="s">
        <v>23</v>
      </c>
      <c r="C110" s="9" t="s">
        <v>34</v>
      </c>
      <c r="D110" s="9" t="s">
        <v>38</v>
      </c>
      <c r="E110" s="9" t="s">
        <v>22</v>
      </c>
      <c r="F110" s="9">
        <v>121</v>
      </c>
      <c r="G110" s="9">
        <v>180</v>
      </c>
      <c r="H110" s="9">
        <v>1</v>
      </c>
      <c r="I110" s="59"/>
      <c r="J110" s="59"/>
      <c r="K110" s="59"/>
      <c r="L110" s="60">
        <f>IF(AND(A110&gt;=Workings!$B$7, A110&lt;=Workings!$C$7, B110="Scheduled", G110&gt;0, F110&gt;0, (F110/G110)&gt;0.9, OR(D110="RAK", D110="CMN", D110="AGA")), (J110/F110)*(F110-(G110*0.9)), 0)</f>
        <v>0</v>
      </c>
    </row>
    <row r="111" spans="1:12" x14ac:dyDescent="0.35">
      <c r="A111" s="8">
        <v>45053</v>
      </c>
      <c r="B111" s="9" t="s">
        <v>23</v>
      </c>
      <c r="C111" s="9" t="s">
        <v>34</v>
      </c>
      <c r="D111" s="9" t="s">
        <v>21</v>
      </c>
      <c r="E111" s="9" t="s">
        <v>22</v>
      </c>
      <c r="F111" s="9">
        <v>70</v>
      </c>
      <c r="G111" s="9">
        <v>150</v>
      </c>
      <c r="H111" s="9">
        <v>1</v>
      </c>
      <c r="I111" s="59"/>
      <c r="J111" s="59"/>
      <c r="K111" s="59"/>
      <c r="L111" s="60">
        <f>IF(AND(A111&gt;=Workings!$B$7, A111&lt;=Workings!$C$7, B111="Scheduled", G111&gt;0, F111&gt;0, (F111/G111)&gt;0.9, OR(D111="RAK", D111="CMN", D111="AGA")), (J111/F111)*(F111-(G111*0.9)), 0)</f>
        <v>0</v>
      </c>
    </row>
    <row r="112" spans="1:12" x14ac:dyDescent="0.35">
      <c r="A112" s="8">
        <v>45053</v>
      </c>
      <c r="B112" s="9" t="s">
        <v>23</v>
      </c>
      <c r="C112" s="9" t="s">
        <v>34</v>
      </c>
      <c r="D112" s="9" t="s">
        <v>38</v>
      </c>
      <c r="E112" s="9" t="s">
        <v>24</v>
      </c>
      <c r="F112" s="9">
        <v>173</v>
      </c>
      <c r="G112" s="9">
        <v>180</v>
      </c>
      <c r="H112" s="9">
        <v>1</v>
      </c>
      <c r="I112" s="59">
        <v>32.340000000000003</v>
      </c>
      <c r="J112" s="59">
        <v>3421.94</v>
      </c>
      <c r="K112" s="59">
        <v>552.86</v>
      </c>
      <c r="L112" s="60">
        <f>IF(AND(A112&gt;=Workings!$B$7, A112&lt;=Workings!$C$7, B112="Scheduled", G112&gt;0, F112&gt;0, (F112/G112)&gt;0.9, OR(D112="RAK", D112="CMN", D112="AGA")), (J112/F112)*(F112-(G112*0.9)), 0)</f>
        <v>0</v>
      </c>
    </row>
    <row r="113" spans="1:12" x14ac:dyDescent="0.35">
      <c r="A113" s="8">
        <v>45053</v>
      </c>
      <c r="B113" s="9" t="s">
        <v>23</v>
      </c>
      <c r="C113" s="9" t="s">
        <v>34</v>
      </c>
      <c r="D113" s="9" t="s">
        <v>21</v>
      </c>
      <c r="E113" s="9" t="s">
        <v>24</v>
      </c>
      <c r="F113" s="9">
        <v>129</v>
      </c>
      <c r="G113" s="9">
        <v>150</v>
      </c>
      <c r="H113" s="9">
        <v>1</v>
      </c>
      <c r="I113" s="59">
        <v>21.42</v>
      </c>
      <c r="J113" s="59">
        <v>2551.62</v>
      </c>
      <c r="K113" s="59">
        <v>488.24</v>
      </c>
      <c r="L113" s="60">
        <f>IF(AND(A113&gt;=Workings!$B$7, A113&lt;=Workings!$C$7, B113="Scheduled", G113&gt;0, F113&gt;0, (F113/G113)&gt;0.9, OR(D113="RAK", D113="CMN", D113="AGA")), (J113/F113)*(F113-(G113*0.9)), 0)</f>
        <v>0</v>
      </c>
    </row>
    <row r="114" spans="1:12" x14ac:dyDescent="0.35">
      <c r="A114" s="8">
        <v>45054</v>
      </c>
      <c r="B114" s="9" t="s">
        <v>23</v>
      </c>
      <c r="C114" s="9" t="s">
        <v>34</v>
      </c>
      <c r="D114" s="9" t="s">
        <v>21</v>
      </c>
      <c r="E114" s="9" t="s">
        <v>22</v>
      </c>
      <c r="F114" s="9">
        <v>152</v>
      </c>
      <c r="G114" s="9">
        <v>180</v>
      </c>
      <c r="H114" s="9">
        <v>1</v>
      </c>
      <c r="I114" s="59"/>
      <c r="J114" s="59"/>
      <c r="K114" s="59"/>
      <c r="L114" s="60">
        <f>IF(AND(A114&gt;=Workings!$B$7, A114&lt;=Workings!$C$7, B114="Scheduled", G114&gt;0, F114&gt;0, (F114/G114)&gt;0.9, OR(D114="RAK", D114="CMN", D114="AGA")), (J114/F114)*(F114-(G114*0.9)), 0)</f>
        <v>0</v>
      </c>
    </row>
    <row r="115" spans="1:12" x14ac:dyDescent="0.35">
      <c r="A115" s="8">
        <v>45054</v>
      </c>
      <c r="B115" s="9" t="s">
        <v>23</v>
      </c>
      <c r="C115" s="9" t="s">
        <v>34</v>
      </c>
      <c r="D115" s="9" t="s">
        <v>38</v>
      </c>
      <c r="E115" s="9" t="s">
        <v>22</v>
      </c>
      <c r="F115" s="9">
        <v>135</v>
      </c>
      <c r="G115" s="9">
        <v>180</v>
      </c>
      <c r="H115" s="9">
        <v>1</v>
      </c>
      <c r="I115" s="59"/>
      <c r="J115" s="59"/>
      <c r="K115" s="59"/>
      <c r="L115" s="60">
        <f>IF(AND(A115&gt;=Workings!$B$7, A115&lt;=Workings!$C$7, B115="Scheduled", G115&gt;0, F115&gt;0, (F115/G115)&gt;0.9, OR(D115="RAK", D115="CMN", D115="AGA")), (J115/F115)*(F115-(G115*0.9)), 0)</f>
        <v>0</v>
      </c>
    </row>
    <row r="116" spans="1:12" x14ac:dyDescent="0.35">
      <c r="A116" s="8">
        <v>45054</v>
      </c>
      <c r="B116" s="9" t="s">
        <v>23</v>
      </c>
      <c r="C116" s="9" t="s">
        <v>34</v>
      </c>
      <c r="D116" s="9" t="s">
        <v>21</v>
      </c>
      <c r="E116" s="9" t="s">
        <v>24</v>
      </c>
      <c r="F116" s="9">
        <v>154</v>
      </c>
      <c r="G116" s="9">
        <v>180</v>
      </c>
      <c r="H116" s="9">
        <v>1</v>
      </c>
      <c r="I116" s="59">
        <v>32.340000000000003</v>
      </c>
      <c r="J116" s="59">
        <v>3046.12</v>
      </c>
      <c r="K116" s="59">
        <v>552.86</v>
      </c>
      <c r="L116" s="60">
        <f>IF(AND(A116&gt;=Workings!$B$7, A116&lt;=Workings!$C$7, B116="Scheduled", G116&gt;0, F116&gt;0, (F116/G116)&gt;0.9, OR(D116="RAK", D116="CMN", D116="AGA")), (J116/F116)*(F116-(G116*0.9)), 0)</f>
        <v>0</v>
      </c>
    </row>
    <row r="117" spans="1:12" x14ac:dyDescent="0.35">
      <c r="A117" s="8">
        <v>45054</v>
      </c>
      <c r="B117" s="9" t="s">
        <v>23</v>
      </c>
      <c r="C117" s="9" t="s">
        <v>34</v>
      </c>
      <c r="D117" s="9" t="s">
        <v>38</v>
      </c>
      <c r="E117" s="9" t="s">
        <v>24</v>
      </c>
      <c r="F117" s="9">
        <v>113</v>
      </c>
      <c r="G117" s="9">
        <v>180</v>
      </c>
      <c r="H117" s="9">
        <v>1</v>
      </c>
      <c r="I117" s="59">
        <v>24.26</v>
      </c>
      <c r="J117" s="59">
        <v>2235.14</v>
      </c>
      <c r="K117" s="59">
        <v>552.86</v>
      </c>
      <c r="L117" s="60">
        <f>IF(AND(A117&gt;=Workings!$B$7, A117&lt;=Workings!$C$7, B117="Scheduled", G117&gt;0, F117&gt;0, (F117/G117)&gt;0.9, OR(D117="RAK", D117="CMN", D117="AGA")), (J117/F117)*(F117-(G117*0.9)), 0)</f>
        <v>0</v>
      </c>
    </row>
    <row r="118" spans="1:12" x14ac:dyDescent="0.35">
      <c r="A118" s="8">
        <v>45056</v>
      </c>
      <c r="B118" s="9" t="s">
        <v>23</v>
      </c>
      <c r="C118" s="9" t="s">
        <v>34</v>
      </c>
      <c r="D118" s="9" t="s">
        <v>38</v>
      </c>
      <c r="E118" s="9" t="s">
        <v>22</v>
      </c>
      <c r="F118" s="9">
        <v>111</v>
      </c>
      <c r="G118" s="9">
        <v>180</v>
      </c>
      <c r="H118" s="9">
        <v>1</v>
      </c>
      <c r="I118" s="59"/>
      <c r="J118" s="59"/>
      <c r="K118" s="59"/>
      <c r="L118" s="60">
        <f>IF(AND(A118&gt;=Workings!$B$7, A118&lt;=Workings!$C$7, B118="Scheduled", G118&gt;0, F118&gt;0, (F118/G118)&gt;0.9, OR(D118="RAK", D118="CMN", D118="AGA")), (J118/F118)*(F118-(G118*0.9)), 0)</f>
        <v>0</v>
      </c>
    </row>
    <row r="119" spans="1:12" x14ac:dyDescent="0.35">
      <c r="A119" s="8">
        <v>45056</v>
      </c>
      <c r="B119" s="9" t="s">
        <v>23</v>
      </c>
      <c r="C119" s="9" t="s">
        <v>34</v>
      </c>
      <c r="D119" s="9" t="s">
        <v>38</v>
      </c>
      <c r="E119" s="9" t="s">
        <v>24</v>
      </c>
      <c r="F119" s="9">
        <v>96</v>
      </c>
      <c r="G119" s="9">
        <v>180</v>
      </c>
      <c r="H119" s="9">
        <v>1</v>
      </c>
      <c r="I119" s="59">
        <v>24.26</v>
      </c>
      <c r="J119" s="59">
        <v>1898.88</v>
      </c>
      <c r="K119" s="59">
        <v>552.86</v>
      </c>
      <c r="L119" s="60">
        <f>IF(AND(A119&gt;=Workings!$B$7, A119&lt;=Workings!$C$7, B119="Scheduled", G119&gt;0, F119&gt;0, (F119/G119)&gt;0.9, OR(D119="RAK", D119="CMN", D119="AGA")), (J119/F119)*(F119-(G119*0.9)), 0)</f>
        <v>0</v>
      </c>
    </row>
    <row r="120" spans="1:12" x14ac:dyDescent="0.35">
      <c r="A120" s="8">
        <v>45057</v>
      </c>
      <c r="B120" s="9" t="s">
        <v>23</v>
      </c>
      <c r="C120" s="9" t="s">
        <v>34</v>
      </c>
      <c r="D120" s="9" t="s">
        <v>38</v>
      </c>
      <c r="E120" s="9" t="s">
        <v>22</v>
      </c>
      <c r="F120" s="9">
        <v>82</v>
      </c>
      <c r="G120" s="9">
        <v>180</v>
      </c>
      <c r="H120" s="9">
        <v>1</v>
      </c>
      <c r="I120" s="59"/>
      <c r="J120" s="59"/>
      <c r="K120" s="59"/>
      <c r="L120" s="60">
        <f>IF(AND(A120&gt;=Workings!$B$7, A120&lt;=Workings!$C$7, B120="Scheduled", G120&gt;0, F120&gt;0, (F120/G120)&gt;0.9, OR(D120="RAK", D120="CMN", D120="AGA")), (J120/F120)*(F120-(G120*0.9)), 0)</f>
        <v>0</v>
      </c>
    </row>
    <row r="121" spans="1:12" x14ac:dyDescent="0.35">
      <c r="A121" s="8">
        <v>45057</v>
      </c>
      <c r="B121" s="9" t="s">
        <v>23</v>
      </c>
      <c r="C121" s="9" t="s">
        <v>34</v>
      </c>
      <c r="D121" s="9" t="s">
        <v>21</v>
      </c>
      <c r="E121" s="9" t="s">
        <v>22</v>
      </c>
      <c r="F121" s="9">
        <v>130</v>
      </c>
      <c r="G121" s="9">
        <v>150</v>
      </c>
      <c r="H121" s="9">
        <v>1</v>
      </c>
      <c r="I121" s="59"/>
      <c r="J121" s="59"/>
      <c r="K121" s="59"/>
      <c r="L121" s="60">
        <f>IF(AND(A121&gt;=Workings!$B$7, A121&lt;=Workings!$C$7, B121="Scheduled", G121&gt;0, F121&gt;0, (F121/G121)&gt;0.9, OR(D121="RAK", D121="CMN", D121="AGA")), (J121/F121)*(F121-(G121*0.9)), 0)</f>
        <v>0</v>
      </c>
    </row>
    <row r="122" spans="1:12" x14ac:dyDescent="0.35">
      <c r="A122" s="8">
        <v>45057</v>
      </c>
      <c r="B122" s="9" t="s">
        <v>23</v>
      </c>
      <c r="C122" s="9" t="s">
        <v>34</v>
      </c>
      <c r="D122" s="9" t="s">
        <v>38</v>
      </c>
      <c r="E122" s="9" t="s">
        <v>24</v>
      </c>
      <c r="F122" s="9">
        <v>61</v>
      </c>
      <c r="G122" s="9">
        <v>180</v>
      </c>
      <c r="H122" s="9">
        <v>1</v>
      </c>
      <c r="I122" s="59">
        <v>40.43</v>
      </c>
      <c r="J122" s="59">
        <v>1206.58</v>
      </c>
      <c r="K122" s="59">
        <v>552.86</v>
      </c>
      <c r="L122" s="60">
        <f>IF(AND(A122&gt;=Workings!$B$7, A122&lt;=Workings!$C$7, B122="Scheduled", G122&gt;0, F122&gt;0, (F122/G122)&gt;0.9, OR(D122="RAK", D122="CMN", D122="AGA")), (J122/F122)*(F122-(G122*0.9)), 0)</f>
        <v>0</v>
      </c>
    </row>
    <row r="123" spans="1:12" x14ac:dyDescent="0.35">
      <c r="A123" s="8">
        <v>45057</v>
      </c>
      <c r="B123" s="9" t="s">
        <v>23</v>
      </c>
      <c r="C123" s="9" t="s">
        <v>34</v>
      </c>
      <c r="D123" s="9" t="s">
        <v>21</v>
      </c>
      <c r="E123" s="9" t="s">
        <v>24</v>
      </c>
      <c r="F123" s="9">
        <v>107</v>
      </c>
      <c r="G123" s="9">
        <v>150</v>
      </c>
      <c r="H123" s="9">
        <v>1</v>
      </c>
      <c r="I123" s="59">
        <v>28.56</v>
      </c>
      <c r="J123" s="59">
        <v>2116.46</v>
      </c>
      <c r="K123" s="59">
        <v>488.24</v>
      </c>
      <c r="L123" s="60">
        <f>IF(AND(A123&gt;=Workings!$B$7, A123&lt;=Workings!$C$7, B123="Scheduled", G123&gt;0, F123&gt;0, (F123/G123)&gt;0.9, OR(D123="RAK", D123="CMN", D123="AGA")), (J123/F123)*(F123-(G123*0.9)), 0)</f>
        <v>0</v>
      </c>
    </row>
    <row r="124" spans="1:12" x14ac:dyDescent="0.35">
      <c r="A124" s="8">
        <v>45058</v>
      </c>
      <c r="B124" s="9" t="s">
        <v>23</v>
      </c>
      <c r="C124" s="9" t="s">
        <v>34</v>
      </c>
      <c r="D124" s="9" t="s">
        <v>21</v>
      </c>
      <c r="E124" s="9" t="s">
        <v>22</v>
      </c>
      <c r="F124" s="9">
        <v>133</v>
      </c>
      <c r="G124" s="9">
        <v>180</v>
      </c>
      <c r="H124" s="9">
        <v>1</v>
      </c>
      <c r="I124" s="59"/>
      <c r="J124" s="59"/>
      <c r="K124" s="59"/>
      <c r="L124" s="60">
        <f>IF(AND(A124&gt;=Workings!$B$7, A124&lt;=Workings!$C$7, B124="Scheduled", G124&gt;0, F124&gt;0, (F124/G124)&gt;0.9, OR(D124="RAK", D124="CMN", D124="AGA")), (J124/F124)*(F124-(G124*0.9)), 0)</f>
        <v>0</v>
      </c>
    </row>
    <row r="125" spans="1:12" x14ac:dyDescent="0.35">
      <c r="A125" s="8">
        <v>45058</v>
      </c>
      <c r="B125" s="9" t="s">
        <v>23</v>
      </c>
      <c r="C125" s="9" t="s">
        <v>34</v>
      </c>
      <c r="D125" s="9" t="s">
        <v>38</v>
      </c>
      <c r="E125" s="9" t="s">
        <v>22</v>
      </c>
      <c r="F125" s="9">
        <v>143</v>
      </c>
      <c r="G125" s="9">
        <v>174</v>
      </c>
      <c r="H125" s="9">
        <v>1</v>
      </c>
      <c r="I125" s="59"/>
      <c r="J125" s="59"/>
      <c r="K125" s="59"/>
      <c r="L125" s="60">
        <f>IF(AND(A125&gt;=Workings!$B$7, A125&lt;=Workings!$C$7, B125="Scheduled", G125&gt;0, F125&gt;0, (F125/G125)&gt;0.9, OR(D125="RAK", D125="CMN", D125="AGA")), (J125/F125)*(F125-(G125*0.9)), 0)</f>
        <v>0</v>
      </c>
    </row>
    <row r="126" spans="1:12" x14ac:dyDescent="0.35">
      <c r="A126" s="8">
        <v>45058</v>
      </c>
      <c r="B126" s="9" t="s">
        <v>23</v>
      </c>
      <c r="C126" s="9" t="s">
        <v>34</v>
      </c>
      <c r="D126" s="9" t="s">
        <v>21</v>
      </c>
      <c r="E126" s="9" t="s">
        <v>24</v>
      </c>
      <c r="F126" s="9">
        <v>100</v>
      </c>
      <c r="G126" s="9">
        <v>180</v>
      </c>
      <c r="H126" s="9">
        <v>1</v>
      </c>
      <c r="I126" s="59">
        <v>31.08</v>
      </c>
      <c r="J126" s="59">
        <v>1978</v>
      </c>
      <c r="K126" s="59">
        <v>531.32000000000005</v>
      </c>
      <c r="L126" s="60">
        <f>IF(AND(A126&gt;=Workings!$B$7, A126&lt;=Workings!$C$7, B126="Scheduled", G126&gt;0, F126&gt;0, (F126/G126)&gt;0.9, OR(D126="RAK", D126="CMN", D126="AGA")), (J126/F126)*(F126-(G126*0.9)), 0)</f>
        <v>0</v>
      </c>
    </row>
    <row r="127" spans="1:12" x14ac:dyDescent="0.35">
      <c r="A127" s="8">
        <v>45058</v>
      </c>
      <c r="B127" s="9" t="s">
        <v>23</v>
      </c>
      <c r="C127" s="9" t="s">
        <v>34</v>
      </c>
      <c r="D127" s="9" t="s">
        <v>38</v>
      </c>
      <c r="E127" s="9" t="s">
        <v>24</v>
      </c>
      <c r="F127" s="9">
        <v>68</v>
      </c>
      <c r="G127" s="9">
        <v>174</v>
      </c>
      <c r="H127" s="9">
        <v>1</v>
      </c>
      <c r="I127" s="59">
        <v>40.43</v>
      </c>
      <c r="J127" s="59">
        <v>1345.04</v>
      </c>
      <c r="K127" s="59">
        <v>552.86</v>
      </c>
      <c r="L127" s="60">
        <f>IF(AND(A127&gt;=Workings!$B$7, A127&lt;=Workings!$C$7, B127="Scheduled", G127&gt;0, F127&gt;0, (F127/G127)&gt;0.9, OR(D127="RAK", D127="CMN", D127="AGA")), (J127/F127)*(F127-(G127*0.9)), 0)</f>
        <v>0</v>
      </c>
    </row>
    <row r="128" spans="1:12" x14ac:dyDescent="0.35">
      <c r="A128" s="8">
        <v>45059</v>
      </c>
      <c r="B128" s="9" t="s">
        <v>23</v>
      </c>
      <c r="C128" s="9" t="s">
        <v>34</v>
      </c>
      <c r="D128" s="9" t="s">
        <v>21</v>
      </c>
      <c r="E128" s="9" t="s">
        <v>22</v>
      </c>
      <c r="F128" s="9">
        <v>102</v>
      </c>
      <c r="G128" s="9">
        <v>180</v>
      </c>
      <c r="H128" s="9">
        <v>1</v>
      </c>
      <c r="I128" s="59"/>
      <c r="J128" s="59"/>
      <c r="K128" s="59"/>
      <c r="L128" s="60">
        <f>IF(AND(A128&gt;=Workings!$B$7, A128&lt;=Workings!$C$7, B128="Scheduled", G128&gt;0, F128&gt;0, (F128/G128)&gt;0.9, OR(D128="RAK", D128="CMN", D128="AGA")), (J128/F128)*(F128-(G128*0.9)), 0)</f>
        <v>0</v>
      </c>
    </row>
    <row r="129" spans="1:12" x14ac:dyDescent="0.35">
      <c r="A129" s="8">
        <v>45059</v>
      </c>
      <c r="B129" s="9" t="s">
        <v>23</v>
      </c>
      <c r="C129" s="9" t="s">
        <v>34</v>
      </c>
      <c r="D129" s="9" t="s">
        <v>38</v>
      </c>
      <c r="E129" s="9" t="s">
        <v>22</v>
      </c>
      <c r="F129" s="9">
        <v>93</v>
      </c>
      <c r="G129" s="9">
        <v>150</v>
      </c>
      <c r="H129" s="9">
        <v>1</v>
      </c>
      <c r="I129" s="59"/>
      <c r="J129" s="59"/>
      <c r="K129" s="59"/>
      <c r="L129" s="60">
        <f>IF(AND(A129&gt;=Workings!$B$7, A129&lt;=Workings!$C$7, B129="Scheduled", G129&gt;0, F129&gt;0, (F129/G129)&gt;0.9, OR(D129="RAK", D129="CMN", D129="AGA")), (J129/F129)*(F129-(G129*0.9)), 0)</f>
        <v>0</v>
      </c>
    </row>
    <row r="130" spans="1:12" x14ac:dyDescent="0.35">
      <c r="A130" s="8">
        <v>45059</v>
      </c>
      <c r="B130" s="9" t="s">
        <v>23</v>
      </c>
      <c r="C130" s="9" t="s">
        <v>34</v>
      </c>
      <c r="D130" s="9" t="s">
        <v>21</v>
      </c>
      <c r="E130" s="9" t="s">
        <v>24</v>
      </c>
      <c r="F130" s="9">
        <v>73</v>
      </c>
      <c r="G130" s="9">
        <v>180</v>
      </c>
      <c r="H130" s="9">
        <v>1</v>
      </c>
      <c r="I130" s="59">
        <v>24.26</v>
      </c>
      <c r="J130" s="59">
        <v>1443.94</v>
      </c>
      <c r="K130" s="59">
        <v>552.86</v>
      </c>
      <c r="L130" s="60">
        <f>IF(AND(A130&gt;=Workings!$B$7, A130&lt;=Workings!$C$7, B130="Scheduled", G130&gt;0, F130&gt;0, (F130/G130)&gt;0.9, OR(D130="RAK", D130="CMN", D130="AGA")), (J130/F130)*(F130-(G130*0.9)), 0)</f>
        <v>0</v>
      </c>
    </row>
    <row r="131" spans="1:12" x14ac:dyDescent="0.35">
      <c r="A131" s="8">
        <v>45059</v>
      </c>
      <c r="B131" s="9" t="s">
        <v>23</v>
      </c>
      <c r="C131" s="9" t="s">
        <v>34</v>
      </c>
      <c r="D131" s="9" t="s">
        <v>38</v>
      </c>
      <c r="E131" s="9" t="s">
        <v>24</v>
      </c>
      <c r="F131" s="9">
        <v>59</v>
      </c>
      <c r="G131" s="9">
        <v>150</v>
      </c>
      <c r="H131" s="9">
        <v>1</v>
      </c>
      <c r="I131" s="59">
        <v>21.42</v>
      </c>
      <c r="J131" s="59">
        <v>1167.02</v>
      </c>
      <c r="K131" s="59">
        <v>488.24</v>
      </c>
      <c r="L131" s="60">
        <f>IF(AND(A131&gt;=Workings!$B$7, A131&lt;=Workings!$C$7, B131="Scheduled", G131&gt;0, F131&gt;0, (F131/G131)&gt;0.9, OR(D131="RAK", D131="CMN", D131="AGA")), (J131/F131)*(F131-(G131*0.9)), 0)</f>
        <v>0</v>
      </c>
    </row>
    <row r="132" spans="1:12" x14ac:dyDescent="0.35">
      <c r="A132" s="8">
        <v>45060</v>
      </c>
      <c r="B132" s="9" t="s">
        <v>23</v>
      </c>
      <c r="C132" s="9" t="s">
        <v>34</v>
      </c>
      <c r="D132" s="9" t="s">
        <v>38</v>
      </c>
      <c r="E132" s="9" t="s">
        <v>22</v>
      </c>
      <c r="F132" s="9">
        <v>144</v>
      </c>
      <c r="G132" s="9">
        <v>180</v>
      </c>
      <c r="H132" s="9">
        <v>1</v>
      </c>
      <c r="I132" s="59"/>
      <c r="J132" s="59"/>
      <c r="K132" s="59"/>
      <c r="L132" s="60">
        <f>IF(AND(A132&gt;=Workings!$B$7, A132&lt;=Workings!$C$7, B132="Scheduled", G132&gt;0, F132&gt;0, (F132/G132)&gt;0.9, OR(D132="RAK", D132="CMN", D132="AGA")), (J132/F132)*(F132-(G132*0.9)), 0)</f>
        <v>0</v>
      </c>
    </row>
    <row r="133" spans="1:12" x14ac:dyDescent="0.35">
      <c r="A133" s="8">
        <v>45060</v>
      </c>
      <c r="B133" s="9" t="s">
        <v>23</v>
      </c>
      <c r="C133" s="9" t="s">
        <v>34</v>
      </c>
      <c r="D133" s="9" t="s">
        <v>21</v>
      </c>
      <c r="E133" s="9" t="s">
        <v>22</v>
      </c>
      <c r="F133" s="9">
        <v>138</v>
      </c>
      <c r="G133" s="9">
        <v>180</v>
      </c>
      <c r="H133" s="9">
        <v>1</v>
      </c>
      <c r="I133" s="59"/>
      <c r="J133" s="59"/>
      <c r="K133" s="59"/>
      <c r="L133" s="60">
        <f>IF(AND(A133&gt;=Workings!$B$7, A133&lt;=Workings!$C$7, B133="Scheduled", G133&gt;0, F133&gt;0, (F133/G133)&gt;0.9, OR(D133="RAK", D133="CMN", D133="AGA")), (J133/F133)*(F133-(G133*0.9)), 0)</f>
        <v>0</v>
      </c>
    </row>
    <row r="134" spans="1:12" x14ac:dyDescent="0.35">
      <c r="A134" s="8">
        <v>45060</v>
      </c>
      <c r="B134" s="9" t="s">
        <v>23</v>
      </c>
      <c r="C134" s="9" t="s">
        <v>34</v>
      </c>
      <c r="D134" s="9" t="s">
        <v>38</v>
      </c>
      <c r="E134" s="9" t="s">
        <v>24</v>
      </c>
      <c r="F134" s="9">
        <v>98</v>
      </c>
      <c r="G134" s="9">
        <v>180</v>
      </c>
      <c r="H134" s="9">
        <v>1</v>
      </c>
      <c r="I134" s="59">
        <v>32.340000000000003</v>
      </c>
      <c r="J134" s="59">
        <v>1938.44</v>
      </c>
      <c r="K134" s="59">
        <v>552.86</v>
      </c>
      <c r="L134" s="60">
        <f>IF(AND(A134&gt;=Workings!$B$7, A134&lt;=Workings!$C$7, B134="Scheduled", G134&gt;0, F134&gt;0, (F134/G134)&gt;0.9, OR(D134="RAK", D134="CMN", D134="AGA")), (J134/F134)*(F134-(G134*0.9)), 0)</f>
        <v>0</v>
      </c>
    </row>
    <row r="135" spans="1:12" x14ac:dyDescent="0.35">
      <c r="A135" s="8">
        <v>45060</v>
      </c>
      <c r="B135" s="9" t="s">
        <v>23</v>
      </c>
      <c r="C135" s="9" t="s">
        <v>34</v>
      </c>
      <c r="D135" s="9" t="s">
        <v>21</v>
      </c>
      <c r="E135" s="9" t="s">
        <v>24</v>
      </c>
      <c r="F135" s="9">
        <v>138</v>
      </c>
      <c r="G135" s="9">
        <v>180</v>
      </c>
      <c r="H135" s="9">
        <v>1</v>
      </c>
      <c r="I135" s="59">
        <v>31.08</v>
      </c>
      <c r="J135" s="59">
        <v>2729.64</v>
      </c>
      <c r="K135" s="59">
        <v>531.32000000000005</v>
      </c>
      <c r="L135" s="60">
        <f>IF(AND(A135&gt;=Workings!$B$7, A135&lt;=Workings!$C$7, B135="Scheduled", G135&gt;0, F135&gt;0, (F135/G135)&gt;0.9, OR(D135="RAK", D135="CMN", D135="AGA")), (J135/F135)*(F135-(G135*0.9)), 0)</f>
        <v>0</v>
      </c>
    </row>
    <row r="136" spans="1:12" x14ac:dyDescent="0.35">
      <c r="A136" s="8">
        <v>45061</v>
      </c>
      <c r="B136" s="9" t="s">
        <v>23</v>
      </c>
      <c r="C136" s="9" t="s">
        <v>34</v>
      </c>
      <c r="D136" s="9" t="s">
        <v>21</v>
      </c>
      <c r="E136" s="9" t="s">
        <v>22</v>
      </c>
      <c r="F136" s="9">
        <v>143</v>
      </c>
      <c r="G136" s="9">
        <v>180</v>
      </c>
      <c r="H136" s="9">
        <v>1</v>
      </c>
      <c r="I136" s="59"/>
      <c r="J136" s="59"/>
      <c r="K136" s="59"/>
      <c r="L136" s="60">
        <f>IF(AND(A136&gt;=Workings!$B$7, A136&lt;=Workings!$C$7, B136="Scheduled", G136&gt;0, F136&gt;0, (F136/G136)&gt;0.9, OR(D136="RAK", D136="CMN", D136="AGA")), (J136/F136)*(F136-(G136*0.9)), 0)</f>
        <v>0</v>
      </c>
    </row>
    <row r="137" spans="1:12" x14ac:dyDescent="0.35">
      <c r="A137" s="8">
        <v>45061</v>
      </c>
      <c r="B137" s="9" t="s">
        <v>23</v>
      </c>
      <c r="C137" s="9" t="s">
        <v>34</v>
      </c>
      <c r="D137" s="9" t="s">
        <v>38</v>
      </c>
      <c r="E137" s="9" t="s">
        <v>22</v>
      </c>
      <c r="F137" s="9">
        <v>152</v>
      </c>
      <c r="G137" s="9">
        <v>180</v>
      </c>
      <c r="H137" s="9">
        <v>1</v>
      </c>
      <c r="I137" s="59"/>
      <c r="J137" s="59"/>
      <c r="K137" s="59"/>
      <c r="L137" s="60">
        <f>IF(AND(A137&gt;=Workings!$B$7, A137&lt;=Workings!$C$7, B137="Scheduled", G137&gt;0, F137&gt;0, (F137/G137)&gt;0.9, OR(D137="RAK", D137="CMN", D137="AGA")), (J137/F137)*(F137-(G137*0.9)), 0)</f>
        <v>0</v>
      </c>
    </row>
    <row r="138" spans="1:12" x14ac:dyDescent="0.35">
      <c r="A138" s="8">
        <v>45061</v>
      </c>
      <c r="B138" s="9" t="s">
        <v>23</v>
      </c>
      <c r="C138" s="9" t="s">
        <v>34</v>
      </c>
      <c r="D138" s="9" t="s">
        <v>21</v>
      </c>
      <c r="E138" s="9" t="s">
        <v>24</v>
      </c>
      <c r="F138" s="9">
        <v>148</v>
      </c>
      <c r="G138" s="9">
        <v>180</v>
      </c>
      <c r="H138" s="9">
        <v>1</v>
      </c>
      <c r="I138" s="59">
        <v>31.08</v>
      </c>
      <c r="J138" s="59">
        <v>2927.44</v>
      </c>
      <c r="K138" s="59">
        <v>531.32000000000005</v>
      </c>
      <c r="L138" s="60">
        <f>IF(AND(A138&gt;=Workings!$B$7, A138&lt;=Workings!$C$7, B138="Scheduled", G138&gt;0, F138&gt;0, (F138/G138)&gt;0.9, OR(D138="RAK", D138="CMN", D138="AGA")), (J138/F138)*(F138-(G138*0.9)), 0)</f>
        <v>0</v>
      </c>
    </row>
    <row r="139" spans="1:12" x14ac:dyDescent="0.35">
      <c r="A139" s="8">
        <v>45061</v>
      </c>
      <c r="B139" s="9" t="s">
        <v>23</v>
      </c>
      <c r="C139" s="9" t="s">
        <v>34</v>
      </c>
      <c r="D139" s="9" t="s">
        <v>38</v>
      </c>
      <c r="E139" s="9" t="s">
        <v>24</v>
      </c>
      <c r="F139" s="9">
        <v>113</v>
      </c>
      <c r="G139" s="9">
        <v>180</v>
      </c>
      <c r="H139" s="9">
        <v>1</v>
      </c>
      <c r="I139" s="59">
        <v>24.26</v>
      </c>
      <c r="J139" s="59">
        <v>2235.14</v>
      </c>
      <c r="K139" s="59">
        <v>552.86</v>
      </c>
      <c r="L139" s="60">
        <f>IF(AND(A139&gt;=Workings!$B$7, A139&lt;=Workings!$C$7, B139="Scheduled", G139&gt;0, F139&gt;0, (F139/G139)&gt;0.9, OR(D139="RAK", D139="CMN", D139="AGA")), (J139/F139)*(F139-(G139*0.9)), 0)</f>
        <v>0</v>
      </c>
    </row>
    <row r="140" spans="1:12" x14ac:dyDescent="0.35">
      <c r="A140" s="8">
        <v>45062</v>
      </c>
      <c r="B140" s="9" t="s">
        <v>23</v>
      </c>
      <c r="C140" s="9" t="s">
        <v>34</v>
      </c>
      <c r="D140" s="9" t="s">
        <v>38</v>
      </c>
      <c r="E140" s="9" t="s">
        <v>22</v>
      </c>
      <c r="F140" s="9">
        <v>106</v>
      </c>
      <c r="G140" s="9">
        <v>150</v>
      </c>
      <c r="H140" s="9">
        <v>1</v>
      </c>
      <c r="I140" s="59"/>
      <c r="J140" s="59"/>
      <c r="K140" s="59"/>
      <c r="L140" s="60">
        <f>IF(AND(A140&gt;=Workings!$B$7, A140&lt;=Workings!$C$7, B140="Scheduled", G140&gt;0, F140&gt;0, (F140/G140)&gt;0.9, OR(D140="RAK", D140="CMN", D140="AGA")), (J140/F140)*(F140-(G140*0.9)), 0)</f>
        <v>0</v>
      </c>
    </row>
    <row r="141" spans="1:12" x14ac:dyDescent="0.35">
      <c r="A141" s="8">
        <v>45062</v>
      </c>
      <c r="B141" s="9" t="s">
        <v>23</v>
      </c>
      <c r="C141" s="9" t="s">
        <v>34</v>
      </c>
      <c r="D141" s="9" t="s">
        <v>38</v>
      </c>
      <c r="E141" s="9" t="s">
        <v>24</v>
      </c>
      <c r="F141" s="9">
        <v>104</v>
      </c>
      <c r="G141" s="9">
        <v>150</v>
      </c>
      <c r="H141" s="9">
        <v>1</v>
      </c>
      <c r="I141" s="59">
        <v>28.56</v>
      </c>
      <c r="J141" s="59">
        <v>2057.12</v>
      </c>
      <c r="K141" s="59">
        <v>488.24</v>
      </c>
      <c r="L141" s="60">
        <f>IF(AND(A141&gt;=Workings!$B$7, A141&lt;=Workings!$C$7, B141="Scheduled", G141&gt;0, F141&gt;0, (F141/G141)&gt;0.9, OR(D141="RAK", D141="CMN", D141="AGA")), (J141/F141)*(F141-(G141*0.9)), 0)</f>
        <v>0</v>
      </c>
    </row>
    <row r="142" spans="1:12" x14ac:dyDescent="0.35">
      <c r="A142" s="8">
        <v>45063</v>
      </c>
      <c r="B142" s="9" t="s">
        <v>23</v>
      </c>
      <c r="C142" s="9" t="s">
        <v>34</v>
      </c>
      <c r="D142" s="9" t="s">
        <v>38</v>
      </c>
      <c r="E142" s="9" t="s">
        <v>22</v>
      </c>
      <c r="F142" s="9">
        <v>166</v>
      </c>
      <c r="G142" s="9">
        <v>180</v>
      </c>
      <c r="H142" s="9">
        <v>1</v>
      </c>
      <c r="I142" s="59"/>
      <c r="J142" s="59"/>
      <c r="K142" s="59"/>
      <c r="L142" s="60">
        <f>IF(AND(A142&gt;=Workings!$B$7, A142&lt;=Workings!$C$7, B142="Scheduled", G142&gt;0, F142&gt;0, (F142/G142)&gt;0.9, OR(D142="RAK", D142="CMN", D142="AGA")), (J142/F142)*(F142-(G142*0.9)), 0)</f>
        <v>0</v>
      </c>
    </row>
    <row r="143" spans="1:12" x14ac:dyDescent="0.35">
      <c r="A143" s="8">
        <v>45063</v>
      </c>
      <c r="B143" s="9" t="s">
        <v>23</v>
      </c>
      <c r="C143" s="9" t="s">
        <v>34</v>
      </c>
      <c r="D143" s="9" t="s">
        <v>38</v>
      </c>
      <c r="E143" s="9" t="s">
        <v>24</v>
      </c>
      <c r="F143" s="9">
        <v>96</v>
      </c>
      <c r="G143" s="9">
        <v>180</v>
      </c>
      <c r="H143" s="9">
        <v>1</v>
      </c>
      <c r="I143" s="59">
        <v>32.340000000000003</v>
      </c>
      <c r="J143" s="59">
        <v>1898.88</v>
      </c>
      <c r="K143" s="59">
        <v>552.86</v>
      </c>
      <c r="L143" s="60">
        <f>IF(AND(A143&gt;=Workings!$B$7, A143&lt;=Workings!$C$7, B143="Scheduled", G143&gt;0, F143&gt;0, (F143/G143)&gt;0.9, OR(D143="RAK", D143="CMN", D143="AGA")), (J143/F143)*(F143-(G143*0.9)), 0)</f>
        <v>0</v>
      </c>
    </row>
    <row r="144" spans="1:12" x14ac:dyDescent="0.35">
      <c r="A144" s="8">
        <v>45064</v>
      </c>
      <c r="B144" s="9" t="s">
        <v>23</v>
      </c>
      <c r="C144" s="9" t="s">
        <v>34</v>
      </c>
      <c r="D144" s="9" t="s">
        <v>21</v>
      </c>
      <c r="E144" s="9" t="s">
        <v>22</v>
      </c>
      <c r="F144" s="9">
        <v>148</v>
      </c>
      <c r="G144" s="9">
        <v>150</v>
      </c>
      <c r="H144" s="9">
        <v>1</v>
      </c>
      <c r="I144" s="59"/>
      <c r="J144" s="59"/>
      <c r="K144" s="59"/>
      <c r="L144" s="60">
        <f>IF(AND(A144&gt;=Workings!$B$7, A144&lt;=Workings!$C$7, B144="Scheduled", G144&gt;0, F144&gt;0, (F144/G144)&gt;0.9, OR(D144="RAK", D144="CMN", D144="AGA")), (J144/F144)*(F144-(G144*0.9)), 0)</f>
        <v>0</v>
      </c>
    </row>
    <row r="145" spans="1:12" x14ac:dyDescent="0.35">
      <c r="A145" s="8">
        <v>45064</v>
      </c>
      <c r="B145" s="9" t="s">
        <v>23</v>
      </c>
      <c r="C145" s="9" t="s">
        <v>34</v>
      </c>
      <c r="D145" s="9" t="s">
        <v>38</v>
      </c>
      <c r="E145" s="9" t="s">
        <v>22</v>
      </c>
      <c r="F145" s="9">
        <v>179</v>
      </c>
      <c r="G145" s="9">
        <v>189</v>
      </c>
      <c r="H145" s="9">
        <v>1</v>
      </c>
      <c r="I145" s="59"/>
      <c r="J145" s="59"/>
      <c r="K145" s="59"/>
      <c r="L145" s="60">
        <f>IF(AND(A145&gt;=Workings!$B$7, A145&lt;=Workings!$C$7, B145="Scheduled", G145&gt;0, F145&gt;0, (F145/G145)&gt;0.9, OR(D145="RAK", D145="CMN", D145="AGA")), (J145/F145)*(F145-(G145*0.9)), 0)</f>
        <v>0</v>
      </c>
    </row>
    <row r="146" spans="1:12" x14ac:dyDescent="0.35">
      <c r="A146" s="8">
        <v>45064</v>
      </c>
      <c r="B146" s="9" t="s">
        <v>23</v>
      </c>
      <c r="C146" s="9" t="s">
        <v>34</v>
      </c>
      <c r="D146" s="9" t="s">
        <v>21</v>
      </c>
      <c r="E146" s="9" t="s">
        <v>24</v>
      </c>
      <c r="F146" s="9">
        <v>106</v>
      </c>
      <c r="G146" s="9">
        <v>150</v>
      </c>
      <c r="H146" s="9">
        <v>1</v>
      </c>
      <c r="I146" s="59">
        <v>28.56</v>
      </c>
      <c r="J146" s="59">
        <v>2096.6799999999998</v>
      </c>
      <c r="K146" s="59">
        <v>488.24</v>
      </c>
      <c r="L146" s="60">
        <f>IF(AND(A146&gt;=Workings!$B$7, A146&lt;=Workings!$C$7, B146="Scheduled", G146&gt;0, F146&gt;0, (F146/G146)&gt;0.9, OR(D146="RAK", D146="CMN", D146="AGA")), (J146/F146)*(F146-(G146*0.9)), 0)</f>
        <v>0</v>
      </c>
    </row>
    <row r="147" spans="1:12" x14ac:dyDescent="0.35">
      <c r="A147" s="8">
        <v>45064</v>
      </c>
      <c r="B147" s="9" t="s">
        <v>23</v>
      </c>
      <c r="C147" s="9" t="s">
        <v>34</v>
      </c>
      <c r="D147" s="9" t="s">
        <v>38</v>
      </c>
      <c r="E147" s="9" t="s">
        <v>24</v>
      </c>
      <c r="F147" s="9">
        <v>86</v>
      </c>
      <c r="G147" s="9">
        <v>189</v>
      </c>
      <c r="H147" s="9">
        <v>1</v>
      </c>
      <c r="I147" s="59">
        <v>33.6</v>
      </c>
      <c r="J147" s="59">
        <v>1701.08</v>
      </c>
      <c r="K147" s="59">
        <v>574.4</v>
      </c>
      <c r="L147" s="60">
        <f>IF(AND(A147&gt;=Workings!$B$7, A147&lt;=Workings!$C$7, B147="Scheduled", G147&gt;0, F147&gt;0, (F147/G147)&gt;0.9, OR(D147="RAK", D147="CMN", D147="AGA")), (J147/F147)*(F147-(G147*0.9)), 0)</f>
        <v>0</v>
      </c>
    </row>
    <row r="148" spans="1:12" x14ac:dyDescent="0.35">
      <c r="A148" s="8">
        <v>45065</v>
      </c>
      <c r="B148" s="9" t="s">
        <v>23</v>
      </c>
      <c r="C148" s="9" t="s">
        <v>34</v>
      </c>
      <c r="D148" s="9" t="s">
        <v>21</v>
      </c>
      <c r="E148" s="9" t="s">
        <v>22</v>
      </c>
      <c r="F148" s="9">
        <v>78</v>
      </c>
      <c r="G148" s="9">
        <v>150</v>
      </c>
      <c r="H148" s="9">
        <v>1</v>
      </c>
      <c r="I148" s="59"/>
      <c r="J148" s="59"/>
      <c r="K148" s="59"/>
      <c r="L148" s="60">
        <f>IF(AND(A148&gt;=Workings!$B$7, A148&lt;=Workings!$C$7, B148="Scheduled", G148&gt;0, F148&gt;0, (F148/G148)&gt;0.9, OR(D148="RAK", D148="CMN", D148="AGA")), (J148/F148)*(F148-(G148*0.9)), 0)</f>
        <v>0</v>
      </c>
    </row>
    <row r="149" spans="1:12" x14ac:dyDescent="0.35">
      <c r="A149" s="8">
        <v>45065</v>
      </c>
      <c r="B149" s="9" t="s">
        <v>23</v>
      </c>
      <c r="C149" s="9" t="s">
        <v>34</v>
      </c>
      <c r="D149" s="9" t="s">
        <v>38</v>
      </c>
      <c r="E149" s="9" t="s">
        <v>22</v>
      </c>
      <c r="F149" s="9">
        <v>126</v>
      </c>
      <c r="G149" s="9">
        <v>180</v>
      </c>
      <c r="H149" s="9">
        <v>1</v>
      </c>
      <c r="I149" s="59"/>
      <c r="J149" s="59"/>
      <c r="K149" s="59"/>
      <c r="L149" s="60">
        <f>IF(AND(A149&gt;=Workings!$B$7, A149&lt;=Workings!$C$7, B149="Scheduled", G149&gt;0, F149&gt;0, (F149/G149)&gt;0.9, OR(D149="RAK", D149="CMN", D149="AGA")), (J149/F149)*(F149-(G149*0.9)), 0)</f>
        <v>0</v>
      </c>
    </row>
    <row r="150" spans="1:12" x14ac:dyDescent="0.35">
      <c r="A150" s="8">
        <v>45065</v>
      </c>
      <c r="B150" s="9" t="s">
        <v>23</v>
      </c>
      <c r="C150" s="9" t="s">
        <v>34</v>
      </c>
      <c r="D150" s="9" t="s">
        <v>21</v>
      </c>
      <c r="E150" s="9" t="s">
        <v>24</v>
      </c>
      <c r="F150" s="9">
        <v>106</v>
      </c>
      <c r="G150" s="9">
        <v>150</v>
      </c>
      <c r="H150" s="9">
        <v>1</v>
      </c>
      <c r="I150" s="59">
        <v>21.42</v>
      </c>
      <c r="J150" s="59">
        <v>2096.6799999999998</v>
      </c>
      <c r="K150" s="59">
        <v>488.24</v>
      </c>
      <c r="L150" s="60">
        <f>IF(AND(A150&gt;=Workings!$B$7, A150&lt;=Workings!$C$7, B150="Scheduled", G150&gt;0, F150&gt;0, (F150/G150)&gt;0.9, OR(D150="RAK", D150="CMN", D150="AGA")), (J150/F150)*(F150-(G150*0.9)), 0)</f>
        <v>0</v>
      </c>
    </row>
    <row r="151" spans="1:12" x14ac:dyDescent="0.35">
      <c r="A151" s="8">
        <v>45065</v>
      </c>
      <c r="B151" s="9" t="s">
        <v>23</v>
      </c>
      <c r="C151" s="9" t="s">
        <v>34</v>
      </c>
      <c r="D151" s="9" t="s">
        <v>38</v>
      </c>
      <c r="E151" s="9" t="s">
        <v>24</v>
      </c>
      <c r="F151" s="9">
        <v>113</v>
      </c>
      <c r="G151" s="9">
        <v>180</v>
      </c>
      <c r="H151" s="9">
        <v>1</v>
      </c>
      <c r="I151" s="59">
        <v>54.39</v>
      </c>
      <c r="J151" s="59">
        <v>2235.14</v>
      </c>
      <c r="K151" s="59">
        <v>531.32000000000005</v>
      </c>
      <c r="L151" s="60">
        <f>IF(AND(A151&gt;=Workings!$B$7, A151&lt;=Workings!$C$7, B151="Scheduled", G151&gt;0, F151&gt;0, (F151/G151)&gt;0.9, OR(D151="RAK", D151="CMN", D151="AGA")), (J151/F151)*(F151-(G151*0.9)), 0)</f>
        <v>0</v>
      </c>
    </row>
    <row r="152" spans="1:12" x14ac:dyDescent="0.35">
      <c r="A152" s="8">
        <v>45066</v>
      </c>
      <c r="B152" s="9" t="s">
        <v>23</v>
      </c>
      <c r="C152" s="9" t="s">
        <v>34</v>
      </c>
      <c r="D152" s="9" t="s">
        <v>21</v>
      </c>
      <c r="E152" s="9" t="s">
        <v>22</v>
      </c>
      <c r="F152" s="9">
        <v>83</v>
      </c>
      <c r="G152" s="9">
        <v>150</v>
      </c>
      <c r="H152" s="9">
        <v>1</v>
      </c>
      <c r="I152" s="59"/>
      <c r="J152" s="59"/>
      <c r="K152" s="59"/>
      <c r="L152" s="60">
        <f>IF(AND(A152&gt;=Workings!$B$7, A152&lt;=Workings!$C$7, B152="Scheduled", G152&gt;0, F152&gt;0, (F152/G152)&gt;0.9, OR(D152="RAK", D152="CMN", D152="AGA")), (J152/F152)*(F152-(G152*0.9)), 0)</f>
        <v>0</v>
      </c>
    </row>
    <row r="153" spans="1:12" x14ac:dyDescent="0.35">
      <c r="A153" s="8">
        <v>45066</v>
      </c>
      <c r="B153" s="9" t="s">
        <v>23</v>
      </c>
      <c r="C153" s="9" t="s">
        <v>34</v>
      </c>
      <c r="D153" s="9" t="s">
        <v>38</v>
      </c>
      <c r="E153" s="9" t="s">
        <v>22</v>
      </c>
      <c r="F153" s="9">
        <v>73</v>
      </c>
      <c r="G153" s="9">
        <v>150</v>
      </c>
      <c r="H153" s="9">
        <v>1</v>
      </c>
      <c r="I153" s="59"/>
      <c r="J153" s="59"/>
      <c r="K153" s="59"/>
      <c r="L153" s="60">
        <f>IF(AND(A153&gt;=Workings!$B$7, A153&lt;=Workings!$C$7, B153="Scheduled", G153&gt;0, F153&gt;0, (F153/G153)&gt;0.9, OR(D153="RAK", D153="CMN", D153="AGA")), (J153/F153)*(F153-(G153*0.9)), 0)</f>
        <v>0</v>
      </c>
    </row>
    <row r="154" spans="1:12" x14ac:dyDescent="0.35">
      <c r="A154" s="8">
        <v>45066</v>
      </c>
      <c r="B154" s="9" t="s">
        <v>23</v>
      </c>
      <c r="C154" s="9" t="s">
        <v>34</v>
      </c>
      <c r="D154" s="9" t="s">
        <v>21</v>
      </c>
      <c r="E154" s="9" t="s">
        <v>24</v>
      </c>
      <c r="F154" s="9">
        <v>110</v>
      </c>
      <c r="G154" s="9">
        <v>150</v>
      </c>
      <c r="H154" s="9">
        <v>1</v>
      </c>
      <c r="I154" s="59">
        <v>35.700000000000003</v>
      </c>
      <c r="J154" s="59">
        <v>2175.8000000000002</v>
      </c>
      <c r="K154" s="59">
        <v>488.24</v>
      </c>
      <c r="L154" s="60">
        <f>IF(AND(A154&gt;=Workings!$B$7, A154&lt;=Workings!$C$7, B154="Scheduled", G154&gt;0, F154&gt;0, (F154/G154)&gt;0.9, OR(D154="RAK", D154="CMN", D154="AGA")), (J154/F154)*(F154-(G154*0.9)), 0)</f>
        <v>0</v>
      </c>
    </row>
    <row r="155" spans="1:12" x14ac:dyDescent="0.35">
      <c r="A155" s="8">
        <v>45066</v>
      </c>
      <c r="B155" s="9" t="s">
        <v>23</v>
      </c>
      <c r="C155" s="9" t="s">
        <v>34</v>
      </c>
      <c r="D155" s="9" t="s">
        <v>38</v>
      </c>
      <c r="E155" s="9" t="s">
        <v>24</v>
      </c>
      <c r="F155" s="9">
        <v>114</v>
      </c>
      <c r="G155" s="9">
        <v>150</v>
      </c>
      <c r="H155" s="9">
        <v>1</v>
      </c>
      <c r="I155" s="59">
        <v>35.700000000000003</v>
      </c>
      <c r="J155" s="59">
        <v>2254.92</v>
      </c>
      <c r="K155" s="59">
        <v>488.24</v>
      </c>
      <c r="L155" s="60">
        <f>IF(AND(A155&gt;=Workings!$B$7, A155&lt;=Workings!$C$7, B155="Scheduled", G155&gt;0, F155&gt;0, (F155/G155)&gt;0.9, OR(D155="RAK", D155="CMN", D155="AGA")), (J155/F155)*(F155-(G155*0.9)), 0)</f>
        <v>0</v>
      </c>
    </row>
    <row r="156" spans="1:12" x14ac:dyDescent="0.35">
      <c r="A156" s="8">
        <v>45067</v>
      </c>
      <c r="B156" s="9" t="s">
        <v>23</v>
      </c>
      <c r="C156" s="9" t="s">
        <v>34</v>
      </c>
      <c r="D156" s="9" t="s">
        <v>38</v>
      </c>
      <c r="E156" s="9" t="s">
        <v>22</v>
      </c>
      <c r="F156" s="9">
        <v>123</v>
      </c>
      <c r="G156" s="9">
        <v>180</v>
      </c>
      <c r="H156" s="9">
        <v>1</v>
      </c>
      <c r="I156" s="59"/>
      <c r="J156" s="59"/>
      <c r="K156" s="59"/>
      <c r="L156" s="60">
        <f>IF(AND(A156&gt;=Workings!$B$7, A156&lt;=Workings!$C$7, B156="Scheduled", G156&gt;0, F156&gt;0, (F156/G156)&gt;0.9, OR(D156="RAK", D156="CMN", D156="AGA")), (J156/F156)*(F156-(G156*0.9)), 0)</f>
        <v>0</v>
      </c>
    </row>
    <row r="157" spans="1:12" x14ac:dyDescent="0.35">
      <c r="A157" s="8">
        <v>45067</v>
      </c>
      <c r="B157" s="9" t="s">
        <v>23</v>
      </c>
      <c r="C157" s="9" t="s">
        <v>34</v>
      </c>
      <c r="D157" s="9" t="s">
        <v>21</v>
      </c>
      <c r="E157" s="9" t="s">
        <v>22</v>
      </c>
      <c r="F157" s="9">
        <v>95</v>
      </c>
      <c r="G157" s="9">
        <v>180</v>
      </c>
      <c r="H157" s="9">
        <v>1</v>
      </c>
      <c r="I157" s="59"/>
      <c r="J157" s="59"/>
      <c r="K157" s="59"/>
      <c r="L157" s="60">
        <f>IF(AND(A157&gt;=Workings!$B$7, A157&lt;=Workings!$C$7, B157="Scheduled", G157&gt;0, F157&gt;0, (F157/G157)&gt;0.9, OR(D157="RAK", D157="CMN", D157="AGA")), (J157/F157)*(F157-(G157*0.9)), 0)</f>
        <v>0</v>
      </c>
    </row>
    <row r="158" spans="1:12" x14ac:dyDescent="0.35">
      <c r="A158" s="8">
        <v>45067</v>
      </c>
      <c r="B158" s="9" t="s">
        <v>23</v>
      </c>
      <c r="C158" s="9" t="s">
        <v>34</v>
      </c>
      <c r="D158" s="9" t="s">
        <v>38</v>
      </c>
      <c r="E158" s="9" t="s">
        <v>24</v>
      </c>
      <c r="F158" s="9">
        <v>181</v>
      </c>
      <c r="G158" s="9">
        <v>180</v>
      </c>
      <c r="H158" s="9">
        <v>1</v>
      </c>
      <c r="I158" s="59">
        <v>32.340000000000003</v>
      </c>
      <c r="J158" s="59">
        <v>3580.18</v>
      </c>
      <c r="K158" s="59">
        <v>552.86</v>
      </c>
      <c r="L158" s="60">
        <f>IF(AND(A158&gt;=Workings!$B$7, A158&lt;=Workings!$C$7, B158="Scheduled", G158&gt;0, F158&gt;0, (F158/G158)&gt;0.9, OR(D158="RAK", D158="CMN", D158="AGA")), (J158/F158)*(F158-(G158*0.9)), 0)</f>
        <v>0</v>
      </c>
    </row>
    <row r="159" spans="1:12" x14ac:dyDescent="0.35">
      <c r="A159" s="8">
        <v>45067</v>
      </c>
      <c r="B159" s="9" t="s">
        <v>23</v>
      </c>
      <c r="C159" s="9" t="s">
        <v>34</v>
      </c>
      <c r="D159" s="9" t="s">
        <v>21</v>
      </c>
      <c r="E159" s="9" t="s">
        <v>24</v>
      </c>
      <c r="F159" s="9">
        <v>157</v>
      </c>
      <c r="G159" s="9">
        <v>180</v>
      </c>
      <c r="H159" s="9">
        <v>1</v>
      </c>
      <c r="I159" s="59">
        <v>38.85</v>
      </c>
      <c r="J159" s="59">
        <v>3105.46</v>
      </c>
      <c r="K159" s="59">
        <v>531.32000000000005</v>
      </c>
      <c r="L159" s="60">
        <f>IF(AND(A159&gt;=Workings!$B$7, A159&lt;=Workings!$C$7, B159="Scheduled", G159&gt;0, F159&gt;0, (F159/G159)&gt;0.9, OR(D159="RAK", D159="CMN", D159="AGA")), (J159/F159)*(F159-(G159*0.9)), 0)</f>
        <v>0</v>
      </c>
    </row>
    <row r="160" spans="1:12" x14ac:dyDescent="0.35">
      <c r="A160" s="8">
        <v>45068</v>
      </c>
      <c r="B160" s="9" t="s">
        <v>23</v>
      </c>
      <c r="C160" s="9" t="s">
        <v>34</v>
      </c>
      <c r="D160" s="9" t="s">
        <v>21</v>
      </c>
      <c r="E160" s="9" t="s">
        <v>22</v>
      </c>
      <c r="F160" s="9">
        <v>152</v>
      </c>
      <c r="G160" s="9">
        <v>180</v>
      </c>
      <c r="H160" s="9">
        <v>1</v>
      </c>
      <c r="I160" s="59"/>
      <c r="J160" s="59"/>
      <c r="K160" s="59"/>
      <c r="L160" s="60">
        <f>IF(AND(A160&gt;=Workings!$B$7, A160&lt;=Workings!$C$7, B160="Scheduled", G160&gt;0, F160&gt;0, (F160/G160)&gt;0.9, OR(D160="RAK", D160="CMN", D160="AGA")), (J160/F160)*(F160-(G160*0.9)), 0)</f>
        <v>0</v>
      </c>
    </row>
    <row r="161" spans="1:12" x14ac:dyDescent="0.35">
      <c r="A161" s="8">
        <v>45068</v>
      </c>
      <c r="B161" s="9" t="s">
        <v>23</v>
      </c>
      <c r="C161" s="9" t="s">
        <v>34</v>
      </c>
      <c r="D161" s="9" t="s">
        <v>38</v>
      </c>
      <c r="E161" s="9" t="s">
        <v>22</v>
      </c>
      <c r="F161" s="9">
        <v>144</v>
      </c>
      <c r="G161" s="9">
        <v>174</v>
      </c>
      <c r="H161" s="9">
        <v>1</v>
      </c>
      <c r="I161" s="59"/>
      <c r="J161" s="59"/>
      <c r="K161" s="59"/>
      <c r="L161" s="60">
        <f>IF(AND(A161&gt;=Workings!$B$7, A161&lt;=Workings!$C$7, B161="Scheduled", G161&gt;0, F161&gt;0, (F161/G161)&gt;0.9, OR(D161="RAK", D161="CMN", D161="AGA")), (J161/F161)*(F161-(G161*0.9)), 0)</f>
        <v>0</v>
      </c>
    </row>
    <row r="162" spans="1:12" x14ac:dyDescent="0.35">
      <c r="A162" s="8">
        <v>45068</v>
      </c>
      <c r="B162" s="9" t="s">
        <v>23</v>
      </c>
      <c r="C162" s="9" t="s">
        <v>34</v>
      </c>
      <c r="D162" s="9" t="s">
        <v>21</v>
      </c>
      <c r="E162" s="9" t="s">
        <v>24</v>
      </c>
      <c r="F162" s="9">
        <v>175</v>
      </c>
      <c r="G162" s="9">
        <v>180</v>
      </c>
      <c r="H162" s="9">
        <v>1</v>
      </c>
      <c r="I162" s="59">
        <v>40.43</v>
      </c>
      <c r="J162" s="59">
        <v>3461.5</v>
      </c>
      <c r="K162" s="59">
        <v>552.86</v>
      </c>
      <c r="L162" s="60">
        <f>IF(AND(A162&gt;=Workings!$B$7, A162&lt;=Workings!$C$7, B162="Scheduled", G162&gt;0, F162&gt;0, (F162/G162)&gt;0.9, OR(D162="RAK", D162="CMN", D162="AGA")), (J162/F162)*(F162-(G162*0.9)), 0)</f>
        <v>0</v>
      </c>
    </row>
    <row r="163" spans="1:12" x14ac:dyDescent="0.35">
      <c r="A163" s="8">
        <v>45068</v>
      </c>
      <c r="B163" s="9" t="s">
        <v>23</v>
      </c>
      <c r="C163" s="9" t="s">
        <v>34</v>
      </c>
      <c r="D163" s="9" t="s">
        <v>38</v>
      </c>
      <c r="E163" s="9" t="s">
        <v>24</v>
      </c>
      <c r="F163" s="9">
        <v>170</v>
      </c>
      <c r="G163" s="9">
        <v>174</v>
      </c>
      <c r="H163" s="9">
        <v>1</v>
      </c>
      <c r="I163" s="59">
        <v>38.85</v>
      </c>
      <c r="J163" s="59">
        <v>3362.6</v>
      </c>
      <c r="K163" s="59">
        <v>531.32000000000005</v>
      </c>
      <c r="L163" s="60">
        <f>IF(AND(A163&gt;=Workings!$B$7, A163&lt;=Workings!$C$7, B163="Scheduled", G163&gt;0, F163&gt;0, (F163/G163)&gt;0.9, OR(D163="RAK", D163="CMN", D163="AGA")), (J163/F163)*(F163-(G163*0.9)), 0)</f>
        <v>0</v>
      </c>
    </row>
    <row r="164" spans="1:12" x14ac:dyDescent="0.35">
      <c r="A164" s="8">
        <v>45069</v>
      </c>
      <c r="B164" s="9" t="s">
        <v>23</v>
      </c>
      <c r="C164" s="9" t="s">
        <v>34</v>
      </c>
      <c r="D164" s="9" t="s">
        <v>38</v>
      </c>
      <c r="E164" s="9" t="s">
        <v>22</v>
      </c>
      <c r="F164" s="9">
        <v>119</v>
      </c>
      <c r="G164" s="9">
        <v>180</v>
      </c>
      <c r="H164" s="9">
        <v>1</v>
      </c>
      <c r="I164" s="59"/>
      <c r="J164" s="59"/>
      <c r="K164" s="59"/>
      <c r="L164" s="60">
        <f>IF(AND(A164&gt;=Workings!$B$7, A164&lt;=Workings!$C$7, B164="Scheduled", G164&gt;0, F164&gt;0, (F164/G164)&gt;0.9, OR(D164="RAK", D164="CMN", D164="AGA")), (J164/F164)*(F164-(G164*0.9)), 0)</f>
        <v>0</v>
      </c>
    </row>
    <row r="165" spans="1:12" x14ac:dyDescent="0.35">
      <c r="A165" s="8">
        <v>45069</v>
      </c>
      <c r="B165" s="9" t="s">
        <v>23</v>
      </c>
      <c r="C165" s="9" t="s">
        <v>34</v>
      </c>
      <c r="D165" s="9" t="s">
        <v>38</v>
      </c>
      <c r="E165" s="9" t="s">
        <v>24</v>
      </c>
      <c r="F165" s="9">
        <v>162</v>
      </c>
      <c r="G165" s="9">
        <v>180</v>
      </c>
      <c r="H165" s="9">
        <v>1</v>
      </c>
      <c r="I165" s="59">
        <v>32.340000000000003</v>
      </c>
      <c r="J165" s="59">
        <v>3204.36</v>
      </c>
      <c r="K165" s="59">
        <v>552.86</v>
      </c>
      <c r="L165" s="60">
        <f>IF(AND(A165&gt;=Workings!$B$7, A165&lt;=Workings!$C$7, B165="Scheduled", G165&gt;0, F165&gt;0, (F165/G165)&gt;0.9, OR(D165="RAK", D165="CMN", D165="AGA")), (J165/F165)*(F165-(G165*0.9)), 0)</f>
        <v>0</v>
      </c>
    </row>
    <row r="166" spans="1:12" x14ac:dyDescent="0.35">
      <c r="A166" s="8">
        <v>45070</v>
      </c>
      <c r="B166" s="9" t="s">
        <v>23</v>
      </c>
      <c r="C166" s="9" t="s">
        <v>34</v>
      </c>
      <c r="D166" s="9" t="s">
        <v>38</v>
      </c>
      <c r="E166" s="9" t="s">
        <v>22</v>
      </c>
      <c r="F166" s="9">
        <v>93</v>
      </c>
      <c r="G166" s="9">
        <v>186</v>
      </c>
      <c r="H166" s="9">
        <v>1</v>
      </c>
      <c r="I166" s="59"/>
      <c r="J166" s="59"/>
      <c r="K166" s="59"/>
      <c r="L166" s="60">
        <f>IF(AND(A166&gt;=Workings!$B$7, A166&lt;=Workings!$C$7, B166="Scheduled", G166&gt;0, F166&gt;0, (F166/G166)&gt;0.9, OR(D166="RAK", D166="CMN", D166="AGA")), (J166/F166)*(F166-(G166*0.9)), 0)</f>
        <v>0</v>
      </c>
    </row>
    <row r="167" spans="1:12" x14ac:dyDescent="0.35">
      <c r="A167" s="8">
        <v>45070</v>
      </c>
      <c r="B167" s="9" t="s">
        <v>23</v>
      </c>
      <c r="C167" s="9" t="s">
        <v>34</v>
      </c>
      <c r="D167" s="9" t="s">
        <v>38</v>
      </c>
      <c r="E167" s="9" t="s">
        <v>24</v>
      </c>
      <c r="F167" s="9">
        <v>132</v>
      </c>
      <c r="G167" s="9">
        <v>186</v>
      </c>
      <c r="H167" s="9">
        <v>1</v>
      </c>
      <c r="I167" s="59">
        <v>21.42</v>
      </c>
      <c r="J167" s="59">
        <v>2610.96</v>
      </c>
      <c r="K167" s="59">
        <v>488.24</v>
      </c>
      <c r="L167" s="60">
        <f>IF(AND(A167&gt;=Workings!$B$7, A167&lt;=Workings!$C$7, B167="Scheduled", G167&gt;0, F167&gt;0, (F167/G167)&gt;0.9, OR(D167="RAK", D167="CMN", D167="AGA")), (J167/F167)*(F167-(G167*0.9)), 0)</f>
        <v>0</v>
      </c>
    </row>
    <row r="168" spans="1:12" x14ac:dyDescent="0.35">
      <c r="A168" s="8">
        <v>45071</v>
      </c>
      <c r="B168" s="9" t="s">
        <v>23</v>
      </c>
      <c r="C168" s="9" t="s">
        <v>34</v>
      </c>
      <c r="D168" s="9" t="s">
        <v>21</v>
      </c>
      <c r="E168" s="9" t="s">
        <v>22</v>
      </c>
      <c r="F168" s="9">
        <v>95</v>
      </c>
      <c r="G168" s="9">
        <v>150</v>
      </c>
      <c r="H168" s="9">
        <v>1</v>
      </c>
      <c r="I168" s="59"/>
      <c r="J168" s="59"/>
      <c r="K168" s="59"/>
      <c r="L168" s="60">
        <f>IF(AND(A168&gt;=Workings!$B$7, A168&lt;=Workings!$C$7, B168="Scheduled", G168&gt;0, F168&gt;0, (F168/G168)&gt;0.9, OR(D168="RAK", D168="CMN", D168="AGA")), (J168/F168)*(F168-(G168*0.9)), 0)</f>
        <v>0</v>
      </c>
    </row>
    <row r="169" spans="1:12" x14ac:dyDescent="0.35">
      <c r="A169" s="8">
        <v>45071</v>
      </c>
      <c r="B169" s="9" t="s">
        <v>23</v>
      </c>
      <c r="C169" s="9" t="s">
        <v>34</v>
      </c>
      <c r="D169" s="9" t="s">
        <v>38</v>
      </c>
      <c r="E169" s="9" t="s">
        <v>22</v>
      </c>
      <c r="F169" s="9">
        <v>149</v>
      </c>
      <c r="G169" s="9">
        <v>180</v>
      </c>
      <c r="H169" s="9">
        <v>1</v>
      </c>
      <c r="I169" s="59"/>
      <c r="J169" s="59"/>
      <c r="K169" s="59"/>
      <c r="L169" s="60">
        <f>IF(AND(A169&gt;=Workings!$B$7, A169&lt;=Workings!$C$7, B169="Scheduled", G169&gt;0, F169&gt;0, (F169/G169)&gt;0.9, OR(D169="RAK", D169="CMN", D169="AGA")), (J169/F169)*(F169-(G169*0.9)), 0)</f>
        <v>0</v>
      </c>
    </row>
    <row r="170" spans="1:12" x14ac:dyDescent="0.35">
      <c r="A170" s="8">
        <v>45071</v>
      </c>
      <c r="B170" s="9" t="s">
        <v>23</v>
      </c>
      <c r="C170" s="9" t="s">
        <v>34</v>
      </c>
      <c r="D170" s="9" t="s">
        <v>21</v>
      </c>
      <c r="E170" s="9" t="s">
        <v>24</v>
      </c>
      <c r="F170" s="9">
        <v>142</v>
      </c>
      <c r="G170" s="9">
        <v>150</v>
      </c>
      <c r="H170" s="9">
        <v>1</v>
      </c>
      <c r="I170" s="59">
        <v>21.42</v>
      </c>
      <c r="J170" s="59">
        <v>2808.76</v>
      </c>
      <c r="K170" s="59">
        <v>488.24</v>
      </c>
      <c r="L170" s="60">
        <f>IF(AND(A170&gt;=Workings!$B$7, A170&lt;=Workings!$C$7, B170="Scheduled", G170&gt;0, F170&gt;0, (F170/G170)&gt;0.9, OR(D170="RAK", D170="CMN", D170="AGA")), (J170/F170)*(F170-(G170*0.9)), 0)</f>
        <v>0</v>
      </c>
    </row>
    <row r="171" spans="1:12" x14ac:dyDescent="0.35">
      <c r="A171" s="8">
        <v>45071</v>
      </c>
      <c r="B171" s="9" t="s">
        <v>23</v>
      </c>
      <c r="C171" s="9" t="s">
        <v>34</v>
      </c>
      <c r="D171" s="9" t="s">
        <v>38</v>
      </c>
      <c r="E171" s="9" t="s">
        <v>24</v>
      </c>
      <c r="F171" s="9">
        <v>145</v>
      </c>
      <c r="G171" s="9">
        <v>180</v>
      </c>
      <c r="H171" s="9">
        <v>1</v>
      </c>
      <c r="I171" s="59">
        <v>46.62</v>
      </c>
      <c r="J171" s="59">
        <v>2868.1</v>
      </c>
      <c r="K171" s="59">
        <v>531.32000000000005</v>
      </c>
      <c r="L171" s="60">
        <f>IF(AND(A171&gt;=Workings!$B$7, A171&lt;=Workings!$C$7, B171="Scheduled", G171&gt;0, F171&gt;0, (F171/G171)&gt;0.9, OR(D171="RAK", D171="CMN", D171="AGA")), (J171/F171)*(F171-(G171*0.9)), 0)</f>
        <v>0</v>
      </c>
    </row>
    <row r="172" spans="1:12" x14ac:dyDescent="0.35">
      <c r="A172" s="8">
        <v>45072</v>
      </c>
      <c r="B172" s="9" t="s">
        <v>23</v>
      </c>
      <c r="C172" s="9" t="s">
        <v>34</v>
      </c>
      <c r="D172" s="9" t="s">
        <v>21</v>
      </c>
      <c r="E172" s="9" t="s">
        <v>22</v>
      </c>
      <c r="F172" s="9">
        <v>147</v>
      </c>
      <c r="G172" s="9">
        <v>150</v>
      </c>
      <c r="H172" s="9">
        <v>1</v>
      </c>
      <c r="I172" s="59"/>
      <c r="J172" s="59"/>
      <c r="K172" s="59"/>
      <c r="L172" s="60">
        <f>IF(AND(A172&gt;=Workings!$B$7, A172&lt;=Workings!$C$7, B172="Scheduled", G172&gt;0, F172&gt;0, (F172/G172)&gt;0.9, OR(D172="RAK", D172="CMN", D172="AGA")), (J172/F172)*(F172-(G172*0.9)), 0)</f>
        <v>0</v>
      </c>
    </row>
    <row r="173" spans="1:12" x14ac:dyDescent="0.35">
      <c r="A173" s="8">
        <v>45072</v>
      </c>
      <c r="B173" s="9" t="s">
        <v>23</v>
      </c>
      <c r="C173" s="9" t="s">
        <v>34</v>
      </c>
      <c r="D173" s="9" t="s">
        <v>38</v>
      </c>
      <c r="E173" s="9" t="s">
        <v>22</v>
      </c>
      <c r="F173" s="9">
        <v>170</v>
      </c>
      <c r="G173" s="9">
        <v>186</v>
      </c>
      <c r="H173" s="9">
        <v>1</v>
      </c>
      <c r="I173" s="59"/>
      <c r="J173" s="59"/>
      <c r="K173" s="59"/>
      <c r="L173" s="60">
        <f>IF(AND(A173&gt;=Workings!$B$7, A173&lt;=Workings!$C$7, B173="Scheduled", G173&gt;0, F173&gt;0, (F173/G173)&gt;0.9, OR(D173="RAK", D173="CMN", D173="AGA")), (J173/F173)*(F173-(G173*0.9)), 0)</f>
        <v>0</v>
      </c>
    </row>
    <row r="174" spans="1:12" x14ac:dyDescent="0.35">
      <c r="A174" s="8">
        <v>45072</v>
      </c>
      <c r="B174" s="9" t="s">
        <v>23</v>
      </c>
      <c r="C174" s="9" t="s">
        <v>34</v>
      </c>
      <c r="D174" s="9" t="s">
        <v>21</v>
      </c>
      <c r="E174" s="9" t="s">
        <v>24</v>
      </c>
      <c r="F174" s="9">
        <v>143</v>
      </c>
      <c r="G174" s="9">
        <v>150</v>
      </c>
      <c r="H174" s="9">
        <v>1</v>
      </c>
      <c r="I174" s="59">
        <v>28.56</v>
      </c>
      <c r="J174" s="59">
        <v>2828.54</v>
      </c>
      <c r="K174" s="59">
        <v>488.24</v>
      </c>
      <c r="L174" s="60">
        <f>IF(AND(A174&gt;=Workings!$B$7, A174&lt;=Workings!$C$7, B174="Scheduled", G174&gt;0, F174&gt;0, (F174/G174)&gt;0.9, OR(D174="RAK", D174="CMN", D174="AGA")), (J174/F174)*(F174-(G174*0.9)), 0)</f>
        <v>0</v>
      </c>
    </row>
    <row r="175" spans="1:12" x14ac:dyDescent="0.35">
      <c r="A175" s="8">
        <v>45072</v>
      </c>
      <c r="B175" s="9" t="s">
        <v>23</v>
      </c>
      <c r="C175" s="9" t="s">
        <v>34</v>
      </c>
      <c r="D175" s="9" t="s">
        <v>38</v>
      </c>
      <c r="E175" s="9" t="s">
        <v>24</v>
      </c>
      <c r="F175" s="9">
        <v>163</v>
      </c>
      <c r="G175" s="9">
        <v>186</v>
      </c>
      <c r="H175" s="9">
        <v>1</v>
      </c>
      <c r="I175" s="59">
        <v>32.76</v>
      </c>
      <c r="J175" s="59">
        <v>3224.14</v>
      </c>
      <c r="K175" s="59">
        <v>560.04</v>
      </c>
      <c r="L175" s="60">
        <f>IF(AND(A175&gt;=Workings!$B$7, A175&lt;=Workings!$C$7, B175="Scheduled", G175&gt;0, F175&gt;0, (F175/G175)&gt;0.9, OR(D175="RAK", D175="CMN", D175="AGA")), (J175/F175)*(F175-(G175*0.9)), 0)</f>
        <v>0</v>
      </c>
    </row>
    <row r="176" spans="1:12" x14ac:dyDescent="0.35">
      <c r="A176" s="8">
        <v>45073</v>
      </c>
      <c r="B176" s="9" t="s">
        <v>23</v>
      </c>
      <c r="C176" s="9" t="s">
        <v>34</v>
      </c>
      <c r="D176" s="9" t="s">
        <v>21</v>
      </c>
      <c r="E176" s="9" t="s">
        <v>22</v>
      </c>
      <c r="F176" s="9">
        <v>127</v>
      </c>
      <c r="G176" s="9">
        <v>150</v>
      </c>
      <c r="H176" s="9">
        <v>1</v>
      </c>
      <c r="I176" s="59"/>
      <c r="J176" s="59"/>
      <c r="K176" s="59"/>
      <c r="L176" s="60">
        <f>IF(AND(A176&gt;=Workings!$B$7, A176&lt;=Workings!$C$7, B176="Scheduled", G176&gt;0, F176&gt;0, (F176/G176)&gt;0.9, OR(D176="RAK", D176="CMN", D176="AGA")), (J176/F176)*(F176-(G176*0.9)), 0)</f>
        <v>0</v>
      </c>
    </row>
    <row r="177" spans="1:12" x14ac:dyDescent="0.35">
      <c r="A177" s="8">
        <v>45073</v>
      </c>
      <c r="B177" s="9" t="s">
        <v>23</v>
      </c>
      <c r="C177" s="9" t="s">
        <v>34</v>
      </c>
      <c r="D177" s="9" t="s">
        <v>38</v>
      </c>
      <c r="E177" s="9" t="s">
        <v>22</v>
      </c>
      <c r="F177" s="9">
        <v>107</v>
      </c>
      <c r="G177" s="9">
        <v>150</v>
      </c>
      <c r="H177" s="9">
        <v>1</v>
      </c>
      <c r="I177" s="59"/>
      <c r="J177" s="59"/>
      <c r="K177" s="59"/>
      <c r="L177" s="60">
        <f>IF(AND(A177&gt;=Workings!$B$7, A177&lt;=Workings!$C$7, B177="Scheduled", G177&gt;0, F177&gt;0, (F177/G177)&gt;0.9, OR(D177="RAK", D177="CMN", D177="AGA")), (J177/F177)*(F177-(G177*0.9)), 0)</f>
        <v>0</v>
      </c>
    </row>
    <row r="178" spans="1:12" x14ac:dyDescent="0.35">
      <c r="A178" s="8">
        <v>45073</v>
      </c>
      <c r="B178" s="9" t="s">
        <v>23</v>
      </c>
      <c r="C178" s="9" t="s">
        <v>34</v>
      </c>
      <c r="D178" s="9" t="s">
        <v>21</v>
      </c>
      <c r="E178" s="9" t="s">
        <v>24</v>
      </c>
      <c r="F178" s="9">
        <v>97</v>
      </c>
      <c r="G178" s="9">
        <v>150</v>
      </c>
      <c r="H178" s="9">
        <v>1</v>
      </c>
      <c r="I178" s="59">
        <v>28.56</v>
      </c>
      <c r="J178" s="59">
        <v>1918.66</v>
      </c>
      <c r="K178" s="59">
        <v>488.24</v>
      </c>
      <c r="L178" s="60">
        <f>IF(AND(A178&gt;=Workings!$B$7, A178&lt;=Workings!$C$7, B178="Scheduled", G178&gt;0, F178&gt;0, (F178/G178)&gt;0.9, OR(D178="RAK", D178="CMN", D178="AGA")), (J178/F178)*(F178-(G178*0.9)), 0)</f>
        <v>0</v>
      </c>
    </row>
    <row r="179" spans="1:12" x14ac:dyDescent="0.35">
      <c r="A179" s="8">
        <v>45073</v>
      </c>
      <c r="B179" s="9" t="s">
        <v>23</v>
      </c>
      <c r="C179" s="9" t="s">
        <v>34</v>
      </c>
      <c r="D179" s="9" t="s">
        <v>38</v>
      </c>
      <c r="E179" s="9" t="s">
        <v>24</v>
      </c>
      <c r="F179" s="9">
        <v>109</v>
      </c>
      <c r="G179" s="9">
        <v>150</v>
      </c>
      <c r="H179" s="9">
        <v>1</v>
      </c>
      <c r="I179" s="59">
        <v>21.42</v>
      </c>
      <c r="J179" s="59">
        <v>2156.02</v>
      </c>
      <c r="K179" s="59">
        <v>488.24</v>
      </c>
      <c r="L179" s="60">
        <f>IF(AND(A179&gt;=Workings!$B$7, A179&lt;=Workings!$C$7, B179="Scheduled", G179&gt;0, F179&gt;0, (F179/G179)&gt;0.9, OR(D179="RAK", D179="CMN", D179="AGA")), (J179/F179)*(F179-(G179*0.9)), 0)</f>
        <v>0</v>
      </c>
    </row>
    <row r="180" spans="1:12" x14ac:dyDescent="0.35">
      <c r="A180" s="8">
        <v>45074</v>
      </c>
      <c r="B180" s="9" t="s">
        <v>23</v>
      </c>
      <c r="C180" s="9" t="s">
        <v>34</v>
      </c>
      <c r="D180" s="9" t="s">
        <v>38</v>
      </c>
      <c r="E180" s="9" t="s">
        <v>22</v>
      </c>
      <c r="F180" s="9">
        <v>142</v>
      </c>
      <c r="G180" s="9">
        <v>180</v>
      </c>
      <c r="H180" s="9">
        <v>1</v>
      </c>
      <c r="I180" s="59"/>
      <c r="J180" s="59"/>
      <c r="K180" s="59"/>
      <c r="L180" s="60">
        <f>IF(AND(A180&gt;=Workings!$B$7, A180&lt;=Workings!$C$7, B180="Scheduled", G180&gt;0, F180&gt;0, (F180/G180)&gt;0.9, OR(D180="RAK", D180="CMN", D180="AGA")), (J180/F180)*(F180-(G180*0.9)), 0)</f>
        <v>0</v>
      </c>
    </row>
    <row r="181" spans="1:12" x14ac:dyDescent="0.35">
      <c r="A181" s="8">
        <v>45074</v>
      </c>
      <c r="B181" s="9" t="s">
        <v>23</v>
      </c>
      <c r="C181" s="9" t="s">
        <v>34</v>
      </c>
      <c r="D181" s="9" t="s">
        <v>21</v>
      </c>
      <c r="E181" s="9" t="s">
        <v>22</v>
      </c>
      <c r="F181" s="9">
        <v>142</v>
      </c>
      <c r="G181" s="9">
        <v>180</v>
      </c>
      <c r="H181" s="9">
        <v>1</v>
      </c>
      <c r="I181" s="59"/>
      <c r="J181" s="59"/>
      <c r="K181" s="59"/>
      <c r="L181" s="60">
        <f>IF(AND(A181&gt;=Workings!$B$7, A181&lt;=Workings!$C$7, B181="Scheduled", G181&gt;0, F181&gt;0, (F181/G181)&gt;0.9, OR(D181="RAK", D181="CMN", D181="AGA")), (J181/F181)*(F181-(G181*0.9)), 0)</f>
        <v>0</v>
      </c>
    </row>
    <row r="182" spans="1:12" x14ac:dyDescent="0.35">
      <c r="A182" s="8">
        <v>45074</v>
      </c>
      <c r="B182" s="9" t="s">
        <v>23</v>
      </c>
      <c r="C182" s="9" t="s">
        <v>34</v>
      </c>
      <c r="D182" s="9" t="s">
        <v>38</v>
      </c>
      <c r="E182" s="9" t="s">
        <v>24</v>
      </c>
      <c r="F182" s="9">
        <v>131</v>
      </c>
      <c r="G182" s="9">
        <v>180</v>
      </c>
      <c r="H182" s="9">
        <v>1</v>
      </c>
      <c r="I182" s="59">
        <v>40.43</v>
      </c>
      <c r="J182" s="59">
        <v>2591.1799999999998</v>
      </c>
      <c r="K182" s="59">
        <v>552.86</v>
      </c>
      <c r="L182" s="60">
        <f>IF(AND(A182&gt;=Workings!$B$7, A182&lt;=Workings!$C$7, B182="Scheduled", G182&gt;0, F182&gt;0, (F182/G182)&gt;0.9, OR(D182="RAK", D182="CMN", D182="AGA")), (J182/F182)*(F182-(G182*0.9)), 0)</f>
        <v>0</v>
      </c>
    </row>
    <row r="183" spans="1:12" x14ac:dyDescent="0.35">
      <c r="A183" s="8">
        <v>45074</v>
      </c>
      <c r="B183" s="9" t="s">
        <v>23</v>
      </c>
      <c r="C183" s="9" t="s">
        <v>34</v>
      </c>
      <c r="D183" s="9" t="s">
        <v>21</v>
      </c>
      <c r="E183" s="9" t="s">
        <v>24</v>
      </c>
      <c r="F183" s="9">
        <v>123</v>
      </c>
      <c r="G183" s="9">
        <v>180</v>
      </c>
      <c r="H183" s="9">
        <v>1</v>
      </c>
      <c r="I183" s="59">
        <v>24.26</v>
      </c>
      <c r="J183" s="59">
        <v>2432.94</v>
      </c>
      <c r="K183" s="59">
        <v>552.86</v>
      </c>
      <c r="L183" s="60">
        <f>IF(AND(A183&gt;=Workings!$B$7, A183&lt;=Workings!$C$7, B183="Scheduled", G183&gt;0, F183&gt;0, (F183/G183)&gt;0.9, OR(D183="RAK", D183="CMN", D183="AGA")), (J183/F183)*(F183-(G183*0.9)), 0)</f>
        <v>0</v>
      </c>
    </row>
    <row r="184" spans="1:12" x14ac:dyDescent="0.35">
      <c r="A184" s="8">
        <v>45075</v>
      </c>
      <c r="B184" s="9" t="s">
        <v>23</v>
      </c>
      <c r="C184" s="9" t="s">
        <v>34</v>
      </c>
      <c r="D184" s="9" t="s">
        <v>21</v>
      </c>
      <c r="E184" s="9" t="s">
        <v>22</v>
      </c>
      <c r="F184" s="9">
        <v>142</v>
      </c>
      <c r="G184" s="9">
        <v>180</v>
      </c>
      <c r="H184" s="9">
        <v>1</v>
      </c>
      <c r="I184" s="59"/>
      <c r="J184" s="59"/>
      <c r="K184" s="59"/>
      <c r="L184" s="60">
        <f>IF(AND(A184&gt;=Workings!$B$7, A184&lt;=Workings!$C$7, B184="Scheduled", G184&gt;0, F184&gt;0, (F184/G184)&gt;0.9, OR(D184="RAK", D184="CMN", D184="AGA")), (J184/F184)*(F184-(G184*0.9)), 0)</f>
        <v>0</v>
      </c>
    </row>
    <row r="185" spans="1:12" x14ac:dyDescent="0.35">
      <c r="A185" s="8">
        <v>45075</v>
      </c>
      <c r="B185" s="9" t="s">
        <v>23</v>
      </c>
      <c r="C185" s="9" t="s">
        <v>34</v>
      </c>
      <c r="D185" s="9" t="s">
        <v>38</v>
      </c>
      <c r="E185" s="9" t="s">
        <v>22</v>
      </c>
      <c r="F185" s="9">
        <v>146</v>
      </c>
      <c r="G185" s="9">
        <v>180</v>
      </c>
      <c r="H185" s="9">
        <v>1</v>
      </c>
      <c r="I185" s="59"/>
      <c r="J185" s="59"/>
      <c r="K185" s="59"/>
      <c r="L185" s="60">
        <f>IF(AND(A185&gt;=Workings!$B$7, A185&lt;=Workings!$C$7, B185="Scheduled", G185&gt;0, F185&gt;0, (F185/G185)&gt;0.9, OR(D185="RAK", D185="CMN", D185="AGA")), (J185/F185)*(F185-(G185*0.9)), 0)</f>
        <v>0</v>
      </c>
    </row>
    <row r="186" spans="1:12" x14ac:dyDescent="0.35">
      <c r="A186" s="8">
        <v>45075</v>
      </c>
      <c r="B186" s="9" t="s">
        <v>23</v>
      </c>
      <c r="C186" s="9" t="s">
        <v>34</v>
      </c>
      <c r="D186" s="9" t="s">
        <v>21</v>
      </c>
      <c r="E186" s="9" t="s">
        <v>24</v>
      </c>
      <c r="F186" s="9">
        <v>173</v>
      </c>
      <c r="G186" s="9">
        <v>180</v>
      </c>
      <c r="H186" s="9">
        <v>1</v>
      </c>
      <c r="I186" s="59">
        <v>32.340000000000003</v>
      </c>
      <c r="J186" s="59">
        <v>3421.94</v>
      </c>
      <c r="K186" s="59">
        <v>552.86</v>
      </c>
      <c r="L186" s="60">
        <f>IF(AND(A186&gt;=Workings!$B$7, A186&lt;=Workings!$C$7, B186="Scheduled", G186&gt;0, F186&gt;0, (F186/G186)&gt;0.9, OR(D186="RAK", D186="CMN", D186="AGA")), (J186/F186)*(F186-(G186*0.9)), 0)</f>
        <v>0</v>
      </c>
    </row>
    <row r="187" spans="1:12" x14ac:dyDescent="0.35">
      <c r="A187" s="8">
        <v>45075</v>
      </c>
      <c r="B187" s="9" t="s">
        <v>23</v>
      </c>
      <c r="C187" s="9" t="s">
        <v>34</v>
      </c>
      <c r="D187" s="9" t="s">
        <v>38</v>
      </c>
      <c r="E187" s="9" t="s">
        <v>24</v>
      </c>
      <c r="F187" s="9">
        <v>171</v>
      </c>
      <c r="G187" s="9">
        <v>180</v>
      </c>
      <c r="H187" s="9">
        <v>1</v>
      </c>
      <c r="I187" s="59">
        <v>32.340000000000003</v>
      </c>
      <c r="J187" s="59">
        <v>3382.38</v>
      </c>
      <c r="K187" s="59">
        <v>552.86</v>
      </c>
      <c r="L187" s="60">
        <f>IF(AND(A187&gt;=Workings!$B$7, A187&lt;=Workings!$C$7, B187="Scheduled", G187&gt;0, F187&gt;0, (F187/G187)&gt;0.9, OR(D187="RAK", D187="CMN", D187="AGA")), (J187/F187)*(F187-(G187*0.9)), 0)</f>
        <v>0</v>
      </c>
    </row>
    <row r="188" spans="1:12" x14ac:dyDescent="0.35">
      <c r="A188" s="8">
        <v>45076</v>
      </c>
      <c r="B188" s="9" t="s">
        <v>23</v>
      </c>
      <c r="C188" s="9" t="s">
        <v>34</v>
      </c>
      <c r="D188" s="9" t="s">
        <v>38</v>
      </c>
      <c r="E188" s="9" t="s">
        <v>22</v>
      </c>
      <c r="F188" s="9">
        <v>136</v>
      </c>
      <c r="G188" s="9">
        <v>150</v>
      </c>
      <c r="H188" s="9">
        <v>1</v>
      </c>
      <c r="I188" s="59"/>
      <c r="J188" s="59"/>
      <c r="K188" s="59"/>
      <c r="L188" s="60">
        <f>IF(AND(A188&gt;=Workings!$B$7, A188&lt;=Workings!$C$7, B188="Scheduled", G188&gt;0, F188&gt;0, (F188/G188)&gt;0.9, OR(D188="RAK", D188="CMN", D188="AGA")), (J188/F188)*(F188-(G188*0.9)), 0)</f>
        <v>0</v>
      </c>
    </row>
    <row r="189" spans="1:12" x14ac:dyDescent="0.35">
      <c r="A189" s="8">
        <v>45076</v>
      </c>
      <c r="B189" s="9" t="s">
        <v>23</v>
      </c>
      <c r="C189" s="9" t="s">
        <v>34</v>
      </c>
      <c r="D189" s="9" t="s">
        <v>38</v>
      </c>
      <c r="E189" s="9" t="s">
        <v>24</v>
      </c>
      <c r="F189" s="9">
        <v>147</v>
      </c>
      <c r="G189" s="9">
        <v>150</v>
      </c>
      <c r="H189" s="9">
        <v>1</v>
      </c>
      <c r="I189" s="59">
        <v>21.42</v>
      </c>
      <c r="J189" s="59">
        <v>2907.66</v>
      </c>
      <c r="K189" s="59">
        <v>488.24</v>
      </c>
      <c r="L189" s="60">
        <f>IF(AND(A189&gt;=Workings!$B$7, A189&lt;=Workings!$C$7, B189="Scheduled", G189&gt;0, F189&gt;0, (F189/G189)&gt;0.9, OR(D189="RAK", D189="CMN", D189="AGA")), (J189/F189)*(F189-(G189*0.9)), 0)</f>
        <v>0</v>
      </c>
    </row>
    <row r="190" spans="1:12" x14ac:dyDescent="0.35">
      <c r="A190" s="8">
        <v>45077</v>
      </c>
      <c r="B190" s="9" t="s">
        <v>23</v>
      </c>
      <c r="C190" s="9" t="s">
        <v>34</v>
      </c>
      <c r="D190" s="9" t="s">
        <v>38</v>
      </c>
      <c r="E190" s="9" t="s">
        <v>22</v>
      </c>
      <c r="F190" s="9">
        <v>143</v>
      </c>
      <c r="G190" s="9">
        <v>180</v>
      </c>
      <c r="H190" s="9">
        <v>1</v>
      </c>
      <c r="I190" s="59"/>
      <c r="J190" s="59"/>
      <c r="K190" s="59"/>
      <c r="L190" s="60">
        <f>IF(AND(A190&gt;=Workings!$B$7, A190&lt;=Workings!$C$7, B190="Scheduled", G190&gt;0, F190&gt;0, (F190/G190)&gt;0.9, OR(D190="RAK", D190="CMN", D190="AGA")), (J190/F190)*(F190-(G190*0.9)), 0)</f>
        <v>0</v>
      </c>
    </row>
    <row r="191" spans="1:12" x14ac:dyDescent="0.35">
      <c r="A191" s="8">
        <v>45077</v>
      </c>
      <c r="B191" s="9" t="s">
        <v>23</v>
      </c>
      <c r="C191" s="9" t="s">
        <v>34</v>
      </c>
      <c r="D191" s="9" t="s">
        <v>38</v>
      </c>
      <c r="E191" s="9" t="s">
        <v>24</v>
      </c>
      <c r="F191" s="9">
        <v>150</v>
      </c>
      <c r="G191" s="9">
        <v>180</v>
      </c>
      <c r="H191" s="9">
        <v>1</v>
      </c>
      <c r="I191" s="59">
        <v>32.340000000000003</v>
      </c>
      <c r="J191" s="59">
        <v>2967</v>
      </c>
      <c r="K191" s="59">
        <v>552.86</v>
      </c>
      <c r="L191" s="60">
        <f>IF(AND(A191&gt;=Workings!$B$7, A191&lt;=Workings!$C$7, B191="Scheduled", G191&gt;0, F191&gt;0, (F191/G191)&gt;0.9, OR(D191="RAK", D191="CMN", D191="AGA")), (J191/F191)*(F191-(G191*0.9)), 0)</f>
        <v>0</v>
      </c>
    </row>
    <row r="192" spans="1:12" x14ac:dyDescent="0.35">
      <c r="A192" s="8">
        <v>45078</v>
      </c>
      <c r="B192" s="9" t="s">
        <v>23</v>
      </c>
      <c r="C192" s="9" t="s">
        <v>34</v>
      </c>
      <c r="D192" s="9" t="s">
        <v>21</v>
      </c>
      <c r="E192" s="9" t="s">
        <v>22</v>
      </c>
      <c r="F192" s="9">
        <v>118</v>
      </c>
      <c r="G192" s="9">
        <v>144</v>
      </c>
      <c r="H192" s="9">
        <v>1</v>
      </c>
      <c r="I192" s="59"/>
      <c r="J192" s="59"/>
      <c r="K192" s="59"/>
      <c r="L192" s="60">
        <f>IF(AND(A192&gt;=Workings!$B$7, A192&lt;=Workings!$C$7, B192="Scheduled", G192&gt;0, F192&gt;0, (F192/G192)&gt;0.9, OR(D192="RAK", D192="CMN", D192="AGA")), (J192/F192)*(F192-(G192*0.9)), 0)</f>
        <v>0</v>
      </c>
    </row>
    <row r="193" spans="1:12" x14ac:dyDescent="0.35">
      <c r="A193" s="8">
        <v>45078</v>
      </c>
      <c r="B193" s="9" t="s">
        <v>23</v>
      </c>
      <c r="C193" s="9" t="s">
        <v>34</v>
      </c>
      <c r="D193" s="9" t="s">
        <v>38</v>
      </c>
      <c r="E193" s="9" t="s">
        <v>22</v>
      </c>
      <c r="F193" s="9">
        <v>111</v>
      </c>
      <c r="G193" s="9">
        <v>150</v>
      </c>
      <c r="H193" s="9">
        <v>1</v>
      </c>
      <c r="I193" s="59"/>
      <c r="J193" s="59"/>
      <c r="K193" s="59"/>
      <c r="L193" s="60">
        <f>IF(AND(A193&gt;=Workings!$B$7, A193&lt;=Workings!$C$7, B193="Scheduled", G193&gt;0, F193&gt;0, (F193/G193)&gt;0.9, OR(D193="RAK", D193="CMN", D193="AGA")), (J193/F193)*(F193-(G193*0.9)), 0)</f>
        <v>0</v>
      </c>
    </row>
    <row r="194" spans="1:12" x14ac:dyDescent="0.35">
      <c r="A194" s="8">
        <v>45078</v>
      </c>
      <c r="B194" s="9" t="s">
        <v>23</v>
      </c>
      <c r="C194" s="9" t="s">
        <v>34</v>
      </c>
      <c r="D194" s="9" t="s">
        <v>21</v>
      </c>
      <c r="E194" s="9" t="s">
        <v>24</v>
      </c>
      <c r="F194" s="9">
        <v>142</v>
      </c>
      <c r="G194" s="9">
        <v>144</v>
      </c>
      <c r="H194" s="9">
        <v>1</v>
      </c>
      <c r="I194" s="59">
        <v>35.700000000000003</v>
      </c>
      <c r="J194" s="59">
        <v>3163.76</v>
      </c>
      <c r="K194" s="59">
        <v>488.24</v>
      </c>
      <c r="L194" s="60">
        <f>IF(AND(A194&gt;=Workings!$B$7, A194&lt;=Workings!$C$7, B194="Scheduled", G194&gt;0, F194&gt;0, (F194/G194)&gt;0.9, OR(D194="RAK", D194="CMN", D194="AGA")), (J194/F194)*(F194-(G194*0.9)), 0)</f>
        <v>0</v>
      </c>
    </row>
    <row r="195" spans="1:12" x14ac:dyDescent="0.35">
      <c r="A195" s="8">
        <v>45078</v>
      </c>
      <c r="B195" s="9" t="s">
        <v>23</v>
      </c>
      <c r="C195" s="9" t="s">
        <v>34</v>
      </c>
      <c r="D195" s="9" t="s">
        <v>38</v>
      </c>
      <c r="E195" s="9" t="s">
        <v>24</v>
      </c>
      <c r="F195" s="9">
        <v>111</v>
      </c>
      <c r="G195" s="9">
        <v>150</v>
      </c>
      <c r="H195" s="9">
        <v>1</v>
      </c>
      <c r="I195" s="59">
        <v>21.42</v>
      </c>
      <c r="J195" s="59">
        <v>2473.08</v>
      </c>
      <c r="K195" s="59">
        <v>488.24</v>
      </c>
      <c r="L195" s="60">
        <f>IF(AND(A195&gt;=Workings!$B$7, A195&lt;=Workings!$C$7, B195="Scheduled", G195&gt;0, F195&gt;0, (F195/G195)&gt;0.9, OR(D195="RAK", D195="CMN", D195="AGA")), (J195/F195)*(F195-(G195*0.9)), 0)</f>
        <v>0</v>
      </c>
    </row>
    <row r="196" spans="1:12" x14ac:dyDescent="0.35">
      <c r="A196" s="8">
        <v>45079</v>
      </c>
      <c r="B196" s="9" t="s">
        <v>23</v>
      </c>
      <c r="C196" s="9" t="s">
        <v>34</v>
      </c>
      <c r="D196" s="9" t="s">
        <v>21</v>
      </c>
      <c r="E196" s="9" t="s">
        <v>22</v>
      </c>
      <c r="F196" s="9">
        <v>123</v>
      </c>
      <c r="G196" s="9">
        <v>150</v>
      </c>
      <c r="H196" s="9">
        <v>1</v>
      </c>
      <c r="I196" s="59"/>
      <c r="J196" s="59"/>
      <c r="K196" s="59"/>
      <c r="L196" s="60">
        <f>IF(AND(A196&gt;=Workings!$B$7, A196&lt;=Workings!$C$7, B196="Scheduled", G196&gt;0, F196&gt;0, (F196/G196)&gt;0.9, OR(D196="RAK", D196="CMN", D196="AGA")), (J196/F196)*(F196-(G196*0.9)), 0)</f>
        <v>0</v>
      </c>
    </row>
    <row r="197" spans="1:12" x14ac:dyDescent="0.35">
      <c r="A197" s="8">
        <v>45079</v>
      </c>
      <c r="B197" s="9" t="s">
        <v>23</v>
      </c>
      <c r="C197" s="9" t="s">
        <v>34</v>
      </c>
      <c r="D197" s="9" t="s">
        <v>38</v>
      </c>
      <c r="E197" s="9" t="s">
        <v>22</v>
      </c>
      <c r="F197" s="9">
        <v>113</v>
      </c>
      <c r="G197" s="9">
        <v>150</v>
      </c>
      <c r="H197" s="9">
        <v>1</v>
      </c>
      <c r="I197" s="59"/>
      <c r="J197" s="59"/>
      <c r="K197" s="59"/>
      <c r="L197" s="60">
        <f>IF(AND(A197&gt;=Workings!$B$7, A197&lt;=Workings!$C$7, B197="Scheduled", G197&gt;0, F197&gt;0, (F197/G197)&gt;0.9, OR(D197="RAK", D197="CMN", D197="AGA")), (J197/F197)*(F197-(G197*0.9)), 0)</f>
        <v>0</v>
      </c>
    </row>
    <row r="198" spans="1:12" x14ac:dyDescent="0.35">
      <c r="A198" s="8">
        <v>45079</v>
      </c>
      <c r="B198" s="9" t="s">
        <v>23</v>
      </c>
      <c r="C198" s="9" t="s">
        <v>34</v>
      </c>
      <c r="D198" s="9" t="s">
        <v>21</v>
      </c>
      <c r="E198" s="9" t="s">
        <v>24</v>
      </c>
      <c r="F198" s="9">
        <v>130</v>
      </c>
      <c r="G198" s="9">
        <v>150</v>
      </c>
      <c r="H198" s="9">
        <v>1</v>
      </c>
      <c r="I198" s="59">
        <v>35.700000000000003</v>
      </c>
      <c r="J198" s="59">
        <v>2896.4</v>
      </c>
      <c r="K198" s="59">
        <v>488.24</v>
      </c>
      <c r="L198" s="60">
        <f>IF(AND(A198&gt;=Workings!$B$7, A198&lt;=Workings!$C$7, B198="Scheduled", G198&gt;0, F198&gt;0, (F198/G198)&gt;0.9, OR(D198="RAK", D198="CMN", D198="AGA")), (J198/F198)*(F198-(G198*0.9)), 0)</f>
        <v>0</v>
      </c>
    </row>
    <row r="199" spans="1:12" x14ac:dyDescent="0.35">
      <c r="A199" s="8">
        <v>45079</v>
      </c>
      <c r="B199" s="9" t="s">
        <v>23</v>
      </c>
      <c r="C199" s="9" t="s">
        <v>34</v>
      </c>
      <c r="D199" s="9" t="s">
        <v>38</v>
      </c>
      <c r="E199" s="9" t="s">
        <v>24</v>
      </c>
      <c r="F199" s="9">
        <v>110</v>
      </c>
      <c r="G199" s="9">
        <v>150</v>
      </c>
      <c r="H199" s="9">
        <v>1</v>
      </c>
      <c r="I199" s="59">
        <v>42.84</v>
      </c>
      <c r="J199" s="59">
        <v>2450.8000000000002</v>
      </c>
      <c r="K199" s="59">
        <v>488.24</v>
      </c>
      <c r="L199" s="60">
        <f>IF(AND(A199&gt;=Workings!$B$7, A199&lt;=Workings!$C$7, B199="Scheduled", G199&gt;0, F199&gt;0, (F199/G199)&gt;0.9, OR(D199="RAK", D199="CMN", D199="AGA")), (J199/F199)*(F199-(G199*0.9)), 0)</f>
        <v>0</v>
      </c>
    </row>
    <row r="200" spans="1:12" x14ac:dyDescent="0.35">
      <c r="A200" s="8">
        <v>45080</v>
      </c>
      <c r="B200" s="9" t="s">
        <v>23</v>
      </c>
      <c r="C200" s="9" t="s">
        <v>34</v>
      </c>
      <c r="D200" s="9" t="s">
        <v>21</v>
      </c>
      <c r="E200" s="9" t="s">
        <v>22</v>
      </c>
      <c r="F200" s="9">
        <v>91</v>
      </c>
      <c r="G200" s="9">
        <v>150</v>
      </c>
      <c r="H200" s="9">
        <v>1</v>
      </c>
      <c r="I200" s="59"/>
      <c r="J200" s="59"/>
      <c r="K200" s="59"/>
      <c r="L200" s="60">
        <f>IF(AND(A200&gt;=Workings!$B$7, A200&lt;=Workings!$C$7, B200="Scheduled", G200&gt;0, F200&gt;0, (F200/G200)&gt;0.9, OR(D200="RAK", D200="CMN", D200="AGA")), (J200/F200)*(F200-(G200*0.9)), 0)</f>
        <v>0</v>
      </c>
    </row>
    <row r="201" spans="1:12" x14ac:dyDescent="0.35">
      <c r="A201" s="8">
        <v>45080</v>
      </c>
      <c r="B201" s="9" t="s">
        <v>23</v>
      </c>
      <c r="C201" s="9" t="s">
        <v>34</v>
      </c>
      <c r="D201" s="9" t="s">
        <v>38</v>
      </c>
      <c r="E201" s="9" t="s">
        <v>22</v>
      </c>
      <c r="F201" s="9">
        <v>155</v>
      </c>
      <c r="G201" s="9">
        <v>180</v>
      </c>
      <c r="H201" s="9">
        <v>1</v>
      </c>
      <c r="I201" s="59"/>
      <c r="J201" s="59"/>
      <c r="K201" s="59"/>
      <c r="L201" s="60">
        <f>IF(AND(A201&gt;=Workings!$B$7, A201&lt;=Workings!$C$7, B201="Scheduled", G201&gt;0, F201&gt;0, (F201/G201)&gt;0.9, OR(D201="RAK", D201="CMN", D201="AGA")), (J201/F201)*(F201-(G201*0.9)), 0)</f>
        <v>0</v>
      </c>
    </row>
    <row r="202" spans="1:12" x14ac:dyDescent="0.35">
      <c r="A202" s="8">
        <v>45080</v>
      </c>
      <c r="B202" s="9" t="s">
        <v>23</v>
      </c>
      <c r="C202" s="9" t="s">
        <v>34</v>
      </c>
      <c r="D202" s="9" t="s">
        <v>21</v>
      </c>
      <c r="E202" s="9" t="s">
        <v>24</v>
      </c>
      <c r="F202" s="9">
        <v>108</v>
      </c>
      <c r="G202" s="9">
        <v>150</v>
      </c>
      <c r="H202" s="9">
        <v>1</v>
      </c>
      <c r="I202" s="59">
        <v>35.700000000000003</v>
      </c>
      <c r="J202" s="59">
        <v>2406.2399999999998</v>
      </c>
      <c r="K202" s="59">
        <v>488.24</v>
      </c>
      <c r="L202" s="60">
        <f>IF(AND(A202&gt;=Workings!$B$7, A202&lt;=Workings!$C$7, B202="Scheduled", G202&gt;0, F202&gt;0, (F202/G202)&gt;0.9, OR(D202="RAK", D202="CMN", D202="AGA")), (J202/F202)*(F202-(G202*0.9)), 0)</f>
        <v>0</v>
      </c>
    </row>
    <row r="203" spans="1:12" x14ac:dyDescent="0.35">
      <c r="A203" s="8">
        <v>45080</v>
      </c>
      <c r="B203" s="9" t="s">
        <v>23</v>
      </c>
      <c r="C203" s="9" t="s">
        <v>34</v>
      </c>
      <c r="D203" s="9" t="s">
        <v>38</v>
      </c>
      <c r="E203" s="9" t="s">
        <v>24</v>
      </c>
      <c r="F203" s="9">
        <v>126</v>
      </c>
      <c r="G203" s="9">
        <v>180</v>
      </c>
      <c r="H203" s="9">
        <v>1</v>
      </c>
      <c r="I203" s="59">
        <v>48.51</v>
      </c>
      <c r="J203" s="59">
        <v>2807.28</v>
      </c>
      <c r="K203" s="59">
        <v>552.86</v>
      </c>
      <c r="L203" s="60">
        <f>IF(AND(A203&gt;=Workings!$B$7, A203&lt;=Workings!$C$7, B203="Scheduled", G203&gt;0, F203&gt;0, (F203/G203)&gt;0.9, OR(D203="RAK", D203="CMN", D203="AGA")), (J203/F203)*(F203-(G203*0.9)), 0)</f>
        <v>0</v>
      </c>
    </row>
    <row r="204" spans="1:12" x14ac:dyDescent="0.35">
      <c r="A204" s="8">
        <v>45081</v>
      </c>
      <c r="B204" s="9" t="s">
        <v>23</v>
      </c>
      <c r="C204" s="9" t="s">
        <v>34</v>
      </c>
      <c r="D204" s="9" t="s">
        <v>38</v>
      </c>
      <c r="E204" s="9" t="s">
        <v>22</v>
      </c>
      <c r="F204" s="9">
        <v>129</v>
      </c>
      <c r="G204" s="9">
        <v>180</v>
      </c>
      <c r="H204" s="9">
        <v>1</v>
      </c>
      <c r="I204" s="59"/>
      <c r="J204" s="59"/>
      <c r="K204" s="59"/>
      <c r="L204" s="60">
        <f>IF(AND(A204&gt;=Workings!$B$7, A204&lt;=Workings!$C$7, B204="Scheduled", G204&gt;0, F204&gt;0, (F204/G204)&gt;0.9, OR(D204="RAK", D204="CMN", D204="AGA")), (J204/F204)*(F204-(G204*0.9)), 0)</f>
        <v>0</v>
      </c>
    </row>
    <row r="205" spans="1:12" x14ac:dyDescent="0.35">
      <c r="A205" s="8">
        <v>45081</v>
      </c>
      <c r="B205" s="9" t="s">
        <v>23</v>
      </c>
      <c r="C205" s="9" t="s">
        <v>34</v>
      </c>
      <c r="D205" s="9" t="s">
        <v>21</v>
      </c>
      <c r="E205" s="9" t="s">
        <v>22</v>
      </c>
      <c r="F205" s="9">
        <v>157</v>
      </c>
      <c r="G205" s="9">
        <v>180</v>
      </c>
      <c r="H205" s="9">
        <v>1</v>
      </c>
      <c r="I205" s="59"/>
      <c r="J205" s="59"/>
      <c r="K205" s="59"/>
      <c r="L205" s="60">
        <f>IF(AND(A205&gt;=Workings!$B$7, A205&lt;=Workings!$C$7, B205="Scheduled", G205&gt;0, F205&gt;0, (F205/G205)&gt;0.9, OR(D205="RAK", D205="CMN", D205="AGA")), (J205/F205)*(F205-(G205*0.9)), 0)</f>
        <v>0</v>
      </c>
    </row>
    <row r="206" spans="1:12" x14ac:dyDescent="0.35">
      <c r="A206" s="8">
        <v>45081</v>
      </c>
      <c r="B206" s="9" t="s">
        <v>23</v>
      </c>
      <c r="C206" s="9" t="s">
        <v>34</v>
      </c>
      <c r="D206" s="9" t="s">
        <v>38</v>
      </c>
      <c r="E206" s="9" t="s">
        <v>24</v>
      </c>
      <c r="F206" s="9">
        <v>158</v>
      </c>
      <c r="G206" s="9">
        <v>180</v>
      </c>
      <c r="H206" s="9">
        <v>1</v>
      </c>
      <c r="I206" s="59">
        <v>48.51</v>
      </c>
      <c r="J206" s="59">
        <v>3520.24</v>
      </c>
      <c r="K206" s="59">
        <v>552.86</v>
      </c>
      <c r="L206" s="60">
        <f>IF(AND(A206&gt;=Workings!$B$7, A206&lt;=Workings!$C$7, B206="Scheduled", G206&gt;0, F206&gt;0, (F206/G206)&gt;0.9, OR(D206="RAK", D206="CMN", D206="AGA")), (J206/F206)*(F206-(G206*0.9)), 0)</f>
        <v>0</v>
      </c>
    </row>
    <row r="207" spans="1:12" x14ac:dyDescent="0.35">
      <c r="A207" s="8">
        <v>45081</v>
      </c>
      <c r="B207" s="9" t="s">
        <v>23</v>
      </c>
      <c r="C207" s="9" t="s">
        <v>34</v>
      </c>
      <c r="D207" s="9" t="s">
        <v>21</v>
      </c>
      <c r="E207" s="9" t="s">
        <v>24</v>
      </c>
      <c r="F207" s="9">
        <v>139</v>
      </c>
      <c r="G207" s="9">
        <v>180</v>
      </c>
      <c r="H207" s="9">
        <v>1</v>
      </c>
      <c r="I207" s="59">
        <v>32.340000000000003</v>
      </c>
      <c r="J207" s="59">
        <v>3096.92</v>
      </c>
      <c r="K207" s="59">
        <v>552.86</v>
      </c>
      <c r="L207" s="60">
        <f>IF(AND(A207&gt;=Workings!$B$7, A207&lt;=Workings!$C$7, B207="Scheduled", G207&gt;0, F207&gt;0, (F207/G207)&gt;0.9, OR(D207="RAK", D207="CMN", D207="AGA")), (J207/F207)*(F207-(G207*0.9)), 0)</f>
        <v>0</v>
      </c>
    </row>
    <row r="208" spans="1:12" x14ac:dyDescent="0.35">
      <c r="A208" s="8">
        <v>45082</v>
      </c>
      <c r="B208" s="9" t="s">
        <v>23</v>
      </c>
      <c r="C208" s="9" t="s">
        <v>34</v>
      </c>
      <c r="D208" s="9" t="s">
        <v>21</v>
      </c>
      <c r="E208" s="9" t="s">
        <v>22</v>
      </c>
      <c r="F208" s="9">
        <v>153</v>
      </c>
      <c r="G208" s="9">
        <v>180</v>
      </c>
      <c r="H208" s="9">
        <v>1</v>
      </c>
      <c r="I208" s="59"/>
      <c r="J208" s="59"/>
      <c r="K208" s="59"/>
      <c r="L208" s="60">
        <f>IF(AND(A208&gt;=Workings!$B$7, A208&lt;=Workings!$C$7, B208="Scheduled", G208&gt;0, F208&gt;0, (F208/G208)&gt;0.9, OR(D208="RAK", D208="CMN", D208="AGA")), (J208/F208)*(F208-(G208*0.9)), 0)</f>
        <v>0</v>
      </c>
    </row>
    <row r="209" spans="1:12" x14ac:dyDescent="0.35">
      <c r="A209" s="8">
        <v>45082</v>
      </c>
      <c r="B209" s="9" t="s">
        <v>23</v>
      </c>
      <c r="C209" s="9" t="s">
        <v>34</v>
      </c>
      <c r="D209" s="9" t="s">
        <v>38</v>
      </c>
      <c r="E209" s="9" t="s">
        <v>22</v>
      </c>
      <c r="F209" s="9">
        <v>139</v>
      </c>
      <c r="G209" s="9">
        <v>180</v>
      </c>
      <c r="H209" s="9">
        <v>1</v>
      </c>
      <c r="I209" s="59"/>
      <c r="J209" s="59"/>
      <c r="K209" s="59"/>
      <c r="L209" s="60">
        <f>IF(AND(A209&gt;=Workings!$B$7, A209&lt;=Workings!$C$7, B209="Scheduled", G209&gt;0, F209&gt;0, (F209/G209)&gt;0.9, OR(D209="RAK", D209="CMN", D209="AGA")), (J209/F209)*(F209-(G209*0.9)), 0)</f>
        <v>0</v>
      </c>
    </row>
    <row r="210" spans="1:12" x14ac:dyDescent="0.35">
      <c r="A210" s="8">
        <v>45082</v>
      </c>
      <c r="B210" s="9" t="s">
        <v>23</v>
      </c>
      <c r="C210" s="9" t="s">
        <v>34</v>
      </c>
      <c r="D210" s="9" t="s">
        <v>21</v>
      </c>
      <c r="E210" s="9" t="s">
        <v>24</v>
      </c>
      <c r="F210" s="9">
        <v>149</v>
      </c>
      <c r="G210" s="9">
        <v>180</v>
      </c>
      <c r="H210" s="9">
        <v>1</v>
      </c>
      <c r="I210" s="59">
        <v>24.26</v>
      </c>
      <c r="J210" s="59">
        <v>3319.72</v>
      </c>
      <c r="K210" s="59">
        <v>552.86</v>
      </c>
      <c r="L210" s="60">
        <f>IF(AND(A210&gt;=Workings!$B$7, A210&lt;=Workings!$C$7, B210="Scheduled", G210&gt;0, F210&gt;0, (F210/G210)&gt;0.9, OR(D210="RAK", D210="CMN", D210="AGA")), (J210/F210)*(F210-(G210*0.9)), 0)</f>
        <v>0</v>
      </c>
    </row>
    <row r="211" spans="1:12" x14ac:dyDescent="0.35">
      <c r="A211" s="8">
        <v>45082</v>
      </c>
      <c r="B211" s="9" t="s">
        <v>23</v>
      </c>
      <c r="C211" s="9" t="s">
        <v>34</v>
      </c>
      <c r="D211" s="9" t="s">
        <v>38</v>
      </c>
      <c r="E211" s="9" t="s">
        <v>24</v>
      </c>
      <c r="F211" s="9">
        <v>148</v>
      </c>
      <c r="G211" s="9">
        <v>180</v>
      </c>
      <c r="H211" s="9">
        <v>1</v>
      </c>
      <c r="I211" s="59">
        <v>31.08</v>
      </c>
      <c r="J211" s="59">
        <v>3297.44</v>
      </c>
      <c r="K211" s="59">
        <v>531.32000000000005</v>
      </c>
      <c r="L211" s="60">
        <f>IF(AND(A211&gt;=Workings!$B$7, A211&lt;=Workings!$C$7, B211="Scheduled", G211&gt;0, F211&gt;0, (F211/G211)&gt;0.9, OR(D211="RAK", D211="CMN", D211="AGA")), (J211/F211)*(F211-(G211*0.9)), 0)</f>
        <v>0</v>
      </c>
    </row>
    <row r="212" spans="1:12" x14ac:dyDescent="0.35">
      <c r="A212" s="8">
        <v>45083</v>
      </c>
      <c r="B212" s="9" t="s">
        <v>23</v>
      </c>
      <c r="C212" s="9" t="s">
        <v>34</v>
      </c>
      <c r="D212" s="9" t="s">
        <v>38</v>
      </c>
      <c r="E212" s="9" t="s">
        <v>22</v>
      </c>
      <c r="F212" s="9">
        <v>101</v>
      </c>
      <c r="G212" s="9">
        <v>150</v>
      </c>
      <c r="H212" s="9">
        <v>1</v>
      </c>
      <c r="I212" s="59"/>
      <c r="J212" s="59"/>
      <c r="K212" s="59"/>
      <c r="L212" s="60">
        <f>IF(AND(A212&gt;=Workings!$B$7, A212&lt;=Workings!$C$7, B212="Scheduled", G212&gt;0, F212&gt;0, (F212/G212)&gt;0.9, OR(D212="RAK", D212="CMN", D212="AGA")), (J212/F212)*(F212-(G212*0.9)), 0)</f>
        <v>0</v>
      </c>
    </row>
    <row r="213" spans="1:12" x14ac:dyDescent="0.35">
      <c r="A213" s="8">
        <v>45083</v>
      </c>
      <c r="B213" s="9" t="s">
        <v>23</v>
      </c>
      <c r="C213" s="9" t="s">
        <v>34</v>
      </c>
      <c r="D213" s="9" t="s">
        <v>38</v>
      </c>
      <c r="E213" s="9" t="s">
        <v>24</v>
      </c>
      <c r="F213" s="9">
        <v>131</v>
      </c>
      <c r="G213" s="9">
        <v>150</v>
      </c>
      <c r="H213" s="9">
        <v>1</v>
      </c>
      <c r="I213" s="59">
        <v>35.700000000000003</v>
      </c>
      <c r="J213" s="59">
        <v>2918.68</v>
      </c>
      <c r="K213" s="59">
        <v>488.24</v>
      </c>
      <c r="L213" s="60">
        <f>IF(AND(A213&gt;=Workings!$B$7, A213&lt;=Workings!$C$7, B213="Scheduled", G213&gt;0, F213&gt;0, (F213/G213)&gt;0.9, OR(D213="RAK", D213="CMN", D213="AGA")), (J213/F213)*(F213-(G213*0.9)), 0)</f>
        <v>0</v>
      </c>
    </row>
    <row r="214" spans="1:12" x14ac:dyDescent="0.35">
      <c r="A214" s="8">
        <v>45084</v>
      </c>
      <c r="B214" s="9" t="s">
        <v>23</v>
      </c>
      <c r="C214" s="9" t="s">
        <v>34</v>
      </c>
      <c r="D214" s="9" t="s">
        <v>38</v>
      </c>
      <c r="E214" s="9" t="s">
        <v>22</v>
      </c>
      <c r="F214" s="9">
        <v>136</v>
      </c>
      <c r="G214" s="9">
        <v>180</v>
      </c>
      <c r="H214" s="9">
        <v>1</v>
      </c>
      <c r="I214" s="59"/>
      <c r="J214" s="59"/>
      <c r="K214" s="59"/>
      <c r="L214" s="60">
        <f>IF(AND(A214&gt;=Workings!$B$7, A214&lt;=Workings!$C$7, B214="Scheduled", G214&gt;0, F214&gt;0, (F214/G214)&gt;0.9, OR(D214="RAK", D214="CMN", D214="AGA")), (J214/F214)*(F214-(G214*0.9)), 0)</f>
        <v>0</v>
      </c>
    </row>
    <row r="215" spans="1:12" x14ac:dyDescent="0.35">
      <c r="A215" s="8">
        <v>45084</v>
      </c>
      <c r="B215" s="9" t="s">
        <v>23</v>
      </c>
      <c r="C215" s="9" t="s">
        <v>34</v>
      </c>
      <c r="D215" s="9" t="s">
        <v>38</v>
      </c>
      <c r="E215" s="9" t="s">
        <v>24</v>
      </c>
      <c r="F215" s="9">
        <v>153</v>
      </c>
      <c r="G215" s="9">
        <v>180</v>
      </c>
      <c r="H215" s="9">
        <v>1</v>
      </c>
      <c r="I215" s="59">
        <v>32.340000000000003</v>
      </c>
      <c r="J215" s="59">
        <v>3408.84</v>
      </c>
      <c r="K215" s="59">
        <v>552.86</v>
      </c>
      <c r="L215" s="60">
        <f>IF(AND(A215&gt;=Workings!$B$7, A215&lt;=Workings!$C$7, B215="Scheduled", G215&gt;0, F215&gt;0, (F215/G215)&gt;0.9, OR(D215="RAK", D215="CMN", D215="AGA")), (J215/F215)*(F215-(G215*0.9)), 0)</f>
        <v>0</v>
      </c>
    </row>
    <row r="216" spans="1:12" x14ac:dyDescent="0.35">
      <c r="A216" s="8">
        <v>45085</v>
      </c>
      <c r="B216" s="9" t="s">
        <v>23</v>
      </c>
      <c r="C216" s="9" t="s">
        <v>34</v>
      </c>
      <c r="D216" s="9" t="s">
        <v>38</v>
      </c>
      <c r="E216" s="9" t="s">
        <v>22</v>
      </c>
      <c r="F216" s="9">
        <v>136</v>
      </c>
      <c r="G216" s="9">
        <v>180</v>
      </c>
      <c r="H216" s="9">
        <v>1</v>
      </c>
      <c r="I216" s="59"/>
      <c r="J216" s="59"/>
      <c r="K216" s="59"/>
      <c r="L216" s="60">
        <f>IF(AND(A216&gt;=Workings!$B$7, A216&lt;=Workings!$C$7, B216="Scheduled", G216&gt;0, F216&gt;0, (F216/G216)&gt;0.9, OR(D216="RAK", D216="CMN", D216="AGA")), (J216/F216)*(F216-(G216*0.9)), 0)</f>
        <v>0</v>
      </c>
    </row>
    <row r="217" spans="1:12" x14ac:dyDescent="0.35">
      <c r="A217" s="8">
        <v>45085</v>
      </c>
      <c r="B217" s="9" t="s">
        <v>23</v>
      </c>
      <c r="C217" s="9" t="s">
        <v>34</v>
      </c>
      <c r="D217" s="9" t="s">
        <v>21</v>
      </c>
      <c r="E217" s="9" t="s">
        <v>22</v>
      </c>
      <c r="F217" s="9">
        <v>142</v>
      </c>
      <c r="G217" s="9">
        <v>150</v>
      </c>
      <c r="H217" s="9">
        <v>1</v>
      </c>
      <c r="I217" s="59"/>
      <c r="J217" s="59"/>
      <c r="K217" s="59"/>
      <c r="L217" s="60">
        <f>IF(AND(A217&gt;=Workings!$B$7, A217&lt;=Workings!$C$7, B217="Scheduled", G217&gt;0, F217&gt;0, (F217/G217)&gt;0.9, OR(D217="RAK", D217="CMN", D217="AGA")), (J217/F217)*(F217-(G217*0.9)), 0)</f>
        <v>0</v>
      </c>
    </row>
    <row r="218" spans="1:12" x14ac:dyDescent="0.35">
      <c r="A218" s="8">
        <v>45085</v>
      </c>
      <c r="B218" s="9" t="s">
        <v>23</v>
      </c>
      <c r="C218" s="9" t="s">
        <v>34</v>
      </c>
      <c r="D218" s="9" t="s">
        <v>38</v>
      </c>
      <c r="E218" s="9" t="s">
        <v>24</v>
      </c>
      <c r="F218" s="9">
        <v>100</v>
      </c>
      <c r="G218" s="9">
        <v>180</v>
      </c>
      <c r="H218" s="9">
        <v>1</v>
      </c>
      <c r="I218" s="59">
        <v>32.340000000000003</v>
      </c>
      <c r="J218" s="59">
        <v>2228</v>
      </c>
      <c r="K218" s="59">
        <v>552.86</v>
      </c>
      <c r="L218" s="60">
        <f>IF(AND(A218&gt;=Workings!$B$7, A218&lt;=Workings!$C$7, B218="Scheduled", G218&gt;0, F218&gt;0, (F218/G218)&gt;0.9, OR(D218="RAK", D218="CMN", D218="AGA")), (J218/F218)*(F218-(G218*0.9)), 0)</f>
        <v>0</v>
      </c>
    </row>
    <row r="219" spans="1:12" x14ac:dyDescent="0.35">
      <c r="A219" s="8">
        <v>45085</v>
      </c>
      <c r="B219" s="9" t="s">
        <v>23</v>
      </c>
      <c r="C219" s="9" t="s">
        <v>34</v>
      </c>
      <c r="D219" s="9" t="s">
        <v>21</v>
      </c>
      <c r="E219" s="9" t="s">
        <v>24</v>
      </c>
      <c r="F219" s="9">
        <v>96</v>
      </c>
      <c r="G219" s="9">
        <v>150</v>
      </c>
      <c r="H219" s="9">
        <v>1</v>
      </c>
      <c r="I219" s="59">
        <v>35.700000000000003</v>
      </c>
      <c r="J219" s="59">
        <v>2138.88</v>
      </c>
      <c r="K219" s="59">
        <v>488.24</v>
      </c>
      <c r="L219" s="60">
        <f>IF(AND(A219&gt;=Workings!$B$7, A219&lt;=Workings!$C$7, B219="Scheduled", G219&gt;0, F219&gt;0, (F219/G219)&gt;0.9, OR(D219="RAK", D219="CMN", D219="AGA")), (J219/F219)*(F219-(G219*0.9)), 0)</f>
        <v>0</v>
      </c>
    </row>
    <row r="220" spans="1:12" x14ac:dyDescent="0.35">
      <c r="A220" s="8">
        <v>45086</v>
      </c>
      <c r="B220" s="9" t="s">
        <v>23</v>
      </c>
      <c r="C220" s="9" t="s">
        <v>34</v>
      </c>
      <c r="D220" s="9" t="s">
        <v>21</v>
      </c>
      <c r="E220" s="9" t="s">
        <v>22</v>
      </c>
      <c r="F220" s="9">
        <v>114</v>
      </c>
      <c r="G220" s="9">
        <v>150</v>
      </c>
      <c r="H220" s="9">
        <v>1</v>
      </c>
      <c r="I220" s="59"/>
      <c r="J220" s="59"/>
      <c r="K220" s="59"/>
      <c r="L220" s="60">
        <f>IF(AND(A220&gt;=Workings!$B$7, A220&lt;=Workings!$C$7, B220="Scheduled", G220&gt;0, F220&gt;0, (F220/G220)&gt;0.9, OR(D220="RAK", D220="CMN", D220="AGA")), (J220/F220)*(F220-(G220*0.9)), 0)</f>
        <v>0</v>
      </c>
    </row>
    <row r="221" spans="1:12" x14ac:dyDescent="0.35">
      <c r="A221" s="8">
        <v>45086</v>
      </c>
      <c r="B221" s="9" t="s">
        <v>23</v>
      </c>
      <c r="C221" s="9" t="s">
        <v>34</v>
      </c>
      <c r="D221" s="9" t="s">
        <v>38</v>
      </c>
      <c r="E221" s="9" t="s">
        <v>22</v>
      </c>
      <c r="F221" s="9">
        <v>91</v>
      </c>
      <c r="G221" s="9">
        <v>186</v>
      </c>
      <c r="H221" s="9">
        <v>1</v>
      </c>
      <c r="I221" s="59"/>
      <c r="J221" s="59"/>
      <c r="K221" s="59"/>
      <c r="L221" s="60">
        <f>IF(AND(A221&gt;=Workings!$B$7, A221&lt;=Workings!$C$7, B221="Scheduled", G221&gt;0, F221&gt;0, (F221/G221)&gt;0.9, OR(D221="RAK", D221="CMN", D221="AGA")), (J221/F221)*(F221-(G221*0.9)), 0)</f>
        <v>0</v>
      </c>
    </row>
    <row r="222" spans="1:12" x14ac:dyDescent="0.35">
      <c r="A222" s="8">
        <v>45086</v>
      </c>
      <c r="B222" s="9" t="s">
        <v>23</v>
      </c>
      <c r="C222" s="9" t="s">
        <v>34</v>
      </c>
      <c r="D222" s="9" t="s">
        <v>21</v>
      </c>
      <c r="E222" s="9" t="s">
        <v>24</v>
      </c>
      <c r="F222" s="9">
        <v>133</v>
      </c>
      <c r="G222" s="9">
        <v>150</v>
      </c>
      <c r="H222" s="9">
        <v>1</v>
      </c>
      <c r="I222" s="59">
        <v>28.56</v>
      </c>
      <c r="J222" s="59">
        <v>2963.24</v>
      </c>
      <c r="K222" s="59">
        <v>488.24</v>
      </c>
      <c r="L222" s="60">
        <f>IF(AND(A222&gt;=Workings!$B$7, A222&lt;=Workings!$C$7, B222="Scheduled", G222&gt;0, F222&gt;0, (F222/G222)&gt;0.9, OR(D222="RAK", D222="CMN", D222="AGA")), (J222/F222)*(F222-(G222*0.9)), 0)</f>
        <v>0</v>
      </c>
    </row>
    <row r="223" spans="1:12" x14ac:dyDescent="0.35">
      <c r="A223" s="8">
        <v>45086</v>
      </c>
      <c r="B223" s="9" t="s">
        <v>23</v>
      </c>
      <c r="C223" s="9" t="s">
        <v>34</v>
      </c>
      <c r="D223" s="9" t="s">
        <v>38</v>
      </c>
      <c r="E223" s="9" t="s">
        <v>24</v>
      </c>
      <c r="F223" s="9">
        <v>122</v>
      </c>
      <c r="G223" s="9">
        <v>186</v>
      </c>
      <c r="H223" s="9">
        <v>1</v>
      </c>
      <c r="I223" s="59">
        <v>42</v>
      </c>
      <c r="J223" s="59">
        <v>2718.16</v>
      </c>
      <c r="K223" s="59">
        <v>574.4</v>
      </c>
      <c r="L223" s="60">
        <f>IF(AND(A223&gt;=Workings!$B$7, A223&lt;=Workings!$C$7, B223="Scheduled", G223&gt;0, F223&gt;0, (F223/G223)&gt;0.9, OR(D223="RAK", D223="CMN", D223="AGA")), (J223/F223)*(F223-(G223*0.9)), 0)</f>
        <v>0</v>
      </c>
    </row>
    <row r="224" spans="1:12" x14ac:dyDescent="0.35">
      <c r="A224" s="8">
        <v>45087</v>
      </c>
      <c r="B224" s="9" t="s">
        <v>23</v>
      </c>
      <c r="C224" s="9" t="s">
        <v>34</v>
      </c>
      <c r="D224" s="9" t="s">
        <v>21</v>
      </c>
      <c r="E224" s="9" t="s">
        <v>22</v>
      </c>
      <c r="F224" s="9">
        <v>67</v>
      </c>
      <c r="G224" s="9">
        <v>150</v>
      </c>
      <c r="H224" s="9">
        <v>1</v>
      </c>
      <c r="I224" s="59"/>
      <c r="J224" s="59"/>
      <c r="K224" s="59"/>
      <c r="L224" s="60">
        <f>IF(AND(A224&gt;=Workings!$B$7, A224&lt;=Workings!$C$7, B224="Scheduled", G224&gt;0, F224&gt;0, (F224/G224)&gt;0.9, OR(D224="RAK", D224="CMN", D224="AGA")), (J224/F224)*(F224-(G224*0.9)), 0)</f>
        <v>0</v>
      </c>
    </row>
    <row r="225" spans="1:12" x14ac:dyDescent="0.35">
      <c r="A225" s="8">
        <v>45087</v>
      </c>
      <c r="B225" s="9" t="s">
        <v>23</v>
      </c>
      <c r="C225" s="9" t="s">
        <v>34</v>
      </c>
      <c r="D225" s="9" t="s">
        <v>38</v>
      </c>
      <c r="E225" s="9" t="s">
        <v>22</v>
      </c>
      <c r="F225" s="9">
        <v>106</v>
      </c>
      <c r="G225" s="9">
        <v>180</v>
      </c>
      <c r="H225" s="9">
        <v>1</v>
      </c>
      <c r="I225" s="59"/>
      <c r="J225" s="59"/>
      <c r="K225" s="59"/>
      <c r="L225" s="60">
        <f>IF(AND(A225&gt;=Workings!$B$7, A225&lt;=Workings!$C$7, B225="Scheduled", G225&gt;0, F225&gt;0, (F225/G225)&gt;0.9, OR(D225="RAK", D225="CMN", D225="AGA")), (J225/F225)*(F225-(G225*0.9)), 0)</f>
        <v>0</v>
      </c>
    </row>
    <row r="226" spans="1:12" x14ac:dyDescent="0.35">
      <c r="A226" s="8">
        <v>45087</v>
      </c>
      <c r="B226" s="9" t="s">
        <v>23</v>
      </c>
      <c r="C226" s="9" t="s">
        <v>34</v>
      </c>
      <c r="D226" s="9" t="s">
        <v>21</v>
      </c>
      <c r="E226" s="9" t="s">
        <v>24</v>
      </c>
      <c r="F226" s="9">
        <v>136</v>
      </c>
      <c r="G226" s="9">
        <v>150</v>
      </c>
      <c r="H226" s="9">
        <v>1</v>
      </c>
      <c r="I226" s="59">
        <v>28.56</v>
      </c>
      <c r="J226" s="59">
        <v>3030.08</v>
      </c>
      <c r="K226" s="59">
        <v>488.24</v>
      </c>
      <c r="L226" s="60">
        <f>IF(AND(A226&gt;=Workings!$B$7, A226&lt;=Workings!$C$7, B226="Scheduled", G226&gt;0, F226&gt;0, (F226/G226)&gt;0.9, OR(D226="RAK", D226="CMN", D226="AGA")), (J226/F226)*(F226-(G226*0.9)), 0)</f>
        <v>0</v>
      </c>
    </row>
    <row r="227" spans="1:12" x14ac:dyDescent="0.35">
      <c r="A227" s="8">
        <v>45087</v>
      </c>
      <c r="B227" s="9" t="s">
        <v>23</v>
      </c>
      <c r="C227" s="9" t="s">
        <v>34</v>
      </c>
      <c r="D227" s="9" t="s">
        <v>38</v>
      </c>
      <c r="E227" s="9" t="s">
        <v>24</v>
      </c>
      <c r="F227" s="9">
        <v>159</v>
      </c>
      <c r="G227" s="9">
        <v>180</v>
      </c>
      <c r="H227" s="9">
        <v>1</v>
      </c>
      <c r="I227" s="59">
        <v>32.340000000000003</v>
      </c>
      <c r="J227" s="59">
        <v>3542.52</v>
      </c>
      <c r="K227" s="59">
        <v>552.86</v>
      </c>
      <c r="L227" s="60">
        <f>IF(AND(A227&gt;=Workings!$B$7, A227&lt;=Workings!$C$7, B227="Scheduled", G227&gt;0, F227&gt;0, (F227/G227)&gt;0.9, OR(D227="RAK", D227="CMN", D227="AGA")), (J227/F227)*(F227-(G227*0.9)), 0)</f>
        <v>0</v>
      </c>
    </row>
    <row r="228" spans="1:12" x14ac:dyDescent="0.35">
      <c r="A228" s="8">
        <v>45088</v>
      </c>
      <c r="B228" s="9" t="s">
        <v>23</v>
      </c>
      <c r="C228" s="9" t="s">
        <v>34</v>
      </c>
      <c r="D228" s="9" t="s">
        <v>38</v>
      </c>
      <c r="E228" s="9" t="s">
        <v>22</v>
      </c>
      <c r="F228" s="9">
        <v>133</v>
      </c>
      <c r="G228" s="9">
        <v>180</v>
      </c>
      <c r="H228" s="9">
        <v>1</v>
      </c>
      <c r="I228" s="59"/>
      <c r="J228" s="59"/>
      <c r="K228" s="59"/>
      <c r="L228" s="60">
        <f>IF(AND(A228&gt;=Workings!$B$7, A228&lt;=Workings!$C$7, B228="Scheduled", G228&gt;0, F228&gt;0, (F228/G228)&gt;0.9, OR(D228="RAK", D228="CMN", D228="AGA")), (J228/F228)*(F228-(G228*0.9)), 0)</f>
        <v>0</v>
      </c>
    </row>
    <row r="229" spans="1:12" x14ac:dyDescent="0.35">
      <c r="A229" s="8">
        <v>45088</v>
      </c>
      <c r="B229" s="9" t="s">
        <v>23</v>
      </c>
      <c r="C229" s="9" t="s">
        <v>34</v>
      </c>
      <c r="D229" s="9" t="s">
        <v>21</v>
      </c>
      <c r="E229" s="9" t="s">
        <v>22</v>
      </c>
      <c r="F229" s="9">
        <v>105</v>
      </c>
      <c r="G229" s="9">
        <v>180</v>
      </c>
      <c r="H229" s="9">
        <v>1</v>
      </c>
      <c r="I229" s="59"/>
      <c r="J229" s="59"/>
      <c r="K229" s="59"/>
      <c r="L229" s="60">
        <f>IF(AND(A229&gt;=Workings!$B$7, A229&lt;=Workings!$C$7, B229="Scheduled", G229&gt;0, F229&gt;0, (F229/G229)&gt;0.9, OR(D229="RAK", D229="CMN", D229="AGA")), (J229/F229)*(F229-(G229*0.9)), 0)</f>
        <v>0</v>
      </c>
    </row>
    <row r="230" spans="1:12" x14ac:dyDescent="0.35">
      <c r="A230" s="8">
        <v>45088</v>
      </c>
      <c r="B230" s="9" t="s">
        <v>23</v>
      </c>
      <c r="C230" s="9" t="s">
        <v>34</v>
      </c>
      <c r="D230" s="9" t="s">
        <v>38</v>
      </c>
      <c r="E230" s="9" t="s">
        <v>24</v>
      </c>
      <c r="F230" s="9">
        <v>180</v>
      </c>
      <c r="G230" s="9">
        <v>180</v>
      </c>
      <c r="H230" s="9">
        <v>1</v>
      </c>
      <c r="I230" s="59">
        <v>48.51</v>
      </c>
      <c r="J230" s="59">
        <v>4010.4</v>
      </c>
      <c r="K230" s="59">
        <v>552.86</v>
      </c>
      <c r="L230" s="60">
        <f>IF(AND(A230&gt;=Workings!$B$7, A230&lt;=Workings!$C$7, B230="Scheduled", G230&gt;0, F230&gt;0, (F230/G230)&gt;0.9, OR(D230="RAK", D230="CMN", D230="AGA")), (J230/F230)*(F230-(G230*0.9)), 0)</f>
        <v>0</v>
      </c>
    </row>
    <row r="231" spans="1:12" x14ac:dyDescent="0.35">
      <c r="A231" s="8">
        <v>45088</v>
      </c>
      <c r="B231" s="9" t="s">
        <v>23</v>
      </c>
      <c r="C231" s="9" t="s">
        <v>34</v>
      </c>
      <c r="D231" s="9" t="s">
        <v>21</v>
      </c>
      <c r="E231" s="9" t="s">
        <v>24</v>
      </c>
      <c r="F231" s="9">
        <v>177</v>
      </c>
      <c r="G231" s="9">
        <v>180</v>
      </c>
      <c r="H231" s="9">
        <v>1</v>
      </c>
      <c r="I231" s="59">
        <v>32.340000000000003</v>
      </c>
      <c r="J231" s="59">
        <v>3943.56</v>
      </c>
      <c r="K231" s="59">
        <v>552.86</v>
      </c>
      <c r="L231" s="60">
        <f>IF(AND(A231&gt;=Workings!$B$7, A231&lt;=Workings!$C$7, B231="Scheduled", G231&gt;0, F231&gt;0, (F231/G231)&gt;0.9, OR(D231="RAK", D231="CMN", D231="AGA")), (J231/F231)*(F231-(G231*0.9)), 0)</f>
        <v>0</v>
      </c>
    </row>
    <row r="232" spans="1:12" x14ac:dyDescent="0.35">
      <c r="A232" s="8">
        <v>45089</v>
      </c>
      <c r="B232" s="9" t="s">
        <v>23</v>
      </c>
      <c r="C232" s="9" t="s">
        <v>34</v>
      </c>
      <c r="D232" s="9" t="s">
        <v>21</v>
      </c>
      <c r="E232" s="9" t="s">
        <v>22</v>
      </c>
      <c r="F232" s="9">
        <v>118</v>
      </c>
      <c r="G232" s="9">
        <v>180</v>
      </c>
      <c r="H232" s="9">
        <v>1</v>
      </c>
      <c r="I232" s="59"/>
      <c r="J232" s="59"/>
      <c r="K232" s="59"/>
      <c r="L232" s="60">
        <f>IF(AND(A232&gt;=Workings!$B$7, A232&lt;=Workings!$C$7, B232="Scheduled", G232&gt;0, F232&gt;0, (F232/G232)&gt;0.9, OR(D232="RAK", D232="CMN", D232="AGA")), (J232/F232)*(F232-(G232*0.9)), 0)</f>
        <v>0</v>
      </c>
    </row>
    <row r="233" spans="1:12" x14ac:dyDescent="0.35">
      <c r="A233" s="8">
        <v>45089</v>
      </c>
      <c r="B233" s="9" t="s">
        <v>23</v>
      </c>
      <c r="C233" s="9" t="s">
        <v>34</v>
      </c>
      <c r="D233" s="9" t="s">
        <v>38</v>
      </c>
      <c r="E233" s="9" t="s">
        <v>22</v>
      </c>
      <c r="F233" s="9">
        <v>94</v>
      </c>
      <c r="G233" s="9">
        <v>150</v>
      </c>
      <c r="H233" s="9">
        <v>1</v>
      </c>
      <c r="I233" s="59"/>
      <c r="J233" s="59"/>
      <c r="K233" s="59"/>
      <c r="L233" s="60">
        <f>IF(AND(A233&gt;=Workings!$B$7, A233&lt;=Workings!$C$7, B233="Scheduled", G233&gt;0, F233&gt;0, (F233/G233)&gt;0.9, OR(D233="RAK", D233="CMN", D233="AGA")), (J233/F233)*(F233-(G233*0.9)), 0)</f>
        <v>0</v>
      </c>
    </row>
    <row r="234" spans="1:12" x14ac:dyDescent="0.35">
      <c r="A234" s="8">
        <v>45089</v>
      </c>
      <c r="B234" s="9" t="s">
        <v>23</v>
      </c>
      <c r="C234" s="9" t="s">
        <v>34</v>
      </c>
      <c r="D234" s="9" t="s">
        <v>21</v>
      </c>
      <c r="E234" s="9" t="s">
        <v>24</v>
      </c>
      <c r="F234" s="9">
        <v>173</v>
      </c>
      <c r="G234" s="9">
        <v>180</v>
      </c>
      <c r="H234" s="9">
        <v>1</v>
      </c>
      <c r="I234" s="59">
        <v>32.340000000000003</v>
      </c>
      <c r="J234" s="59">
        <v>3854.44</v>
      </c>
      <c r="K234" s="59">
        <v>552.86</v>
      </c>
      <c r="L234" s="60">
        <f>IF(AND(A234&gt;=Workings!$B$7, A234&lt;=Workings!$C$7, B234="Scheduled", G234&gt;0, F234&gt;0, (F234/G234)&gt;0.9, OR(D234="RAK", D234="CMN", D234="AGA")), (J234/F234)*(F234-(G234*0.9)), 0)</f>
        <v>0</v>
      </c>
    </row>
    <row r="235" spans="1:12" x14ac:dyDescent="0.35">
      <c r="A235" s="8">
        <v>45089</v>
      </c>
      <c r="B235" s="9" t="s">
        <v>23</v>
      </c>
      <c r="C235" s="9" t="s">
        <v>34</v>
      </c>
      <c r="D235" s="9" t="s">
        <v>38</v>
      </c>
      <c r="E235" s="9" t="s">
        <v>24</v>
      </c>
      <c r="F235" s="9">
        <v>125</v>
      </c>
      <c r="G235" s="9">
        <v>150</v>
      </c>
      <c r="H235" s="9">
        <v>1</v>
      </c>
      <c r="I235" s="59">
        <v>21.42</v>
      </c>
      <c r="J235" s="59">
        <v>2785</v>
      </c>
      <c r="K235" s="59">
        <v>488.24</v>
      </c>
      <c r="L235" s="60">
        <f>IF(AND(A235&gt;=Workings!$B$7, A235&lt;=Workings!$C$7, B235="Scheduled", G235&gt;0, F235&gt;0, (F235/G235)&gt;0.9, OR(D235="RAK", D235="CMN", D235="AGA")), (J235/F235)*(F235-(G235*0.9)), 0)</f>
        <v>0</v>
      </c>
    </row>
    <row r="236" spans="1:12" x14ac:dyDescent="0.35">
      <c r="A236" s="8">
        <v>45090</v>
      </c>
      <c r="B236" s="9" t="s">
        <v>23</v>
      </c>
      <c r="C236" s="9" t="s">
        <v>34</v>
      </c>
      <c r="D236" s="9" t="s">
        <v>38</v>
      </c>
      <c r="E236" s="9" t="s">
        <v>22</v>
      </c>
      <c r="F236" s="9">
        <v>78</v>
      </c>
      <c r="G236" s="9">
        <v>150</v>
      </c>
      <c r="H236" s="9">
        <v>1</v>
      </c>
      <c r="I236" s="59"/>
      <c r="J236" s="59"/>
      <c r="K236" s="59"/>
      <c r="L236" s="60">
        <f>IF(AND(A236&gt;=Workings!$B$7, A236&lt;=Workings!$C$7, B236="Scheduled", G236&gt;0, F236&gt;0, (F236/G236)&gt;0.9, OR(D236="RAK", D236="CMN", D236="AGA")), (J236/F236)*(F236-(G236*0.9)), 0)</f>
        <v>0</v>
      </c>
    </row>
    <row r="237" spans="1:12" x14ac:dyDescent="0.35">
      <c r="A237" s="8">
        <v>45090</v>
      </c>
      <c r="B237" s="9" t="s">
        <v>23</v>
      </c>
      <c r="C237" s="9" t="s">
        <v>34</v>
      </c>
      <c r="D237" s="9" t="s">
        <v>38</v>
      </c>
      <c r="E237" s="9" t="s">
        <v>24</v>
      </c>
      <c r="F237" s="9">
        <v>124</v>
      </c>
      <c r="G237" s="9">
        <v>150</v>
      </c>
      <c r="H237" s="9">
        <v>1</v>
      </c>
      <c r="I237" s="59">
        <v>35.700000000000003</v>
      </c>
      <c r="J237" s="59">
        <v>2762.72</v>
      </c>
      <c r="K237" s="59">
        <v>488.24</v>
      </c>
      <c r="L237" s="60">
        <f>IF(AND(A237&gt;=Workings!$B$7, A237&lt;=Workings!$C$7, B237="Scheduled", G237&gt;0, F237&gt;0, (F237/G237)&gt;0.9, OR(D237="RAK", D237="CMN", D237="AGA")), (J237/F237)*(F237-(G237*0.9)), 0)</f>
        <v>0</v>
      </c>
    </row>
    <row r="238" spans="1:12" x14ac:dyDescent="0.35">
      <c r="A238" s="8">
        <v>45091</v>
      </c>
      <c r="B238" s="9" t="s">
        <v>23</v>
      </c>
      <c r="C238" s="9" t="s">
        <v>34</v>
      </c>
      <c r="D238" s="9" t="s">
        <v>38</v>
      </c>
      <c r="E238" s="9" t="s">
        <v>22</v>
      </c>
      <c r="F238" s="9">
        <v>103</v>
      </c>
      <c r="G238" s="9">
        <v>180</v>
      </c>
      <c r="H238" s="9">
        <v>1</v>
      </c>
      <c r="I238" s="59"/>
      <c r="J238" s="59"/>
      <c r="K238" s="59"/>
      <c r="L238" s="60">
        <f>IF(AND(A238&gt;=Workings!$B$7, A238&lt;=Workings!$C$7, B238="Scheduled", G238&gt;0, F238&gt;0, (F238/G238)&gt;0.9, OR(D238="RAK", D238="CMN", D238="AGA")), (J238/F238)*(F238-(G238*0.9)), 0)</f>
        <v>0</v>
      </c>
    </row>
    <row r="239" spans="1:12" x14ac:dyDescent="0.35">
      <c r="A239" s="8">
        <v>45091</v>
      </c>
      <c r="B239" s="9" t="s">
        <v>23</v>
      </c>
      <c r="C239" s="9" t="s">
        <v>34</v>
      </c>
      <c r="D239" s="9" t="s">
        <v>38</v>
      </c>
      <c r="E239" s="9" t="s">
        <v>24</v>
      </c>
      <c r="F239" s="9">
        <v>143</v>
      </c>
      <c r="G239" s="9">
        <v>180</v>
      </c>
      <c r="H239" s="9">
        <v>1</v>
      </c>
      <c r="I239" s="59">
        <v>23.31</v>
      </c>
      <c r="J239" s="59">
        <v>3186.04</v>
      </c>
      <c r="K239" s="59">
        <v>531.32000000000005</v>
      </c>
      <c r="L239" s="60">
        <f>IF(AND(A239&gt;=Workings!$B$7, A239&lt;=Workings!$C$7, B239="Scheduled", G239&gt;0, F239&gt;0, (F239/G239)&gt;0.9, OR(D239="RAK", D239="CMN", D239="AGA")), (J239/F239)*(F239-(G239*0.9)), 0)</f>
        <v>0</v>
      </c>
    </row>
    <row r="240" spans="1:12" x14ac:dyDescent="0.35">
      <c r="A240" s="8">
        <v>45092</v>
      </c>
      <c r="B240" s="9" t="s">
        <v>23</v>
      </c>
      <c r="C240" s="9" t="s">
        <v>34</v>
      </c>
      <c r="D240" s="9" t="s">
        <v>21</v>
      </c>
      <c r="E240" s="9" t="s">
        <v>22</v>
      </c>
      <c r="F240" s="9">
        <v>114</v>
      </c>
      <c r="G240" s="9">
        <v>180</v>
      </c>
      <c r="H240" s="9">
        <v>1</v>
      </c>
      <c r="I240" s="59"/>
      <c r="J240" s="59"/>
      <c r="K240" s="59"/>
      <c r="L240" s="60">
        <f>IF(AND(A240&gt;=Workings!$B$7, A240&lt;=Workings!$C$7, B240="Scheduled", G240&gt;0, F240&gt;0, (F240/G240)&gt;0.9, OR(D240="RAK", D240="CMN", D240="AGA")), (J240/F240)*(F240-(G240*0.9)), 0)</f>
        <v>0</v>
      </c>
    </row>
    <row r="241" spans="1:12" x14ac:dyDescent="0.35">
      <c r="A241" s="8">
        <v>45092</v>
      </c>
      <c r="B241" s="9" t="s">
        <v>23</v>
      </c>
      <c r="C241" s="9" t="s">
        <v>34</v>
      </c>
      <c r="D241" s="9" t="s">
        <v>38</v>
      </c>
      <c r="E241" s="9" t="s">
        <v>22</v>
      </c>
      <c r="F241" s="9">
        <v>129</v>
      </c>
      <c r="G241" s="9">
        <v>180</v>
      </c>
      <c r="H241" s="9">
        <v>1</v>
      </c>
      <c r="I241" s="59"/>
      <c r="J241" s="59"/>
      <c r="K241" s="59"/>
      <c r="L241" s="60">
        <f>IF(AND(A241&gt;=Workings!$B$7, A241&lt;=Workings!$C$7, B241="Scheduled", G241&gt;0, F241&gt;0, (F241/G241)&gt;0.9, OR(D241="RAK", D241="CMN", D241="AGA")), (J241/F241)*(F241-(G241*0.9)), 0)</f>
        <v>0</v>
      </c>
    </row>
    <row r="242" spans="1:12" x14ac:dyDescent="0.35">
      <c r="A242" s="8">
        <v>45092</v>
      </c>
      <c r="B242" s="9" t="s">
        <v>23</v>
      </c>
      <c r="C242" s="9" t="s">
        <v>34</v>
      </c>
      <c r="D242" s="9" t="s">
        <v>21</v>
      </c>
      <c r="E242" s="9" t="s">
        <v>24</v>
      </c>
      <c r="F242" s="9">
        <v>121</v>
      </c>
      <c r="G242" s="9">
        <v>180</v>
      </c>
      <c r="H242" s="9">
        <v>1</v>
      </c>
      <c r="I242" s="59">
        <v>40.43</v>
      </c>
      <c r="J242" s="59">
        <v>2695.88</v>
      </c>
      <c r="K242" s="59">
        <v>552.86</v>
      </c>
      <c r="L242" s="60">
        <f>IF(AND(A242&gt;=Workings!$B$7, A242&lt;=Workings!$C$7, B242="Scheduled", G242&gt;0, F242&gt;0, (F242/G242)&gt;0.9, OR(D242="RAK", D242="CMN", D242="AGA")), (J242/F242)*(F242-(G242*0.9)), 0)</f>
        <v>0</v>
      </c>
    </row>
    <row r="243" spans="1:12" x14ac:dyDescent="0.35">
      <c r="A243" s="8">
        <v>45092</v>
      </c>
      <c r="B243" s="9" t="s">
        <v>23</v>
      </c>
      <c r="C243" s="9" t="s">
        <v>34</v>
      </c>
      <c r="D243" s="9" t="s">
        <v>38</v>
      </c>
      <c r="E243" s="9" t="s">
        <v>24</v>
      </c>
      <c r="F243" s="9">
        <v>106</v>
      </c>
      <c r="G243" s="9">
        <v>180</v>
      </c>
      <c r="H243" s="9">
        <v>1</v>
      </c>
      <c r="I243" s="59">
        <v>32.340000000000003</v>
      </c>
      <c r="J243" s="59">
        <v>2361.6799999999998</v>
      </c>
      <c r="K243" s="59">
        <v>552.86</v>
      </c>
      <c r="L243" s="60">
        <f>IF(AND(A243&gt;=Workings!$B$7, A243&lt;=Workings!$C$7, B243="Scheduled", G243&gt;0, F243&gt;0, (F243/G243)&gt;0.9, OR(D243="RAK", D243="CMN", D243="AGA")), (J243/F243)*(F243-(G243*0.9)), 0)</f>
        <v>0</v>
      </c>
    </row>
    <row r="244" spans="1:12" x14ac:dyDescent="0.35">
      <c r="A244" s="8">
        <v>45093</v>
      </c>
      <c r="B244" s="9" t="s">
        <v>23</v>
      </c>
      <c r="C244" s="9" t="s">
        <v>34</v>
      </c>
      <c r="D244" s="9" t="s">
        <v>21</v>
      </c>
      <c r="E244" s="9" t="s">
        <v>22</v>
      </c>
      <c r="F244" s="9">
        <v>140</v>
      </c>
      <c r="G244" s="9">
        <v>150</v>
      </c>
      <c r="H244" s="9">
        <v>1</v>
      </c>
      <c r="I244" s="59"/>
      <c r="J244" s="59"/>
      <c r="K244" s="59"/>
      <c r="L244" s="60">
        <f>IF(AND(A244&gt;=Workings!$B$7, A244&lt;=Workings!$C$7, B244="Scheduled", G244&gt;0, F244&gt;0, (F244/G244)&gt;0.9, OR(D244="RAK", D244="CMN", D244="AGA")), (J244/F244)*(F244-(G244*0.9)), 0)</f>
        <v>0</v>
      </c>
    </row>
    <row r="245" spans="1:12" x14ac:dyDescent="0.35">
      <c r="A245" s="8">
        <v>45093</v>
      </c>
      <c r="B245" s="9" t="s">
        <v>23</v>
      </c>
      <c r="C245" s="9" t="s">
        <v>34</v>
      </c>
      <c r="D245" s="9" t="s">
        <v>38</v>
      </c>
      <c r="E245" s="9" t="s">
        <v>22</v>
      </c>
      <c r="F245" s="9">
        <v>119</v>
      </c>
      <c r="G245" s="9">
        <v>186</v>
      </c>
      <c r="H245" s="9">
        <v>1</v>
      </c>
      <c r="I245" s="59"/>
      <c r="J245" s="59"/>
      <c r="K245" s="59"/>
      <c r="L245" s="60">
        <f>IF(AND(A245&gt;=Workings!$B$7, A245&lt;=Workings!$C$7, B245="Scheduled", G245&gt;0, F245&gt;0, (F245/G245)&gt;0.9, OR(D245="RAK", D245="CMN", D245="AGA")), (J245/F245)*(F245-(G245*0.9)), 0)</f>
        <v>0</v>
      </c>
    </row>
    <row r="246" spans="1:12" x14ac:dyDescent="0.35">
      <c r="A246" s="8">
        <v>45093</v>
      </c>
      <c r="B246" s="9" t="s">
        <v>23</v>
      </c>
      <c r="C246" s="9" t="s">
        <v>34</v>
      </c>
      <c r="D246" s="9" t="s">
        <v>21</v>
      </c>
      <c r="E246" s="9" t="s">
        <v>24</v>
      </c>
      <c r="F246" s="9">
        <v>123</v>
      </c>
      <c r="G246" s="9">
        <v>150</v>
      </c>
      <c r="H246" s="9">
        <v>1</v>
      </c>
      <c r="I246" s="59">
        <v>21.42</v>
      </c>
      <c r="J246" s="59">
        <v>2740.44</v>
      </c>
      <c r="K246" s="59">
        <v>488.24</v>
      </c>
      <c r="L246" s="60">
        <f>IF(AND(A246&gt;=Workings!$B$7, A246&lt;=Workings!$C$7, B246="Scheduled", G246&gt;0, F246&gt;0, (F246/G246)&gt;0.9, OR(D246="RAK", D246="CMN", D246="AGA")), (J246/F246)*(F246-(G246*0.9)), 0)</f>
        <v>0</v>
      </c>
    </row>
    <row r="247" spans="1:12" x14ac:dyDescent="0.35">
      <c r="A247" s="8">
        <v>45093</v>
      </c>
      <c r="B247" s="9" t="s">
        <v>23</v>
      </c>
      <c r="C247" s="9" t="s">
        <v>34</v>
      </c>
      <c r="D247" s="9" t="s">
        <v>38</v>
      </c>
      <c r="E247" s="9" t="s">
        <v>24</v>
      </c>
      <c r="F247" s="9">
        <v>109</v>
      </c>
      <c r="G247" s="9">
        <v>186</v>
      </c>
      <c r="H247" s="9">
        <v>1</v>
      </c>
      <c r="I247" s="59">
        <v>50.4</v>
      </c>
      <c r="J247" s="59">
        <v>2428.52</v>
      </c>
      <c r="K247" s="59">
        <v>574.4</v>
      </c>
      <c r="L247" s="60">
        <f>IF(AND(A247&gt;=Workings!$B$7, A247&lt;=Workings!$C$7, B247="Scheduled", G247&gt;0, F247&gt;0, (F247/G247)&gt;0.9, OR(D247="RAK", D247="CMN", D247="AGA")), (J247/F247)*(F247-(G247*0.9)), 0)</f>
        <v>0</v>
      </c>
    </row>
    <row r="248" spans="1:12" x14ac:dyDescent="0.35">
      <c r="A248" s="8">
        <v>45094</v>
      </c>
      <c r="B248" s="9" t="s">
        <v>23</v>
      </c>
      <c r="C248" s="9" t="s">
        <v>34</v>
      </c>
      <c r="D248" s="9" t="s">
        <v>21</v>
      </c>
      <c r="E248" s="9" t="s">
        <v>22</v>
      </c>
      <c r="F248" s="9">
        <v>80</v>
      </c>
      <c r="G248" s="9">
        <v>150</v>
      </c>
      <c r="H248" s="9">
        <v>1</v>
      </c>
      <c r="I248" s="59"/>
      <c r="J248" s="59"/>
      <c r="K248" s="59"/>
      <c r="L248" s="60">
        <f>IF(AND(A248&gt;=Workings!$B$7, A248&lt;=Workings!$C$7, B248="Scheduled", G248&gt;0, F248&gt;0, (F248/G248)&gt;0.9, OR(D248="RAK", D248="CMN", D248="AGA")), (J248/F248)*(F248-(G248*0.9)), 0)</f>
        <v>0</v>
      </c>
    </row>
    <row r="249" spans="1:12" x14ac:dyDescent="0.35">
      <c r="A249" s="8">
        <v>45094</v>
      </c>
      <c r="B249" s="9" t="s">
        <v>23</v>
      </c>
      <c r="C249" s="9" t="s">
        <v>34</v>
      </c>
      <c r="D249" s="9" t="s">
        <v>38</v>
      </c>
      <c r="E249" s="9" t="s">
        <v>22</v>
      </c>
      <c r="F249" s="9">
        <v>113</v>
      </c>
      <c r="G249" s="9">
        <v>180</v>
      </c>
      <c r="H249" s="9">
        <v>1</v>
      </c>
      <c r="I249" s="59"/>
      <c r="J249" s="59"/>
      <c r="K249" s="59"/>
      <c r="L249" s="60">
        <f>IF(AND(A249&gt;=Workings!$B$7, A249&lt;=Workings!$C$7, B249="Scheduled", G249&gt;0, F249&gt;0, (F249/G249)&gt;0.9, OR(D249="RAK", D249="CMN", D249="AGA")), (J249/F249)*(F249-(G249*0.9)), 0)</f>
        <v>0</v>
      </c>
    </row>
    <row r="250" spans="1:12" x14ac:dyDescent="0.35">
      <c r="A250" s="8">
        <v>45094</v>
      </c>
      <c r="B250" s="9" t="s">
        <v>23</v>
      </c>
      <c r="C250" s="9" t="s">
        <v>34</v>
      </c>
      <c r="D250" s="9" t="s">
        <v>21</v>
      </c>
      <c r="E250" s="9" t="s">
        <v>24</v>
      </c>
      <c r="F250" s="9">
        <v>101</v>
      </c>
      <c r="G250" s="9">
        <v>150</v>
      </c>
      <c r="H250" s="9">
        <v>1</v>
      </c>
      <c r="I250" s="59">
        <v>28.56</v>
      </c>
      <c r="J250" s="59">
        <v>2250.2800000000002</v>
      </c>
      <c r="K250" s="59">
        <v>488.24</v>
      </c>
      <c r="L250" s="60">
        <f>IF(AND(A250&gt;=Workings!$B$7, A250&lt;=Workings!$C$7, B250="Scheduled", G250&gt;0, F250&gt;0, (F250/G250)&gt;0.9, OR(D250="RAK", D250="CMN", D250="AGA")), (J250/F250)*(F250-(G250*0.9)), 0)</f>
        <v>0</v>
      </c>
    </row>
    <row r="251" spans="1:12" x14ac:dyDescent="0.35">
      <c r="A251" s="8">
        <v>45094</v>
      </c>
      <c r="B251" s="9" t="s">
        <v>23</v>
      </c>
      <c r="C251" s="9" t="s">
        <v>34</v>
      </c>
      <c r="D251" s="9" t="s">
        <v>38</v>
      </c>
      <c r="E251" s="9" t="s">
        <v>24</v>
      </c>
      <c r="F251" s="9">
        <v>129</v>
      </c>
      <c r="G251" s="9">
        <v>180</v>
      </c>
      <c r="H251" s="9">
        <v>1</v>
      </c>
      <c r="I251" s="59">
        <v>48.51</v>
      </c>
      <c r="J251" s="59">
        <v>2874.12</v>
      </c>
      <c r="K251" s="59">
        <v>552.86</v>
      </c>
      <c r="L251" s="60">
        <f>IF(AND(A251&gt;=Workings!$B$7, A251&lt;=Workings!$C$7, B251="Scheduled", G251&gt;0, F251&gt;0, (F251/G251)&gt;0.9, OR(D251="RAK", D251="CMN", D251="AGA")), (J251/F251)*(F251-(G251*0.9)), 0)</f>
        <v>0</v>
      </c>
    </row>
    <row r="252" spans="1:12" x14ac:dyDescent="0.35">
      <c r="A252" s="8">
        <v>45095</v>
      </c>
      <c r="B252" s="9" t="s">
        <v>23</v>
      </c>
      <c r="C252" s="9" t="s">
        <v>34</v>
      </c>
      <c r="D252" s="9" t="s">
        <v>38</v>
      </c>
      <c r="E252" s="9" t="s">
        <v>22</v>
      </c>
      <c r="F252" s="9">
        <v>159</v>
      </c>
      <c r="G252" s="9">
        <v>180</v>
      </c>
      <c r="H252" s="9">
        <v>1</v>
      </c>
      <c r="I252" s="59"/>
      <c r="J252" s="59"/>
      <c r="K252" s="59"/>
      <c r="L252" s="60">
        <f>IF(AND(A252&gt;=Workings!$B$7, A252&lt;=Workings!$C$7, B252="Scheduled", G252&gt;0, F252&gt;0, (F252/G252)&gt;0.9, OR(D252="RAK", D252="CMN", D252="AGA")), (J252/F252)*(F252-(G252*0.9)), 0)</f>
        <v>0</v>
      </c>
    </row>
    <row r="253" spans="1:12" x14ac:dyDescent="0.35">
      <c r="A253" s="8">
        <v>45095</v>
      </c>
      <c r="B253" s="9" t="s">
        <v>23</v>
      </c>
      <c r="C253" s="9" t="s">
        <v>34</v>
      </c>
      <c r="D253" s="9" t="s">
        <v>21</v>
      </c>
      <c r="E253" s="9" t="s">
        <v>22</v>
      </c>
      <c r="F253" s="9">
        <v>168</v>
      </c>
      <c r="G253" s="9">
        <v>180</v>
      </c>
      <c r="H253" s="9">
        <v>1</v>
      </c>
      <c r="I253" s="59"/>
      <c r="J253" s="59"/>
      <c r="K253" s="59"/>
      <c r="L253" s="60">
        <f>IF(AND(A253&gt;=Workings!$B$7, A253&lt;=Workings!$C$7, B253="Scheduled", G253&gt;0, F253&gt;0, (F253/G253)&gt;0.9, OR(D253="RAK", D253="CMN", D253="AGA")), (J253/F253)*(F253-(G253*0.9)), 0)</f>
        <v>0</v>
      </c>
    </row>
    <row r="254" spans="1:12" x14ac:dyDescent="0.35">
      <c r="A254" s="8">
        <v>45095</v>
      </c>
      <c r="B254" s="9" t="s">
        <v>23</v>
      </c>
      <c r="C254" s="9" t="s">
        <v>34</v>
      </c>
      <c r="D254" s="9" t="s">
        <v>38</v>
      </c>
      <c r="E254" s="9" t="s">
        <v>24</v>
      </c>
      <c r="F254" s="9">
        <v>172</v>
      </c>
      <c r="G254" s="9">
        <v>180</v>
      </c>
      <c r="H254" s="9">
        <v>1</v>
      </c>
      <c r="I254" s="59">
        <v>80.849999999999994</v>
      </c>
      <c r="J254" s="59">
        <v>3832.16</v>
      </c>
      <c r="K254" s="59">
        <v>552.86</v>
      </c>
      <c r="L254" s="60">
        <f>IF(AND(A254&gt;=Workings!$B$7, A254&lt;=Workings!$C$7, B254="Scheduled", G254&gt;0, F254&gt;0, (F254/G254)&gt;0.9, OR(D254="RAK", D254="CMN", D254="AGA")), (J254/F254)*(F254-(G254*0.9)), 0)</f>
        <v>0</v>
      </c>
    </row>
    <row r="255" spans="1:12" x14ac:dyDescent="0.35">
      <c r="A255" s="8">
        <v>45095</v>
      </c>
      <c r="B255" s="9" t="s">
        <v>23</v>
      </c>
      <c r="C255" s="9" t="s">
        <v>34</v>
      </c>
      <c r="D255" s="9" t="s">
        <v>21</v>
      </c>
      <c r="E255" s="9" t="s">
        <v>24</v>
      </c>
      <c r="F255" s="9">
        <v>125</v>
      </c>
      <c r="G255" s="9">
        <v>180</v>
      </c>
      <c r="H255" s="9">
        <v>1</v>
      </c>
      <c r="I255" s="59">
        <v>40.43</v>
      </c>
      <c r="J255" s="59">
        <v>2785</v>
      </c>
      <c r="K255" s="59">
        <v>552.86</v>
      </c>
      <c r="L255" s="60">
        <f>IF(AND(A255&gt;=Workings!$B$7, A255&lt;=Workings!$C$7, B255="Scheduled", G255&gt;0, F255&gt;0, (F255/G255)&gt;0.9, OR(D255="RAK", D255="CMN", D255="AGA")), (J255/F255)*(F255-(G255*0.9)), 0)</f>
        <v>0</v>
      </c>
    </row>
    <row r="256" spans="1:12" x14ac:dyDescent="0.35">
      <c r="A256" s="8">
        <v>45096</v>
      </c>
      <c r="B256" s="9" t="s">
        <v>23</v>
      </c>
      <c r="C256" s="9" t="s">
        <v>34</v>
      </c>
      <c r="D256" s="9" t="s">
        <v>21</v>
      </c>
      <c r="E256" s="9" t="s">
        <v>22</v>
      </c>
      <c r="F256" s="9">
        <v>126</v>
      </c>
      <c r="G256" s="9">
        <v>180</v>
      </c>
      <c r="H256" s="9">
        <v>1</v>
      </c>
      <c r="I256" s="59"/>
      <c r="J256" s="59"/>
      <c r="K256" s="59"/>
      <c r="L256" s="60">
        <f>IF(AND(A256&gt;=Workings!$B$7, A256&lt;=Workings!$C$7, B256="Scheduled", G256&gt;0, F256&gt;0, (F256/G256)&gt;0.9, OR(D256="RAK", D256="CMN", D256="AGA")), (J256/F256)*(F256-(G256*0.9)), 0)</f>
        <v>0</v>
      </c>
    </row>
    <row r="257" spans="1:12" x14ac:dyDescent="0.35">
      <c r="A257" s="8">
        <v>45096</v>
      </c>
      <c r="B257" s="9" t="s">
        <v>23</v>
      </c>
      <c r="C257" s="9" t="s">
        <v>34</v>
      </c>
      <c r="D257" s="9" t="s">
        <v>38</v>
      </c>
      <c r="E257" s="9" t="s">
        <v>22</v>
      </c>
      <c r="F257" s="9">
        <v>160</v>
      </c>
      <c r="G257" s="9">
        <v>180</v>
      </c>
      <c r="H257" s="9">
        <v>1</v>
      </c>
      <c r="I257" s="59"/>
      <c r="J257" s="59"/>
      <c r="K257" s="59"/>
      <c r="L257" s="60">
        <f>IF(AND(A257&gt;=Workings!$B$7, A257&lt;=Workings!$C$7, B257="Scheduled", G257&gt;0, F257&gt;0, (F257/G257)&gt;0.9, OR(D257="RAK", D257="CMN", D257="AGA")), (J257/F257)*(F257-(G257*0.9)), 0)</f>
        <v>0</v>
      </c>
    </row>
    <row r="258" spans="1:12" x14ac:dyDescent="0.35">
      <c r="A258" s="8">
        <v>45096</v>
      </c>
      <c r="B258" s="9" t="s">
        <v>23</v>
      </c>
      <c r="C258" s="9" t="s">
        <v>34</v>
      </c>
      <c r="D258" s="9" t="s">
        <v>21</v>
      </c>
      <c r="E258" s="9" t="s">
        <v>24</v>
      </c>
      <c r="F258" s="9">
        <v>155</v>
      </c>
      <c r="G258" s="9">
        <v>180</v>
      </c>
      <c r="H258" s="9">
        <v>1</v>
      </c>
      <c r="I258" s="59">
        <v>31.08</v>
      </c>
      <c r="J258" s="59">
        <v>3453.4</v>
      </c>
      <c r="K258" s="59">
        <v>531.32000000000005</v>
      </c>
      <c r="L258" s="60">
        <f>IF(AND(A258&gt;=Workings!$B$7, A258&lt;=Workings!$C$7, B258="Scheduled", G258&gt;0, F258&gt;0, (F258/G258)&gt;0.9, OR(D258="RAK", D258="CMN", D258="AGA")), (J258/F258)*(F258-(G258*0.9)), 0)</f>
        <v>0</v>
      </c>
    </row>
    <row r="259" spans="1:12" x14ac:dyDescent="0.35">
      <c r="A259" s="8">
        <v>45096</v>
      </c>
      <c r="B259" s="9" t="s">
        <v>23</v>
      </c>
      <c r="C259" s="9" t="s">
        <v>34</v>
      </c>
      <c r="D259" s="9" t="s">
        <v>38</v>
      </c>
      <c r="E259" s="9" t="s">
        <v>24</v>
      </c>
      <c r="F259" s="9">
        <v>154</v>
      </c>
      <c r="G259" s="9">
        <v>180</v>
      </c>
      <c r="H259" s="9">
        <v>1</v>
      </c>
      <c r="I259" s="59">
        <v>32.340000000000003</v>
      </c>
      <c r="J259" s="59">
        <v>3431.12</v>
      </c>
      <c r="K259" s="59">
        <v>552.86</v>
      </c>
      <c r="L259" s="60">
        <f>IF(AND(A259&gt;=Workings!$B$7, A259&lt;=Workings!$C$7, B259="Scheduled", G259&gt;0, F259&gt;0, (F259/G259)&gt;0.9, OR(D259="RAK", D259="CMN", D259="AGA")), (J259/F259)*(F259-(G259*0.9)), 0)</f>
        <v>0</v>
      </c>
    </row>
    <row r="260" spans="1:12" x14ac:dyDescent="0.35">
      <c r="A260" s="8">
        <v>45097</v>
      </c>
      <c r="B260" s="9" t="s">
        <v>23</v>
      </c>
      <c r="C260" s="9" t="s">
        <v>34</v>
      </c>
      <c r="D260" s="9" t="s">
        <v>38</v>
      </c>
      <c r="E260" s="9" t="s">
        <v>22</v>
      </c>
      <c r="F260" s="9">
        <v>158</v>
      </c>
      <c r="G260" s="9">
        <v>174</v>
      </c>
      <c r="H260" s="9">
        <v>1</v>
      </c>
      <c r="I260" s="59"/>
      <c r="J260" s="59"/>
      <c r="K260" s="59"/>
      <c r="L260" s="60">
        <f>IF(AND(A260&gt;=Workings!$B$7, A260&lt;=Workings!$C$7, B260="Scheduled", G260&gt;0, F260&gt;0, (F260/G260)&gt;0.9, OR(D260="RAK", D260="CMN", D260="AGA")), (J260/F260)*(F260-(G260*0.9)), 0)</f>
        <v>0</v>
      </c>
    </row>
    <row r="261" spans="1:12" x14ac:dyDescent="0.35">
      <c r="A261" s="8">
        <v>45097</v>
      </c>
      <c r="B261" s="9" t="s">
        <v>23</v>
      </c>
      <c r="C261" s="9" t="s">
        <v>34</v>
      </c>
      <c r="D261" s="9" t="s">
        <v>38</v>
      </c>
      <c r="E261" s="9" t="s">
        <v>24</v>
      </c>
      <c r="F261" s="9">
        <v>119</v>
      </c>
      <c r="G261" s="9">
        <v>174</v>
      </c>
      <c r="H261" s="9">
        <v>1</v>
      </c>
      <c r="I261" s="59">
        <v>32.340000000000003</v>
      </c>
      <c r="J261" s="59">
        <v>2651.32</v>
      </c>
      <c r="K261" s="59">
        <v>552.86</v>
      </c>
      <c r="L261" s="60">
        <f>IF(AND(A261&gt;=Workings!$B$7, A261&lt;=Workings!$C$7, B261="Scheduled", G261&gt;0, F261&gt;0, (F261/G261)&gt;0.9, OR(D261="RAK", D261="CMN", D261="AGA")), (J261/F261)*(F261-(G261*0.9)), 0)</f>
        <v>0</v>
      </c>
    </row>
    <row r="262" spans="1:12" x14ac:dyDescent="0.35">
      <c r="A262" s="8">
        <v>45098</v>
      </c>
      <c r="B262" s="9" t="s">
        <v>23</v>
      </c>
      <c r="C262" s="9" t="s">
        <v>34</v>
      </c>
      <c r="D262" s="9" t="s">
        <v>38</v>
      </c>
      <c r="E262" s="9" t="s">
        <v>22</v>
      </c>
      <c r="F262" s="9">
        <v>137</v>
      </c>
      <c r="G262" s="9">
        <v>180</v>
      </c>
      <c r="H262" s="9">
        <v>1</v>
      </c>
      <c r="I262" s="59"/>
      <c r="J262" s="59"/>
      <c r="K262" s="59"/>
      <c r="L262" s="60">
        <f>IF(AND(A262&gt;=Workings!$B$7, A262&lt;=Workings!$C$7, B262="Scheduled", G262&gt;0, F262&gt;0, (F262/G262)&gt;0.9, OR(D262="RAK", D262="CMN", D262="AGA")), (J262/F262)*(F262-(G262*0.9)), 0)</f>
        <v>0</v>
      </c>
    </row>
    <row r="263" spans="1:12" x14ac:dyDescent="0.35">
      <c r="A263" s="8">
        <v>45098</v>
      </c>
      <c r="B263" s="9" t="s">
        <v>23</v>
      </c>
      <c r="C263" s="9" t="s">
        <v>34</v>
      </c>
      <c r="D263" s="9" t="s">
        <v>38</v>
      </c>
      <c r="E263" s="9" t="s">
        <v>24</v>
      </c>
      <c r="F263" s="9">
        <v>148</v>
      </c>
      <c r="G263" s="9">
        <v>180</v>
      </c>
      <c r="H263" s="9">
        <v>1</v>
      </c>
      <c r="I263" s="59">
        <v>32.340000000000003</v>
      </c>
      <c r="J263" s="59">
        <v>3297.44</v>
      </c>
      <c r="K263" s="59">
        <v>552.86</v>
      </c>
      <c r="L263" s="60">
        <f>IF(AND(A263&gt;=Workings!$B$7, A263&lt;=Workings!$C$7, B263="Scheduled", G263&gt;0, F263&gt;0, (F263/G263)&gt;0.9, OR(D263="RAK", D263="CMN", D263="AGA")), (J263/F263)*(F263-(G263*0.9)), 0)</f>
        <v>0</v>
      </c>
    </row>
    <row r="264" spans="1:12" x14ac:dyDescent="0.35">
      <c r="A264" s="8">
        <v>45099</v>
      </c>
      <c r="B264" s="9" t="s">
        <v>23</v>
      </c>
      <c r="C264" s="9" t="s">
        <v>34</v>
      </c>
      <c r="D264" s="9" t="s">
        <v>38</v>
      </c>
      <c r="E264" s="9" t="s">
        <v>22</v>
      </c>
      <c r="F264" s="9">
        <v>144</v>
      </c>
      <c r="G264" s="9">
        <v>180</v>
      </c>
      <c r="H264" s="9">
        <v>1</v>
      </c>
      <c r="I264" s="59"/>
      <c r="J264" s="59"/>
      <c r="K264" s="59"/>
      <c r="L264" s="60">
        <f>IF(AND(A264&gt;=Workings!$B$7, A264&lt;=Workings!$C$7, B264="Scheduled", G264&gt;0, F264&gt;0, (F264/G264)&gt;0.9, OR(D264="RAK", D264="CMN", D264="AGA")), (J264/F264)*(F264-(G264*0.9)), 0)</f>
        <v>0</v>
      </c>
    </row>
    <row r="265" spans="1:12" x14ac:dyDescent="0.35">
      <c r="A265" s="8">
        <v>45099</v>
      </c>
      <c r="B265" s="9" t="s">
        <v>23</v>
      </c>
      <c r="C265" s="9" t="s">
        <v>34</v>
      </c>
      <c r="D265" s="9" t="s">
        <v>21</v>
      </c>
      <c r="E265" s="9" t="s">
        <v>22</v>
      </c>
      <c r="F265" s="9">
        <v>143</v>
      </c>
      <c r="G265" s="9">
        <v>232</v>
      </c>
      <c r="H265" s="9">
        <v>1</v>
      </c>
      <c r="I265" s="59"/>
      <c r="J265" s="59"/>
      <c r="K265" s="59"/>
      <c r="L265" s="60">
        <f>IF(AND(A265&gt;=Workings!$B$7, A265&lt;=Workings!$C$7, B265="Scheduled", G265&gt;0, F265&gt;0, (F265/G265)&gt;0.9, OR(D265="RAK", D265="CMN", D265="AGA")), (J265/F265)*(F265-(G265*0.9)), 0)</f>
        <v>0</v>
      </c>
    </row>
    <row r="266" spans="1:12" x14ac:dyDescent="0.35">
      <c r="A266" s="8">
        <v>45099</v>
      </c>
      <c r="B266" s="9" t="s">
        <v>23</v>
      </c>
      <c r="C266" s="9" t="s">
        <v>34</v>
      </c>
      <c r="D266" s="9" t="s">
        <v>38</v>
      </c>
      <c r="E266" s="9" t="s">
        <v>24</v>
      </c>
      <c r="F266" s="9">
        <v>94</v>
      </c>
      <c r="G266" s="9">
        <v>180</v>
      </c>
      <c r="H266" s="9">
        <v>1</v>
      </c>
      <c r="I266" s="59">
        <v>32.340000000000003</v>
      </c>
      <c r="J266" s="59">
        <v>2094.3200000000002</v>
      </c>
      <c r="K266" s="59">
        <v>552.86</v>
      </c>
      <c r="L266" s="60">
        <f>IF(AND(A266&gt;=Workings!$B$7, A266&lt;=Workings!$C$7, B266="Scheduled", G266&gt;0, F266&gt;0, (F266/G266)&gt;0.9, OR(D266="RAK", D266="CMN", D266="AGA")), (J266/F266)*(F266-(G266*0.9)), 0)</f>
        <v>0</v>
      </c>
    </row>
    <row r="267" spans="1:12" x14ac:dyDescent="0.35">
      <c r="A267" s="8">
        <v>45099</v>
      </c>
      <c r="B267" s="9" t="s">
        <v>23</v>
      </c>
      <c r="C267" s="9" t="s">
        <v>34</v>
      </c>
      <c r="D267" s="9" t="s">
        <v>21</v>
      </c>
      <c r="E267" s="9" t="s">
        <v>24</v>
      </c>
      <c r="F267" s="9">
        <v>108</v>
      </c>
      <c r="G267" s="9">
        <v>232</v>
      </c>
      <c r="H267" s="9">
        <v>1</v>
      </c>
      <c r="I267" s="59">
        <v>56.07</v>
      </c>
      <c r="J267" s="59">
        <v>2406.2399999999998</v>
      </c>
      <c r="K267" s="59">
        <v>639.02</v>
      </c>
      <c r="L267" s="60">
        <f>IF(AND(A267&gt;=Workings!$B$7, A267&lt;=Workings!$C$7, B267="Scheduled", G267&gt;0, F267&gt;0, (F267/G267)&gt;0.9, OR(D267="RAK", D267="CMN", D267="AGA")), (J267/F267)*(F267-(G267*0.9)), 0)</f>
        <v>0</v>
      </c>
    </row>
    <row r="268" spans="1:12" x14ac:dyDescent="0.35">
      <c r="A268" s="8">
        <v>45100</v>
      </c>
      <c r="B268" s="9" t="s">
        <v>23</v>
      </c>
      <c r="C268" s="9" t="s">
        <v>34</v>
      </c>
      <c r="D268" s="9" t="s">
        <v>21</v>
      </c>
      <c r="E268" s="9" t="s">
        <v>22</v>
      </c>
      <c r="F268" s="9">
        <v>141</v>
      </c>
      <c r="G268" s="9">
        <v>150</v>
      </c>
      <c r="H268" s="9">
        <v>1</v>
      </c>
      <c r="I268" s="59"/>
      <c r="J268" s="59"/>
      <c r="K268" s="59"/>
      <c r="L268" s="60">
        <f>IF(AND(A268&gt;=Workings!$B$7, A268&lt;=Workings!$C$7, B268="Scheduled", G268&gt;0, F268&gt;0, (F268/G268)&gt;0.9, OR(D268="RAK", D268="CMN", D268="AGA")), (J268/F268)*(F268-(G268*0.9)), 0)</f>
        <v>0</v>
      </c>
    </row>
    <row r="269" spans="1:12" x14ac:dyDescent="0.35">
      <c r="A269" s="8">
        <v>45100</v>
      </c>
      <c r="B269" s="9" t="s">
        <v>23</v>
      </c>
      <c r="C269" s="9" t="s">
        <v>34</v>
      </c>
      <c r="D269" s="9" t="s">
        <v>38</v>
      </c>
      <c r="E269" s="9" t="s">
        <v>22</v>
      </c>
      <c r="F269" s="9">
        <v>121</v>
      </c>
      <c r="G269" s="9">
        <v>150</v>
      </c>
      <c r="H269" s="9">
        <v>1</v>
      </c>
      <c r="I269" s="59"/>
      <c r="J269" s="59"/>
      <c r="K269" s="59"/>
      <c r="L269" s="60">
        <f>IF(AND(A269&gt;=Workings!$B$7, A269&lt;=Workings!$C$7, B269="Scheduled", G269&gt;0, F269&gt;0, (F269/G269)&gt;0.9, OR(D269="RAK", D269="CMN", D269="AGA")), (J269/F269)*(F269-(G269*0.9)), 0)</f>
        <v>0</v>
      </c>
    </row>
    <row r="270" spans="1:12" x14ac:dyDescent="0.35">
      <c r="A270" s="8">
        <v>45100</v>
      </c>
      <c r="B270" s="9" t="s">
        <v>23</v>
      </c>
      <c r="C270" s="9" t="s">
        <v>34</v>
      </c>
      <c r="D270" s="9" t="s">
        <v>21</v>
      </c>
      <c r="E270" s="9" t="s">
        <v>24</v>
      </c>
      <c r="F270" s="9">
        <v>135</v>
      </c>
      <c r="G270" s="9">
        <v>150</v>
      </c>
      <c r="H270" s="9">
        <v>1</v>
      </c>
      <c r="I270" s="59">
        <v>21.42</v>
      </c>
      <c r="J270" s="59">
        <v>3007.8</v>
      </c>
      <c r="K270" s="59">
        <v>488.24</v>
      </c>
      <c r="L270" s="60">
        <f>IF(AND(A270&gt;=Workings!$B$7, A270&lt;=Workings!$C$7, B270="Scheduled", G270&gt;0, F270&gt;0, (F270/G270)&gt;0.9, OR(D270="RAK", D270="CMN", D270="AGA")), (J270/F270)*(F270-(G270*0.9)), 0)</f>
        <v>0</v>
      </c>
    </row>
    <row r="271" spans="1:12" x14ac:dyDescent="0.35">
      <c r="A271" s="8">
        <v>45100</v>
      </c>
      <c r="B271" s="9" t="s">
        <v>23</v>
      </c>
      <c r="C271" s="9" t="s">
        <v>34</v>
      </c>
      <c r="D271" s="9" t="s">
        <v>38</v>
      </c>
      <c r="E271" s="9" t="s">
        <v>24</v>
      </c>
      <c r="F271" s="9">
        <v>136</v>
      </c>
      <c r="G271" s="9">
        <v>150</v>
      </c>
      <c r="H271" s="9">
        <v>1</v>
      </c>
      <c r="I271" s="59">
        <v>35.700000000000003</v>
      </c>
      <c r="J271" s="59">
        <v>3030.08</v>
      </c>
      <c r="K271" s="59">
        <v>488.24</v>
      </c>
      <c r="L271" s="60">
        <f>IF(AND(A271&gt;=Workings!$B$7, A271&lt;=Workings!$C$7, B271="Scheduled", G271&gt;0, F271&gt;0, (F271/G271)&gt;0.9, OR(D271="RAK", D271="CMN", D271="AGA")), (J271/F271)*(F271-(G271*0.9)), 0)</f>
        <v>0</v>
      </c>
    </row>
    <row r="272" spans="1:12" x14ac:dyDescent="0.35">
      <c r="A272" s="8">
        <v>45101</v>
      </c>
      <c r="B272" s="9" t="s">
        <v>23</v>
      </c>
      <c r="C272" s="9" t="s">
        <v>34</v>
      </c>
      <c r="D272" s="9" t="s">
        <v>21</v>
      </c>
      <c r="E272" s="9" t="s">
        <v>22</v>
      </c>
      <c r="F272" s="9">
        <v>89</v>
      </c>
      <c r="G272" s="9">
        <v>145</v>
      </c>
      <c r="H272" s="9">
        <v>1</v>
      </c>
      <c r="I272" s="59"/>
      <c r="J272" s="59"/>
      <c r="K272" s="59"/>
      <c r="L272" s="60">
        <f>IF(AND(A272&gt;=Workings!$B$7, A272&lt;=Workings!$C$7, B272="Scheduled", G272&gt;0, F272&gt;0, (F272/G272)&gt;0.9, OR(D272="RAK", D272="CMN", D272="AGA")), (J272/F272)*(F272-(G272*0.9)), 0)</f>
        <v>0</v>
      </c>
    </row>
    <row r="273" spans="1:12" x14ac:dyDescent="0.35">
      <c r="A273" s="8">
        <v>45101</v>
      </c>
      <c r="B273" s="9" t="s">
        <v>23</v>
      </c>
      <c r="C273" s="9" t="s">
        <v>34</v>
      </c>
      <c r="D273" s="9" t="s">
        <v>38</v>
      </c>
      <c r="E273" s="9" t="s">
        <v>22</v>
      </c>
      <c r="F273" s="9">
        <v>133</v>
      </c>
      <c r="G273" s="9">
        <v>180</v>
      </c>
      <c r="H273" s="9">
        <v>1</v>
      </c>
      <c r="I273" s="59"/>
      <c r="J273" s="59"/>
      <c r="K273" s="59"/>
      <c r="L273" s="60">
        <f>IF(AND(A273&gt;=Workings!$B$7, A273&lt;=Workings!$C$7, B273="Scheduled", G273&gt;0, F273&gt;0, (F273/G273)&gt;0.9, OR(D273="RAK", D273="CMN", D273="AGA")), (J273/F273)*(F273-(G273*0.9)), 0)</f>
        <v>0</v>
      </c>
    </row>
    <row r="274" spans="1:12" x14ac:dyDescent="0.35">
      <c r="A274" s="8">
        <v>45101</v>
      </c>
      <c r="B274" s="9" t="s">
        <v>23</v>
      </c>
      <c r="C274" s="9" t="s">
        <v>34</v>
      </c>
      <c r="D274" s="9" t="s">
        <v>21</v>
      </c>
      <c r="E274" s="9" t="s">
        <v>24</v>
      </c>
      <c r="F274" s="9">
        <v>96</v>
      </c>
      <c r="G274" s="9">
        <v>145</v>
      </c>
      <c r="H274" s="9">
        <v>1</v>
      </c>
      <c r="I274" s="59">
        <v>21.42</v>
      </c>
      <c r="J274" s="59">
        <v>2138.88</v>
      </c>
      <c r="K274" s="59">
        <v>488.24</v>
      </c>
      <c r="L274" s="60">
        <f>IF(AND(A274&gt;=Workings!$B$7, A274&lt;=Workings!$C$7, B274="Scheduled", G274&gt;0, F274&gt;0, (F274/G274)&gt;0.9, OR(D274="RAK", D274="CMN", D274="AGA")), (J274/F274)*(F274-(G274*0.9)), 0)</f>
        <v>0</v>
      </c>
    </row>
    <row r="275" spans="1:12" x14ac:dyDescent="0.35">
      <c r="A275" s="8">
        <v>45101</v>
      </c>
      <c r="B275" s="9" t="s">
        <v>23</v>
      </c>
      <c r="C275" s="9" t="s">
        <v>34</v>
      </c>
      <c r="D275" s="9" t="s">
        <v>38</v>
      </c>
      <c r="E275" s="9" t="s">
        <v>24</v>
      </c>
      <c r="F275" s="9">
        <v>161</v>
      </c>
      <c r="G275" s="9">
        <v>180</v>
      </c>
      <c r="H275" s="9">
        <v>1</v>
      </c>
      <c r="I275" s="59">
        <v>40.43</v>
      </c>
      <c r="J275" s="59">
        <v>3587.08</v>
      </c>
      <c r="K275" s="59">
        <v>552.86</v>
      </c>
      <c r="L275" s="60">
        <f>IF(AND(A275&gt;=Workings!$B$7, A275&lt;=Workings!$C$7, B275="Scheduled", G275&gt;0, F275&gt;0, (F275/G275)&gt;0.9, OR(D275="RAK", D275="CMN", D275="AGA")), (J275/F275)*(F275-(G275*0.9)), 0)</f>
        <v>0</v>
      </c>
    </row>
    <row r="276" spans="1:12" x14ac:dyDescent="0.35">
      <c r="A276" s="8">
        <v>45102</v>
      </c>
      <c r="B276" s="9" t="s">
        <v>23</v>
      </c>
      <c r="C276" s="9" t="s">
        <v>34</v>
      </c>
      <c r="D276" s="9" t="s">
        <v>38</v>
      </c>
      <c r="E276" s="9" t="s">
        <v>22</v>
      </c>
      <c r="F276" s="9">
        <v>153</v>
      </c>
      <c r="G276" s="9">
        <v>180</v>
      </c>
      <c r="H276" s="9">
        <v>1</v>
      </c>
      <c r="I276" s="59"/>
      <c r="J276" s="59"/>
      <c r="K276" s="59"/>
      <c r="L276" s="60">
        <f>IF(AND(A276&gt;=Workings!$B$7, A276&lt;=Workings!$C$7, B276="Scheduled", G276&gt;0, F276&gt;0, (F276/G276)&gt;0.9, OR(D276="RAK", D276="CMN", D276="AGA")), (J276/F276)*(F276-(G276*0.9)), 0)</f>
        <v>0</v>
      </c>
    </row>
    <row r="277" spans="1:12" x14ac:dyDescent="0.35">
      <c r="A277" s="8">
        <v>45102</v>
      </c>
      <c r="B277" s="9" t="s">
        <v>23</v>
      </c>
      <c r="C277" s="9" t="s">
        <v>34</v>
      </c>
      <c r="D277" s="9" t="s">
        <v>21</v>
      </c>
      <c r="E277" s="9" t="s">
        <v>22</v>
      </c>
      <c r="F277" s="9">
        <v>172</v>
      </c>
      <c r="G277" s="9">
        <v>180</v>
      </c>
      <c r="H277" s="9">
        <v>1</v>
      </c>
      <c r="I277" s="59"/>
      <c r="J277" s="59"/>
      <c r="K277" s="59"/>
      <c r="L277" s="60">
        <f>IF(AND(A277&gt;=Workings!$B$7, A277&lt;=Workings!$C$7, B277="Scheduled", G277&gt;0, F277&gt;0, (F277/G277)&gt;0.9, OR(D277="RAK", D277="CMN", D277="AGA")), (J277/F277)*(F277-(G277*0.9)), 0)</f>
        <v>0</v>
      </c>
    </row>
    <row r="278" spans="1:12" x14ac:dyDescent="0.35">
      <c r="A278" s="8">
        <v>45102</v>
      </c>
      <c r="B278" s="9" t="s">
        <v>23</v>
      </c>
      <c r="C278" s="9" t="s">
        <v>34</v>
      </c>
      <c r="D278" s="9" t="s">
        <v>38</v>
      </c>
      <c r="E278" s="9" t="s">
        <v>24</v>
      </c>
      <c r="F278" s="9">
        <v>163</v>
      </c>
      <c r="G278" s="9">
        <v>180</v>
      </c>
      <c r="H278" s="9">
        <v>1</v>
      </c>
      <c r="I278" s="59">
        <v>40.43</v>
      </c>
      <c r="J278" s="59">
        <v>3631.64</v>
      </c>
      <c r="K278" s="59">
        <v>552.86</v>
      </c>
      <c r="L278" s="60">
        <f>IF(AND(A278&gt;=Workings!$B$7, A278&lt;=Workings!$C$7, B278="Scheduled", G278&gt;0, F278&gt;0, (F278/G278)&gt;0.9, OR(D278="RAK", D278="CMN", D278="AGA")), (J278/F278)*(F278-(G278*0.9)), 0)</f>
        <v>0</v>
      </c>
    </row>
    <row r="279" spans="1:12" x14ac:dyDescent="0.35">
      <c r="A279" s="8">
        <v>45102</v>
      </c>
      <c r="B279" s="9" t="s">
        <v>23</v>
      </c>
      <c r="C279" s="9" t="s">
        <v>34</v>
      </c>
      <c r="D279" s="9" t="s">
        <v>21</v>
      </c>
      <c r="E279" s="9" t="s">
        <v>24</v>
      </c>
      <c r="F279" s="9">
        <v>111</v>
      </c>
      <c r="G279" s="9">
        <v>180</v>
      </c>
      <c r="H279" s="9">
        <v>1</v>
      </c>
      <c r="I279" s="59">
        <v>40.43</v>
      </c>
      <c r="J279" s="59">
        <v>2473.08</v>
      </c>
      <c r="K279" s="59">
        <v>552.86</v>
      </c>
      <c r="L279" s="60">
        <f>IF(AND(A279&gt;=Workings!$B$7, A279&lt;=Workings!$C$7, B279="Scheduled", G279&gt;0, F279&gt;0, (F279/G279)&gt;0.9, OR(D279="RAK", D279="CMN", D279="AGA")), (J279/F279)*(F279-(G279*0.9)), 0)</f>
        <v>0</v>
      </c>
    </row>
    <row r="280" spans="1:12" x14ac:dyDescent="0.35">
      <c r="A280" s="8">
        <v>45103</v>
      </c>
      <c r="B280" s="9" t="s">
        <v>23</v>
      </c>
      <c r="C280" s="9" t="s">
        <v>34</v>
      </c>
      <c r="D280" s="9" t="s">
        <v>21</v>
      </c>
      <c r="E280" s="9" t="s">
        <v>22</v>
      </c>
      <c r="F280" s="9">
        <v>167</v>
      </c>
      <c r="G280" s="9">
        <v>180</v>
      </c>
      <c r="H280" s="9">
        <v>1</v>
      </c>
      <c r="I280" s="59"/>
      <c r="J280" s="59"/>
      <c r="K280" s="59"/>
      <c r="L280" s="60">
        <f>IF(AND(A280&gt;=Workings!$B$7, A280&lt;=Workings!$C$7, B280="Scheduled", G280&gt;0, F280&gt;0, (F280/G280)&gt;0.9, OR(D280="RAK", D280="CMN", D280="AGA")), (J280/F280)*(F280-(G280*0.9)), 0)</f>
        <v>0</v>
      </c>
    </row>
    <row r="281" spans="1:12" x14ac:dyDescent="0.35">
      <c r="A281" s="8">
        <v>45103</v>
      </c>
      <c r="B281" s="9" t="s">
        <v>23</v>
      </c>
      <c r="C281" s="9" t="s">
        <v>34</v>
      </c>
      <c r="D281" s="9" t="s">
        <v>38</v>
      </c>
      <c r="E281" s="9" t="s">
        <v>22</v>
      </c>
      <c r="F281" s="9">
        <v>148</v>
      </c>
      <c r="G281" s="9">
        <v>180</v>
      </c>
      <c r="H281" s="9">
        <v>1</v>
      </c>
      <c r="I281" s="59"/>
      <c r="J281" s="59"/>
      <c r="K281" s="59"/>
      <c r="L281" s="60">
        <f>IF(AND(A281&gt;=Workings!$B$7, A281&lt;=Workings!$C$7, B281="Scheduled", G281&gt;0, F281&gt;0, (F281/G281)&gt;0.9, OR(D281="RAK", D281="CMN", D281="AGA")), (J281/F281)*(F281-(G281*0.9)), 0)</f>
        <v>0</v>
      </c>
    </row>
    <row r="282" spans="1:12" x14ac:dyDescent="0.35">
      <c r="A282" s="8">
        <v>45103</v>
      </c>
      <c r="B282" s="9" t="s">
        <v>23</v>
      </c>
      <c r="C282" s="9" t="s">
        <v>34</v>
      </c>
      <c r="D282" s="9" t="s">
        <v>21</v>
      </c>
      <c r="E282" s="9" t="s">
        <v>24</v>
      </c>
      <c r="F282" s="9">
        <v>159</v>
      </c>
      <c r="G282" s="9">
        <v>180</v>
      </c>
      <c r="H282" s="9">
        <v>1</v>
      </c>
      <c r="I282" s="59">
        <v>62.16</v>
      </c>
      <c r="J282" s="59">
        <v>3542.52</v>
      </c>
      <c r="K282" s="59">
        <v>531.32000000000005</v>
      </c>
      <c r="L282" s="60">
        <f>IF(AND(A282&gt;=Workings!$B$7, A282&lt;=Workings!$C$7, B282="Scheduled", G282&gt;0, F282&gt;0, (F282/G282)&gt;0.9, OR(D282="RAK", D282="CMN", D282="AGA")), (J282/F282)*(F282-(G282*0.9)), 0)</f>
        <v>0</v>
      </c>
    </row>
    <row r="283" spans="1:12" x14ac:dyDescent="0.35">
      <c r="A283" s="8">
        <v>45103</v>
      </c>
      <c r="B283" s="9" t="s">
        <v>23</v>
      </c>
      <c r="C283" s="9" t="s">
        <v>34</v>
      </c>
      <c r="D283" s="9" t="s">
        <v>38</v>
      </c>
      <c r="E283" s="9" t="s">
        <v>24</v>
      </c>
      <c r="F283" s="9">
        <v>119</v>
      </c>
      <c r="G283" s="9">
        <v>180</v>
      </c>
      <c r="H283" s="9">
        <v>1</v>
      </c>
      <c r="I283" s="59">
        <v>38.85</v>
      </c>
      <c r="J283" s="59">
        <v>2651.32</v>
      </c>
      <c r="K283" s="59">
        <v>531.32000000000005</v>
      </c>
      <c r="L283" s="60">
        <f>IF(AND(A283&gt;=Workings!$B$7, A283&lt;=Workings!$C$7, B283="Scheduled", G283&gt;0, F283&gt;0, (F283/G283)&gt;0.9, OR(D283="RAK", D283="CMN", D283="AGA")), (J283/F283)*(F283-(G283*0.9)), 0)</f>
        <v>0</v>
      </c>
    </row>
    <row r="284" spans="1:12" x14ac:dyDescent="0.35">
      <c r="A284" s="8">
        <v>45104</v>
      </c>
      <c r="B284" s="9" t="s">
        <v>23</v>
      </c>
      <c r="C284" s="9" t="s">
        <v>34</v>
      </c>
      <c r="D284" s="9" t="s">
        <v>38</v>
      </c>
      <c r="E284" s="9" t="s">
        <v>22</v>
      </c>
      <c r="F284" s="9">
        <v>147</v>
      </c>
      <c r="G284" s="9">
        <v>150</v>
      </c>
      <c r="H284" s="9">
        <v>1</v>
      </c>
      <c r="I284" s="59"/>
      <c r="J284" s="59"/>
      <c r="K284" s="59"/>
      <c r="L284" s="60">
        <f>IF(AND(A284&gt;=Workings!$B$7, A284&lt;=Workings!$C$7, B284="Scheduled", G284&gt;0, F284&gt;0, (F284/G284)&gt;0.9, OR(D284="RAK", D284="CMN", D284="AGA")), (J284/F284)*(F284-(G284*0.9)), 0)</f>
        <v>0</v>
      </c>
    </row>
    <row r="285" spans="1:12" x14ac:dyDescent="0.35">
      <c r="A285" s="8">
        <v>45104</v>
      </c>
      <c r="B285" s="9" t="s">
        <v>23</v>
      </c>
      <c r="C285" s="9" t="s">
        <v>34</v>
      </c>
      <c r="D285" s="9" t="s">
        <v>38</v>
      </c>
      <c r="E285" s="9" t="s">
        <v>24</v>
      </c>
      <c r="F285" s="9">
        <v>125</v>
      </c>
      <c r="G285" s="9">
        <v>150</v>
      </c>
      <c r="H285" s="9">
        <v>1</v>
      </c>
      <c r="I285" s="59">
        <v>35.700000000000003</v>
      </c>
      <c r="J285" s="59">
        <v>2785</v>
      </c>
      <c r="K285" s="59">
        <v>488.24</v>
      </c>
      <c r="L285" s="60">
        <f>IF(AND(A285&gt;=Workings!$B$7, A285&lt;=Workings!$C$7, B285="Scheduled", G285&gt;0, F285&gt;0, (F285/G285)&gt;0.9, OR(D285="RAK", D285="CMN", D285="AGA")), (J285/F285)*(F285-(G285*0.9)), 0)</f>
        <v>0</v>
      </c>
    </row>
    <row r="286" spans="1:12" x14ac:dyDescent="0.35">
      <c r="A286" s="8">
        <v>45105</v>
      </c>
      <c r="B286" s="9" t="s">
        <v>23</v>
      </c>
      <c r="C286" s="9" t="s">
        <v>34</v>
      </c>
      <c r="D286" s="9" t="s">
        <v>38</v>
      </c>
      <c r="E286" s="9" t="s">
        <v>22</v>
      </c>
      <c r="F286" s="9">
        <v>111</v>
      </c>
      <c r="G286" s="9">
        <v>180</v>
      </c>
      <c r="H286" s="9">
        <v>1</v>
      </c>
      <c r="I286" s="59"/>
      <c r="J286" s="59"/>
      <c r="K286" s="59"/>
      <c r="L286" s="60">
        <f>IF(AND(A286&gt;=Workings!$B$7, A286&lt;=Workings!$C$7, B286="Scheduled", G286&gt;0, F286&gt;0, (F286/G286)&gt;0.9, OR(D286="RAK", D286="CMN", D286="AGA")), (J286/F286)*(F286-(G286*0.9)), 0)</f>
        <v>0</v>
      </c>
    </row>
    <row r="287" spans="1:12" x14ac:dyDescent="0.35">
      <c r="A287" s="8">
        <v>45105</v>
      </c>
      <c r="B287" s="9" t="s">
        <v>23</v>
      </c>
      <c r="C287" s="9" t="s">
        <v>34</v>
      </c>
      <c r="D287" s="9" t="s">
        <v>38</v>
      </c>
      <c r="E287" s="9" t="s">
        <v>24</v>
      </c>
      <c r="F287" s="9">
        <v>140</v>
      </c>
      <c r="G287" s="9">
        <v>180</v>
      </c>
      <c r="H287" s="9">
        <v>1</v>
      </c>
      <c r="I287" s="59">
        <v>24.26</v>
      </c>
      <c r="J287" s="59">
        <v>3119.2</v>
      </c>
      <c r="K287" s="59">
        <v>552.86</v>
      </c>
      <c r="L287" s="60">
        <f>IF(AND(A287&gt;=Workings!$B$7, A287&lt;=Workings!$C$7, B287="Scheduled", G287&gt;0, F287&gt;0, (F287/G287)&gt;0.9, OR(D287="RAK", D287="CMN", D287="AGA")), (J287/F287)*(F287-(G287*0.9)), 0)</f>
        <v>0</v>
      </c>
    </row>
    <row r="288" spans="1:12" x14ac:dyDescent="0.35">
      <c r="A288" s="8">
        <v>45106</v>
      </c>
      <c r="B288" s="9" t="s">
        <v>23</v>
      </c>
      <c r="C288" s="9" t="s">
        <v>34</v>
      </c>
      <c r="D288" s="9" t="s">
        <v>38</v>
      </c>
      <c r="E288" s="9" t="s">
        <v>22</v>
      </c>
      <c r="F288" s="9">
        <v>142</v>
      </c>
      <c r="G288" s="9">
        <v>180</v>
      </c>
      <c r="H288" s="9">
        <v>1</v>
      </c>
      <c r="I288" s="59"/>
      <c r="J288" s="59"/>
      <c r="K288" s="59"/>
      <c r="L288" s="60">
        <f>IF(AND(A288&gt;=Workings!$B$7, A288&lt;=Workings!$C$7, B288="Scheduled", G288&gt;0, F288&gt;0, (F288/G288)&gt;0.9, OR(D288="RAK", D288="CMN", D288="AGA")), (J288/F288)*(F288-(G288*0.9)), 0)</f>
        <v>0</v>
      </c>
    </row>
    <row r="289" spans="1:12" x14ac:dyDescent="0.35">
      <c r="A289" s="8">
        <v>45106</v>
      </c>
      <c r="B289" s="9" t="s">
        <v>23</v>
      </c>
      <c r="C289" s="9" t="s">
        <v>34</v>
      </c>
      <c r="D289" s="9" t="s">
        <v>21</v>
      </c>
      <c r="E289" s="9" t="s">
        <v>22</v>
      </c>
      <c r="F289" s="9">
        <v>142</v>
      </c>
      <c r="G289" s="9">
        <v>180</v>
      </c>
      <c r="H289" s="9">
        <v>1</v>
      </c>
      <c r="I289" s="59"/>
      <c r="J289" s="59"/>
      <c r="K289" s="59"/>
      <c r="L289" s="60">
        <f>IF(AND(A289&gt;=Workings!$B$7, A289&lt;=Workings!$C$7, B289="Scheduled", G289&gt;0, F289&gt;0, (F289/G289)&gt;0.9, OR(D289="RAK", D289="CMN", D289="AGA")), (J289/F289)*(F289-(G289*0.9)), 0)</f>
        <v>0</v>
      </c>
    </row>
    <row r="290" spans="1:12" x14ac:dyDescent="0.35">
      <c r="A290" s="8">
        <v>45106</v>
      </c>
      <c r="B290" s="9" t="s">
        <v>23</v>
      </c>
      <c r="C290" s="9" t="s">
        <v>34</v>
      </c>
      <c r="D290" s="9" t="s">
        <v>38</v>
      </c>
      <c r="E290" s="9" t="s">
        <v>24</v>
      </c>
      <c r="F290" s="9">
        <v>147</v>
      </c>
      <c r="G290" s="9">
        <v>180</v>
      </c>
      <c r="H290" s="9">
        <v>1</v>
      </c>
      <c r="I290" s="59">
        <v>56.6</v>
      </c>
      <c r="J290" s="59">
        <v>3275.16</v>
      </c>
      <c r="K290" s="59">
        <v>552.86</v>
      </c>
      <c r="L290" s="60">
        <f>IF(AND(A290&gt;=Workings!$B$7, A290&lt;=Workings!$C$7, B290="Scheduled", G290&gt;0, F290&gt;0, (F290/G290)&gt;0.9, OR(D290="RAK", D290="CMN", D290="AGA")), (J290/F290)*(F290-(G290*0.9)), 0)</f>
        <v>0</v>
      </c>
    </row>
    <row r="291" spans="1:12" x14ac:dyDescent="0.35">
      <c r="A291" s="8">
        <v>45106</v>
      </c>
      <c r="B291" s="9" t="s">
        <v>23</v>
      </c>
      <c r="C291" s="9" t="s">
        <v>34</v>
      </c>
      <c r="D291" s="9" t="s">
        <v>21</v>
      </c>
      <c r="E291" s="9" t="s">
        <v>24</v>
      </c>
      <c r="F291" s="9">
        <v>138</v>
      </c>
      <c r="G291" s="9">
        <v>180</v>
      </c>
      <c r="H291" s="9">
        <v>1</v>
      </c>
      <c r="I291" s="59">
        <v>56.6</v>
      </c>
      <c r="J291" s="59">
        <v>3074.64</v>
      </c>
      <c r="K291" s="59">
        <v>552.86</v>
      </c>
      <c r="L291" s="60">
        <f>IF(AND(A291&gt;=Workings!$B$7, A291&lt;=Workings!$C$7, B291="Scheduled", G291&gt;0, F291&gt;0, (F291/G291)&gt;0.9, OR(D291="RAK", D291="CMN", D291="AGA")), (J291/F291)*(F291-(G291*0.9)), 0)</f>
        <v>0</v>
      </c>
    </row>
    <row r="292" spans="1:12" x14ac:dyDescent="0.35">
      <c r="A292" s="8">
        <v>45107</v>
      </c>
      <c r="B292" s="9" t="s">
        <v>23</v>
      </c>
      <c r="C292" s="9" t="s">
        <v>34</v>
      </c>
      <c r="D292" s="9" t="s">
        <v>21</v>
      </c>
      <c r="E292" s="9" t="s">
        <v>22</v>
      </c>
      <c r="F292" s="9">
        <v>146</v>
      </c>
      <c r="G292" s="9">
        <v>150</v>
      </c>
      <c r="H292" s="9">
        <v>1</v>
      </c>
      <c r="I292" s="59"/>
      <c r="J292" s="59"/>
      <c r="K292" s="59"/>
      <c r="L292" s="60">
        <f>IF(AND(A292&gt;=Workings!$B$7, A292&lt;=Workings!$C$7, B292="Scheduled", G292&gt;0, F292&gt;0, (F292/G292)&gt;0.9, OR(D292="RAK", D292="CMN", D292="AGA")), (J292/F292)*(F292-(G292*0.9)), 0)</f>
        <v>0</v>
      </c>
    </row>
    <row r="293" spans="1:12" x14ac:dyDescent="0.35">
      <c r="A293" s="8">
        <v>45107</v>
      </c>
      <c r="B293" s="9" t="s">
        <v>23</v>
      </c>
      <c r="C293" s="9" t="s">
        <v>34</v>
      </c>
      <c r="D293" s="9" t="s">
        <v>21</v>
      </c>
      <c r="E293" s="9" t="s">
        <v>24</v>
      </c>
      <c r="F293" s="9">
        <v>148</v>
      </c>
      <c r="G293" s="9">
        <v>150</v>
      </c>
      <c r="H293" s="9">
        <v>1</v>
      </c>
      <c r="I293" s="59">
        <v>35.700000000000003</v>
      </c>
      <c r="J293" s="59">
        <v>3297.44</v>
      </c>
      <c r="K293" s="59">
        <v>488.24</v>
      </c>
      <c r="L293" s="60">
        <f>IF(AND(A293&gt;=Workings!$B$7, A293&lt;=Workings!$C$7, B293="Scheduled", G293&gt;0, F293&gt;0, (F293/G293)&gt;0.9, OR(D293="RAK", D293="CMN", D293="AGA")), (J293/F293)*(F293-(G293*0.9)), 0)</f>
        <v>0</v>
      </c>
    </row>
    <row r="294" spans="1:12" x14ac:dyDescent="0.35">
      <c r="A294" s="8">
        <v>45108</v>
      </c>
      <c r="B294" s="9" t="s">
        <v>23</v>
      </c>
      <c r="C294" s="9" t="s">
        <v>34</v>
      </c>
      <c r="D294" s="9" t="s">
        <v>21</v>
      </c>
      <c r="E294" s="9" t="s">
        <v>22</v>
      </c>
      <c r="F294" s="9">
        <v>91</v>
      </c>
      <c r="G294" s="9">
        <v>180</v>
      </c>
      <c r="H294" s="9">
        <v>1</v>
      </c>
      <c r="I294" s="59"/>
      <c r="J294" s="59"/>
      <c r="K294" s="59"/>
      <c r="L294" s="60">
        <f>IF(AND(A294&gt;=Workings!$B$7, A294&lt;=Workings!$C$7, B294="Scheduled", G294&gt;0, F294&gt;0, (F294/G294)&gt;0.9, OR(D294="RAK", D294="CMN", D294="AGA")), (J294/F294)*(F294-(G294*0.9)), 0)</f>
        <v>0</v>
      </c>
    </row>
    <row r="295" spans="1:12" x14ac:dyDescent="0.35">
      <c r="A295" s="8">
        <v>45108</v>
      </c>
      <c r="B295" s="9" t="s">
        <v>23</v>
      </c>
      <c r="C295" s="9" t="s">
        <v>34</v>
      </c>
      <c r="D295" s="9" t="s">
        <v>38</v>
      </c>
      <c r="E295" s="9" t="s">
        <v>22</v>
      </c>
      <c r="F295" s="9">
        <v>169</v>
      </c>
      <c r="G295" s="9">
        <v>180</v>
      </c>
      <c r="H295" s="9">
        <v>1</v>
      </c>
      <c r="I295" s="59"/>
      <c r="J295" s="59"/>
      <c r="K295" s="59"/>
      <c r="L295" s="60">
        <f>IF(AND(A295&gt;=Workings!$B$7, A295&lt;=Workings!$C$7, B295="Scheduled", G295&gt;0, F295&gt;0, (F295/G295)&gt;0.9, OR(D295="RAK", D295="CMN", D295="AGA")), (J295/F295)*(F295-(G295*0.9)), 0)</f>
        <v>0</v>
      </c>
    </row>
    <row r="296" spans="1:12" x14ac:dyDescent="0.35">
      <c r="A296" s="8">
        <v>45108</v>
      </c>
      <c r="B296" s="9" t="s">
        <v>23</v>
      </c>
      <c r="C296" s="9" t="s">
        <v>34</v>
      </c>
      <c r="D296" s="9" t="s">
        <v>21</v>
      </c>
      <c r="E296" s="9" t="s">
        <v>24</v>
      </c>
      <c r="F296" s="9">
        <v>109</v>
      </c>
      <c r="G296" s="9">
        <v>180</v>
      </c>
      <c r="H296" s="9">
        <v>1</v>
      </c>
      <c r="I296" s="59">
        <v>38.85</v>
      </c>
      <c r="J296" s="59">
        <v>2428.52</v>
      </c>
      <c r="K296" s="59">
        <v>531.32000000000005</v>
      </c>
      <c r="L296" s="60">
        <f>IF(AND(A296&gt;=Workings!$B$7, A296&lt;=Workings!$C$7, B296="Scheduled", G296&gt;0, F296&gt;0, (F296/G296)&gt;0.9, OR(D296="RAK", D296="CMN", D296="AGA")), (J296/F296)*(F296-(G296*0.9)), 0)</f>
        <v>0</v>
      </c>
    </row>
    <row r="297" spans="1:12" x14ac:dyDescent="0.35">
      <c r="A297" s="8">
        <v>45108</v>
      </c>
      <c r="B297" s="9" t="s">
        <v>23</v>
      </c>
      <c r="C297" s="9" t="s">
        <v>34</v>
      </c>
      <c r="D297" s="9" t="s">
        <v>38</v>
      </c>
      <c r="E297" s="9" t="s">
        <v>24</v>
      </c>
      <c r="F297" s="9">
        <v>167</v>
      </c>
      <c r="G297" s="9">
        <v>180</v>
      </c>
      <c r="H297" s="9">
        <v>1</v>
      </c>
      <c r="I297" s="59">
        <v>48.51</v>
      </c>
      <c r="J297" s="59">
        <v>3720.76</v>
      </c>
      <c r="K297" s="59">
        <v>552.86</v>
      </c>
      <c r="L297" s="60">
        <f>IF(AND(A297&gt;=Workings!$B$7, A297&lt;=Workings!$C$7, B297="Scheduled", G297&gt;0, F297&gt;0, (F297/G297)&gt;0.9, OR(D297="RAK", D297="CMN", D297="AGA")), (J297/F297)*(F297-(G297*0.9)), 0)</f>
        <v>0</v>
      </c>
    </row>
    <row r="298" spans="1:12" x14ac:dyDescent="0.35">
      <c r="A298" s="8">
        <v>45109</v>
      </c>
      <c r="B298" s="9" t="s">
        <v>23</v>
      </c>
      <c r="C298" s="9" t="s">
        <v>34</v>
      </c>
      <c r="D298" s="9" t="s">
        <v>38</v>
      </c>
      <c r="E298" s="9" t="s">
        <v>22</v>
      </c>
      <c r="F298" s="9">
        <v>159</v>
      </c>
      <c r="G298" s="9">
        <v>180</v>
      </c>
      <c r="H298" s="9">
        <v>1</v>
      </c>
      <c r="I298" s="59"/>
      <c r="J298" s="59"/>
      <c r="K298" s="59"/>
      <c r="L298" s="60">
        <f>IF(AND(A298&gt;=Workings!$B$7, A298&lt;=Workings!$C$7, B298="Scheduled", G298&gt;0, F298&gt;0, (F298/G298)&gt;0.9, OR(D298="RAK", D298="CMN", D298="AGA")), (J298/F298)*(F298-(G298*0.9)), 0)</f>
        <v>0</v>
      </c>
    </row>
    <row r="299" spans="1:12" x14ac:dyDescent="0.35">
      <c r="A299" s="8">
        <v>45109</v>
      </c>
      <c r="B299" s="9" t="s">
        <v>23</v>
      </c>
      <c r="C299" s="9" t="s">
        <v>34</v>
      </c>
      <c r="D299" s="9" t="s">
        <v>21</v>
      </c>
      <c r="E299" s="9" t="s">
        <v>22</v>
      </c>
      <c r="F299" s="9">
        <v>179</v>
      </c>
      <c r="G299" s="9">
        <v>180</v>
      </c>
      <c r="H299" s="9">
        <v>1</v>
      </c>
      <c r="I299" s="59"/>
      <c r="J299" s="59"/>
      <c r="K299" s="59"/>
      <c r="L299" s="60">
        <f>IF(AND(A299&gt;=Workings!$B$7, A299&lt;=Workings!$C$7, B299="Scheduled", G299&gt;0, F299&gt;0, (F299/G299)&gt;0.9, OR(D299="RAK", D299="CMN", D299="AGA")), (J299/F299)*(F299-(G299*0.9)), 0)</f>
        <v>0</v>
      </c>
    </row>
    <row r="300" spans="1:12" x14ac:dyDescent="0.35">
      <c r="A300" s="8">
        <v>45109</v>
      </c>
      <c r="B300" s="9" t="s">
        <v>23</v>
      </c>
      <c r="C300" s="9" t="s">
        <v>34</v>
      </c>
      <c r="D300" s="9" t="s">
        <v>38</v>
      </c>
      <c r="E300" s="9" t="s">
        <v>24</v>
      </c>
      <c r="F300" s="9">
        <v>155</v>
      </c>
      <c r="G300" s="9">
        <v>180</v>
      </c>
      <c r="H300" s="9">
        <v>1</v>
      </c>
      <c r="I300" s="59">
        <v>48.51</v>
      </c>
      <c r="J300" s="59">
        <v>3453.4</v>
      </c>
      <c r="K300" s="59">
        <v>552.86</v>
      </c>
      <c r="L300" s="60">
        <f>IF(AND(A300&gt;=Workings!$B$7, A300&lt;=Workings!$C$7, B300="Scheduled", G300&gt;0, F300&gt;0, (F300/G300)&gt;0.9, OR(D300="RAK", D300="CMN", D300="AGA")), (J300/F300)*(F300-(G300*0.9)), 0)</f>
        <v>0</v>
      </c>
    </row>
    <row r="301" spans="1:12" x14ac:dyDescent="0.35">
      <c r="A301" s="8">
        <v>45109</v>
      </c>
      <c r="B301" s="9" t="s">
        <v>23</v>
      </c>
      <c r="C301" s="9" t="s">
        <v>34</v>
      </c>
      <c r="D301" s="9" t="s">
        <v>21</v>
      </c>
      <c r="E301" s="9" t="s">
        <v>24</v>
      </c>
      <c r="F301" s="9">
        <v>137</v>
      </c>
      <c r="G301" s="9">
        <v>180</v>
      </c>
      <c r="H301" s="9">
        <v>1</v>
      </c>
      <c r="I301" s="59">
        <v>32.340000000000003</v>
      </c>
      <c r="J301" s="59">
        <v>3052.36</v>
      </c>
      <c r="K301" s="59">
        <v>552.86</v>
      </c>
      <c r="L301" s="60">
        <f>IF(AND(A301&gt;=Workings!$B$7, A301&lt;=Workings!$C$7, B301="Scheduled", G301&gt;0, F301&gt;0, (F301/G301)&gt;0.9, OR(D301="RAK", D301="CMN", D301="AGA")), (J301/F301)*(F301-(G301*0.9)), 0)</f>
        <v>0</v>
      </c>
    </row>
    <row r="302" spans="1:12" x14ac:dyDescent="0.35">
      <c r="A302" s="8">
        <v>45110</v>
      </c>
      <c r="B302" s="9" t="s">
        <v>23</v>
      </c>
      <c r="C302" s="9" t="s">
        <v>34</v>
      </c>
      <c r="D302" s="9" t="s">
        <v>21</v>
      </c>
      <c r="E302" s="9" t="s">
        <v>22</v>
      </c>
      <c r="F302" s="9">
        <v>163</v>
      </c>
      <c r="G302" s="9">
        <v>180</v>
      </c>
      <c r="H302" s="9">
        <v>1</v>
      </c>
      <c r="I302" s="59"/>
      <c r="J302" s="59"/>
      <c r="K302" s="59"/>
      <c r="L302" s="60">
        <f>IF(AND(A302&gt;=Workings!$B$7, A302&lt;=Workings!$C$7, B302="Scheduled", G302&gt;0, F302&gt;0, (F302/G302)&gt;0.9, OR(D302="RAK", D302="CMN", D302="AGA")), (J302/F302)*(F302-(G302*0.9)), 0)</f>
        <v>0</v>
      </c>
    </row>
    <row r="303" spans="1:12" x14ac:dyDescent="0.35">
      <c r="A303" s="8">
        <v>45110</v>
      </c>
      <c r="B303" s="9" t="s">
        <v>23</v>
      </c>
      <c r="C303" s="9" t="s">
        <v>34</v>
      </c>
      <c r="D303" s="9" t="s">
        <v>38</v>
      </c>
      <c r="E303" s="9" t="s">
        <v>22</v>
      </c>
      <c r="F303" s="9">
        <v>140</v>
      </c>
      <c r="G303" s="9">
        <v>150</v>
      </c>
      <c r="H303" s="9">
        <v>1</v>
      </c>
      <c r="I303" s="59"/>
      <c r="J303" s="59"/>
      <c r="K303" s="59"/>
      <c r="L303" s="60">
        <f>IF(AND(A303&gt;=Workings!$B$7, A303&lt;=Workings!$C$7, B303="Scheduled", G303&gt;0, F303&gt;0, (F303/G303)&gt;0.9, OR(D303="RAK", D303="CMN", D303="AGA")), (J303/F303)*(F303-(G303*0.9)), 0)</f>
        <v>0</v>
      </c>
    </row>
    <row r="304" spans="1:12" x14ac:dyDescent="0.35">
      <c r="A304" s="8">
        <v>45110</v>
      </c>
      <c r="B304" s="9" t="s">
        <v>23</v>
      </c>
      <c r="C304" s="9" t="s">
        <v>34</v>
      </c>
      <c r="D304" s="9" t="s">
        <v>21</v>
      </c>
      <c r="E304" s="9" t="s">
        <v>24</v>
      </c>
      <c r="F304" s="9">
        <v>156</v>
      </c>
      <c r="G304" s="9">
        <v>180</v>
      </c>
      <c r="H304" s="9">
        <v>1</v>
      </c>
      <c r="I304" s="59">
        <v>56.6</v>
      </c>
      <c r="J304" s="59">
        <v>3475.68</v>
      </c>
      <c r="K304" s="59">
        <v>552.86</v>
      </c>
      <c r="L304" s="60">
        <f>IF(AND(A304&gt;=Workings!$B$7, A304&lt;=Workings!$C$7, B304="Scheduled", G304&gt;0, F304&gt;0, (F304/G304)&gt;0.9, OR(D304="RAK", D304="CMN", D304="AGA")), (J304/F304)*(F304-(G304*0.9)), 0)</f>
        <v>0</v>
      </c>
    </row>
    <row r="305" spans="1:12" x14ac:dyDescent="0.35">
      <c r="A305" s="8">
        <v>45110</v>
      </c>
      <c r="B305" s="9" t="s">
        <v>23</v>
      </c>
      <c r="C305" s="9" t="s">
        <v>34</v>
      </c>
      <c r="D305" s="9" t="s">
        <v>38</v>
      </c>
      <c r="E305" s="9" t="s">
        <v>24</v>
      </c>
      <c r="F305" s="9">
        <v>142</v>
      </c>
      <c r="G305" s="9">
        <v>150</v>
      </c>
      <c r="H305" s="9">
        <v>1</v>
      </c>
      <c r="I305" s="59">
        <v>42.84</v>
      </c>
      <c r="J305" s="59">
        <v>3163.76</v>
      </c>
      <c r="K305" s="59">
        <v>488.24</v>
      </c>
      <c r="L305" s="60">
        <f>IF(AND(A305&gt;=Workings!$B$7, A305&lt;=Workings!$C$7, B305="Scheduled", G305&gt;0, F305&gt;0, (F305/G305)&gt;0.9, OR(D305="RAK", D305="CMN", D305="AGA")), (J305/F305)*(F305-(G305*0.9)), 0)</f>
        <v>0</v>
      </c>
    </row>
    <row r="306" spans="1:12" x14ac:dyDescent="0.35">
      <c r="A306" s="8">
        <v>45111</v>
      </c>
      <c r="B306" s="9" t="s">
        <v>23</v>
      </c>
      <c r="C306" s="9" t="s">
        <v>34</v>
      </c>
      <c r="D306" s="9" t="s">
        <v>38</v>
      </c>
      <c r="E306" s="9" t="s">
        <v>22</v>
      </c>
      <c r="F306" s="9">
        <v>130</v>
      </c>
      <c r="G306" s="9">
        <v>180</v>
      </c>
      <c r="H306" s="9">
        <v>1</v>
      </c>
      <c r="I306" s="59"/>
      <c r="J306" s="59"/>
      <c r="K306" s="59"/>
      <c r="L306" s="60">
        <f>IF(AND(A306&gt;=Workings!$B$7, A306&lt;=Workings!$C$7, B306="Scheduled", G306&gt;0, F306&gt;0, (F306/G306)&gt;0.9, OR(D306="RAK", D306="CMN", D306="AGA")), (J306/F306)*(F306-(G306*0.9)), 0)</f>
        <v>0</v>
      </c>
    </row>
    <row r="307" spans="1:12" x14ac:dyDescent="0.35">
      <c r="A307" s="8">
        <v>45111</v>
      </c>
      <c r="B307" s="9" t="s">
        <v>23</v>
      </c>
      <c r="C307" s="9" t="s">
        <v>34</v>
      </c>
      <c r="D307" s="9" t="s">
        <v>38</v>
      </c>
      <c r="E307" s="9" t="s">
        <v>24</v>
      </c>
      <c r="F307" s="9">
        <v>113</v>
      </c>
      <c r="G307" s="9">
        <v>180</v>
      </c>
      <c r="H307" s="9">
        <v>1</v>
      </c>
      <c r="I307" s="59">
        <v>31.08</v>
      </c>
      <c r="J307" s="59">
        <v>2517.64</v>
      </c>
      <c r="K307" s="59">
        <v>531.32000000000005</v>
      </c>
      <c r="L307" s="60">
        <f>IF(AND(A307&gt;=Workings!$B$7, A307&lt;=Workings!$C$7, B307="Scheduled", G307&gt;0, F307&gt;0, (F307/G307)&gt;0.9, OR(D307="RAK", D307="CMN", D307="AGA")), (J307/F307)*(F307-(G307*0.9)), 0)</f>
        <v>0</v>
      </c>
    </row>
    <row r="308" spans="1:12" x14ac:dyDescent="0.35">
      <c r="A308" s="8">
        <v>45112</v>
      </c>
      <c r="B308" s="9" t="s">
        <v>23</v>
      </c>
      <c r="C308" s="9" t="s">
        <v>34</v>
      </c>
      <c r="D308" s="9" t="s">
        <v>38</v>
      </c>
      <c r="E308" s="9" t="s">
        <v>22</v>
      </c>
      <c r="F308" s="9">
        <v>122</v>
      </c>
      <c r="G308" s="9">
        <v>180</v>
      </c>
      <c r="H308" s="9">
        <v>1</v>
      </c>
      <c r="I308" s="59"/>
      <c r="J308" s="59"/>
      <c r="K308" s="59"/>
      <c r="L308" s="60">
        <f>IF(AND(A308&gt;=Workings!$B$7, A308&lt;=Workings!$C$7, B308="Scheduled", G308&gt;0, F308&gt;0, (F308/G308)&gt;0.9, OR(D308="RAK", D308="CMN", D308="AGA")), (J308/F308)*(F308-(G308*0.9)), 0)</f>
        <v>0</v>
      </c>
    </row>
    <row r="309" spans="1:12" x14ac:dyDescent="0.35">
      <c r="A309" s="8">
        <v>45112</v>
      </c>
      <c r="B309" s="9" t="s">
        <v>23</v>
      </c>
      <c r="C309" s="9" t="s">
        <v>34</v>
      </c>
      <c r="D309" s="9" t="s">
        <v>38</v>
      </c>
      <c r="E309" s="9" t="s">
        <v>24</v>
      </c>
      <c r="F309" s="9">
        <v>146</v>
      </c>
      <c r="G309" s="9">
        <v>180</v>
      </c>
      <c r="H309" s="9">
        <v>1</v>
      </c>
      <c r="I309" s="59">
        <v>40.43</v>
      </c>
      <c r="J309" s="59">
        <v>3252.88</v>
      </c>
      <c r="K309" s="59">
        <v>552.86</v>
      </c>
      <c r="L309" s="60">
        <f>IF(AND(A309&gt;=Workings!$B$7, A309&lt;=Workings!$C$7, B309="Scheduled", G309&gt;0, F309&gt;0, (F309/G309)&gt;0.9, OR(D309="RAK", D309="CMN", D309="AGA")), (J309/F309)*(F309-(G309*0.9)), 0)</f>
        <v>0</v>
      </c>
    </row>
    <row r="310" spans="1:12" x14ac:dyDescent="0.35">
      <c r="A310" s="8">
        <v>45113</v>
      </c>
      <c r="B310" s="9" t="s">
        <v>23</v>
      </c>
      <c r="C310" s="9" t="s">
        <v>34</v>
      </c>
      <c r="D310" s="9" t="s">
        <v>38</v>
      </c>
      <c r="E310" s="9" t="s">
        <v>22</v>
      </c>
      <c r="F310" s="9">
        <v>164</v>
      </c>
      <c r="G310" s="9">
        <v>180</v>
      </c>
      <c r="H310" s="9">
        <v>1</v>
      </c>
      <c r="I310" s="59"/>
      <c r="J310" s="59"/>
      <c r="K310" s="59"/>
      <c r="L310" s="60">
        <f>IF(AND(A310&gt;=Workings!$B$7, A310&lt;=Workings!$C$7, B310="Scheduled", G310&gt;0, F310&gt;0, (F310/G310)&gt;0.9, OR(D310="RAK", D310="CMN", D310="AGA")), (J310/F310)*(F310-(G310*0.9)), 0)</f>
        <v>0</v>
      </c>
    </row>
    <row r="311" spans="1:12" x14ac:dyDescent="0.35">
      <c r="A311" s="8">
        <v>45113</v>
      </c>
      <c r="B311" s="9" t="s">
        <v>23</v>
      </c>
      <c r="C311" s="9" t="s">
        <v>34</v>
      </c>
      <c r="D311" s="9" t="s">
        <v>21</v>
      </c>
      <c r="E311" s="9" t="s">
        <v>22</v>
      </c>
      <c r="F311" s="9">
        <v>170</v>
      </c>
      <c r="G311" s="9">
        <v>180</v>
      </c>
      <c r="H311" s="9">
        <v>1</v>
      </c>
      <c r="I311" s="59"/>
      <c r="J311" s="59"/>
      <c r="K311" s="59"/>
      <c r="L311" s="60">
        <f>IF(AND(A311&gt;=Workings!$B$7, A311&lt;=Workings!$C$7, B311="Scheduled", G311&gt;0, F311&gt;0, (F311/G311)&gt;0.9, OR(D311="RAK", D311="CMN", D311="AGA")), (J311/F311)*(F311-(G311*0.9)), 0)</f>
        <v>0</v>
      </c>
    </row>
    <row r="312" spans="1:12" x14ac:dyDescent="0.35">
      <c r="A312" s="8">
        <v>45113</v>
      </c>
      <c r="B312" s="9" t="s">
        <v>23</v>
      </c>
      <c r="C312" s="9" t="s">
        <v>34</v>
      </c>
      <c r="D312" s="9" t="s">
        <v>38</v>
      </c>
      <c r="E312" s="9" t="s">
        <v>24</v>
      </c>
      <c r="F312" s="9">
        <v>145</v>
      </c>
      <c r="G312" s="9">
        <v>180</v>
      </c>
      <c r="H312" s="9">
        <v>1</v>
      </c>
      <c r="I312" s="59">
        <v>40.43</v>
      </c>
      <c r="J312" s="59">
        <v>3230.6</v>
      </c>
      <c r="K312" s="59">
        <v>552.86</v>
      </c>
      <c r="L312" s="60">
        <f>IF(AND(A312&gt;=Workings!$B$7, A312&lt;=Workings!$C$7, B312="Scheduled", G312&gt;0, F312&gt;0, (F312/G312)&gt;0.9, OR(D312="RAK", D312="CMN", D312="AGA")), (J312/F312)*(F312-(G312*0.9)), 0)</f>
        <v>0</v>
      </c>
    </row>
    <row r="313" spans="1:12" x14ac:dyDescent="0.35">
      <c r="A313" s="8">
        <v>45113</v>
      </c>
      <c r="B313" s="9" t="s">
        <v>23</v>
      </c>
      <c r="C313" s="9" t="s">
        <v>34</v>
      </c>
      <c r="D313" s="9" t="s">
        <v>21</v>
      </c>
      <c r="E313" s="9" t="s">
        <v>24</v>
      </c>
      <c r="F313" s="9">
        <v>166</v>
      </c>
      <c r="G313" s="9">
        <v>180</v>
      </c>
      <c r="H313" s="9">
        <v>1</v>
      </c>
      <c r="I313" s="59">
        <v>48.51</v>
      </c>
      <c r="J313" s="59">
        <v>3698.48</v>
      </c>
      <c r="K313" s="59">
        <v>552.86</v>
      </c>
      <c r="L313" s="60">
        <f>IF(AND(A313&gt;=Workings!$B$7, A313&lt;=Workings!$C$7, B313="Scheduled", G313&gt;0, F313&gt;0, (F313/G313)&gt;0.9, OR(D313="RAK", D313="CMN", D313="AGA")), (J313/F313)*(F313-(G313*0.9)), 0)</f>
        <v>0</v>
      </c>
    </row>
    <row r="314" spans="1:12" x14ac:dyDescent="0.35">
      <c r="A314" s="8">
        <v>45114</v>
      </c>
      <c r="B314" s="9" t="s">
        <v>23</v>
      </c>
      <c r="C314" s="9" t="s">
        <v>34</v>
      </c>
      <c r="D314" s="9" t="s">
        <v>38</v>
      </c>
      <c r="E314" s="9" t="s">
        <v>22</v>
      </c>
      <c r="F314" s="9">
        <v>128</v>
      </c>
      <c r="G314" s="9">
        <v>180</v>
      </c>
      <c r="H314" s="9">
        <v>1</v>
      </c>
      <c r="I314" s="59"/>
      <c r="J314" s="59"/>
      <c r="K314" s="59"/>
      <c r="L314" s="60">
        <f>IF(AND(A314&gt;=Workings!$B$7, A314&lt;=Workings!$C$7, B314="Scheduled", G314&gt;0, F314&gt;0, (F314/G314)&gt;0.9, OR(D314="RAK", D314="CMN", D314="AGA")), (J314/F314)*(F314-(G314*0.9)), 0)</f>
        <v>0</v>
      </c>
    </row>
    <row r="315" spans="1:12" x14ac:dyDescent="0.35">
      <c r="A315" s="8">
        <v>45114</v>
      </c>
      <c r="B315" s="9" t="s">
        <v>23</v>
      </c>
      <c r="C315" s="9" t="s">
        <v>34</v>
      </c>
      <c r="D315" s="9" t="s">
        <v>21</v>
      </c>
      <c r="E315" s="9" t="s">
        <v>22</v>
      </c>
      <c r="F315" s="9">
        <v>130</v>
      </c>
      <c r="G315" s="9">
        <v>150</v>
      </c>
      <c r="H315" s="9">
        <v>1</v>
      </c>
      <c r="I315" s="59"/>
      <c r="J315" s="59"/>
      <c r="K315" s="59"/>
      <c r="L315" s="60">
        <f>IF(AND(A315&gt;=Workings!$B$7, A315&lt;=Workings!$C$7, B315="Scheduled", G315&gt;0, F315&gt;0, (F315/G315)&gt;0.9, OR(D315="RAK", D315="CMN", D315="AGA")), (J315/F315)*(F315-(G315*0.9)), 0)</f>
        <v>0</v>
      </c>
    </row>
    <row r="316" spans="1:12" x14ac:dyDescent="0.35">
      <c r="A316" s="8">
        <v>45114</v>
      </c>
      <c r="B316" s="9" t="s">
        <v>23</v>
      </c>
      <c r="C316" s="9" t="s">
        <v>34</v>
      </c>
      <c r="D316" s="9" t="s">
        <v>38</v>
      </c>
      <c r="E316" s="9" t="s">
        <v>24</v>
      </c>
      <c r="F316" s="9">
        <v>150</v>
      </c>
      <c r="G316" s="9">
        <v>180</v>
      </c>
      <c r="H316" s="9">
        <v>1</v>
      </c>
      <c r="I316" s="59">
        <v>32.340000000000003</v>
      </c>
      <c r="J316" s="59">
        <v>3342</v>
      </c>
      <c r="K316" s="59">
        <v>552.86</v>
      </c>
      <c r="L316" s="60">
        <f>IF(AND(A316&gt;=Workings!$B$7, A316&lt;=Workings!$C$7, B316="Scheduled", G316&gt;0, F316&gt;0, (F316/G316)&gt;0.9, OR(D316="RAK", D316="CMN", D316="AGA")), (J316/F316)*(F316-(G316*0.9)), 0)</f>
        <v>0</v>
      </c>
    </row>
    <row r="317" spans="1:12" x14ac:dyDescent="0.35">
      <c r="A317" s="8">
        <v>45114</v>
      </c>
      <c r="B317" s="9" t="s">
        <v>23</v>
      </c>
      <c r="C317" s="9" t="s">
        <v>34</v>
      </c>
      <c r="D317" s="9" t="s">
        <v>21</v>
      </c>
      <c r="E317" s="9" t="s">
        <v>24</v>
      </c>
      <c r="F317" s="9">
        <v>151</v>
      </c>
      <c r="G317" s="9">
        <v>150</v>
      </c>
      <c r="H317" s="9">
        <v>1</v>
      </c>
      <c r="I317" s="59">
        <v>28.56</v>
      </c>
      <c r="J317" s="59">
        <v>3364.28</v>
      </c>
      <c r="K317" s="59">
        <v>488.24</v>
      </c>
      <c r="L317" s="60">
        <f>IF(AND(A317&gt;=Workings!$B$7, A317&lt;=Workings!$C$7, B317="Scheduled", G317&gt;0, F317&gt;0, (F317/G317)&gt;0.9, OR(D317="RAK", D317="CMN", D317="AGA")), (J317/F317)*(F317-(G317*0.9)), 0)</f>
        <v>0</v>
      </c>
    </row>
    <row r="318" spans="1:12" x14ac:dyDescent="0.35">
      <c r="A318" s="8">
        <v>45115</v>
      </c>
      <c r="B318" s="9" t="s">
        <v>23</v>
      </c>
      <c r="C318" s="9" t="s">
        <v>34</v>
      </c>
      <c r="D318" s="9" t="s">
        <v>21</v>
      </c>
      <c r="E318" s="9" t="s">
        <v>22</v>
      </c>
      <c r="F318" s="9">
        <v>102</v>
      </c>
      <c r="G318" s="9">
        <v>150</v>
      </c>
      <c r="H318" s="9">
        <v>1</v>
      </c>
      <c r="I318" s="59"/>
      <c r="J318" s="59"/>
      <c r="K318" s="59"/>
      <c r="L318" s="60">
        <f>IF(AND(A318&gt;=Workings!$B$7, A318&lt;=Workings!$C$7, B318="Scheduled", G318&gt;0, F318&gt;0, (F318/G318)&gt;0.9, OR(D318="RAK", D318="CMN", D318="AGA")), (J318/F318)*(F318-(G318*0.9)), 0)</f>
        <v>0</v>
      </c>
    </row>
    <row r="319" spans="1:12" x14ac:dyDescent="0.35">
      <c r="A319" s="8">
        <v>45115</v>
      </c>
      <c r="B319" s="9" t="s">
        <v>23</v>
      </c>
      <c r="C319" s="9" t="s">
        <v>34</v>
      </c>
      <c r="D319" s="9" t="s">
        <v>38</v>
      </c>
      <c r="E319" s="9" t="s">
        <v>22</v>
      </c>
      <c r="F319" s="9">
        <v>161</v>
      </c>
      <c r="G319" s="9">
        <v>180</v>
      </c>
      <c r="H319" s="9">
        <v>1</v>
      </c>
      <c r="I319" s="59"/>
      <c r="J319" s="59"/>
      <c r="K319" s="59"/>
      <c r="L319" s="60">
        <f>IF(AND(A319&gt;=Workings!$B$7, A319&lt;=Workings!$C$7, B319="Scheduled", G319&gt;0, F319&gt;0, (F319/G319)&gt;0.9, OR(D319="RAK", D319="CMN", D319="AGA")), (J319/F319)*(F319-(G319*0.9)), 0)</f>
        <v>0</v>
      </c>
    </row>
    <row r="320" spans="1:12" x14ac:dyDescent="0.35">
      <c r="A320" s="8">
        <v>45115</v>
      </c>
      <c r="B320" s="9" t="s">
        <v>23</v>
      </c>
      <c r="C320" s="9" t="s">
        <v>34</v>
      </c>
      <c r="D320" s="9" t="s">
        <v>21</v>
      </c>
      <c r="E320" s="9" t="s">
        <v>24</v>
      </c>
      <c r="F320" s="9">
        <v>119</v>
      </c>
      <c r="G320" s="9">
        <v>150</v>
      </c>
      <c r="H320" s="9">
        <v>1</v>
      </c>
      <c r="I320" s="59">
        <v>35.700000000000003</v>
      </c>
      <c r="J320" s="59">
        <v>2651.32</v>
      </c>
      <c r="K320" s="59">
        <v>488.24</v>
      </c>
      <c r="L320" s="60">
        <f>IF(AND(A320&gt;=Workings!$B$7, A320&lt;=Workings!$C$7, B320="Scheduled", G320&gt;0, F320&gt;0, (F320/G320)&gt;0.9, OR(D320="RAK", D320="CMN", D320="AGA")), (J320/F320)*(F320-(G320*0.9)), 0)</f>
        <v>0</v>
      </c>
    </row>
    <row r="321" spans="1:12" x14ac:dyDescent="0.35">
      <c r="A321" s="8">
        <v>45115</v>
      </c>
      <c r="B321" s="9" t="s">
        <v>23</v>
      </c>
      <c r="C321" s="9" t="s">
        <v>34</v>
      </c>
      <c r="D321" s="9" t="s">
        <v>38</v>
      </c>
      <c r="E321" s="9" t="s">
        <v>24</v>
      </c>
      <c r="F321" s="9">
        <v>162</v>
      </c>
      <c r="G321" s="9">
        <v>180</v>
      </c>
      <c r="H321" s="9">
        <v>1</v>
      </c>
      <c r="I321" s="59">
        <v>48.51</v>
      </c>
      <c r="J321" s="59">
        <v>3609.36</v>
      </c>
      <c r="K321" s="59">
        <v>552.86</v>
      </c>
      <c r="L321" s="60">
        <f>IF(AND(A321&gt;=Workings!$B$7, A321&lt;=Workings!$C$7, B321="Scheduled", G321&gt;0, F321&gt;0, (F321/G321)&gt;0.9, OR(D321="RAK", D321="CMN", D321="AGA")), (J321/F321)*(F321-(G321*0.9)), 0)</f>
        <v>0</v>
      </c>
    </row>
    <row r="322" spans="1:12" x14ac:dyDescent="0.35">
      <c r="A322" s="8">
        <v>45116</v>
      </c>
      <c r="B322" s="9" t="s">
        <v>23</v>
      </c>
      <c r="C322" s="9" t="s">
        <v>34</v>
      </c>
      <c r="D322" s="9" t="s">
        <v>38</v>
      </c>
      <c r="E322" s="9" t="s">
        <v>22</v>
      </c>
      <c r="F322" s="9">
        <v>166</v>
      </c>
      <c r="G322" s="9">
        <v>186</v>
      </c>
      <c r="H322" s="9">
        <v>1</v>
      </c>
      <c r="I322" s="59"/>
      <c r="J322" s="59"/>
      <c r="K322" s="59"/>
      <c r="L322" s="60">
        <f>IF(AND(A322&gt;=Workings!$B$7, A322&lt;=Workings!$C$7, B322="Scheduled", G322&gt;0, F322&gt;0, (F322/G322)&gt;0.9, OR(D322="RAK", D322="CMN", D322="AGA")), (J322/F322)*(F322-(G322*0.9)), 0)</f>
        <v>0</v>
      </c>
    </row>
    <row r="323" spans="1:12" x14ac:dyDescent="0.35">
      <c r="A323" s="8">
        <v>45116</v>
      </c>
      <c r="B323" s="9" t="s">
        <v>23</v>
      </c>
      <c r="C323" s="9" t="s">
        <v>34</v>
      </c>
      <c r="D323" s="9" t="s">
        <v>21</v>
      </c>
      <c r="E323" s="9" t="s">
        <v>22</v>
      </c>
      <c r="F323" s="9">
        <v>128</v>
      </c>
      <c r="G323" s="9">
        <v>180</v>
      </c>
      <c r="H323" s="9">
        <v>1</v>
      </c>
      <c r="I323" s="59"/>
      <c r="J323" s="59"/>
      <c r="K323" s="59"/>
      <c r="L323" s="60">
        <f>IF(AND(A323&gt;=Workings!$B$7, A323&lt;=Workings!$C$7, B323="Scheduled", G323&gt;0, F323&gt;0, (F323/G323)&gt;0.9, OR(D323="RAK", D323="CMN", D323="AGA")), (J323/F323)*(F323-(G323*0.9)), 0)</f>
        <v>0</v>
      </c>
    </row>
    <row r="324" spans="1:12" x14ac:dyDescent="0.35">
      <c r="A324" s="8">
        <v>45116</v>
      </c>
      <c r="B324" s="9" t="s">
        <v>23</v>
      </c>
      <c r="C324" s="9" t="s">
        <v>34</v>
      </c>
      <c r="D324" s="9" t="s">
        <v>38</v>
      </c>
      <c r="E324" s="9" t="s">
        <v>24</v>
      </c>
      <c r="F324" s="9">
        <v>146</v>
      </c>
      <c r="G324" s="9">
        <v>186</v>
      </c>
      <c r="H324" s="9">
        <v>1</v>
      </c>
      <c r="I324" s="59">
        <v>65.52</v>
      </c>
      <c r="J324" s="59">
        <v>3252.88</v>
      </c>
      <c r="K324" s="59">
        <v>560.04</v>
      </c>
      <c r="L324" s="60">
        <f>IF(AND(A324&gt;=Workings!$B$7, A324&lt;=Workings!$C$7, B324="Scheduled", G324&gt;0, F324&gt;0, (F324/G324)&gt;0.9, OR(D324="RAK", D324="CMN", D324="AGA")), (J324/F324)*(F324-(G324*0.9)), 0)</f>
        <v>0</v>
      </c>
    </row>
    <row r="325" spans="1:12" x14ac:dyDescent="0.35">
      <c r="A325" s="8">
        <v>45116</v>
      </c>
      <c r="B325" s="9" t="s">
        <v>23</v>
      </c>
      <c r="C325" s="9" t="s">
        <v>34</v>
      </c>
      <c r="D325" s="9" t="s">
        <v>21</v>
      </c>
      <c r="E325" s="9" t="s">
        <v>24</v>
      </c>
      <c r="F325" s="9">
        <v>159</v>
      </c>
      <c r="G325" s="9">
        <v>180</v>
      </c>
      <c r="H325" s="9">
        <v>1</v>
      </c>
      <c r="I325" s="59">
        <v>32.340000000000003</v>
      </c>
      <c r="J325" s="59">
        <v>3542.52</v>
      </c>
      <c r="K325" s="59">
        <v>552.86</v>
      </c>
      <c r="L325" s="60">
        <f>IF(AND(A325&gt;=Workings!$B$7, A325&lt;=Workings!$C$7, B325="Scheduled", G325&gt;0, F325&gt;0, (F325/G325)&gt;0.9, OR(D325="RAK", D325="CMN", D325="AGA")), (J325/F325)*(F325-(G325*0.9)), 0)</f>
        <v>0</v>
      </c>
    </row>
    <row r="326" spans="1:12" x14ac:dyDescent="0.35">
      <c r="A326" s="8">
        <v>45117</v>
      </c>
      <c r="B326" s="9" t="s">
        <v>23</v>
      </c>
      <c r="C326" s="9" t="s">
        <v>34</v>
      </c>
      <c r="D326" s="9" t="s">
        <v>21</v>
      </c>
      <c r="E326" s="9" t="s">
        <v>22</v>
      </c>
      <c r="F326" s="9">
        <v>172</v>
      </c>
      <c r="G326" s="9">
        <v>180</v>
      </c>
      <c r="H326" s="9">
        <v>1</v>
      </c>
      <c r="I326" s="59"/>
      <c r="J326" s="59"/>
      <c r="K326" s="59"/>
      <c r="L326" s="60">
        <f>IF(AND(A326&gt;=Workings!$B$7, A326&lt;=Workings!$C$7, B326="Scheduled", G326&gt;0, F326&gt;0, (F326/G326)&gt;0.9, OR(D326="RAK", D326="CMN", D326="AGA")), (J326/F326)*(F326-(G326*0.9)), 0)</f>
        <v>0</v>
      </c>
    </row>
    <row r="327" spans="1:12" x14ac:dyDescent="0.35">
      <c r="A327" s="8">
        <v>45117</v>
      </c>
      <c r="B327" s="9" t="s">
        <v>23</v>
      </c>
      <c r="C327" s="9" t="s">
        <v>34</v>
      </c>
      <c r="D327" s="9" t="s">
        <v>38</v>
      </c>
      <c r="E327" s="9" t="s">
        <v>22</v>
      </c>
      <c r="F327" s="9">
        <v>174</v>
      </c>
      <c r="G327" s="9">
        <v>180</v>
      </c>
      <c r="H327" s="9">
        <v>1</v>
      </c>
      <c r="I327" s="59"/>
      <c r="J327" s="59"/>
      <c r="K327" s="59"/>
      <c r="L327" s="60">
        <f>IF(AND(A327&gt;=Workings!$B$7, A327&lt;=Workings!$C$7, B327="Scheduled", G327&gt;0, F327&gt;0, (F327/G327)&gt;0.9, OR(D327="RAK", D327="CMN", D327="AGA")), (J327/F327)*(F327-(G327*0.9)), 0)</f>
        <v>0</v>
      </c>
    </row>
    <row r="328" spans="1:12" x14ac:dyDescent="0.35">
      <c r="A328" s="8">
        <v>45117</v>
      </c>
      <c r="B328" s="9" t="s">
        <v>23</v>
      </c>
      <c r="C328" s="9" t="s">
        <v>34</v>
      </c>
      <c r="D328" s="9" t="s">
        <v>21</v>
      </c>
      <c r="E328" s="9" t="s">
        <v>24</v>
      </c>
      <c r="F328" s="9">
        <v>161</v>
      </c>
      <c r="G328" s="9">
        <v>180</v>
      </c>
      <c r="H328" s="9">
        <v>1</v>
      </c>
      <c r="I328" s="59">
        <v>54.39</v>
      </c>
      <c r="J328" s="59">
        <v>3587.08</v>
      </c>
      <c r="K328" s="59">
        <v>531.32000000000005</v>
      </c>
      <c r="L328" s="60">
        <f>IF(AND(A328&gt;=Workings!$B$7, A328&lt;=Workings!$C$7, B328="Scheduled", G328&gt;0, F328&gt;0, (F328/G328)&gt;0.9, OR(D328="RAK", D328="CMN", D328="AGA")), (J328/F328)*(F328-(G328*0.9)), 0)</f>
        <v>0</v>
      </c>
    </row>
    <row r="329" spans="1:12" x14ac:dyDescent="0.35">
      <c r="A329" s="8">
        <v>45117</v>
      </c>
      <c r="B329" s="9" t="s">
        <v>23</v>
      </c>
      <c r="C329" s="9" t="s">
        <v>34</v>
      </c>
      <c r="D329" s="9" t="s">
        <v>38</v>
      </c>
      <c r="E329" s="9" t="s">
        <v>24</v>
      </c>
      <c r="F329" s="9">
        <v>107</v>
      </c>
      <c r="G329" s="9">
        <v>180</v>
      </c>
      <c r="H329" s="9">
        <v>1</v>
      </c>
      <c r="I329" s="59">
        <v>40.43</v>
      </c>
      <c r="J329" s="59">
        <v>2383.96</v>
      </c>
      <c r="K329" s="59">
        <v>552.86</v>
      </c>
      <c r="L329" s="60">
        <f>IF(AND(A329&gt;=Workings!$B$7, A329&lt;=Workings!$C$7, B329="Scheduled", G329&gt;0, F329&gt;0, (F329/G329)&gt;0.9, OR(D329="RAK", D329="CMN", D329="AGA")), (J329/F329)*(F329-(G329*0.9)), 0)</f>
        <v>0</v>
      </c>
    </row>
    <row r="330" spans="1:12" x14ac:dyDescent="0.35">
      <c r="A330" s="8">
        <v>45118</v>
      </c>
      <c r="B330" s="9" t="s">
        <v>23</v>
      </c>
      <c r="C330" s="9" t="s">
        <v>34</v>
      </c>
      <c r="D330" s="9" t="s">
        <v>38</v>
      </c>
      <c r="E330" s="9" t="s">
        <v>22</v>
      </c>
      <c r="F330" s="9">
        <v>164</v>
      </c>
      <c r="G330" s="9">
        <v>180</v>
      </c>
      <c r="H330" s="9">
        <v>1</v>
      </c>
      <c r="I330" s="59"/>
      <c r="J330" s="59"/>
      <c r="K330" s="59"/>
      <c r="L330" s="60">
        <f>IF(AND(A330&gt;=Workings!$B$7, A330&lt;=Workings!$C$7, B330="Scheduled", G330&gt;0, F330&gt;0, (F330/G330)&gt;0.9, OR(D330="RAK", D330="CMN", D330="AGA")), (J330/F330)*(F330-(G330*0.9)), 0)</f>
        <v>0</v>
      </c>
    </row>
    <row r="331" spans="1:12" x14ac:dyDescent="0.35">
      <c r="A331" s="8">
        <v>45118</v>
      </c>
      <c r="B331" s="9" t="s">
        <v>23</v>
      </c>
      <c r="C331" s="9" t="s">
        <v>34</v>
      </c>
      <c r="D331" s="9" t="s">
        <v>38</v>
      </c>
      <c r="E331" s="9" t="s">
        <v>24</v>
      </c>
      <c r="F331" s="9">
        <v>134</v>
      </c>
      <c r="G331" s="9">
        <v>180</v>
      </c>
      <c r="H331" s="9">
        <v>1</v>
      </c>
      <c r="I331" s="59">
        <v>40.43</v>
      </c>
      <c r="J331" s="59">
        <v>2985.52</v>
      </c>
      <c r="K331" s="59">
        <v>552.86</v>
      </c>
      <c r="L331" s="60">
        <f>IF(AND(A331&gt;=Workings!$B$7, A331&lt;=Workings!$C$7, B331="Scheduled", G331&gt;0, F331&gt;0, (F331/G331)&gt;0.9, OR(D331="RAK", D331="CMN", D331="AGA")), (J331/F331)*(F331-(G331*0.9)), 0)</f>
        <v>0</v>
      </c>
    </row>
    <row r="332" spans="1:12" x14ac:dyDescent="0.35">
      <c r="A332" s="8">
        <v>45119</v>
      </c>
      <c r="B332" s="9" t="s">
        <v>23</v>
      </c>
      <c r="C332" s="9" t="s">
        <v>34</v>
      </c>
      <c r="D332" s="9" t="s">
        <v>38</v>
      </c>
      <c r="E332" s="9" t="s">
        <v>22</v>
      </c>
      <c r="F332" s="9">
        <v>138</v>
      </c>
      <c r="G332" s="9">
        <v>150</v>
      </c>
      <c r="H332" s="9">
        <v>1</v>
      </c>
      <c r="I332" s="59"/>
      <c r="J332" s="59"/>
      <c r="K332" s="59"/>
      <c r="L332" s="60">
        <f>IF(AND(A332&gt;=Workings!$B$7, A332&lt;=Workings!$C$7, B332="Scheduled", G332&gt;0, F332&gt;0, (F332/G332)&gt;0.9, OR(D332="RAK", D332="CMN", D332="AGA")), (J332/F332)*(F332-(G332*0.9)), 0)</f>
        <v>0</v>
      </c>
    </row>
    <row r="333" spans="1:12" x14ac:dyDescent="0.35">
      <c r="A333" s="8">
        <v>45119</v>
      </c>
      <c r="B333" s="9" t="s">
        <v>23</v>
      </c>
      <c r="C333" s="9" t="s">
        <v>34</v>
      </c>
      <c r="D333" s="9" t="s">
        <v>38</v>
      </c>
      <c r="E333" s="9" t="s">
        <v>24</v>
      </c>
      <c r="F333" s="9">
        <v>140</v>
      </c>
      <c r="G333" s="9">
        <v>150</v>
      </c>
      <c r="H333" s="9">
        <v>1</v>
      </c>
      <c r="I333" s="59">
        <v>28.56</v>
      </c>
      <c r="J333" s="59">
        <v>3119.2</v>
      </c>
      <c r="K333" s="59">
        <v>488.24</v>
      </c>
      <c r="L333" s="60">
        <f>IF(AND(A333&gt;=Workings!$B$7, A333&lt;=Workings!$C$7, B333="Scheduled", G333&gt;0, F333&gt;0, (F333/G333)&gt;0.9, OR(D333="RAK", D333="CMN", D333="AGA")), (J333/F333)*(F333-(G333*0.9)), 0)</f>
        <v>0</v>
      </c>
    </row>
    <row r="334" spans="1:12" x14ac:dyDescent="0.35">
      <c r="A334" s="8">
        <v>45120</v>
      </c>
      <c r="B334" s="9" t="s">
        <v>23</v>
      </c>
      <c r="C334" s="9" t="s">
        <v>34</v>
      </c>
      <c r="D334" s="9" t="s">
        <v>38</v>
      </c>
      <c r="E334" s="9" t="s">
        <v>22</v>
      </c>
      <c r="F334" s="9">
        <v>123</v>
      </c>
      <c r="G334" s="9">
        <v>180</v>
      </c>
      <c r="H334" s="9">
        <v>1</v>
      </c>
      <c r="I334" s="59"/>
      <c r="J334" s="59"/>
      <c r="K334" s="59"/>
      <c r="L334" s="60">
        <f>IF(AND(A334&gt;=Workings!$B$7, A334&lt;=Workings!$C$7, B334="Scheduled", G334&gt;0, F334&gt;0, (F334/G334)&gt;0.9, OR(D334="RAK", D334="CMN", D334="AGA")), (J334/F334)*(F334-(G334*0.9)), 0)</f>
        <v>0</v>
      </c>
    </row>
    <row r="335" spans="1:12" x14ac:dyDescent="0.35">
      <c r="A335" s="8">
        <v>45120</v>
      </c>
      <c r="B335" s="9" t="s">
        <v>23</v>
      </c>
      <c r="C335" s="9" t="s">
        <v>34</v>
      </c>
      <c r="D335" s="9" t="s">
        <v>21</v>
      </c>
      <c r="E335" s="9" t="s">
        <v>22</v>
      </c>
      <c r="F335" s="9">
        <v>147</v>
      </c>
      <c r="G335" s="9">
        <v>180</v>
      </c>
      <c r="H335" s="9">
        <v>1</v>
      </c>
      <c r="I335" s="59"/>
      <c r="J335" s="59"/>
      <c r="K335" s="59"/>
      <c r="L335" s="60">
        <f>IF(AND(A335&gt;=Workings!$B$7, A335&lt;=Workings!$C$7, B335="Scheduled", G335&gt;0, F335&gt;0, (F335/G335)&gt;0.9, OR(D335="RAK", D335="CMN", D335="AGA")), (J335/F335)*(F335-(G335*0.9)), 0)</f>
        <v>0</v>
      </c>
    </row>
    <row r="336" spans="1:12" x14ac:dyDescent="0.35">
      <c r="A336" s="8">
        <v>45120</v>
      </c>
      <c r="B336" s="9" t="s">
        <v>23</v>
      </c>
      <c r="C336" s="9" t="s">
        <v>34</v>
      </c>
      <c r="D336" s="9" t="s">
        <v>38</v>
      </c>
      <c r="E336" s="9" t="s">
        <v>24</v>
      </c>
      <c r="F336" s="9">
        <v>161</v>
      </c>
      <c r="G336" s="9">
        <v>180</v>
      </c>
      <c r="H336" s="9">
        <v>1</v>
      </c>
      <c r="I336" s="59">
        <v>48.51</v>
      </c>
      <c r="J336" s="59">
        <v>3587.08</v>
      </c>
      <c r="K336" s="59">
        <v>552.86</v>
      </c>
      <c r="L336" s="60">
        <f>IF(AND(A336&gt;=Workings!$B$7, A336&lt;=Workings!$C$7, B336="Scheduled", G336&gt;0, F336&gt;0, (F336/G336)&gt;0.9, OR(D336="RAK", D336="CMN", D336="AGA")), (J336/F336)*(F336-(G336*0.9)), 0)</f>
        <v>0</v>
      </c>
    </row>
    <row r="337" spans="1:12" x14ac:dyDescent="0.35">
      <c r="A337" s="8">
        <v>45120</v>
      </c>
      <c r="B337" s="9" t="s">
        <v>23</v>
      </c>
      <c r="C337" s="9" t="s">
        <v>34</v>
      </c>
      <c r="D337" s="9" t="s">
        <v>21</v>
      </c>
      <c r="E337" s="9" t="s">
        <v>24</v>
      </c>
      <c r="F337" s="9">
        <v>137</v>
      </c>
      <c r="G337" s="9">
        <v>180</v>
      </c>
      <c r="H337" s="9">
        <v>1</v>
      </c>
      <c r="I337" s="59">
        <v>64.680000000000007</v>
      </c>
      <c r="J337" s="59">
        <v>3052.36</v>
      </c>
      <c r="K337" s="59">
        <v>552.86</v>
      </c>
      <c r="L337" s="60">
        <f>IF(AND(A337&gt;=Workings!$B$7, A337&lt;=Workings!$C$7, B337="Scheduled", G337&gt;0, F337&gt;0, (F337/G337)&gt;0.9, OR(D337="RAK", D337="CMN", D337="AGA")), (J337/F337)*(F337-(G337*0.9)), 0)</f>
        <v>0</v>
      </c>
    </row>
    <row r="338" spans="1:12" x14ac:dyDescent="0.35">
      <c r="A338" s="8">
        <v>45121</v>
      </c>
      <c r="B338" s="9" t="s">
        <v>23</v>
      </c>
      <c r="C338" s="9" t="s">
        <v>34</v>
      </c>
      <c r="D338" s="9" t="s">
        <v>38</v>
      </c>
      <c r="E338" s="9" t="s">
        <v>22</v>
      </c>
      <c r="F338" s="9">
        <v>148</v>
      </c>
      <c r="G338" s="9">
        <v>180</v>
      </c>
      <c r="H338" s="9">
        <v>1</v>
      </c>
      <c r="I338" s="59"/>
      <c r="J338" s="59"/>
      <c r="K338" s="59"/>
      <c r="L338" s="60">
        <f>IF(AND(A338&gt;=Workings!$B$7, A338&lt;=Workings!$C$7, B338="Scheduled", G338&gt;0, F338&gt;0, (F338/G338)&gt;0.9, OR(D338="RAK", D338="CMN", D338="AGA")), (J338/F338)*(F338-(G338*0.9)), 0)</f>
        <v>0</v>
      </c>
    </row>
    <row r="339" spans="1:12" x14ac:dyDescent="0.35">
      <c r="A339" s="8">
        <v>45121</v>
      </c>
      <c r="B339" s="9" t="s">
        <v>23</v>
      </c>
      <c r="C339" s="9" t="s">
        <v>34</v>
      </c>
      <c r="D339" s="9" t="s">
        <v>21</v>
      </c>
      <c r="E339" s="9" t="s">
        <v>22</v>
      </c>
      <c r="F339" s="9">
        <v>134</v>
      </c>
      <c r="G339" s="9">
        <v>150</v>
      </c>
      <c r="H339" s="9">
        <v>1</v>
      </c>
      <c r="I339" s="59"/>
      <c r="J339" s="59"/>
      <c r="K339" s="59"/>
      <c r="L339" s="60">
        <f>IF(AND(A339&gt;=Workings!$B$7, A339&lt;=Workings!$C$7, B339="Scheduled", G339&gt;0, F339&gt;0, (F339/G339)&gt;0.9, OR(D339="RAK", D339="CMN", D339="AGA")), (J339/F339)*(F339-(G339*0.9)), 0)</f>
        <v>0</v>
      </c>
    </row>
    <row r="340" spans="1:12" x14ac:dyDescent="0.35">
      <c r="A340" s="8">
        <v>45121</v>
      </c>
      <c r="B340" s="9" t="s">
        <v>23</v>
      </c>
      <c r="C340" s="9" t="s">
        <v>34</v>
      </c>
      <c r="D340" s="9" t="s">
        <v>38</v>
      </c>
      <c r="E340" s="9" t="s">
        <v>24</v>
      </c>
      <c r="F340" s="9">
        <v>136</v>
      </c>
      <c r="G340" s="9">
        <v>180</v>
      </c>
      <c r="H340" s="9">
        <v>1</v>
      </c>
      <c r="I340" s="59">
        <v>31.08</v>
      </c>
      <c r="J340" s="59">
        <v>3030.08</v>
      </c>
      <c r="K340" s="59">
        <v>531.32000000000005</v>
      </c>
      <c r="L340" s="60">
        <f>IF(AND(A340&gt;=Workings!$B$7, A340&lt;=Workings!$C$7, B340="Scheduled", G340&gt;0, F340&gt;0, (F340/G340)&gt;0.9, OR(D340="RAK", D340="CMN", D340="AGA")), (J340/F340)*(F340-(G340*0.9)), 0)</f>
        <v>0</v>
      </c>
    </row>
    <row r="341" spans="1:12" x14ac:dyDescent="0.35">
      <c r="A341" s="8">
        <v>45121</v>
      </c>
      <c r="B341" s="9" t="s">
        <v>23</v>
      </c>
      <c r="C341" s="9" t="s">
        <v>34</v>
      </c>
      <c r="D341" s="9" t="s">
        <v>21</v>
      </c>
      <c r="E341" s="9" t="s">
        <v>24</v>
      </c>
      <c r="F341" s="9">
        <v>144</v>
      </c>
      <c r="G341" s="9">
        <v>150</v>
      </c>
      <c r="H341" s="9">
        <v>1</v>
      </c>
      <c r="I341" s="59">
        <v>35.700000000000003</v>
      </c>
      <c r="J341" s="59">
        <v>3208.32</v>
      </c>
      <c r="K341" s="59">
        <v>488.24</v>
      </c>
      <c r="L341" s="60">
        <f>IF(AND(A341&gt;=Workings!$B$7, A341&lt;=Workings!$C$7, B341="Scheduled", G341&gt;0, F341&gt;0, (F341/G341)&gt;0.9, OR(D341="RAK", D341="CMN", D341="AGA")), (J341/F341)*(F341-(G341*0.9)), 0)</f>
        <v>0</v>
      </c>
    </row>
    <row r="342" spans="1:12" x14ac:dyDescent="0.35">
      <c r="A342" s="8">
        <v>45122</v>
      </c>
      <c r="B342" s="9" t="s">
        <v>23</v>
      </c>
      <c r="C342" s="9" t="s">
        <v>34</v>
      </c>
      <c r="D342" s="9" t="s">
        <v>21</v>
      </c>
      <c r="E342" s="9" t="s">
        <v>22</v>
      </c>
      <c r="F342" s="9">
        <v>144</v>
      </c>
      <c r="G342" s="9">
        <v>150</v>
      </c>
      <c r="H342" s="9">
        <v>1</v>
      </c>
      <c r="I342" s="59"/>
      <c r="J342" s="59"/>
      <c r="K342" s="59"/>
      <c r="L342" s="60">
        <f>IF(AND(A342&gt;=Workings!$B$7, A342&lt;=Workings!$C$7, B342="Scheduled", G342&gt;0, F342&gt;0, (F342/G342)&gt;0.9, OR(D342="RAK", D342="CMN", D342="AGA")), (J342/F342)*(F342-(G342*0.9)), 0)</f>
        <v>0</v>
      </c>
    </row>
    <row r="343" spans="1:12" x14ac:dyDescent="0.35">
      <c r="A343" s="8">
        <v>45122</v>
      </c>
      <c r="B343" s="9" t="s">
        <v>23</v>
      </c>
      <c r="C343" s="9" t="s">
        <v>34</v>
      </c>
      <c r="D343" s="9" t="s">
        <v>38</v>
      </c>
      <c r="E343" s="9" t="s">
        <v>22</v>
      </c>
      <c r="F343" s="9">
        <v>168</v>
      </c>
      <c r="G343" s="9">
        <v>186</v>
      </c>
      <c r="H343" s="9">
        <v>1</v>
      </c>
      <c r="I343" s="59"/>
      <c r="J343" s="59"/>
      <c r="K343" s="59"/>
      <c r="L343" s="60">
        <f>IF(AND(A343&gt;=Workings!$B$7, A343&lt;=Workings!$C$7, B343="Scheduled", G343&gt;0, F343&gt;0, (F343/G343)&gt;0.9, OR(D343="RAK", D343="CMN", D343="AGA")), (J343/F343)*(F343-(G343*0.9)), 0)</f>
        <v>0</v>
      </c>
    </row>
    <row r="344" spans="1:12" x14ac:dyDescent="0.35">
      <c r="A344" s="8">
        <v>45122</v>
      </c>
      <c r="B344" s="9" t="s">
        <v>23</v>
      </c>
      <c r="C344" s="9" t="s">
        <v>34</v>
      </c>
      <c r="D344" s="9" t="s">
        <v>21</v>
      </c>
      <c r="E344" s="9" t="s">
        <v>24</v>
      </c>
      <c r="F344" s="9">
        <v>106</v>
      </c>
      <c r="G344" s="9">
        <v>150</v>
      </c>
      <c r="H344" s="9">
        <v>1</v>
      </c>
      <c r="I344" s="59">
        <v>35.700000000000003</v>
      </c>
      <c r="J344" s="59">
        <v>2361.6799999999998</v>
      </c>
      <c r="K344" s="59">
        <v>488.24</v>
      </c>
      <c r="L344" s="60">
        <f>IF(AND(A344&gt;=Workings!$B$7, A344&lt;=Workings!$C$7, B344="Scheduled", G344&gt;0, F344&gt;0, (F344/G344)&gt;0.9, OR(D344="RAK", D344="CMN", D344="AGA")), (J344/F344)*(F344-(G344*0.9)), 0)</f>
        <v>0</v>
      </c>
    </row>
    <row r="345" spans="1:12" x14ac:dyDescent="0.35">
      <c r="A345" s="8">
        <v>45122</v>
      </c>
      <c r="B345" s="9" t="s">
        <v>23</v>
      </c>
      <c r="C345" s="9" t="s">
        <v>34</v>
      </c>
      <c r="D345" s="9" t="s">
        <v>38</v>
      </c>
      <c r="E345" s="9" t="s">
        <v>24</v>
      </c>
      <c r="F345" s="9">
        <v>165</v>
      </c>
      <c r="G345" s="9">
        <v>186</v>
      </c>
      <c r="H345" s="9">
        <v>1</v>
      </c>
      <c r="I345" s="59">
        <v>65.52</v>
      </c>
      <c r="J345" s="59">
        <v>3676.2</v>
      </c>
      <c r="K345" s="59">
        <v>560.04</v>
      </c>
      <c r="L345" s="60">
        <f>IF(AND(A345&gt;=Workings!$B$7, A345&lt;=Workings!$C$7, B345="Scheduled", G345&gt;0, F345&gt;0, (F345/G345)&gt;0.9, OR(D345="RAK", D345="CMN", D345="AGA")), (J345/F345)*(F345-(G345*0.9)), 0)</f>
        <v>0</v>
      </c>
    </row>
    <row r="346" spans="1:12" x14ac:dyDescent="0.35">
      <c r="A346" s="8">
        <v>45123</v>
      </c>
      <c r="B346" s="9" t="s">
        <v>23</v>
      </c>
      <c r="C346" s="9" t="s">
        <v>34</v>
      </c>
      <c r="D346" s="9" t="s">
        <v>38</v>
      </c>
      <c r="E346" s="9" t="s">
        <v>22</v>
      </c>
      <c r="F346" s="9">
        <v>178</v>
      </c>
      <c r="G346" s="9">
        <v>180</v>
      </c>
      <c r="H346" s="9">
        <v>1</v>
      </c>
      <c r="I346" s="59"/>
      <c r="J346" s="59"/>
      <c r="K346" s="59"/>
      <c r="L346" s="60">
        <f>IF(AND(A346&gt;=Workings!$B$7, A346&lt;=Workings!$C$7, B346="Scheduled", G346&gt;0, F346&gt;0, (F346/G346)&gt;0.9, OR(D346="RAK", D346="CMN", D346="AGA")), (J346/F346)*(F346-(G346*0.9)), 0)</f>
        <v>0</v>
      </c>
    </row>
    <row r="347" spans="1:12" x14ac:dyDescent="0.35">
      <c r="A347" s="8">
        <v>45123</v>
      </c>
      <c r="B347" s="9" t="s">
        <v>23</v>
      </c>
      <c r="C347" s="9" t="s">
        <v>34</v>
      </c>
      <c r="D347" s="9" t="s">
        <v>21</v>
      </c>
      <c r="E347" s="9" t="s">
        <v>22</v>
      </c>
      <c r="F347" s="9">
        <v>161</v>
      </c>
      <c r="G347" s="9">
        <v>180</v>
      </c>
      <c r="H347" s="9">
        <v>1</v>
      </c>
      <c r="I347" s="59"/>
      <c r="J347" s="59"/>
      <c r="K347" s="59"/>
      <c r="L347" s="60">
        <f>IF(AND(A347&gt;=Workings!$B$7, A347&lt;=Workings!$C$7, B347="Scheduled", G347&gt;0, F347&gt;0, (F347/G347)&gt;0.9, OR(D347="RAK", D347="CMN", D347="AGA")), (J347/F347)*(F347-(G347*0.9)), 0)</f>
        <v>0</v>
      </c>
    </row>
    <row r="348" spans="1:12" x14ac:dyDescent="0.35">
      <c r="A348" s="8">
        <v>45123</v>
      </c>
      <c r="B348" s="9" t="s">
        <v>23</v>
      </c>
      <c r="C348" s="9" t="s">
        <v>34</v>
      </c>
      <c r="D348" s="9" t="s">
        <v>38</v>
      </c>
      <c r="E348" s="9" t="s">
        <v>24</v>
      </c>
      <c r="F348" s="9">
        <v>156</v>
      </c>
      <c r="G348" s="9">
        <v>180</v>
      </c>
      <c r="H348" s="9">
        <v>1</v>
      </c>
      <c r="I348" s="59">
        <v>46.62</v>
      </c>
      <c r="J348" s="59">
        <v>3475.68</v>
      </c>
      <c r="K348" s="59">
        <v>531.32000000000005</v>
      </c>
      <c r="L348" s="60">
        <f>IF(AND(A348&gt;=Workings!$B$7, A348&lt;=Workings!$C$7, B348="Scheduled", G348&gt;0, F348&gt;0, (F348/G348)&gt;0.9, OR(D348="RAK", D348="CMN", D348="AGA")), (J348/F348)*(F348-(G348*0.9)), 0)</f>
        <v>0</v>
      </c>
    </row>
    <row r="349" spans="1:12" x14ac:dyDescent="0.35">
      <c r="A349" s="8">
        <v>45123</v>
      </c>
      <c r="B349" s="9" t="s">
        <v>23</v>
      </c>
      <c r="C349" s="9" t="s">
        <v>34</v>
      </c>
      <c r="D349" s="9" t="s">
        <v>21</v>
      </c>
      <c r="E349" s="9" t="s">
        <v>24</v>
      </c>
      <c r="F349" s="9">
        <v>174</v>
      </c>
      <c r="G349" s="9">
        <v>180</v>
      </c>
      <c r="H349" s="9">
        <v>1</v>
      </c>
      <c r="I349" s="59">
        <v>32.340000000000003</v>
      </c>
      <c r="J349" s="59">
        <v>3876.72</v>
      </c>
      <c r="K349" s="59">
        <v>552.86</v>
      </c>
      <c r="L349" s="60">
        <f>IF(AND(A349&gt;=Workings!$B$7, A349&lt;=Workings!$C$7, B349="Scheduled", G349&gt;0, F349&gt;0, (F349/G349)&gt;0.9, OR(D349="RAK", D349="CMN", D349="AGA")), (J349/F349)*(F349-(G349*0.9)), 0)</f>
        <v>0</v>
      </c>
    </row>
    <row r="350" spans="1:12" x14ac:dyDescent="0.35">
      <c r="A350" s="8">
        <v>45124</v>
      </c>
      <c r="B350" s="9" t="s">
        <v>23</v>
      </c>
      <c r="C350" s="9" t="s">
        <v>34</v>
      </c>
      <c r="D350" s="9" t="s">
        <v>21</v>
      </c>
      <c r="E350" s="9" t="s">
        <v>22</v>
      </c>
      <c r="F350" s="9">
        <v>182</v>
      </c>
      <c r="G350" s="9">
        <v>180</v>
      </c>
      <c r="H350" s="9">
        <v>1</v>
      </c>
      <c r="I350" s="59"/>
      <c r="J350" s="59"/>
      <c r="K350" s="59"/>
      <c r="L350" s="60">
        <f>IF(AND(A350&gt;=Workings!$B$7, A350&lt;=Workings!$C$7, B350="Scheduled", G350&gt;0, F350&gt;0, (F350/G350)&gt;0.9, OR(D350="RAK", D350="CMN", D350="AGA")), (J350/F350)*(F350-(G350*0.9)), 0)</f>
        <v>0</v>
      </c>
    </row>
    <row r="351" spans="1:12" x14ac:dyDescent="0.35">
      <c r="A351" s="8">
        <v>45124</v>
      </c>
      <c r="B351" s="9" t="s">
        <v>23</v>
      </c>
      <c r="C351" s="9" t="s">
        <v>34</v>
      </c>
      <c r="D351" s="9" t="s">
        <v>38</v>
      </c>
      <c r="E351" s="9" t="s">
        <v>22</v>
      </c>
      <c r="F351" s="9">
        <v>166</v>
      </c>
      <c r="G351" s="9">
        <v>180</v>
      </c>
      <c r="H351" s="9">
        <v>1</v>
      </c>
      <c r="I351" s="59"/>
      <c r="J351" s="59"/>
      <c r="K351" s="59"/>
      <c r="L351" s="60">
        <f>IF(AND(A351&gt;=Workings!$B$7, A351&lt;=Workings!$C$7, B351="Scheduled", G351&gt;0, F351&gt;0, (F351/G351)&gt;0.9, OR(D351="RAK", D351="CMN", D351="AGA")), (J351/F351)*(F351-(G351*0.9)), 0)</f>
        <v>0</v>
      </c>
    </row>
    <row r="352" spans="1:12" x14ac:dyDescent="0.35">
      <c r="A352" s="8">
        <v>45124</v>
      </c>
      <c r="B352" s="9" t="s">
        <v>23</v>
      </c>
      <c r="C352" s="9" t="s">
        <v>34</v>
      </c>
      <c r="D352" s="9" t="s">
        <v>21</v>
      </c>
      <c r="E352" s="9" t="s">
        <v>24</v>
      </c>
      <c r="F352" s="9">
        <v>147</v>
      </c>
      <c r="G352" s="9">
        <v>180</v>
      </c>
      <c r="H352" s="9">
        <v>1</v>
      </c>
      <c r="I352" s="59">
        <v>40.43</v>
      </c>
      <c r="J352" s="59">
        <v>3275.16</v>
      </c>
      <c r="K352" s="59">
        <v>552.86</v>
      </c>
      <c r="L352" s="60">
        <f>IF(AND(A352&gt;=Workings!$B$7, A352&lt;=Workings!$C$7, B352="Scheduled", G352&gt;0, F352&gt;0, (F352/G352)&gt;0.9, OR(D352="RAK", D352="CMN", D352="AGA")), (J352/F352)*(F352-(G352*0.9)), 0)</f>
        <v>0</v>
      </c>
    </row>
    <row r="353" spans="1:12" x14ac:dyDescent="0.35">
      <c r="A353" s="8">
        <v>45124</v>
      </c>
      <c r="B353" s="9" t="s">
        <v>23</v>
      </c>
      <c r="C353" s="9" t="s">
        <v>34</v>
      </c>
      <c r="D353" s="9" t="s">
        <v>38</v>
      </c>
      <c r="E353" s="9" t="s">
        <v>24</v>
      </c>
      <c r="F353" s="9">
        <v>108</v>
      </c>
      <c r="G353" s="9">
        <v>180</v>
      </c>
      <c r="H353" s="9">
        <v>1</v>
      </c>
      <c r="I353" s="59">
        <v>46.62</v>
      </c>
      <c r="J353" s="59">
        <v>2406.2399999999998</v>
      </c>
      <c r="K353" s="59">
        <v>531.32000000000005</v>
      </c>
      <c r="L353" s="60">
        <f>IF(AND(A353&gt;=Workings!$B$7, A353&lt;=Workings!$C$7, B353="Scheduled", G353&gt;0, F353&gt;0, (F353/G353)&gt;0.9, OR(D353="RAK", D353="CMN", D353="AGA")), (J353/F353)*(F353-(G353*0.9)), 0)</f>
        <v>0</v>
      </c>
    </row>
    <row r="354" spans="1:12" x14ac:dyDescent="0.35">
      <c r="A354" s="8">
        <v>45125</v>
      </c>
      <c r="B354" s="9" t="s">
        <v>23</v>
      </c>
      <c r="C354" s="9" t="s">
        <v>34</v>
      </c>
      <c r="D354" s="9" t="s">
        <v>38</v>
      </c>
      <c r="E354" s="9" t="s">
        <v>22</v>
      </c>
      <c r="F354" s="9">
        <v>168</v>
      </c>
      <c r="G354" s="9">
        <v>180</v>
      </c>
      <c r="H354" s="9">
        <v>1</v>
      </c>
      <c r="I354" s="59"/>
      <c r="J354" s="59"/>
      <c r="K354" s="59"/>
      <c r="L354" s="60">
        <f>IF(AND(A354&gt;=Workings!$B$7, A354&lt;=Workings!$C$7, B354="Scheduled", G354&gt;0, F354&gt;0, (F354/G354)&gt;0.9, OR(D354="RAK", D354="CMN", D354="AGA")), (J354/F354)*(F354-(G354*0.9)), 0)</f>
        <v>0</v>
      </c>
    </row>
    <row r="355" spans="1:12" x14ac:dyDescent="0.35">
      <c r="A355" s="8">
        <v>45125</v>
      </c>
      <c r="B355" s="9" t="s">
        <v>23</v>
      </c>
      <c r="C355" s="9" t="s">
        <v>34</v>
      </c>
      <c r="D355" s="9" t="s">
        <v>38</v>
      </c>
      <c r="E355" s="9" t="s">
        <v>24</v>
      </c>
      <c r="F355" s="9">
        <v>148</v>
      </c>
      <c r="G355" s="9">
        <v>180</v>
      </c>
      <c r="H355" s="9">
        <v>1</v>
      </c>
      <c r="I355" s="59">
        <v>38.85</v>
      </c>
      <c r="J355" s="59">
        <v>3297.44</v>
      </c>
      <c r="K355" s="59">
        <v>531.32000000000005</v>
      </c>
      <c r="L355" s="60">
        <f>IF(AND(A355&gt;=Workings!$B$7, A355&lt;=Workings!$C$7, B355="Scheduled", G355&gt;0, F355&gt;0, (F355/G355)&gt;0.9, OR(D355="RAK", D355="CMN", D355="AGA")), (J355/F355)*(F355-(G355*0.9)), 0)</f>
        <v>0</v>
      </c>
    </row>
    <row r="356" spans="1:12" x14ac:dyDescent="0.35">
      <c r="A356" s="8">
        <v>45126</v>
      </c>
      <c r="B356" s="9" t="s">
        <v>23</v>
      </c>
      <c r="C356" s="9" t="s">
        <v>34</v>
      </c>
      <c r="D356" s="9" t="s">
        <v>38</v>
      </c>
      <c r="E356" s="9" t="s">
        <v>22</v>
      </c>
      <c r="F356" s="9">
        <v>163</v>
      </c>
      <c r="G356" s="9">
        <v>180</v>
      </c>
      <c r="H356" s="9">
        <v>1</v>
      </c>
      <c r="I356" s="59"/>
      <c r="J356" s="59"/>
      <c r="K356" s="59"/>
      <c r="L356" s="60">
        <f>IF(AND(A356&gt;=Workings!$B$7, A356&lt;=Workings!$C$7, B356="Scheduled", G356&gt;0, F356&gt;0, (F356/G356)&gt;0.9, OR(D356="RAK", D356="CMN", D356="AGA")), (J356/F356)*(F356-(G356*0.9)), 0)</f>
        <v>0</v>
      </c>
    </row>
    <row r="357" spans="1:12" x14ac:dyDescent="0.35">
      <c r="A357" s="8">
        <v>45126</v>
      </c>
      <c r="B357" s="9" t="s">
        <v>23</v>
      </c>
      <c r="C357" s="9" t="s">
        <v>34</v>
      </c>
      <c r="D357" s="9" t="s">
        <v>38</v>
      </c>
      <c r="E357" s="9" t="s">
        <v>24</v>
      </c>
      <c r="F357" s="9">
        <v>167</v>
      </c>
      <c r="G357" s="9">
        <v>180</v>
      </c>
      <c r="H357" s="9">
        <v>1</v>
      </c>
      <c r="I357" s="59">
        <v>40.43</v>
      </c>
      <c r="J357" s="59">
        <v>3720.76</v>
      </c>
      <c r="K357" s="59">
        <v>552.86</v>
      </c>
      <c r="L357" s="60">
        <f>IF(AND(A357&gt;=Workings!$B$7, A357&lt;=Workings!$C$7, B357="Scheduled", G357&gt;0, F357&gt;0, (F357/G357)&gt;0.9, OR(D357="RAK", D357="CMN", D357="AGA")), (J357/F357)*(F357-(G357*0.9)), 0)</f>
        <v>0</v>
      </c>
    </row>
    <row r="358" spans="1:12" x14ac:dyDescent="0.35">
      <c r="A358" s="8">
        <v>45127</v>
      </c>
      <c r="B358" s="9" t="s">
        <v>23</v>
      </c>
      <c r="C358" s="9" t="s">
        <v>34</v>
      </c>
      <c r="D358" s="9" t="s">
        <v>38</v>
      </c>
      <c r="E358" s="9" t="s">
        <v>22</v>
      </c>
      <c r="F358" s="9">
        <v>160</v>
      </c>
      <c r="G358" s="9">
        <v>180</v>
      </c>
      <c r="H358" s="9">
        <v>1</v>
      </c>
      <c r="I358" s="59"/>
      <c r="J358" s="59"/>
      <c r="K358" s="59"/>
      <c r="L358" s="60">
        <f>IF(AND(A358&gt;=Workings!$B$7, A358&lt;=Workings!$C$7, B358="Scheduled", G358&gt;0, F358&gt;0, (F358/G358)&gt;0.9, OR(D358="RAK", D358="CMN", D358="AGA")), (J358/F358)*(F358-(G358*0.9)), 0)</f>
        <v>0</v>
      </c>
    </row>
    <row r="359" spans="1:12" x14ac:dyDescent="0.35">
      <c r="A359" s="8">
        <v>45127</v>
      </c>
      <c r="B359" s="9" t="s">
        <v>23</v>
      </c>
      <c r="C359" s="9" t="s">
        <v>34</v>
      </c>
      <c r="D359" s="9" t="s">
        <v>21</v>
      </c>
      <c r="E359" s="9" t="s">
        <v>22</v>
      </c>
      <c r="F359" s="9">
        <v>176</v>
      </c>
      <c r="G359" s="9">
        <v>180</v>
      </c>
      <c r="H359" s="9">
        <v>1</v>
      </c>
      <c r="I359" s="59"/>
      <c r="J359" s="59"/>
      <c r="K359" s="59"/>
      <c r="L359" s="60">
        <f>IF(AND(A359&gt;=Workings!$B$7, A359&lt;=Workings!$C$7, B359="Scheduled", G359&gt;0, F359&gt;0, (F359/G359)&gt;0.9, OR(D359="RAK", D359="CMN", D359="AGA")), (J359/F359)*(F359-(G359*0.9)), 0)</f>
        <v>0</v>
      </c>
    </row>
    <row r="360" spans="1:12" x14ac:dyDescent="0.35">
      <c r="A360" s="8">
        <v>45127</v>
      </c>
      <c r="B360" s="9" t="s">
        <v>23</v>
      </c>
      <c r="C360" s="9" t="s">
        <v>34</v>
      </c>
      <c r="D360" s="9" t="s">
        <v>38</v>
      </c>
      <c r="E360" s="9" t="s">
        <v>24</v>
      </c>
      <c r="F360" s="9">
        <v>154</v>
      </c>
      <c r="G360" s="9">
        <v>180</v>
      </c>
      <c r="H360" s="9">
        <v>1</v>
      </c>
      <c r="I360" s="59">
        <v>32.340000000000003</v>
      </c>
      <c r="J360" s="59">
        <v>3431.12</v>
      </c>
      <c r="K360" s="59">
        <v>552.86</v>
      </c>
      <c r="L360" s="60">
        <f>IF(AND(A360&gt;=Workings!$B$7, A360&lt;=Workings!$C$7, B360="Scheduled", G360&gt;0, F360&gt;0, (F360/G360)&gt;0.9, OR(D360="RAK", D360="CMN", D360="AGA")), (J360/F360)*(F360-(G360*0.9)), 0)</f>
        <v>0</v>
      </c>
    </row>
    <row r="361" spans="1:12" x14ac:dyDescent="0.35">
      <c r="A361" s="8">
        <v>45127</v>
      </c>
      <c r="B361" s="9" t="s">
        <v>23</v>
      </c>
      <c r="C361" s="9" t="s">
        <v>34</v>
      </c>
      <c r="D361" s="9" t="s">
        <v>21</v>
      </c>
      <c r="E361" s="9" t="s">
        <v>24</v>
      </c>
      <c r="F361" s="9">
        <v>154</v>
      </c>
      <c r="G361" s="9">
        <v>180</v>
      </c>
      <c r="H361" s="9">
        <v>1</v>
      </c>
      <c r="I361" s="59">
        <v>48.51</v>
      </c>
      <c r="J361" s="59">
        <v>3431.12</v>
      </c>
      <c r="K361" s="59">
        <v>552.86</v>
      </c>
      <c r="L361" s="60">
        <f>IF(AND(A361&gt;=Workings!$B$7, A361&lt;=Workings!$C$7, B361="Scheduled", G361&gt;0, F361&gt;0, (F361/G361)&gt;0.9, OR(D361="RAK", D361="CMN", D361="AGA")), (J361/F361)*(F361-(G361*0.9)), 0)</f>
        <v>0</v>
      </c>
    </row>
    <row r="362" spans="1:12" x14ac:dyDescent="0.35">
      <c r="A362" s="8">
        <v>45128</v>
      </c>
      <c r="B362" s="9" t="s">
        <v>23</v>
      </c>
      <c r="C362" s="9" t="s">
        <v>34</v>
      </c>
      <c r="D362" s="9" t="s">
        <v>38</v>
      </c>
      <c r="E362" s="9" t="s">
        <v>22</v>
      </c>
      <c r="F362" s="9">
        <v>163</v>
      </c>
      <c r="G362" s="9">
        <v>180</v>
      </c>
      <c r="H362" s="9">
        <v>1</v>
      </c>
      <c r="I362" s="59"/>
      <c r="J362" s="59"/>
      <c r="K362" s="59"/>
      <c r="L362" s="60">
        <f>IF(AND(A362&gt;=Workings!$B$7, A362&lt;=Workings!$C$7, B362="Scheduled", G362&gt;0, F362&gt;0, (F362/G362)&gt;0.9, OR(D362="RAK", D362="CMN", D362="AGA")), (J362/F362)*(F362-(G362*0.9)), 0)</f>
        <v>0</v>
      </c>
    </row>
    <row r="363" spans="1:12" x14ac:dyDescent="0.35">
      <c r="A363" s="8">
        <v>45128</v>
      </c>
      <c r="B363" s="9" t="s">
        <v>23</v>
      </c>
      <c r="C363" s="9" t="s">
        <v>34</v>
      </c>
      <c r="D363" s="9" t="s">
        <v>21</v>
      </c>
      <c r="E363" s="9" t="s">
        <v>22</v>
      </c>
      <c r="F363" s="9">
        <v>143</v>
      </c>
      <c r="G363" s="9">
        <v>150</v>
      </c>
      <c r="H363" s="9">
        <v>1</v>
      </c>
      <c r="I363" s="59"/>
      <c r="J363" s="59"/>
      <c r="K363" s="59"/>
      <c r="L363" s="60">
        <f>IF(AND(A363&gt;=Workings!$B$7, A363&lt;=Workings!$C$7, B363="Scheduled", G363&gt;0, F363&gt;0, (F363/G363)&gt;0.9, OR(D363="RAK", D363="CMN", D363="AGA")), (J363/F363)*(F363-(G363*0.9)), 0)</f>
        <v>0</v>
      </c>
    </row>
    <row r="364" spans="1:12" x14ac:dyDescent="0.35">
      <c r="A364" s="8">
        <v>45128</v>
      </c>
      <c r="B364" s="9" t="s">
        <v>23</v>
      </c>
      <c r="C364" s="9" t="s">
        <v>34</v>
      </c>
      <c r="D364" s="9" t="s">
        <v>38</v>
      </c>
      <c r="E364" s="9" t="s">
        <v>24</v>
      </c>
      <c r="F364" s="9">
        <v>133</v>
      </c>
      <c r="G364" s="9">
        <v>180</v>
      </c>
      <c r="H364" s="9">
        <v>1</v>
      </c>
      <c r="I364" s="59">
        <v>23.31</v>
      </c>
      <c r="J364" s="59">
        <v>2963.24</v>
      </c>
      <c r="K364" s="59">
        <v>531.32000000000005</v>
      </c>
      <c r="L364" s="60">
        <f>IF(AND(A364&gt;=Workings!$B$7, A364&lt;=Workings!$C$7, B364="Scheduled", G364&gt;0, F364&gt;0, (F364/G364)&gt;0.9, OR(D364="RAK", D364="CMN", D364="AGA")), (J364/F364)*(F364-(G364*0.9)), 0)</f>
        <v>0</v>
      </c>
    </row>
    <row r="365" spans="1:12" x14ac:dyDescent="0.35">
      <c r="A365" s="8">
        <v>45128</v>
      </c>
      <c r="B365" s="9" t="s">
        <v>23</v>
      </c>
      <c r="C365" s="9" t="s">
        <v>34</v>
      </c>
      <c r="D365" s="9" t="s">
        <v>21</v>
      </c>
      <c r="E365" s="9" t="s">
        <v>24</v>
      </c>
      <c r="F365" s="9">
        <v>143</v>
      </c>
      <c r="G365" s="9">
        <v>150</v>
      </c>
      <c r="H365" s="9">
        <v>1</v>
      </c>
      <c r="I365" s="59">
        <v>21.42</v>
      </c>
      <c r="J365" s="59">
        <v>3186.04</v>
      </c>
      <c r="K365" s="59">
        <v>488.24</v>
      </c>
      <c r="L365" s="60">
        <f>IF(AND(A365&gt;=Workings!$B$7, A365&lt;=Workings!$C$7, B365="Scheduled", G365&gt;0, F365&gt;0, (F365/G365)&gt;0.9, OR(D365="RAK", D365="CMN", D365="AGA")), (J365/F365)*(F365-(G365*0.9)), 0)</f>
        <v>0</v>
      </c>
    </row>
    <row r="366" spans="1:12" x14ac:dyDescent="0.35">
      <c r="A366" s="8">
        <v>45129</v>
      </c>
      <c r="B366" s="9" t="s">
        <v>23</v>
      </c>
      <c r="C366" s="9" t="s">
        <v>34</v>
      </c>
      <c r="D366" s="9" t="s">
        <v>21</v>
      </c>
      <c r="E366" s="9" t="s">
        <v>22</v>
      </c>
      <c r="F366" s="9">
        <v>132</v>
      </c>
      <c r="G366" s="9">
        <v>150</v>
      </c>
      <c r="H366" s="9">
        <v>1</v>
      </c>
      <c r="I366" s="59"/>
      <c r="J366" s="59"/>
      <c r="K366" s="59"/>
      <c r="L366" s="60">
        <f>IF(AND(A366&gt;=Workings!$B$7, A366&lt;=Workings!$C$7, B366="Scheduled", G366&gt;0, F366&gt;0, (F366/G366)&gt;0.9, OR(D366="RAK", D366="CMN", D366="AGA")), (J366/F366)*(F366-(G366*0.9)), 0)</f>
        <v>0</v>
      </c>
    </row>
    <row r="367" spans="1:12" x14ac:dyDescent="0.35">
      <c r="A367" s="8">
        <v>45129</v>
      </c>
      <c r="B367" s="9" t="s">
        <v>23</v>
      </c>
      <c r="C367" s="9" t="s">
        <v>34</v>
      </c>
      <c r="D367" s="9" t="s">
        <v>38</v>
      </c>
      <c r="E367" s="9" t="s">
        <v>22</v>
      </c>
      <c r="F367" s="9">
        <v>172</v>
      </c>
      <c r="G367" s="9">
        <v>180</v>
      </c>
      <c r="H367" s="9">
        <v>1</v>
      </c>
      <c r="I367" s="59"/>
      <c r="J367" s="59"/>
      <c r="K367" s="59"/>
      <c r="L367" s="60">
        <f>IF(AND(A367&gt;=Workings!$B$7, A367&lt;=Workings!$C$7, B367="Scheduled", G367&gt;0, F367&gt;0, (F367/G367)&gt;0.9, OR(D367="RAK", D367="CMN", D367="AGA")), (J367/F367)*(F367-(G367*0.9)), 0)</f>
        <v>0</v>
      </c>
    </row>
    <row r="368" spans="1:12" x14ac:dyDescent="0.35">
      <c r="A368" s="8">
        <v>45129</v>
      </c>
      <c r="B368" s="9" t="s">
        <v>23</v>
      </c>
      <c r="C368" s="9" t="s">
        <v>34</v>
      </c>
      <c r="D368" s="9" t="s">
        <v>21</v>
      </c>
      <c r="E368" s="9" t="s">
        <v>24</v>
      </c>
      <c r="F368" s="9">
        <v>107</v>
      </c>
      <c r="G368" s="9">
        <v>150</v>
      </c>
      <c r="H368" s="9">
        <v>1</v>
      </c>
      <c r="I368" s="59">
        <v>28.56</v>
      </c>
      <c r="J368" s="59">
        <v>2383.96</v>
      </c>
      <c r="K368" s="59">
        <v>488.24</v>
      </c>
      <c r="L368" s="60">
        <f>IF(AND(A368&gt;=Workings!$B$7, A368&lt;=Workings!$C$7, B368="Scheduled", G368&gt;0, F368&gt;0, (F368/G368)&gt;0.9, OR(D368="RAK", D368="CMN", D368="AGA")), (J368/F368)*(F368-(G368*0.9)), 0)</f>
        <v>0</v>
      </c>
    </row>
    <row r="369" spans="1:12" x14ac:dyDescent="0.35">
      <c r="A369" s="8">
        <v>45129</v>
      </c>
      <c r="B369" s="9" t="s">
        <v>23</v>
      </c>
      <c r="C369" s="9" t="s">
        <v>34</v>
      </c>
      <c r="D369" s="9" t="s">
        <v>38</v>
      </c>
      <c r="E369" s="9" t="s">
        <v>24</v>
      </c>
      <c r="F369" s="9">
        <v>157</v>
      </c>
      <c r="G369" s="9">
        <v>180</v>
      </c>
      <c r="H369" s="9">
        <v>1</v>
      </c>
      <c r="I369" s="59">
        <v>38.85</v>
      </c>
      <c r="J369" s="59">
        <v>3497.96</v>
      </c>
      <c r="K369" s="59">
        <v>531.32000000000005</v>
      </c>
      <c r="L369" s="60">
        <f>IF(AND(A369&gt;=Workings!$B$7, A369&lt;=Workings!$C$7, B369="Scheduled", G369&gt;0, F369&gt;0, (F369/G369)&gt;0.9, OR(D369="RAK", D369="CMN", D369="AGA")), (J369/F369)*(F369-(G369*0.9)), 0)</f>
        <v>0</v>
      </c>
    </row>
    <row r="370" spans="1:12" x14ac:dyDescent="0.35">
      <c r="A370" s="8">
        <v>45130</v>
      </c>
      <c r="B370" s="9" t="s">
        <v>23</v>
      </c>
      <c r="C370" s="9" t="s">
        <v>34</v>
      </c>
      <c r="D370" s="9" t="s">
        <v>38</v>
      </c>
      <c r="E370" s="9" t="s">
        <v>22</v>
      </c>
      <c r="F370" s="9">
        <v>169</v>
      </c>
      <c r="G370" s="9">
        <v>180</v>
      </c>
      <c r="H370" s="9">
        <v>1</v>
      </c>
      <c r="I370" s="59"/>
      <c r="J370" s="59"/>
      <c r="K370" s="59"/>
      <c r="L370" s="60">
        <f>IF(AND(A370&gt;=Workings!$B$7, A370&lt;=Workings!$C$7, B370="Scheduled", G370&gt;0, F370&gt;0, (F370/G370)&gt;0.9, OR(D370="RAK", D370="CMN", D370="AGA")), (J370/F370)*(F370-(G370*0.9)), 0)</f>
        <v>0</v>
      </c>
    </row>
    <row r="371" spans="1:12" x14ac:dyDescent="0.35">
      <c r="A371" s="8">
        <v>45130</v>
      </c>
      <c r="B371" s="9" t="s">
        <v>23</v>
      </c>
      <c r="C371" s="9" t="s">
        <v>34</v>
      </c>
      <c r="D371" s="9" t="s">
        <v>21</v>
      </c>
      <c r="E371" s="9" t="s">
        <v>22</v>
      </c>
      <c r="F371" s="9">
        <v>170</v>
      </c>
      <c r="G371" s="9">
        <v>180</v>
      </c>
      <c r="H371" s="9">
        <v>1</v>
      </c>
      <c r="I371" s="59"/>
      <c r="J371" s="59"/>
      <c r="K371" s="59"/>
      <c r="L371" s="60">
        <f>IF(AND(A371&gt;=Workings!$B$7, A371&lt;=Workings!$C$7, B371="Scheduled", G371&gt;0, F371&gt;0, (F371/G371)&gt;0.9, OR(D371="RAK", D371="CMN", D371="AGA")), (J371/F371)*(F371-(G371*0.9)), 0)</f>
        <v>0</v>
      </c>
    </row>
    <row r="372" spans="1:12" x14ac:dyDescent="0.35">
      <c r="A372" s="8">
        <v>45130</v>
      </c>
      <c r="B372" s="9" t="s">
        <v>23</v>
      </c>
      <c r="C372" s="9" t="s">
        <v>34</v>
      </c>
      <c r="D372" s="9" t="s">
        <v>38</v>
      </c>
      <c r="E372" s="9" t="s">
        <v>24</v>
      </c>
      <c r="F372" s="9">
        <v>152</v>
      </c>
      <c r="G372" s="9">
        <v>180</v>
      </c>
      <c r="H372" s="9">
        <v>1</v>
      </c>
      <c r="I372" s="59">
        <v>32.340000000000003</v>
      </c>
      <c r="J372" s="59">
        <v>3386.56</v>
      </c>
      <c r="K372" s="59">
        <v>552.86</v>
      </c>
      <c r="L372" s="60">
        <f>IF(AND(A372&gt;=Workings!$B$7, A372&lt;=Workings!$C$7, B372="Scheduled", G372&gt;0, F372&gt;0, (F372/G372)&gt;0.9, OR(D372="RAK", D372="CMN", D372="AGA")), (J372/F372)*(F372-(G372*0.9)), 0)</f>
        <v>0</v>
      </c>
    </row>
    <row r="373" spans="1:12" x14ac:dyDescent="0.35">
      <c r="A373" s="8">
        <v>45130</v>
      </c>
      <c r="B373" s="9" t="s">
        <v>23</v>
      </c>
      <c r="C373" s="9" t="s">
        <v>34</v>
      </c>
      <c r="D373" s="9" t="s">
        <v>21</v>
      </c>
      <c r="E373" s="9" t="s">
        <v>24</v>
      </c>
      <c r="F373" s="9">
        <v>153</v>
      </c>
      <c r="G373" s="9">
        <v>180</v>
      </c>
      <c r="H373" s="9">
        <v>1</v>
      </c>
      <c r="I373" s="59">
        <v>48.51</v>
      </c>
      <c r="J373" s="59">
        <v>3408.84</v>
      </c>
      <c r="K373" s="59">
        <v>552.86</v>
      </c>
      <c r="L373" s="60">
        <f>IF(AND(A373&gt;=Workings!$B$7, A373&lt;=Workings!$C$7, B373="Scheduled", G373&gt;0, F373&gt;0, (F373/G373)&gt;0.9, OR(D373="RAK", D373="CMN", D373="AGA")), (J373/F373)*(F373-(G373*0.9)), 0)</f>
        <v>0</v>
      </c>
    </row>
    <row r="374" spans="1:12" x14ac:dyDescent="0.35">
      <c r="A374" s="8">
        <v>45131</v>
      </c>
      <c r="B374" s="9" t="s">
        <v>23</v>
      </c>
      <c r="C374" s="9" t="s">
        <v>34</v>
      </c>
      <c r="D374" s="9" t="s">
        <v>21</v>
      </c>
      <c r="E374" s="9" t="s">
        <v>22</v>
      </c>
      <c r="F374" s="9">
        <v>155</v>
      </c>
      <c r="G374" s="9">
        <v>180</v>
      </c>
      <c r="H374" s="9">
        <v>1</v>
      </c>
      <c r="I374" s="59"/>
      <c r="J374" s="59"/>
      <c r="K374" s="59"/>
      <c r="L374" s="60">
        <f>IF(AND(A374&gt;=Workings!$B$7, A374&lt;=Workings!$C$7, B374="Scheduled", G374&gt;0, F374&gt;0, (F374/G374)&gt;0.9, OR(D374="RAK", D374="CMN", D374="AGA")), (J374/F374)*(F374-(G374*0.9)), 0)</f>
        <v>0</v>
      </c>
    </row>
    <row r="375" spans="1:12" x14ac:dyDescent="0.35">
      <c r="A375" s="8">
        <v>45131</v>
      </c>
      <c r="B375" s="9" t="s">
        <v>23</v>
      </c>
      <c r="C375" s="9" t="s">
        <v>34</v>
      </c>
      <c r="D375" s="9" t="s">
        <v>38</v>
      </c>
      <c r="E375" s="9" t="s">
        <v>22</v>
      </c>
      <c r="F375" s="9">
        <v>172</v>
      </c>
      <c r="G375" s="9">
        <v>180</v>
      </c>
      <c r="H375" s="9">
        <v>1</v>
      </c>
      <c r="I375" s="59"/>
      <c r="J375" s="59"/>
      <c r="K375" s="59"/>
      <c r="L375" s="60">
        <f>IF(AND(A375&gt;=Workings!$B$7, A375&lt;=Workings!$C$7, B375="Scheduled", G375&gt;0, F375&gt;0, (F375/G375)&gt;0.9, OR(D375="RAK", D375="CMN", D375="AGA")), (J375/F375)*(F375-(G375*0.9)), 0)</f>
        <v>0</v>
      </c>
    </row>
    <row r="376" spans="1:12" x14ac:dyDescent="0.35">
      <c r="A376" s="8">
        <v>45131</v>
      </c>
      <c r="B376" s="9" t="s">
        <v>23</v>
      </c>
      <c r="C376" s="9" t="s">
        <v>34</v>
      </c>
      <c r="D376" s="9" t="s">
        <v>21</v>
      </c>
      <c r="E376" s="9" t="s">
        <v>24</v>
      </c>
      <c r="F376" s="9">
        <v>144</v>
      </c>
      <c r="G376" s="9">
        <v>180</v>
      </c>
      <c r="H376" s="9">
        <v>1</v>
      </c>
      <c r="I376" s="59">
        <v>40.43</v>
      </c>
      <c r="J376" s="59">
        <v>3208.32</v>
      </c>
      <c r="K376" s="59">
        <v>552.86</v>
      </c>
      <c r="L376" s="60">
        <f>IF(AND(A376&gt;=Workings!$B$7, A376&lt;=Workings!$C$7, B376="Scheduled", G376&gt;0, F376&gt;0, (F376/G376)&gt;0.9, OR(D376="RAK", D376="CMN", D376="AGA")), (J376/F376)*(F376-(G376*0.9)), 0)</f>
        <v>0</v>
      </c>
    </row>
    <row r="377" spans="1:12" x14ac:dyDescent="0.35">
      <c r="A377" s="8">
        <v>45131</v>
      </c>
      <c r="B377" s="9" t="s">
        <v>23</v>
      </c>
      <c r="C377" s="9" t="s">
        <v>34</v>
      </c>
      <c r="D377" s="9" t="s">
        <v>38</v>
      </c>
      <c r="E377" s="9" t="s">
        <v>24</v>
      </c>
      <c r="F377" s="9">
        <v>140</v>
      </c>
      <c r="G377" s="9">
        <v>180</v>
      </c>
      <c r="H377" s="9">
        <v>1</v>
      </c>
      <c r="I377" s="59">
        <v>32.340000000000003</v>
      </c>
      <c r="J377" s="59">
        <v>3119.2</v>
      </c>
      <c r="K377" s="59">
        <v>552.86</v>
      </c>
      <c r="L377" s="60">
        <f>IF(AND(A377&gt;=Workings!$B$7, A377&lt;=Workings!$C$7, B377="Scheduled", G377&gt;0, F377&gt;0, (F377/G377)&gt;0.9, OR(D377="RAK", D377="CMN", D377="AGA")), (J377/F377)*(F377-(G377*0.9)), 0)</f>
        <v>0</v>
      </c>
    </row>
    <row r="378" spans="1:12" x14ac:dyDescent="0.35">
      <c r="A378" s="8">
        <v>45132</v>
      </c>
      <c r="B378" s="9" t="s">
        <v>23</v>
      </c>
      <c r="C378" s="9" t="s">
        <v>34</v>
      </c>
      <c r="D378" s="9" t="s">
        <v>38</v>
      </c>
      <c r="E378" s="9" t="s">
        <v>22</v>
      </c>
      <c r="F378" s="9">
        <v>159</v>
      </c>
      <c r="G378" s="9">
        <v>180</v>
      </c>
      <c r="H378" s="9">
        <v>1</v>
      </c>
      <c r="I378" s="59"/>
      <c r="J378" s="59"/>
      <c r="K378" s="59"/>
      <c r="L378" s="60">
        <f>IF(AND(A378&gt;=Workings!$B$7, A378&lt;=Workings!$C$7, B378="Scheduled", G378&gt;0, F378&gt;0, (F378/G378)&gt;0.9, OR(D378="RAK", D378="CMN", D378="AGA")), (J378/F378)*(F378-(G378*0.9)), 0)</f>
        <v>0</v>
      </c>
    </row>
    <row r="379" spans="1:12" x14ac:dyDescent="0.35">
      <c r="A379" s="8">
        <v>45132</v>
      </c>
      <c r="B379" s="9" t="s">
        <v>23</v>
      </c>
      <c r="C379" s="9" t="s">
        <v>34</v>
      </c>
      <c r="D379" s="9" t="s">
        <v>38</v>
      </c>
      <c r="E379" s="9" t="s">
        <v>24</v>
      </c>
      <c r="F379" s="9">
        <v>176</v>
      </c>
      <c r="G379" s="9">
        <v>180</v>
      </c>
      <c r="H379" s="9">
        <v>1</v>
      </c>
      <c r="I379" s="59">
        <v>48.51</v>
      </c>
      <c r="J379" s="59">
        <v>3921.28</v>
      </c>
      <c r="K379" s="59">
        <v>552.86</v>
      </c>
      <c r="L379" s="60">
        <f>IF(AND(A379&gt;=Workings!$B$7, A379&lt;=Workings!$C$7, B379="Scheduled", G379&gt;0, F379&gt;0, (F379/G379)&gt;0.9, OR(D379="RAK", D379="CMN", D379="AGA")), (J379/F379)*(F379-(G379*0.9)), 0)</f>
        <v>0</v>
      </c>
    </row>
    <row r="380" spans="1:12" x14ac:dyDescent="0.35">
      <c r="A380" s="8">
        <v>45133</v>
      </c>
      <c r="B380" s="9" t="s">
        <v>23</v>
      </c>
      <c r="C380" s="9" t="s">
        <v>34</v>
      </c>
      <c r="D380" s="9" t="s">
        <v>38</v>
      </c>
      <c r="E380" s="9" t="s">
        <v>22</v>
      </c>
      <c r="F380" s="9">
        <v>161</v>
      </c>
      <c r="G380" s="9">
        <v>180</v>
      </c>
      <c r="H380" s="9">
        <v>1</v>
      </c>
      <c r="I380" s="59"/>
      <c r="J380" s="59"/>
      <c r="K380" s="59"/>
      <c r="L380" s="60">
        <f>IF(AND(A380&gt;=Workings!$B$7, A380&lt;=Workings!$C$7, B380="Scheduled", G380&gt;0, F380&gt;0, (F380/G380)&gt;0.9, OR(D380="RAK", D380="CMN", D380="AGA")), (J380/F380)*(F380-(G380*0.9)), 0)</f>
        <v>0</v>
      </c>
    </row>
    <row r="381" spans="1:12" x14ac:dyDescent="0.35">
      <c r="A381" s="8">
        <v>45133</v>
      </c>
      <c r="B381" s="9" t="s">
        <v>23</v>
      </c>
      <c r="C381" s="9" t="s">
        <v>34</v>
      </c>
      <c r="D381" s="9" t="s">
        <v>38</v>
      </c>
      <c r="E381" s="9" t="s">
        <v>24</v>
      </c>
      <c r="F381" s="9">
        <v>169</v>
      </c>
      <c r="G381" s="9">
        <v>180</v>
      </c>
      <c r="H381" s="9">
        <v>1</v>
      </c>
      <c r="I381" s="59">
        <v>32.340000000000003</v>
      </c>
      <c r="J381" s="59">
        <v>3765.32</v>
      </c>
      <c r="K381" s="59">
        <v>552.86</v>
      </c>
      <c r="L381" s="60">
        <f>IF(AND(A381&gt;=Workings!$B$7, A381&lt;=Workings!$C$7, B381="Scheduled", G381&gt;0, F381&gt;0, (F381/G381)&gt;0.9, OR(D381="RAK", D381="CMN", D381="AGA")), (J381/F381)*(F381-(G381*0.9)), 0)</f>
        <v>0</v>
      </c>
    </row>
    <row r="382" spans="1:12" x14ac:dyDescent="0.35">
      <c r="A382" s="8">
        <v>45134</v>
      </c>
      <c r="B382" s="9" t="s">
        <v>23</v>
      </c>
      <c r="C382" s="9" t="s">
        <v>34</v>
      </c>
      <c r="D382" s="9" t="s">
        <v>38</v>
      </c>
      <c r="E382" s="9" t="s">
        <v>22</v>
      </c>
      <c r="F382" s="9">
        <v>139</v>
      </c>
      <c r="G382" s="9">
        <v>180</v>
      </c>
      <c r="H382" s="9">
        <v>1</v>
      </c>
      <c r="I382" s="59"/>
      <c r="J382" s="59"/>
      <c r="K382" s="59"/>
      <c r="L382" s="60">
        <f>IF(AND(A382&gt;=Workings!$B$7, A382&lt;=Workings!$C$7, B382="Scheduled", G382&gt;0, F382&gt;0, (F382/G382)&gt;0.9, OR(D382="RAK", D382="CMN", D382="AGA")), (J382/F382)*(F382-(G382*0.9)), 0)</f>
        <v>0</v>
      </c>
    </row>
    <row r="383" spans="1:12" x14ac:dyDescent="0.35">
      <c r="A383" s="8">
        <v>45134</v>
      </c>
      <c r="B383" s="9" t="s">
        <v>23</v>
      </c>
      <c r="C383" s="9" t="s">
        <v>34</v>
      </c>
      <c r="D383" s="9" t="s">
        <v>21</v>
      </c>
      <c r="E383" s="9" t="s">
        <v>22</v>
      </c>
      <c r="F383" s="9">
        <v>172</v>
      </c>
      <c r="G383" s="9">
        <v>180</v>
      </c>
      <c r="H383" s="9">
        <v>1</v>
      </c>
      <c r="I383" s="59"/>
      <c r="J383" s="59"/>
      <c r="K383" s="59"/>
      <c r="L383" s="60">
        <f>IF(AND(A383&gt;=Workings!$B$7, A383&lt;=Workings!$C$7, B383="Scheduled", G383&gt;0, F383&gt;0, (F383/G383)&gt;0.9, OR(D383="RAK", D383="CMN", D383="AGA")), (J383/F383)*(F383-(G383*0.9)), 0)</f>
        <v>0</v>
      </c>
    </row>
    <row r="384" spans="1:12" x14ac:dyDescent="0.35">
      <c r="A384" s="8">
        <v>45134</v>
      </c>
      <c r="B384" s="9" t="s">
        <v>23</v>
      </c>
      <c r="C384" s="9" t="s">
        <v>34</v>
      </c>
      <c r="D384" s="9" t="s">
        <v>38</v>
      </c>
      <c r="E384" s="9" t="s">
        <v>24</v>
      </c>
      <c r="F384" s="9">
        <v>169</v>
      </c>
      <c r="G384" s="9">
        <v>180</v>
      </c>
      <c r="H384" s="9">
        <v>1</v>
      </c>
      <c r="I384" s="59">
        <v>38.85</v>
      </c>
      <c r="J384" s="59">
        <v>3765.32</v>
      </c>
      <c r="K384" s="59">
        <v>531.32000000000005</v>
      </c>
      <c r="L384" s="60">
        <f>IF(AND(A384&gt;=Workings!$B$7, A384&lt;=Workings!$C$7, B384="Scheduled", G384&gt;0, F384&gt;0, (F384/G384)&gt;0.9, OR(D384="RAK", D384="CMN", D384="AGA")), (J384/F384)*(F384-(G384*0.9)), 0)</f>
        <v>0</v>
      </c>
    </row>
    <row r="385" spans="1:12" x14ac:dyDescent="0.35">
      <c r="A385" s="8">
        <v>45134</v>
      </c>
      <c r="B385" s="9" t="s">
        <v>23</v>
      </c>
      <c r="C385" s="9" t="s">
        <v>34</v>
      </c>
      <c r="D385" s="9" t="s">
        <v>21</v>
      </c>
      <c r="E385" s="9" t="s">
        <v>24</v>
      </c>
      <c r="F385" s="9">
        <v>177</v>
      </c>
      <c r="G385" s="9">
        <v>180</v>
      </c>
      <c r="H385" s="9">
        <v>1</v>
      </c>
      <c r="I385" s="59">
        <v>56.6</v>
      </c>
      <c r="J385" s="59">
        <v>3943.56</v>
      </c>
      <c r="K385" s="59">
        <v>552.86</v>
      </c>
      <c r="L385" s="60">
        <f>IF(AND(A385&gt;=Workings!$B$7, A385&lt;=Workings!$C$7, B385="Scheduled", G385&gt;0, F385&gt;0, (F385/G385)&gt;0.9, OR(D385="RAK", D385="CMN", D385="AGA")), (J385/F385)*(F385-(G385*0.9)), 0)</f>
        <v>0</v>
      </c>
    </row>
    <row r="386" spans="1:12" x14ac:dyDescent="0.35">
      <c r="A386" s="8">
        <v>45135</v>
      </c>
      <c r="B386" s="9" t="s">
        <v>23</v>
      </c>
      <c r="C386" s="9" t="s">
        <v>34</v>
      </c>
      <c r="D386" s="9" t="s">
        <v>38</v>
      </c>
      <c r="E386" s="9" t="s">
        <v>22</v>
      </c>
      <c r="F386" s="9">
        <v>122</v>
      </c>
      <c r="G386" s="9">
        <v>150</v>
      </c>
      <c r="H386" s="9">
        <v>1</v>
      </c>
      <c r="I386" s="59"/>
      <c r="J386" s="59"/>
      <c r="K386" s="59"/>
      <c r="L386" s="60">
        <f>IF(AND(A386&gt;=Workings!$B$7, A386&lt;=Workings!$C$7, B386="Scheduled", G386&gt;0, F386&gt;0, (F386/G386)&gt;0.9, OR(D386="RAK", D386="CMN", D386="AGA")), (J386/F386)*(F386-(G386*0.9)), 0)</f>
        <v>0</v>
      </c>
    </row>
    <row r="387" spans="1:12" x14ac:dyDescent="0.35">
      <c r="A387" s="8">
        <v>45135</v>
      </c>
      <c r="B387" s="9" t="s">
        <v>23</v>
      </c>
      <c r="C387" s="9" t="s">
        <v>34</v>
      </c>
      <c r="D387" s="9" t="s">
        <v>21</v>
      </c>
      <c r="E387" s="9" t="s">
        <v>22</v>
      </c>
      <c r="F387" s="9">
        <v>143</v>
      </c>
      <c r="G387" s="9">
        <v>150</v>
      </c>
      <c r="H387" s="9">
        <v>1</v>
      </c>
      <c r="I387" s="59"/>
      <c r="J387" s="59"/>
      <c r="K387" s="59"/>
      <c r="L387" s="60">
        <f>IF(AND(A387&gt;=Workings!$B$7, A387&lt;=Workings!$C$7, B387="Scheduled", G387&gt;0, F387&gt;0, (F387/G387)&gt;0.9, OR(D387="RAK", D387="CMN", D387="AGA")), (J387/F387)*(F387-(G387*0.9)), 0)</f>
        <v>0</v>
      </c>
    </row>
    <row r="388" spans="1:12" x14ac:dyDescent="0.35">
      <c r="A388" s="8">
        <v>45135</v>
      </c>
      <c r="B388" s="9" t="s">
        <v>23</v>
      </c>
      <c r="C388" s="9" t="s">
        <v>34</v>
      </c>
      <c r="D388" s="9" t="s">
        <v>38</v>
      </c>
      <c r="E388" s="9" t="s">
        <v>24</v>
      </c>
      <c r="F388" s="9">
        <v>150</v>
      </c>
      <c r="G388" s="9">
        <v>150</v>
      </c>
      <c r="H388" s="9">
        <v>1</v>
      </c>
      <c r="I388" s="59">
        <v>21.42</v>
      </c>
      <c r="J388" s="59">
        <v>3342</v>
      </c>
      <c r="K388" s="59">
        <v>488.24</v>
      </c>
      <c r="L388" s="60">
        <f>IF(AND(A388&gt;=Workings!$B$7, A388&lt;=Workings!$C$7, B388="Scheduled", G388&gt;0, F388&gt;0, (F388/G388)&gt;0.9, OR(D388="RAK", D388="CMN", D388="AGA")), (J388/F388)*(F388-(G388*0.9)), 0)</f>
        <v>0</v>
      </c>
    </row>
    <row r="389" spans="1:12" x14ac:dyDescent="0.35">
      <c r="A389" s="8">
        <v>45135</v>
      </c>
      <c r="B389" s="9" t="s">
        <v>23</v>
      </c>
      <c r="C389" s="9" t="s">
        <v>34</v>
      </c>
      <c r="D389" s="9" t="s">
        <v>21</v>
      </c>
      <c r="E389" s="9" t="s">
        <v>24</v>
      </c>
      <c r="F389" s="9">
        <v>148</v>
      </c>
      <c r="G389" s="9">
        <v>150</v>
      </c>
      <c r="H389" s="9">
        <v>1</v>
      </c>
      <c r="I389" s="59">
        <v>28.56</v>
      </c>
      <c r="J389" s="59">
        <v>3297.44</v>
      </c>
      <c r="K389" s="59">
        <v>488.24</v>
      </c>
      <c r="L389" s="60">
        <f>IF(AND(A389&gt;=Workings!$B$7, A389&lt;=Workings!$C$7, B389="Scheduled", G389&gt;0, F389&gt;0, (F389/G389)&gt;0.9, OR(D389="RAK", D389="CMN", D389="AGA")), (J389/F389)*(F389-(G389*0.9)), 0)</f>
        <v>0</v>
      </c>
    </row>
    <row r="390" spans="1:12" x14ac:dyDescent="0.35">
      <c r="A390" s="8">
        <v>45136</v>
      </c>
      <c r="B390" s="9" t="s">
        <v>23</v>
      </c>
      <c r="C390" s="9" t="s">
        <v>34</v>
      </c>
      <c r="D390" s="9" t="s">
        <v>21</v>
      </c>
      <c r="E390" s="9" t="s">
        <v>22</v>
      </c>
      <c r="F390" s="9">
        <v>125</v>
      </c>
      <c r="G390" s="9">
        <v>180</v>
      </c>
      <c r="H390" s="9">
        <v>1</v>
      </c>
      <c r="I390" s="59"/>
      <c r="J390" s="59"/>
      <c r="K390" s="59"/>
      <c r="L390" s="60">
        <f>IF(AND(A390&gt;=Workings!$B$7, A390&lt;=Workings!$C$7, B390="Scheduled", G390&gt;0, F390&gt;0, (F390/G390)&gt;0.9, OR(D390="RAK", D390="CMN", D390="AGA")), (J390/F390)*(F390-(G390*0.9)), 0)</f>
        <v>0</v>
      </c>
    </row>
    <row r="391" spans="1:12" x14ac:dyDescent="0.35">
      <c r="A391" s="8">
        <v>45136</v>
      </c>
      <c r="B391" s="9" t="s">
        <v>23</v>
      </c>
      <c r="C391" s="9" t="s">
        <v>34</v>
      </c>
      <c r="D391" s="9" t="s">
        <v>38</v>
      </c>
      <c r="E391" s="9" t="s">
        <v>22</v>
      </c>
      <c r="F391" s="9">
        <v>172</v>
      </c>
      <c r="G391" s="9">
        <v>180</v>
      </c>
      <c r="H391" s="9">
        <v>1</v>
      </c>
      <c r="I391" s="59"/>
      <c r="J391" s="59"/>
      <c r="K391" s="59"/>
      <c r="L391" s="60">
        <f>IF(AND(A391&gt;=Workings!$B$7, A391&lt;=Workings!$C$7, B391="Scheduled", G391&gt;0, F391&gt;0, (F391/G391)&gt;0.9, OR(D391="RAK", D391="CMN", D391="AGA")), (J391/F391)*(F391-(G391*0.9)), 0)</f>
        <v>0</v>
      </c>
    </row>
    <row r="392" spans="1:12" x14ac:dyDescent="0.35">
      <c r="A392" s="8">
        <v>45136</v>
      </c>
      <c r="B392" s="9" t="s">
        <v>23</v>
      </c>
      <c r="C392" s="9" t="s">
        <v>34</v>
      </c>
      <c r="D392" s="9" t="s">
        <v>21</v>
      </c>
      <c r="E392" s="9" t="s">
        <v>24</v>
      </c>
      <c r="F392" s="9">
        <v>156</v>
      </c>
      <c r="G392" s="9">
        <v>180</v>
      </c>
      <c r="H392" s="9">
        <v>1</v>
      </c>
      <c r="I392" s="59">
        <v>46.62</v>
      </c>
      <c r="J392" s="59">
        <v>3475.68</v>
      </c>
      <c r="K392" s="59">
        <v>531.32000000000005</v>
      </c>
      <c r="L392" s="60">
        <f>IF(AND(A392&gt;=Workings!$B$7, A392&lt;=Workings!$C$7, B392="Scheduled", G392&gt;0, F392&gt;0, (F392/G392)&gt;0.9, OR(D392="RAK", D392="CMN", D392="AGA")), (J392/F392)*(F392-(G392*0.9)), 0)</f>
        <v>0</v>
      </c>
    </row>
    <row r="393" spans="1:12" x14ac:dyDescent="0.35">
      <c r="A393" s="8">
        <v>45136</v>
      </c>
      <c r="B393" s="9" t="s">
        <v>25</v>
      </c>
      <c r="C393" s="9" t="s">
        <v>34</v>
      </c>
      <c r="D393" s="9" t="s">
        <v>38</v>
      </c>
      <c r="E393" s="9" t="s">
        <v>24</v>
      </c>
      <c r="F393" s="9">
        <v>0</v>
      </c>
      <c r="G393" s="9">
        <v>180</v>
      </c>
      <c r="H393" s="9">
        <v>1</v>
      </c>
      <c r="I393" s="59">
        <v>40.43</v>
      </c>
      <c r="J393" s="59"/>
      <c r="K393" s="59">
        <v>552.86</v>
      </c>
      <c r="L393" s="60">
        <f>IF(AND(A393&gt;=Workings!$B$7, A393&lt;=Workings!$C$7, B393="Scheduled", G393&gt;0, F393&gt;0, (F393/G393)&gt;0.9, OR(D393="RAK", D393="CMN", D393="AGA")), (J393/F393)*(F393-(G393*0.9)), 0)</f>
        <v>0</v>
      </c>
    </row>
    <row r="394" spans="1:12" x14ac:dyDescent="0.35">
      <c r="A394" s="8">
        <v>45137</v>
      </c>
      <c r="B394" s="9" t="s">
        <v>23</v>
      </c>
      <c r="C394" s="9" t="s">
        <v>34</v>
      </c>
      <c r="D394" s="9" t="s">
        <v>38</v>
      </c>
      <c r="E394" s="9" t="s">
        <v>22</v>
      </c>
      <c r="F394" s="9">
        <v>173</v>
      </c>
      <c r="G394" s="9">
        <v>180</v>
      </c>
      <c r="H394" s="9">
        <v>1</v>
      </c>
      <c r="I394" s="59"/>
      <c r="J394" s="59"/>
      <c r="K394" s="59"/>
      <c r="L394" s="60">
        <f>IF(AND(A394&gt;=Workings!$B$7, A394&lt;=Workings!$C$7, B394="Scheduled", G394&gt;0, F394&gt;0, (F394/G394)&gt;0.9, OR(D394="RAK", D394="CMN", D394="AGA")), (J394/F394)*(F394-(G394*0.9)), 0)</f>
        <v>0</v>
      </c>
    </row>
    <row r="395" spans="1:12" x14ac:dyDescent="0.35">
      <c r="A395" s="8">
        <v>45137</v>
      </c>
      <c r="B395" s="9" t="s">
        <v>23</v>
      </c>
      <c r="C395" s="9" t="s">
        <v>34</v>
      </c>
      <c r="D395" s="9" t="s">
        <v>21</v>
      </c>
      <c r="E395" s="9" t="s">
        <v>22</v>
      </c>
      <c r="F395" s="9">
        <v>174</v>
      </c>
      <c r="G395" s="9">
        <v>180</v>
      </c>
      <c r="H395" s="9">
        <v>1</v>
      </c>
      <c r="I395" s="59"/>
      <c r="J395" s="59"/>
      <c r="K395" s="59"/>
      <c r="L395" s="60">
        <f>IF(AND(A395&gt;=Workings!$B$7, A395&lt;=Workings!$C$7, B395="Scheduled", G395&gt;0, F395&gt;0, (F395/G395)&gt;0.9, OR(D395="RAK", D395="CMN", D395="AGA")), (J395/F395)*(F395-(G395*0.9)), 0)</f>
        <v>0</v>
      </c>
    </row>
    <row r="396" spans="1:12" x14ac:dyDescent="0.35">
      <c r="A396" s="8">
        <v>45137</v>
      </c>
      <c r="B396" s="9" t="s">
        <v>23</v>
      </c>
      <c r="C396" s="9" t="s">
        <v>34</v>
      </c>
      <c r="D396" s="9" t="s">
        <v>38</v>
      </c>
      <c r="E396" s="9" t="s">
        <v>24</v>
      </c>
      <c r="F396" s="9">
        <v>175</v>
      </c>
      <c r="G396" s="9">
        <v>180</v>
      </c>
      <c r="H396" s="9">
        <v>1</v>
      </c>
      <c r="I396" s="59">
        <v>31.08</v>
      </c>
      <c r="J396" s="59">
        <v>3899</v>
      </c>
      <c r="K396" s="59">
        <v>531.32000000000005</v>
      </c>
      <c r="L396" s="60">
        <f>IF(AND(A396&gt;=Workings!$B$7, A396&lt;=Workings!$C$7, B396="Scheduled", G396&gt;0, F396&gt;0, (F396/G396)&gt;0.9, OR(D396="RAK", D396="CMN", D396="AGA")), (J396/F396)*(F396-(G396*0.9)), 0)</f>
        <v>0</v>
      </c>
    </row>
    <row r="397" spans="1:12" x14ac:dyDescent="0.35">
      <c r="A397" s="8">
        <v>45137</v>
      </c>
      <c r="B397" s="9" t="s">
        <v>23</v>
      </c>
      <c r="C397" s="9" t="s">
        <v>34</v>
      </c>
      <c r="D397" s="9" t="s">
        <v>21</v>
      </c>
      <c r="E397" s="9" t="s">
        <v>24</v>
      </c>
      <c r="F397" s="9">
        <v>171</v>
      </c>
      <c r="G397" s="9">
        <v>180</v>
      </c>
      <c r="H397" s="9">
        <v>1</v>
      </c>
      <c r="I397" s="59">
        <v>32.340000000000003</v>
      </c>
      <c r="J397" s="59">
        <v>3809.88</v>
      </c>
      <c r="K397" s="59">
        <v>552.86</v>
      </c>
      <c r="L397" s="60">
        <f>IF(AND(A397&gt;=Workings!$B$7, A397&lt;=Workings!$C$7, B397="Scheduled", G397&gt;0, F397&gt;0, (F397/G397)&gt;0.9, OR(D397="RAK", D397="CMN", D397="AGA")), (J397/F397)*(F397-(G397*0.9)), 0)</f>
        <v>0</v>
      </c>
    </row>
    <row r="398" spans="1:12" x14ac:dyDescent="0.35">
      <c r="A398" s="8">
        <v>45138</v>
      </c>
      <c r="B398" s="9" t="s">
        <v>23</v>
      </c>
      <c r="C398" s="9" t="s">
        <v>34</v>
      </c>
      <c r="D398" s="9" t="s">
        <v>21</v>
      </c>
      <c r="E398" s="9" t="s">
        <v>22</v>
      </c>
      <c r="F398" s="9">
        <v>163</v>
      </c>
      <c r="G398" s="9">
        <v>180</v>
      </c>
      <c r="H398" s="9">
        <v>1</v>
      </c>
      <c r="I398" s="59"/>
      <c r="J398" s="59"/>
      <c r="K398" s="59"/>
      <c r="L398" s="60">
        <f>IF(AND(A398&gt;=Workings!$B$7, A398&lt;=Workings!$C$7, B398="Scheduled", G398&gt;0, F398&gt;0, (F398/G398)&gt;0.9, OR(D398="RAK", D398="CMN", D398="AGA")), (J398/F398)*(F398-(G398*0.9)), 0)</f>
        <v>0</v>
      </c>
    </row>
    <row r="399" spans="1:12" x14ac:dyDescent="0.35">
      <c r="A399" s="8">
        <v>45138</v>
      </c>
      <c r="B399" s="9" t="s">
        <v>23</v>
      </c>
      <c r="C399" s="9" t="s">
        <v>34</v>
      </c>
      <c r="D399" s="9" t="s">
        <v>38</v>
      </c>
      <c r="E399" s="9" t="s">
        <v>22</v>
      </c>
      <c r="F399" s="9">
        <v>118</v>
      </c>
      <c r="G399" s="9">
        <v>180</v>
      </c>
      <c r="H399" s="9">
        <v>1</v>
      </c>
      <c r="I399" s="59"/>
      <c r="J399" s="59"/>
      <c r="K399" s="59"/>
      <c r="L399" s="60">
        <f>IF(AND(A399&gt;=Workings!$B$7, A399&lt;=Workings!$C$7, B399="Scheduled", G399&gt;0, F399&gt;0, (F399/G399)&gt;0.9, OR(D399="RAK", D399="CMN", D399="AGA")), (J399/F399)*(F399-(G399*0.9)), 0)</f>
        <v>0</v>
      </c>
    </row>
    <row r="400" spans="1:12" x14ac:dyDescent="0.35">
      <c r="A400" s="8">
        <v>45138</v>
      </c>
      <c r="B400" s="9" t="s">
        <v>23</v>
      </c>
      <c r="C400" s="9" t="s">
        <v>34</v>
      </c>
      <c r="D400" s="9" t="s">
        <v>21</v>
      </c>
      <c r="E400" s="9" t="s">
        <v>24</v>
      </c>
      <c r="F400" s="9">
        <v>171</v>
      </c>
      <c r="G400" s="9">
        <v>180</v>
      </c>
      <c r="H400" s="9">
        <v>1</v>
      </c>
      <c r="I400" s="59">
        <v>54.39</v>
      </c>
      <c r="J400" s="59">
        <v>3809.88</v>
      </c>
      <c r="K400" s="59">
        <v>531.32000000000005</v>
      </c>
      <c r="L400" s="60">
        <f>IF(AND(A400&gt;=Workings!$B$7, A400&lt;=Workings!$C$7, B400="Scheduled", G400&gt;0, F400&gt;0, (F400/G400)&gt;0.9, OR(D400="RAK", D400="CMN", D400="AGA")), (J400/F400)*(F400-(G400*0.9)), 0)</f>
        <v>0</v>
      </c>
    </row>
    <row r="401" spans="1:12" x14ac:dyDescent="0.35">
      <c r="A401" s="8">
        <v>45138</v>
      </c>
      <c r="B401" s="9" t="s">
        <v>23</v>
      </c>
      <c r="C401" s="9" t="s">
        <v>34</v>
      </c>
      <c r="D401" s="9" t="s">
        <v>38</v>
      </c>
      <c r="E401" s="9" t="s">
        <v>24</v>
      </c>
      <c r="F401" s="9">
        <v>181</v>
      </c>
      <c r="G401" s="9">
        <v>180</v>
      </c>
      <c r="H401" s="9">
        <v>1</v>
      </c>
      <c r="I401" s="59">
        <v>62.16</v>
      </c>
      <c r="J401" s="59">
        <v>4032.68</v>
      </c>
      <c r="K401" s="59">
        <v>531.32000000000005</v>
      </c>
      <c r="L401" s="60">
        <f>IF(AND(A401&gt;=Workings!$B$7, A401&lt;=Workings!$C$7, B401="Scheduled", G401&gt;0, F401&gt;0, (F401/G401)&gt;0.9, OR(D401="RAK", D401="CMN", D401="AGA")), (J401/F401)*(F401-(G401*0.9)), 0)</f>
        <v>0</v>
      </c>
    </row>
    <row r="402" spans="1:12" x14ac:dyDescent="0.35">
      <c r="A402" s="8">
        <v>45139</v>
      </c>
      <c r="B402" s="9" t="s">
        <v>23</v>
      </c>
      <c r="C402" s="9" t="s">
        <v>34</v>
      </c>
      <c r="D402" s="9" t="s">
        <v>38</v>
      </c>
      <c r="E402" s="9" t="s">
        <v>22</v>
      </c>
      <c r="F402" s="9">
        <v>175</v>
      </c>
      <c r="G402" s="9">
        <v>180</v>
      </c>
      <c r="H402" s="9">
        <v>1</v>
      </c>
      <c r="I402" s="59"/>
      <c r="J402" s="59"/>
      <c r="K402" s="59"/>
      <c r="L402" s="60">
        <f>IF(AND(A402&gt;=Workings!$B$7, A402&lt;=Workings!$C$7, B402="Scheduled", G402&gt;0, F402&gt;0, (F402/G402)&gt;0.9, OR(D402="RAK", D402="CMN", D402="AGA")), (J402/F402)*(F402-(G402*0.9)), 0)</f>
        <v>0</v>
      </c>
    </row>
    <row r="403" spans="1:12" x14ac:dyDescent="0.35">
      <c r="A403" s="8">
        <v>45139</v>
      </c>
      <c r="B403" s="9" t="s">
        <v>23</v>
      </c>
      <c r="C403" s="9" t="s">
        <v>34</v>
      </c>
      <c r="D403" s="9" t="s">
        <v>38</v>
      </c>
      <c r="E403" s="9" t="s">
        <v>24</v>
      </c>
      <c r="F403" s="9">
        <v>159</v>
      </c>
      <c r="G403" s="9">
        <v>180</v>
      </c>
      <c r="H403" s="9">
        <v>1</v>
      </c>
      <c r="I403" s="59">
        <v>32.340000000000003</v>
      </c>
      <c r="J403" s="59">
        <v>3542.52</v>
      </c>
      <c r="K403" s="59">
        <v>552.86</v>
      </c>
      <c r="L403" s="60">
        <f>IF(AND(A403&gt;=Workings!$B$7, A403&lt;=Workings!$C$7, B403="Scheduled", G403&gt;0, F403&gt;0, (F403/G403)&gt;0.9, OR(D403="RAK", D403="CMN", D403="AGA")), (J403/F403)*(F403-(G403*0.9)), 0)</f>
        <v>0</v>
      </c>
    </row>
    <row r="404" spans="1:12" x14ac:dyDescent="0.35">
      <c r="A404" s="8">
        <v>45140</v>
      </c>
      <c r="B404" s="9" t="s">
        <v>23</v>
      </c>
      <c r="C404" s="9" t="s">
        <v>34</v>
      </c>
      <c r="D404" s="9" t="s">
        <v>38</v>
      </c>
      <c r="E404" s="9" t="s">
        <v>22</v>
      </c>
      <c r="F404" s="9">
        <v>149</v>
      </c>
      <c r="G404" s="9">
        <v>180</v>
      </c>
      <c r="H404" s="9">
        <v>1</v>
      </c>
      <c r="I404" s="59"/>
      <c r="J404" s="59"/>
      <c r="K404" s="59"/>
      <c r="L404" s="60">
        <f>IF(AND(A404&gt;=Workings!$B$7, A404&lt;=Workings!$C$7, B404="Scheduled", G404&gt;0, F404&gt;0, (F404/G404)&gt;0.9, OR(D404="RAK", D404="CMN", D404="AGA")), (J404/F404)*(F404-(G404*0.9)), 0)</f>
        <v>0</v>
      </c>
    </row>
    <row r="405" spans="1:12" x14ac:dyDescent="0.35">
      <c r="A405" s="8">
        <v>45140</v>
      </c>
      <c r="B405" s="9" t="s">
        <v>23</v>
      </c>
      <c r="C405" s="9" t="s">
        <v>34</v>
      </c>
      <c r="D405" s="9" t="s">
        <v>38</v>
      </c>
      <c r="E405" s="9" t="s">
        <v>24</v>
      </c>
      <c r="F405" s="9">
        <v>150</v>
      </c>
      <c r="G405" s="9">
        <v>180</v>
      </c>
      <c r="H405" s="9">
        <v>1</v>
      </c>
      <c r="I405" s="59">
        <v>48.51</v>
      </c>
      <c r="J405" s="59">
        <v>3342</v>
      </c>
      <c r="K405" s="59">
        <v>552.86</v>
      </c>
      <c r="L405" s="60">
        <f>IF(AND(A405&gt;=Workings!$B$7, A405&lt;=Workings!$C$7, B405="Scheduled", G405&gt;0, F405&gt;0, (F405/G405)&gt;0.9, OR(D405="RAK", D405="CMN", D405="AGA")), (J405/F405)*(F405-(G405*0.9)), 0)</f>
        <v>0</v>
      </c>
    </row>
    <row r="406" spans="1:12" x14ac:dyDescent="0.35">
      <c r="A406" s="8">
        <v>45141</v>
      </c>
      <c r="B406" s="9" t="s">
        <v>23</v>
      </c>
      <c r="C406" s="9" t="s">
        <v>34</v>
      </c>
      <c r="D406" s="9" t="s">
        <v>38</v>
      </c>
      <c r="E406" s="9" t="s">
        <v>22</v>
      </c>
      <c r="F406" s="9">
        <v>114</v>
      </c>
      <c r="G406" s="9">
        <v>180</v>
      </c>
      <c r="H406" s="9">
        <v>1</v>
      </c>
      <c r="I406" s="59"/>
      <c r="J406" s="59"/>
      <c r="K406" s="59"/>
      <c r="L406" s="60">
        <f>IF(AND(A406&gt;=Workings!$B$7, A406&lt;=Workings!$C$7, B406="Scheduled", G406&gt;0, F406&gt;0, (F406/G406)&gt;0.9, OR(D406="RAK", D406="CMN", D406="AGA")), (J406/F406)*(F406-(G406*0.9)), 0)</f>
        <v>0</v>
      </c>
    </row>
    <row r="407" spans="1:12" x14ac:dyDescent="0.35">
      <c r="A407" s="8">
        <v>45141</v>
      </c>
      <c r="B407" s="9" t="s">
        <v>23</v>
      </c>
      <c r="C407" s="9" t="s">
        <v>34</v>
      </c>
      <c r="D407" s="9" t="s">
        <v>21</v>
      </c>
      <c r="E407" s="9" t="s">
        <v>22</v>
      </c>
      <c r="F407" s="9">
        <v>178</v>
      </c>
      <c r="G407" s="9">
        <v>180</v>
      </c>
      <c r="H407" s="9">
        <v>1</v>
      </c>
      <c r="I407" s="59"/>
      <c r="J407" s="59"/>
      <c r="K407" s="59"/>
      <c r="L407" s="60">
        <f>IF(AND(A407&gt;=Workings!$B$7, A407&lt;=Workings!$C$7, B407="Scheduled", G407&gt;0, F407&gt;0, (F407/G407)&gt;0.9, OR(D407="RAK", D407="CMN", D407="AGA")), (J407/F407)*(F407-(G407*0.9)), 0)</f>
        <v>0</v>
      </c>
    </row>
    <row r="408" spans="1:12" x14ac:dyDescent="0.35">
      <c r="A408" s="8">
        <v>45141</v>
      </c>
      <c r="B408" s="9" t="s">
        <v>23</v>
      </c>
      <c r="C408" s="9" t="s">
        <v>34</v>
      </c>
      <c r="D408" s="9" t="s">
        <v>38</v>
      </c>
      <c r="E408" s="9" t="s">
        <v>24</v>
      </c>
      <c r="F408" s="9">
        <v>164</v>
      </c>
      <c r="G408" s="9">
        <v>180</v>
      </c>
      <c r="H408" s="9">
        <v>1</v>
      </c>
      <c r="I408" s="59">
        <v>40.43</v>
      </c>
      <c r="J408" s="59">
        <v>3653.92</v>
      </c>
      <c r="K408" s="59">
        <v>552.86</v>
      </c>
      <c r="L408" s="60">
        <f>IF(AND(A408&gt;=Workings!$B$7, A408&lt;=Workings!$C$7, B408="Scheduled", G408&gt;0, F408&gt;0, (F408/G408)&gt;0.9, OR(D408="RAK", D408="CMN", D408="AGA")), (J408/F408)*(F408-(G408*0.9)), 0)</f>
        <v>0</v>
      </c>
    </row>
    <row r="409" spans="1:12" x14ac:dyDescent="0.35">
      <c r="A409" s="8">
        <v>45141</v>
      </c>
      <c r="B409" s="9" t="s">
        <v>23</v>
      </c>
      <c r="C409" s="9" t="s">
        <v>34</v>
      </c>
      <c r="D409" s="9" t="s">
        <v>21</v>
      </c>
      <c r="E409" s="9" t="s">
        <v>24</v>
      </c>
      <c r="F409" s="9">
        <v>154</v>
      </c>
      <c r="G409" s="9">
        <v>180</v>
      </c>
      <c r="H409" s="9">
        <v>1</v>
      </c>
      <c r="I409" s="59">
        <v>40.43</v>
      </c>
      <c r="J409" s="59">
        <v>3431.12</v>
      </c>
      <c r="K409" s="59">
        <v>552.86</v>
      </c>
      <c r="L409" s="60">
        <f>IF(AND(A409&gt;=Workings!$B$7, A409&lt;=Workings!$C$7, B409="Scheduled", G409&gt;0, F409&gt;0, (F409/G409)&gt;0.9, OR(D409="RAK", D409="CMN", D409="AGA")), (J409/F409)*(F409-(G409*0.9)), 0)</f>
        <v>0</v>
      </c>
    </row>
    <row r="410" spans="1:12" x14ac:dyDescent="0.35">
      <c r="A410" s="8">
        <v>45142</v>
      </c>
      <c r="B410" s="9" t="s">
        <v>23</v>
      </c>
      <c r="C410" s="9" t="s">
        <v>34</v>
      </c>
      <c r="D410" s="9" t="s">
        <v>38</v>
      </c>
      <c r="E410" s="9" t="s">
        <v>22</v>
      </c>
      <c r="F410" s="9">
        <v>148</v>
      </c>
      <c r="G410" s="9">
        <v>150</v>
      </c>
      <c r="H410" s="9">
        <v>1</v>
      </c>
      <c r="I410" s="59"/>
      <c r="J410" s="59"/>
      <c r="K410" s="59"/>
      <c r="L410" s="60">
        <f>IF(AND(A410&gt;=Workings!$B$7, A410&lt;=Workings!$C$7, B410="Scheduled", G410&gt;0, F410&gt;0, (F410/G410)&gt;0.9, OR(D410="RAK", D410="CMN", D410="AGA")), (J410/F410)*(F410-(G410*0.9)), 0)</f>
        <v>0</v>
      </c>
    </row>
    <row r="411" spans="1:12" x14ac:dyDescent="0.35">
      <c r="A411" s="8">
        <v>45142</v>
      </c>
      <c r="B411" s="9" t="s">
        <v>23</v>
      </c>
      <c r="C411" s="9" t="s">
        <v>34</v>
      </c>
      <c r="D411" s="9" t="s">
        <v>21</v>
      </c>
      <c r="E411" s="9" t="s">
        <v>22</v>
      </c>
      <c r="F411" s="9">
        <v>168</v>
      </c>
      <c r="G411" s="9">
        <v>180</v>
      </c>
      <c r="H411" s="9">
        <v>1</v>
      </c>
      <c r="I411" s="59"/>
      <c r="J411" s="59"/>
      <c r="K411" s="59"/>
      <c r="L411" s="60">
        <f>IF(AND(A411&gt;=Workings!$B$7, A411&lt;=Workings!$C$7, B411="Scheduled", G411&gt;0, F411&gt;0, (F411/G411)&gt;0.9, OR(D411="RAK", D411="CMN", D411="AGA")), (J411/F411)*(F411-(G411*0.9)), 0)</f>
        <v>0</v>
      </c>
    </row>
    <row r="412" spans="1:12" x14ac:dyDescent="0.35">
      <c r="A412" s="8">
        <v>45142</v>
      </c>
      <c r="B412" s="9" t="s">
        <v>23</v>
      </c>
      <c r="C412" s="9" t="s">
        <v>34</v>
      </c>
      <c r="D412" s="9" t="s">
        <v>38</v>
      </c>
      <c r="E412" s="9" t="s">
        <v>24</v>
      </c>
      <c r="F412" s="9">
        <v>128</v>
      </c>
      <c r="G412" s="9">
        <v>150</v>
      </c>
      <c r="H412" s="9">
        <v>1</v>
      </c>
      <c r="I412" s="59">
        <v>21.42</v>
      </c>
      <c r="J412" s="59">
        <v>2851.84</v>
      </c>
      <c r="K412" s="59">
        <v>488.24</v>
      </c>
      <c r="L412" s="60">
        <f>IF(AND(A412&gt;=Workings!$B$7, A412&lt;=Workings!$C$7, B412="Scheduled", G412&gt;0, F412&gt;0, (F412/G412)&gt;0.9, OR(D412="RAK", D412="CMN", D412="AGA")), (J412/F412)*(F412-(G412*0.9)), 0)</f>
        <v>0</v>
      </c>
    </row>
    <row r="413" spans="1:12" x14ac:dyDescent="0.35">
      <c r="A413" s="8">
        <v>45142</v>
      </c>
      <c r="B413" s="9" t="s">
        <v>23</v>
      </c>
      <c r="C413" s="9" t="s">
        <v>34</v>
      </c>
      <c r="D413" s="9" t="s">
        <v>21</v>
      </c>
      <c r="E413" s="9" t="s">
        <v>24</v>
      </c>
      <c r="F413" s="9">
        <v>159</v>
      </c>
      <c r="G413" s="9">
        <v>180</v>
      </c>
      <c r="H413" s="9">
        <v>1</v>
      </c>
      <c r="I413" s="59">
        <v>54.39</v>
      </c>
      <c r="J413" s="59">
        <v>3542.52</v>
      </c>
      <c r="K413" s="59">
        <v>531.32000000000005</v>
      </c>
      <c r="L413" s="60">
        <f>IF(AND(A413&gt;=Workings!$B$7, A413&lt;=Workings!$C$7, B413="Scheduled", G413&gt;0, F413&gt;0, (F413/G413)&gt;0.9, OR(D413="RAK", D413="CMN", D413="AGA")), (J413/F413)*(F413-(G413*0.9)), 0)</f>
        <v>0</v>
      </c>
    </row>
    <row r="414" spans="1:12" x14ac:dyDescent="0.35">
      <c r="A414" s="8">
        <v>45143</v>
      </c>
      <c r="B414" s="9" t="s">
        <v>23</v>
      </c>
      <c r="C414" s="9" t="s">
        <v>34</v>
      </c>
      <c r="D414" s="9" t="s">
        <v>21</v>
      </c>
      <c r="E414" s="9" t="s">
        <v>22</v>
      </c>
      <c r="F414" s="9">
        <v>139</v>
      </c>
      <c r="G414" s="9">
        <v>150</v>
      </c>
      <c r="H414" s="9">
        <v>1</v>
      </c>
      <c r="I414" s="59"/>
      <c r="J414" s="59"/>
      <c r="K414" s="59"/>
      <c r="L414" s="60">
        <f>IF(AND(A414&gt;=Workings!$B$7, A414&lt;=Workings!$C$7, B414="Scheduled", G414&gt;0, F414&gt;0, (F414/G414)&gt;0.9, OR(D414="RAK", D414="CMN", D414="AGA")), (J414/F414)*(F414-(G414*0.9)), 0)</f>
        <v>0</v>
      </c>
    </row>
    <row r="415" spans="1:12" x14ac:dyDescent="0.35">
      <c r="A415" s="8">
        <v>45143</v>
      </c>
      <c r="B415" s="9" t="s">
        <v>23</v>
      </c>
      <c r="C415" s="9" t="s">
        <v>34</v>
      </c>
      <c r="D415" s="9" t="s">
        <v>38</v>
      </c>
      <c r="E415" s="9" t="s">
        <v>22</v>
      </c>
      <c r="F415" s="9">
        <v>169</v>
      </c>
      <c r="G415" s="9">
        <v>180</v>
      </c>
      <c r="H415" s="9">
        <v>1</v>
      </c>
      <c r="I415" s="59"/>
      <c r="J415" s="59"/>
      <c r="K415" s="59"/>
      <c r="L415" s="60">
        <f>IF(AND(A415&gt;=Workings!$B$7, A415&lt;=Workings!$C$7, B415="Scheduled", G415&gt;0, F415&gt;0, (F415/G415)&gt;0.9, OR(D415="RAK", D415="CMN", D415="AGA")), (J415/F415)*(F415-(G415*0.9)), 0)</f>
        <v>0</v>
      </c>
    </row>
    <row r="416" spans="1:12" x14ac:dyDescent="0.35">
      <c r="A416" s="8">
        <v>45143</v>
      </c>
      <c r="B416" s="9" t="s">
        <v>23</v>
      </c>
      <c r="C416" s="9" t="s">
        <v>34</v>
      </c>
      <c r="D416" s="9" t="s">
        <v>21</v>
      </c>
      <c r="E416" s="9" t="s">
        <v>24</v>
      </c>
      <c r="F416" s="9">
        <v>112</v>
      </c>
      <c r="G416" s="9">
        <v>150</v>
      </c>
      <c r="H416" s="9">
        <v>1</v>
      </c>
      <c r="I416" s="59">
        <v>28.56</v>
      </c>
      <c r="J416" s="59">
        <v>2495.36</v>
      </c>
      <c r="K416" s="59">
        <v>488.24</v>
      </c>
      <c r="L416" s="60">
        <f>IF(AND(A416&gt;=Workings!$B$7, A416&lt;=Workings!$C$7, B416="Scheduled", G416&gt;0, F416&gt;0, (F416/G416)&gt;0.9, OR(D416="RAK", D416="CMN", D416="AGA")), (J416/F416)*(F416-(G416*0.9)), 0)</f>
        <v>0</v>
      </c>
    </row>
    <row r="417" spans="1:12" x14ac:dyDescent="0.35">
      <c r="A417" s="8">
        <v>45143</v>
      </c>
      <c r="B417" s="9" t="s">
        <v>23</v>
      </c>
      <c r="C417" s="9" t="s">
        <v>34</v>
      </c>
      <c r="D417" s="9" t="s">
        <v>38</v>
      </c>
      <c r="E417" s="9" t="s">
        <v>24</v>
      </c>
      <c r="F417" s="9">
        <v>169</v>
      </c>
      <c r="G417" s="9">
        <v>180</v>
      </c>
      <c r="H417" s="9">
        <v>1</v>
      </c>
      <c r="I417" s="59">
        <v>56.6</v>
      </c>
      <c r="J417" s="59">
        <v>3765.32</v>
      </c>
      <c r="K417" s="59">
        <v>552.86</v>
      </c>
      <c r="L417" s="60">
        <f>IF(AND(A417&gt;=Workings!$B$7, A417&lt;=Workings!$C$7, B417="Scheduled", G417&gt;0, F417&gt;0, (F417/G417)&gt;0.9, OR(D417="RAK", D417="CMN", D417="AGA")), (J417/F417)*(F417-(G417*0.9)), 0)</f>
        <v>0</v>
      </c>
    </row>
    <row r="418" spans="1:12" x14ac:dyDescent="0.35">
      <c r="A418" s="8">
        <v>45144</v>
      </c>
      <c r="B418" s="9" t="s">
        <v>23</v>
      </c>
      <c r="C418" s="9" t="s">
        <v>34</v>
      </c>
      <c r="D418" s="9" t="s">
        <v>38</v>
      </c>
      <c r="E418" s="9" t="s">
        <v>22</v>
      </c>
      <c r="F418" s="9">
        <v>170</v>
      </c>
      <c r="G418" s="9">
        <v>180</v>
      </c>
      <c r="H418" s="9">
        <v>1</v>
      </c>
      <c r="I418" s="59"/>
      <c r="J418" s="59"/>
      <c r="K418" s="59"/>
      <c r="L418" s="60">
        <f>IF(AND(A418&gt;=Workings!$B$7, A418&lt;=Workings!$C$7, B418="Scheduled", G418&gt;0, F418&gt;0, (F418/G418)&gt;0.9, OR(D418="RAK", D418="CMN", D418="AGA")), (J418/F418)*(F418-(G418*0.9)), 0)</f>
        <v>0</v>
      </c>
    </row>
    <row r="419" spans="1:12" x14ac:dyDescent="0.35">
      <c r="A419" s="8">
        <v>45144</v>
      </c>
      <c r="B419" s="9" t="s">
        <v>23</v>
      </c>
      <c r="C419" s="9" t="s">
        <v>34</v>
      </c>
      <c r="D419" s="9" t="s">
        <v>21</v>
      </c>
      <c r="E419" s="9" t="s">
        <v>22</v>
      </c>
      <c r="F419" s="9">
        <v>166</v>
      </c>
      <c r="G419" s="9">
        <v>180</v>
      </c>
      <c r="H419" s="9">
        <v>1</v>
      </c>
      <c r="I419" s="59"/>
      <c r="J419" s="59"/>
      <c r="K419" s="59"/>
      <c r="L419" s="60">
        <f>IF(AND(A419&gt;=Workings!$B$7, A419&lt;=Workings!$C$7, B419="Scheduled", G419&gt;0, F419&gt;0, (F419/G419)&gt;0.9, OR(D419="RAK", D419="CMN", D419="AGA")), (J419/F419)*(F419-(G419*0.9)), 0)</f>
        <v>0</v>
      </c>
    </row>
    <row r="420" spans="1:12" x14ac:dyDescent="0.35">
      <c r="A420" s="8">
        <v>45144</v>
      </c>
      <c r="B420" s="9" t="s">
        <v>23</v>
      </c>
      <c r="C420" s="9" t="s">
        <v>34</v>
      </c>
      <c r="D420" s="9" t="s">
        <v>38</v>
      </c>
      <c r="E420" s="9" t="s">
        <v>24</v>
      </c>
      <c r="F420" s="9">
        <v>164</v>
      </c>
      <c r="G420" s="9">
        <v>180</v>
      </c>
      <c r="H420" s="9">
        <v>1</v>
      </c>
      <c r="I420" s="59">
        <v>32.340000000000003</v>
      </c>
      <c r="J420" s="59">
        <v>3653.92</v>
      </c>
      <c r="K420" s="59">
        <v>552.86</v>
      </c>
      <c r="L420" s="60">
        <f>IF(AND(A420&gt;=Workings!$B$7, A420&lt;=Workings!$C$7, B420="Scheduled", G420&gt;0, F420&gt;0, (F420/G420)&gt;0.9, OR(D420="RAK", D420="CMN", D420="AGA")), (J420/F420)*(F420-(G420*0.9)), 0)</f>
        <v>0</v>
      </c>
    </row>
    <row r="421" spans="1:12" x14ac:dyDescent="0.35">
      <c r="A421" s="8">
        <v>45144</v>
      </c>
      <c r="B421" s="9" t="s">
        <v>23</v>
      </c>
      <c r="C421" s="9" t="s">
        <v>34</v>
      </c>
      <c r="D421" s="9" t="s">
        <v>21</v>
      </c>
      <c r="E421" s="9" t="s">
        <v>24</v>
      </c>
      <c r="F421" s="9">
        <v>153</v>
      </c>
      <c r="G421" s="9">
        <v>180</v>
      </c>
      <c r="H421" s="9">
        <v>1</v>
      </c>
      <c r="I421" s="59">
        <v>24.26</v>
      </c>
      <c r="J421" s="59">
        <v>3408.84</v>
      </c>
      <c r="K421" s="59">
        <v>552.86</v>
      </c>
      <c r="L421" s="60">
        <f>IF(AND(A421&gt;=Workings!$B$7, A421&lt;=Workings!$C$7, B421="Scheduled", G421&gt;0, F421&gt;0, (F421/G421)&gt;0.9, OR(D421="RAK", D421="CMN", D421="AGA")), (J421/F421)*(F421-(G421*0.9)), 0)</f>
        <v>0</v>
      </c>
    </row>
    <row r="422" spans="1:12" x14ac:dyDescent="0.35">
      <c r="A422" s="8">
        <v>45145</v>
      </c>
      <c r="B422" s="9" t="s">
        <v>23</v>
      </c>
      <c r="C422" s="9" t="s">
        <v>34</v>
      </c>
      <c r="D422" s="9" t="s">
        <v>21</v>
      </c>
      <c r="E422" s="9" t="s">
        <v>22</v>
      </c>
      <c r="F422" s="9">
        <v>141</v>
      </c>
      <c r="G422" s="9">
        <v>180</v>
      </c>
      <c r="H422" s="9">
        <v>1</v>
      </c>
      <c r="I422" s="59"/>
      <c r="J422" s="59"/>
      <c r="K422" s="59"/>
      <c r="L422" s="60">
        <f>IF(AND(A422&gt;=Workings!$B$7, A422&lt;=Workings!$C$7, B422="Scheduled", G422&gt;0, F422&gt;0, (F422/G422)&gt;0.9, OR(D422="RAK", D422="CMN", D422="AGA")), (J422/F422)*(F422-(G422*0.9)), 0)</f>
        <v>0</v>
      </c>
    </row>
    <row r="423" spans="1:12" x14ac:dyDescent="0.35">
      <c r="A423" s="8">
        <v>45145</v>
      </c>
      <c r="B423" s="9" t="s">
        <v>23</v>
      </c>
      <c r="C423" s="9" t="s">
        <v>34</v>
      </c>
      <c r="D423" s="9" t="s">
        <v>38</v>
      </c>
      <c r="E423" s="9" t="s">
        <v>22</v>
      </c>
      <c r="F423" s="9">
        <v>172</v>
      </c>
      <c r="G423" s="9">
        <v>180</v>
      </c>
      <c r="H423" s="9">
        <v>1</v>
      </c>
      <c r="I423" s="59"/>
      <c r="J423" s="59"/>
      <c r="K423" s="59"/>
      <c r="L423" s="60">
        <f>IF(AND(A423&gt;=Workings!$B$7, A423&lt;=Workings!$C$7, B423="Scheduled", G423&gt;0, F423&gt;0, (F423/G423)&gt;0.9, OR(D423="RAK", D423="CMN", D423="AGA")), (J423/F423)*(F423-(G423*0.9)), 0)</f>
        <v>0</v>
      </c>
    </row>
    <row r="424" spans="1:12" x14ac:dyDescent="0.35">
      <c r="A424" s="8">
        <v>45145</v>
      </c>
      <c r="B424" s="9" t="s">
        <v>23</v>
      </c>
      <c r="C424" s="9" t="s">
        <v>34</v>
      </c>
      <c r="D424" s="9" t="s">
        <v>21</v>
      </c>
      <c r="E424" s="9" t="s">
        <v>24</v>
      </c>
      <c r="F424" s="9">
        <v>174</v>
      </c>
      <c r="G424" s="9">
        <v>180</v>
      </c>
      <c r="H424" s="9">
        <v>1</v>
      </c>
      <c r="I424" s="59">
        <v>32.340000000000003</v>
      </c>
      <c r="J424" s="59">
        <v>3876.72</v>
      </c>
      <c r="K424" s="59">
        <v>552.86</v>
      </c>
      <c r="L424" s="60">
        <f>IF(AND(A424&gt;=Workings!$B$7, A424&lt;=Workings!$C$7, B424="Scheduled", G424&gt;0, F424&gt;0, (F424/G424)&gt;0.9, OR(D424="RAK", D424="CMN", D424="AGA")), (J424/F424)*(F424-(G424*0.9)), 0)</f>
        <v>0</v>
      </c>
    </row>
    <row r="425" spans="1:12" x14ac:dyDescent="0.35">
      <c r="A425" s="8">
        <v>45145</v>
      </c>
      <c r="B425" s="9" t="s">
        <v>23</v>
      </c>
      <c r="C425" s="9" t="s">
        <v>34</v>
      </c>
      <c r="D425" s="9" t="s">
        <v>38</v>
      </c>
      <c r="E425" s="9" t="s">
        <v>24</v>
      </c>
      <c r="F425" s="9">
        <v>126</v>
      </c>
      <c r="G425" s="9">
        <v>180</v>
      </c>
      <c r="H425" s="9">
        <v>1</v>
      </c>
      <c r="I425" s="59">
        <v>32.340000000000003</v>
      </c>
      <c r="J425" s="59">
        <v>2807.28</v>
      </c>
      <c r="K425" s="59">
        <v>552.86</v>
      </c>
      <c r="L425" s="60">
        <f>IF(AND(A425&gt;=Workings!$B$7, A425&lt;=Workings!$C$7, B425="Scheduled", G425&gt;0, F425&gt;0, (F425/G425)&gt;0.9, OR(D425="RAK", D425="CMN", D425="AGA")), (J425/F425)*(F425-(G425*0.9)), 0)</f>
        <v>0</v>
      </c>
    </row>
    <row r="426" spans="1:12" x14ac:dyDescent="0.35">
      <c r="A426" s="8">
        <v>45146</v>
      </c>
      <c r="B426" s="9" t="s">
        <v>23</v>
      </c>
      <c r="C426" s="9" t="s">
        <v>34</v>
      </c>
      <c r="D426" s="9" t="s">
        <v>38</v>
      </c>
      <c r="E426" s="9" t="s">
        <v>22</v>
      </c>
      <c r="F426" s="9">
        <v>173</v>
      </c>
      <c r="G426" s="9">
        <v>180</v>
      </c>
      <c r="H426" s="9">
        <v>1</v>
      </c>
      <c r="I426" s="59"/>
      <c r="J426" s="59"/>
      <c r="K426" s="59"/>
      <c r="L426" s="60">
        <f>IF(AND(A426&gt;=Workings!$B$7, A426&lt;=Workings!$C$7, B426="Scheduled", G426&gt;0, F426&gt;0, (F426/G426)&gt;0.9, OR(D426="RAK", D426="CMN", D426="AGA")), (J426/F426)*(F426-(G426*0.9)), 0)</f>
        <v>0</v>
      </c>
    </row>
    <row r="427" spans="1:12" x14ac:dyDescent="0.35">
      <c r="A427" s="8">
        <v>45146</v>
      </c>
      <c r="B427" s="9" t="s">
        <v>23</v>
      </c>
      <c r="C427" s="9" t="s">
        <v>34</v>
      </c>
      <c r="D427" s="9" t="s">
        <v>38</v>
      </c>
      <c r="E427" s="9" t="s">
        <v>24</v>
      </c>
      <c r="F427" s="9">
        <v>147</v>
      </c>
      <c r="G427" s="9">
        <v>180</v>
      </c>
      <c r="H427" s="9">
        <v>1</v>
      </c>
      <c r="I427" s="59">
        <v>46.62</v>
      </c>
      <c r="J427" s="59">
        <v>3275.16</v>
      </c>
      <c r="K427" s="59">
        <v>531.32000000000005</v>
      </c>
      <c r="L427" s="60">
        <f>IF(AND(A427&gt;=Workings!$B$7, A427&lt;=Workings!$C$7, B427="Scheduled", G427&gt;0, F427&gt;0, (F427/G427)&gt;0.9, OR(D427="RAK", D427="CMN", D427="AGA")), (J427/F427)*(F427-(G427*0.9)), 0)</f>
        <v>0</v>
      </c>
    </row>
    <row r="428" spans="1:12" x14ac:dyDescent="0.35">
      <c r="A428" s="8">
        <v>45147</v>
      </c>
      <c r="B428" s="9" t="s">
        <v>23</v>
      </c>
      <c r="C428" s="9" t="s">
        <v>34</v>
      </c>
      <c r="D428" s="9" t="s">
        <v>38</v>
      </c>
      <c r="E428" s="9" t="s">
        <v>22</v>
      </c>
      <c r="F428" s="9">
        <v>169</v>
      </c>
      <c r="G428" s="9">
        <v>180</v>
      </c>
      <c r="H428" s="9">
        <v>1</v>
      </c>
      <c r="I428" s="59"/>
      <c r="J428" s="59"/>
      <c r="K428" s="59"/>
      <c r="L428" s="60">
        <f>IF(AND(A428&gt;=Workings!$B$7, A428&lt;=Workings!$C$7, B428="Scheduled", G428&gt;0, F428&gt;0, (F428/G428)&gt;0.9, OR(D428="RAK", D428="CMN", D428="AGA")), (J428/F428)*(F428-(G428*0.9)), 0)</f>
        <v>0</v>
      </c>
    </row>
    <row r="429" spans="1:12" x14ac:dyDescent="0.35">
      <c r="A429" s="8">
        <v>45147</v>
      </c>
      <c r="B429" s="9" t="s">
        <v>23</v>
      </c>
      <c r="C429" s="9" t="s">
        <v>34</v>
      </c>
      <c r="D429" s="9" t="s">
        <v>38</v>
      </c>
      <c r="E429" s="9" t="s">
        <v>24</v>
      </c>
      <c r="F429" s="9">
        <v>129</v>
      </c>
      <c r="G429" s="9">
        <v>180</v>
      </c>
      <c r="H429" s="9">
        <v>1</v>
      </c>
      <c r="I429" s="59">
        <v>32.340000000000003</v>
      </c>
      <c r="J429" s="59">
        <v>2874.12</v>
      </c>
      <c r="K429" s="59">
        <v>552.86</v>
      </c>
      <c r="L429" s="60">
        <f>IF(AND(A429&gt;=Workings!$B$7, A429&lt;=Workings!$C$7, B429="Scheduled", G429&gt;0, F429&gt;0, (F429/G429)&gt;0.9, OR(D429="RAK", D429="CMN", D429="AGA")), (J429/F429)*(F429-(G429*0.9)), 0)</f>
        <v>0</v>
      </c>
    </row>
    <row r="430" spans="1:12" x14ac:dyDescent="0.35">
      <c r="A430" s="8">
        <v>45148</v>
      </c>
      <c r="B430" s="9" t="s">
        <v>23</v>
      </c>
      <c r="C430" s="9" t="s">
        <v>34</v>
      </c>
      <c r="D430" s="9" t="s">
        <v>38</v>
      </c>
      <c r="E430" s="9" t="s">
        <v>22</v>
      </c>
      <c r="F430" s="9">
        <v>167</v>
      </c>
      <c r="G430" s="9">
        <v>180</v>
      </c>
      <c r="H430" s="9">
        <v>1</v>
      </c>
      <c r="I430" s="59"/>
      <c r="J430" s="59"/>
      <c r="K430" s="59"/>
      <c r="L430" s="60">
        <f>IF(AND(A430&gt;=Workings!$B$7, A430&lt;=Workings!$C$7, B430="Scheduled", G430&gt;0, F430&gt;0, (F430/G430)&gt;0.9, OR(D430="RAK", D430="CMN", D430="AGA")), (J430/F430)*(F430-(G430*0.9)), 0)</f>
        <v>0</v>
      </c>
    </row>
    <row r="431" spans="1:12" x14ac:dyDescent="0.35">
      <c r="A431" s="8">
        <v>45148</v>
      </c>
      <c r="B431" s="9" t="s">
        <v>23</v>
      </c>
      <c r="C431" s="9" t="s">
        <v>34</v>
      </c>
      <c r="D431" s="9" t="s">
        <v>21</v>
      </c>
      <c r="E431" s="9" t="s">
        <v>22</v>
      </c>
      <c r="F431" s="9">
        <v>167</v>
      </c>
      <c r="G431" s="9">
        <v>180</v>
      </c>
      <c r="H431" s="9">
        <v>1</v>
      </c>
      <c r="I431" s="59"/>
      <c r="J431" s="59"/>
      <c r="K431" s="59"/>
      <c r="L431" s="60">
        <f>IF(AND(A431&gt;=Workings!$B$7, A431&lt;=Workings!$C$7, B431="Scheduled", G431&gt;0, F431&gt;0, (F431/G431)&gt;0.9, OR(D431="RAK", D431="CMN", D431="AGA")), (J431/F431)*(F431-(G431*0.9)), 0)</f>
        <v>0</v>
      </c>
    </row>
    <row r="432" spans="1:12" x14ac:dyDescent="0.35">
      <c r="A432" s="8">
        <v>45148</v>
      </c>
      <c r="B432" s="9" t="s">
        <v>23</v>
      </c>
      <c r="C432" s="9" t="s">
        <v>34</v>
      </c>
      <c r="D432" s="9" t="s">
        <v>38</v>
      </c>
      <c r="E432" s="9" t="s">
        <v>24</v>
      </c>
      <c r="F432" s="9">
        <v>155</v>
      </c>
      <c r="G432" s="9">
        <v>180</v>
      </c>
      <c r="H432" s="9">
        <v>1</v>
      </c>
      <c r="I432" s="59">
        <v>40.43</v>
      </c>
      <c r="J432" s="59">
        <v>3453.4</v>
      </c>
      <c r="K432" s="59">
        <v>552.86</v>
      </c>
      <c r="L432" s="60">
        <f>IF(AND(A432&gt;=Workings!$B$7, A432&lt;=Workings!$C$7, B432="Scheduled", G432&gt;0, F432&gt;0, (F432/G432)&gt;0.9, OR(D432="RAK", D432="CMN", D432="AGA")), (J432/F432)*(F432-(G432*0.9)), 0)</f>
        <v>0</v>
      </c>
    </row>
    <row r="433" spans="1:12" x14ac:dyDescent="0.35">
      <c r="A433" s="8">
        <v>45148</v>
      </c>
      <c r="B433" s="9" t="s">
        <v>23</v>
      </c>
      <c r="C433" s="9" t="s">
        <v>34</v>
      </c>
      <c r="D433" s="9" t="s">
        <v>21</v>
      </c>
      <c r="E433" s="9" t="s">
        <v>24</v>
      </c>
      <c r="F433" s="9">
        <v>164</v>
      </c>
      <c r="G433" s="9">
        <v>180</v>
      </c>
      <c r="H433" s="9">
        <v>1</v>
      </c>
      <c r="I433" s="59">
        <v>32.340000000000003</v>
      </c>
      <c r="J433" s="59">
        <v>3653.92</v>
      </c>
      <c r="K433" s="59">
        <v>552.86</v>
      </c>
      <c r="L433" s="60">
        <f>IF(AND(A433&gt;=Workings!$B$7, A433&lt;=Workings!$C$7, B433="Scheduled", G433&gt;0, F433&gt;0, (F433/G433)&gt;0.9, OR(D433="RAK", D433="CMN", D433="AGA")), (J433/F433)*(F433-(G433*0.9)), 0)</f>
        <v>0</v>
      </c>
    </row>
    <row r="434" spans="1:12" x14ac:dyDescent="0.35">
      <c r="A434" s="8">
        <v>45149</v>
      </c>
      <c r="B434" s="9" t="s">
        <v>23</v>
      </c>
      <c r="C434" s="9" t="s">
        <v>34</v>
      </c>
      <c r="D434" s="9" t="s">
        <v>38</v>
      </c>
      <c r="E434" s="9" t="s">
        <v>22</v>
      </c>
      <c r="F434" s="9">
        <v>145</v>
      </c>
      <c r="G434" s="9">
        <v>180</v>
      </c>
      <c r="H434" s="9">
        <v>1</v>
      </c>
      <c r="I434" s="59"/>
      <c r="J434" s="59"/>
      <c r="K434" s="59"/>
      <c r="L434" s="60">
        <f>IF(AND(A434&gt;=Workings!$B$7, A434&lt;=Workings!$C$7, B434="Scheduled", G434&gt;0, F434&gt;0, (F434/G434)&gt;0.9, OR(D434="RAK", D434="CMN", D434="AGA")), (J434/F434)*(F434-(G434*0.9)), 0)</f>
        <v>0</v>
      </c>
    </row>
    <row r="435" spans="1:12" x14ac:dyDescent="0.35">
      <c r="A435" s="8">
        <v>45149</v>
      </c>
      <c r="B435" s="9" t="s">
        <v>23</v>
      </c>
      <c r="C435" s="9" t="s">
        <v>34</v>
      </c>
      <c r="D435" s="9" t="s">
        <v>21</v>
      </c>
      <c r="E435" s="9" t="s">
        <v>22</v>
      </c>
      <c r="F435" s="9">
        <v>178</v>
      </c>
      <c r="G435" s="9">
        <v>180</v>
      </c>
      <c r="H435" s="9">
        <v>1</v>
      </c>
      <c r="I435" s="59"/>
      <c r="J435" s="59"/>
      <c r="K435" s="59"/>
      <c r="L435" s="60">
        <f>IF(AND(A435&gt;=Workings!$B$7, A435&lt;=Workings!$C$7, B435="Scheduled", G435&gt;0, F435&gt;0, (F435/G435)&gt;0.9, OR(D435="RAK", D435="CMN", D435="AGA")), (J435/F435)*(F435-(G435*0.9)), 0)</f>
        <v>0</v>
      </c>
    </row>
    <row r="436" spans="1:12" x14ac:dyDescent="0.35">
      <c r="A436" s="8">
        <v>45149</v>
      </c>
      <c r="B436" s="9" t="s">
        <v>23</v>
      </c>
      <c r="C436" s="9" t="s">
        <v>34</v>
      </c>
      <c r="D436" s="9" t="s">
        <v>38</v>
      </c>
      <c r="E436" s="9" t="s">
        <v>24</v>
      </c>
      <c r="F436" s="9">
        <v>147</v>
      </c>
      <c r="G436" s="9">
        <v>180</v>
      </c>
      <c r="H436" s="9">
        <v>1</v>
      </c>
      <c r="I436" s="59">
        <v>23.31</v>
      </c>
      <c r="J436" s="59">
        <v>3275.16</v>
      </c>
      <c r="K436" s="59">
        <v>531.32000000000005</v>
      </c>
      <c r="L436" s="60">
        <f>IF(AND(A436&gt;=Workings!$B$7, A436&lt;=Workings!$C$7, B436="Scheduled", G436&gt;0, F436&gt;0, (F436/G436)&gt;0.9, OR(D436="RAK", D436="CMN", D436="AGA")), (J436/F436)*(F436-(G436*0.9)), 0)</f>
        <v>0</v>
      </c>
    </row>
    <row r="437" spans="1:12" x14ac:dyDescent="0.35">
      <c r="A437" s="8">
        <v>45149</v>
      </c>
      <c r="B437" s="9" t="s">
        <v>23</v>
      </c>
      <c r="C437" s="9" t="s">
        <v>34</v>
      </c>
      <c r="D437" s="9" t="s">
        <v>21</v>
      </c>
      <c r="E437" s="9" t="s">
        <v>24</v>
      </c>
      <c r="F437" s="9">
        <v>169</v>
      </c>
      <c r="G437" s="9">
        <v>180</v>
      </c>
      <c r="H437" s="9">
        <v>1</v>
      </c>
      <c r="I437" s="59">
        <v>32.340000000000003</v>
      </c>
      <c r="J437" s="59">
        <v>3765.32</v>
      </c>
      <c r="K437" s="59">
        <v>552.86</v>
      </c>
      <c r="L437" s="60">
        <f>IF(AND(A437&gt;=Workings!$B$7, A437&lt;=Workings!$C$7, B437="Scheduled", G437&gt;0, F437&gt;0, (F437/G437)&gt;0.9, OR(D437="RAK", D437="CMN", D437="AGA")), (J437/F437)*(F437-(G437*0.9)), 0)</f>
        <v>0</v>
      </c>
    </row>
    <row r="438" spans="1:12" x14ac:dyDescent="0.35">
      <c r="A438" s="8">
        <v>45150</v>
      </c>
      <c r="B438" s="9" t="s">
        <v>23</v>
      </c>
      <c r="C438" s="9" t="s">
        <v>34</v>
      </c>
      <c r="D438" s="9" t="s">
        <v>21</v>
      </c>
      <c r="E438" s="9" t="s">
        <v>22</v>
      </c>
      <c r="F438" s="9">
        <v>138</v>
      </c>
      <c r="G438" s="9">
        <v>150</v>
      </c>
      <c r="H438" s="9">
        <v>1</v>
      </c>
      <c r="I438" s="59"/>
      <c r="J438" s="59"/>
      <c r="K438" s="59"/>
      <c r="L438" s="60">
        <f>IF(AND(A438&gt;=Workings!$B$7, A438&lt;=Workings!$C$7, B438="Scheduled", G438&gt;0, F438&gt;0, (F438/G438)&gt;0.9, OR(D438="RAK", D438="CMN", D438="AGA")), (J438/F438)*(F438-(G438*0.9)), 0)</f>
        <v>0</v>
      </c>
    </row>
    <row r="439" spans="1:12" x14ac:dyDescent="0.35">
      <c r="A439" s="8">
        <v>45150</v>
      </c>
      <c r="B439" s="9" t="s">
        <v>23</v>
      </c>
      <c r="C439" s="9" t="s">
        <v>34</v>
      </c>
      <c r="D439" s="9" t="s">
        <v>38</v>
      </c>
      <c r="E439" s="9" t="s">
        <v>22</v>
      </c>
      <c r="F439" s="9">
        <v>173</v>
      </c>
      <c r="G439" s="9">
        <v>180</v>
      </c>
      <c r="H439" s="9">
        <v>1</v>
      </c>
      <c r="I439" s="59"/>
      <c r="J439" s="59"/>
      <c r="K439" s="59"/>
      <c r="L439" s="60">
        <f>IF(AND(A439&gt;=Workings!$B$7, A439&lt;=Workings!$C$7, B439="Scheduled", G439&gt;0, F439&gt;0, (F439/G439)&gt;0.9, OR(D439="RAK", D439="CMN", D439="AGA")), (J439/F439)*(F439-(G439*0.9)), 0)</f>
        <v>0</v>
      </c>
    </row>
    <row r="440" spans="1:12" x14ac:dyDescent="0.35">
      <c r="A440" s="8">
        <v>45150</v>
      </c>
      <c r="B440" s="9" t="s">
        <v>23</v>
      </c>
      <c r="C440" s="9" t="s">
        <v>34</v>
      </c>
      <c r="D440" s="9" t="s">
        <v>21</v>
      </c>
      <c r="E440" s="9" t="s">
        <v>24</v>
      </c>
      <c r="F440" s="9">
        <v>121</v>
      </c>
      <c r="G440" s="9">
        <v>150</v>
      </c>
      <c r="H440" s="9">
        <v>1</v>
      </c>
      <c r="I440" s="59">
        <v>35.700000000000003</v>
      </c>
      <c r="J440" s="59">
        <v>2695.88</v>
      </c>
      <c r="K440" s="59">
        <v>488.24</v>
      </c>
      <c r="L440" s="60">
        <f>IF(AND(A440&gt;=Workings!$B$7, A440&lt;=Workings!$C$7, B440="Scheduled", G440&gt;0, F440&gt;0, (F440/G440)&gt;0.9, OR(D440="RAK", D440="CMN", D440="AGA")), (J440/F440)*(F440-(G440*0.9)), 0)</f>
        <v>0</v>
      </c>
    </row>
    <row r="441" spans="1:12" x14ac:dyDescent="0.35">
      <c r="A441" s="8">
        <v>45150</v>
      </c>
      <c r="B441" s="9" t="s">
        <v>23</v>
      </c>
      <c r="C441" s="9" t="s">
        <v>34</v>
      </c>
      <c r="D441" s="9" t="s">
        <v>38</v>
      </c>
      <c r="E441" s="9" t="s">
        <v>24</v>
      </c>
      <c r="F441" s="9">
        <v>153</v>
      </c>
      <c r="G441" s="9">
        <v>180</v>
      </c>
      <c r="H441" s="9">
        <v>1</v>
      </c>
      <c r="I441" s="59">
        <v>56.6</v>
      </c>
      <c r="J441" s="59">
        <v>3408.84</v>
      </c>
      <c r="K441" s="59">
        <v>552.86</v>
      </c>
      <c r="L441" s="60">
        <f>IF(AND(A441&gt;=Workings!$B$7, A441&lt;=Workings!$C$7, B441="Scheduled", G441&gt;0, F441&gt;0, (F441/G441)&gt;0.9, OR(D441="RAK", D441="CMN", D441="AGA")), (J441/F441)*(F441-(G441*0.9)), 0)</f>
        <v>0</v>
      </c>
    </row>
    <row r="442" spans="1:12" x14ac:dyDescent="0.35">
      <c r="A442" s="8">
        <v>45151</v>
      </c>
      <c r="B442" s="9" t="s">
        <v>23</v>
      </c>
      <c r="C442" s="9" t="s">
        <v>34</v>
      </c>
      <c r="D442" s="9" t="s">
        <v>38</v>
      </c>
      <c r="E442" s="9" t="s">
        <v>22</v>
      </c>
      <c r="F442" s="9">
        <v>166</v>
      </c>
      <c r="G442" s="9">
        <v>180</v>
      </c>
      <c r="H442" s="9">
        <v>1</v>
      </c>
      <c r="I442" s="59"/>
      <c r="J442" s="59"/>
      <c r="K442" s="59"/>
      <c r="L442" s="60">
        <f>IF(AND(A442&gt;=Workings!$B$7, A442&lt;=Workings!$C$7, B442="Scheduled", G442&gt;0, F442&gt;0, (F442/G442)&gt;0.9, OR(D442="RAK", D442="CMN", D442="AGA")), (J442/F442)*(F442-(G442*0.9)), 0)</f>
        <v>0</v>
      </c>
    </row>
    <row r="443" spans="1:12" x14ac:dyDescent="0.35">
      <c r="A443" s="8">
        <v>45151</v>
      </c>
      <c r="B443" s="9" t="s">
        <v>23</v>
      </c>
      <c r="C443" s="9" t="s">
        <v>34</v>
      </c>
      <c r="D443" s="9" t="s">
        <v>21</v>
      </c>
      <c r="E443" s="9" t="s">
        <v>22</v>
      </c>
      <c r="F443" s="9">
        <v>158</v>
      </c>
      <c r="G443" s="9">
        <v>180</v>
      </c>
      <c r="H443" s="9">
        <v>1</v>
      </c>
      <c r="I443" s="59"/>
      <c r="J443" s="59"/>
      <c r="K443" s="59"/>
      <c r="L443" s="60">
        <f>IF(AND(A443&gt;=Workings!$B$7, A443&lt;=Workings!$C$7, B443="Scheduled", G443&gt;0, F443&gt;0, (F443/G443)&gt;0.9, OR(D443="RAK", D443="CMN", D443="AGA")), (J443/F443)*(F443-(G443*0.9)), 0)</f>
        <v>0</v>
      </c>
    </row>
    <row r="444" spans="1:12" x14ac:dyDescent="0.35">
      <c r="A444" s="8">
        <v>45151</v>
      </c>
      <c r="B444" s="9" t="s">
        <v>23</v>
      </c>
      <c r="C444" s="9" t="s">
        <v>34</v>
      </c>
      <c r="D444" s="9" t="s">
        <v>38</v>
      </c>
      <c r="E444" s="9" t="s">
        <v>24</v>
      </c>
      <c r="F444" s="9">
        <v>169</v>
      </c>
      <c r="G444" s="9">
        <v>180</v>
      </c>
      <c r="H444" s="9">
        <v>1</v>
      </c>
      <c r="I444" s="59">
        <v>40.43</v>
      </c>
      <c r="J444" s="59">
        <v>3765.32</v>
      </c>
      <c r="K444" s="59">
        <v>552.86</v>
      </c>
      <c r="L444" s="60">
        <f>IF(AND(A444&gt;=Workings!$B$7, A444&lt;=Workings!$C$7, B444="Scheduled", G444&gt;0, F444&gt;0, (F444/G444)&gt;0.9, OR(D444="RAK", D444="CMN", D444="AGA")), (J444/F444)*(F444-(G444*0.9)), 0)</f>
        <v>0</v>
      </c>
    </row>
    <row r="445" spans="1:12" x14ac:dyDescent="0.35">
      <c r="A445" s="8">
        <v>45151</v>
      </c>
      <c r="B445" s="9" t="s">
        <v>23</v>
      </c>
      <c r="C445" s="9" t="s">
        <v>34</v>
      </c>
      <c r="D445" s="9" t="s">
        <v>21</v>
      </c>
      <c r="E445" s="9" t="s">
        <v>24</v>
      </c>
      <c r="F445" s="9">
        <v>167</v>
      </c>
      <c r="G445" s="9">
        <v>180</v>
      </c>
      <c r="H445" s="9">
        <v>1</v>
      </c>
      <c r="I445" s="59">
        <v>24.26</v>
      </c>
      <c r="J445" s="59">
        <v>3720.76</v>
      </c>
      <c r="K445" s="59">
        <v>552.86</v>
      </c>
      <c r="L445" s="60">
        <f>IF(AND(A445&gt;=Workings!$B$7, A445&lt;=Workings!$C$7, B445="Scheduled", G445&gt;0, F445&gt;0, (F445/G445)&gt;0.9, OR(D445="RAK", D445="CMN", D445="AGA")), (J445/F445)*(F445-(G445*0.9)), 0)</f>
        <v>0</v>
      </c>
    </row>
    <row r="446" spans="1:12" x14ac:dyDescent="0.35">
      <c r="A446" s="8">
        <v>45152</v>
      </c>
      <c r="B446" s="9" t="s">
        <v>23</v>
      </c>
      <c r="C446" s="9" t="s">
        <v>34</v>
      </c>
      <c r="D446" s="9" t="s">
        <v>21</v>
      </c>
      <c r="E446" s="9" t="s">
        <v>22</v>
      </c>
      <c r="F446" s="9">
        <v>148</v>
      </c>
      <c r="G446" s="9">
        <v>180</v>
      </c>
      <c r="H446" s="9">
        <v>1</v>
      </c>
      <c r="I446" s="59"/>
      <c r="J446" s="59"/>
      <c r="K446" s="59"/>
      <c r="L446" s="60">
        <f>IF(AND(A446&gt;=Workings!$B$7, A446&lt;=Workings!$C$7, B446="Scheduled", G446&gt;0, F446&gt;0, (F446/G446)&gt;0.9, OR(D446="RAK", D446="CMN", D446="AGA")), (J446/F446)*(F446-(G446*0.9)), 0)</f>
        <v>0</v>
      </c>
    </row>
    <row r="447" spans="1:12" x14ac:dyDescent="0.35">
      <c r="A447" s="8">
        <v>45152</v>
      </c>
      <c r="B447" s="9" t="s">
        <v>23</v>
      </c>
      <c r="C447" s="9" t="s">
        <v>34</v>
      </c>
      <c r="D447" s="9" t="s">
        <v>38</v>
      </c>
      <c r="E447" s="9" t="s">
        <v>22</v>
      </c>
      <c r="F447" s="9">
        <v>162</v>
      </c>
      <c r="G447" s="9">
        <v>180</v>
      </c>
      <c r="H447" s="9">
        <v>1</v>
      </c>
      <c r="I447" s="59"/>
      <c r="J447" s="59"/>
      <c r="K447" s="59"/>
      <c r="L447" s="60">
        <f>IF(AND(A447&gt;=Workings!$B$7, A447&lt;=Workings!$C$7, B447="Scheduled", G447&gt;0, F447&gt;0, (F447/G447)&gt;0.9, OR(D447="RAK", D447="CMN", D447="AGA")), (J447/F447)*(F447-(G447*0.9)), 0)</f>
        <v>0</v>
      </c>
    </row>
    <row r="448" spans="1:12" x14ac:dyDescent="0.35">
      <c r="A448" s="8">
        <v>45152</v>
      </c>
      <c r="B448" s="9" t="s">
        <v>23</v>
      </c>
      <c r="C448" s="9" t="s">
        <v>34</v>
      </c>
      <c r="D448" s="9" t="s">
        <v>21</v>
      </c>
      <c r="E448" s="9" t="s">
        <v>24</v>
      </c>
      <c r="F448" s="9">
        <v>160</v>
      </c>
      <c r="G448" s="9">
        <v>180</v>
      </c>
      <c r="H448" s="9">
        <v>1</v>
      </c>
      <c r="I448" s="59">
        <v>72.77</v>
      </c>
      <c r="J448" s="59">
        <v>3564.8</v>
      </c>
      <c r="K448" s="59">
        <v>552.86</v>
      </c>
      <c r="L448" s="60">
        <f>IF(AND(A448&gt;=Workings!$B$7, A448&lt;=Workings!$C$7, B448="Scheduled", G448&gt;0, F448&gt;0, (F448/G448)&gt;0.9, OR(D448="RAK", D448="CMN", D448="AGA")), (J448/F448)*(F448-(G448*0.9)), 0)</f>
        <v>0</v>
      </c>
    </row>
    <row r="449" spans="1:12" x14ac:dyDescent="0.35">
      <c r="A449" s="8">
        <v>45152</v>
      </c>
      <c r="B449" s="9" t="s">
        <v>23</v>
      </c>
      <c r="C449" s="9" t="s">
        <v>34</v>
      </c>
      <c r="D449" s="9" t="s">
        <v>38</v>
      </c>
      <c r="E449" s="9" t="s">
        <v>24</v>
      </c>
      <c r="F449" s="9">
        <v>133</v>
      </c>
      <c r="G449" s="9">
        <v>180</v>
      </c>
      <c r="H449" s="9">
        <v>1</v>
      </c>
      <c r="I449" s="59">
        <v>48.51</v>
      </c>
      <c r="J449" s="59">
        <v>2963.24</v>
      </c>
      <c r="K449" s="59">
        <v>552.86</v>
      </c>
      <c r="L449" s="60">
        <f>IF(AND(A449&gt;=Workings!$B$7, A449&lt;=Workings!$C$7, B449="Scheduled", G449&gt;0, F449&gt;0, (F449/G449)&gt;0.9, OR(D449="RAK", D449="CMN", D449="AGA")), (J449/F449)*(F449-(G449*0.9)), 0)</f>
        <v>0</v>
      </c>
    </row>
    <row r="450" spans="1:12" x14ac:dyDescent="0.35">
      <c r="A450" s="8">
        <v>45153</v>
      </c>
      <c r="B450" s="9" t="s">
        <v>23</v>
      </c>
      <c r="C450" s="9" t="s">
        <v>34</v>
      </c>
      <c r="D450" s="9" t="s">
        <v>38</v>
      </c>
      <c r="E450" s="9" t="s">
        <v>22</v>
      </c>
      <c r="F450" s="9">
        <v>159</v>
      </c>
      <c r="G450" s="9">
        <v>174</v>
      </c>
      <c r="H450" s="9">
        <v>1</v>
      </c>
      <c r="I450" s="59"/>
      <c r="J450" s="59"/>
      <c r="K450" s="59"/>
      <c r="L450" s="60">
        <f>IF(AND(A450&gt;=Workings!$B$7, A450&lt;=Workings!$C$7, B450="Scheduled", G450&gt;0, F450&gt;0, (F450/G450)&gt;0.9, OR(D450="RAK", D450="CMN", D450="AGA")), (J450/F450)*(F450-(G450*0.9)), 0)</f>
        <v>0</v>
      </c>
    </row>
    <row r="451" spans="1:12" x14ac:dyDescent="0.35">
      <c r="A451" s="8">
        <v>45153</v>
      </c>
      <c r="B451" s="9" t="s">
        <v>23</v>
      </c>
      <c r="C451" s="9" t="s">
        <v>34</v>
      </c>
      <c r="D451" s="9" t="s">
        <v>38</v>
      </c>
      <c r="E451" s="9" t="s">
        <v>24</v>
      </c>
      <c r="F451" s="9">
        <v>173</v>
      </c>
      <c r="G451" s="9">
        <v>174</v>
      </c>
      <c r="H451" s="9">
        <v>1</v>
      </c>
      <c r="I451" s="59">
        <v>32.340000000000003</v>
      </c>
      <c r="J451" s="59">
        <v>3854.44</v>
      </c>
      <c r="K451" s="59">
        <v>552.86</v>
      </c>
      <c r="L451" s="60">
        <f>IF(AND(A451&gt;=Workings!$B$7, A451&lt;=Workings!$C$7, B451="Scheduled", G451&gt;0, F451&gt;0, (F451/G451)&gt;0.9, OR(D451="RAK", D451="CMN", D451="AGA")), (J451/F451)*(F451-(G451*0.9)), 0)</f>
        <v>0</v>
      </c>
    </row>
    <row r="452" spans="1:12" x14ac:dyDescent="0.35">
      <c r="A452" s="8">
        <v>45154</v>
      </c>
      <c r="B452" s="9" t="s">
        <v>23</v>
      </c>
      <c r="C452" s="9" t="s">
        <v>34</v>
      </c>
      <c r="D452" s="9" t="s">
        <v>38</v>
      </c>
      <c r="E452" s="9" t="s">
        <v>22</v>
      </c>
      <c r="F452" s="9">
        <v>140</v>
      </c>
      <c r="G452" s="9">
        <v>180</v>
      </c>
      <c r="H452" s="9">
        <v>1</v>
      </c>
      <c r="I452" s="59"/>
      <c r="J452" s="59"/>
      <c r="K452" s="59"/>
      <c r="L452" s="60">
        <f>IF(AND(A452&gt;=Workings!$B$7, A452&lt;=Workings!$C$7, B452="Scheduled", G452&gt;0, F452&gt;0, (F452/G452)&gt;0.9, OR(D452="RAK", D452="CMN", D452="AGA")), (J452/F452)*(F452-(G452*0.9)), 0)</f>
        <v>0</v>
      </c>
    </row>
    <row r="453" spans="1:12" x14ac:dyDescent="0.35">
      <c r="A453" s="8">
        <v>45154</v>
      </c>
      <c r="B453" s="9" t="s">
        <v>23</v>
      </c>
      <c r="C453" s="9" t="s">
        <v>34</v>
      </c>
      <c r="D453" s="9" t="s">
        <v>38</v>
      </c>
      <c r="E453" s="9" t="s">
        <v>24</v>
      </c>
      <c r="F453" s="9">
        <v>156</v>
      </c>
      <c r="G453" s="9">
        <v>180</v>
      </c>
      <c r="H453" s="9">
        <v>1</v>
      </c>
      <c r="I453" s="59">
        <v>32.340000000000003</v>
      </c>
      <c r="J453" s="59">
        <v>3475.68</v>
      </c>
      <c r="K453" s="59">
        <v>552.86</v>
      </c>
      <c r="L453" s="60">
        <f>IF(AND(A453&gt;=Workings!$B$7, A453&lt;=Workings!$C$7, B453="Scheduled", G453&gt;0, F453&gt;0, (F453/G453)&gt;0.9, OR(D453="RAK", D453="CMN", D453="AGA")), (J453/F453)*(F453-(G453*0.9)), 0)</f>
        <v>0</v>
      </c>
    </row>
    <row r="454" spans="1:12" x14ac:dyDescent="0.35">
      <c r="A454" s="8">
        <v>45155</v>
      </c>
      <c r="B454" s="9" t="s">
        <v>23</v>
      </c>
      <c r="C454" s="9" t="s">
        <v>34</v>
      </c>
      <c r="D454" s="9" t="s">
        <v>38</v>
      </c>
      <c r="E454" s="9" t="s">
        <v>22</v>
      </c>
      <c r="F454" s="9">
        <v>142</v>
      </c>
      <c r="G454" s="9">
        <v>180</v>
      </c>
      <c r="H454" s="9">
        <v>1</v>
      </c>
      <c r="I454" s="59"/>
      <c r="J454" s="59"/>
      <c r="K454" s="59"/>
      <c r="L454" s="60">
        <f>IF(AND(A454&gt;=Workings!$B$7, A454&lt;=Workings!$C$7, B454="Scheduled", G454&gt;0, F454&gt;0, (F454/G454)&gt;0.9, OR(D454="RAK", D454="CMN", D454="AGA")), (J454/F454)*(F454-(G454*0.9)), 0)</f>
        <v>0</v>
      </c>
    </row>
    <row r="455" spans="1:12" x14ac:dyDescent="0.35">
      <c r="A455" s="8">
        <v>45155</v>
      </c>
      <c r="B455" s="9" t="s">
        <v>23</v>
      </c>
      <c r="C455" s="9" t="s">
        <v>34</v>
      </c>
      <c r="D455" s="9" t="s">
        <v>21</v>
      </c>
      <c r="E455" s="9" t="s">
        <v>22</v>
      </c>
      <c r="F455" s="9">
        <v>150</v>
      </c>
      <c r="G455" s="9">
        <v>180</v>
      </c>
      <c r="H455" s="9">
        <v>1</v>
      </c>
      <c r="I455" s="59"/>
      <c r="J455" s="59"/>
      <c r="K455" s="59"/>
      <c r="L455" s="60">
        <f>IF(AND(A455&gt;=Workings!$B$7, A455&lt;=Workings!$C$7, B455="Scheduled", G455&gt;0, F455&gt;0, (F455/G455)&gt;0.9, OR(D455="RAK", D455="CMN", D455="AGA")), (J455/F455)*(F455-(G455*0.9)), 0)</f>
        <v>0</v>
      </c>
    </row>
    <row r="456" spans="1:12" x14ac:dyDescent="0.35">
      <c r="A456" s="8">
        <v>45155</v>
      </c>
      <c r="B456" s="9" t="s">
        <v>23</v>
      </c>
      <c r="C456" s="9" t="s">
        <v>34</v>
      </c>
      <c r="D456" s="9" t="s">
        <v>38</v>
      </c>
      <c r="E456" s="9" t="s">
        <v>24</v>
      </c>
      <c r="F456" s="9">
        <v>168</v>
      </c>
      <c r="G456" s="9">
        <v>180</v>
      </c>
      <c r="H456" s="9">
        <v>1</v>
      </c>
      <c r="I456" s="59">
        <v>32.340000000000003</v>
      </c>
      <c r="J456" s="59">
        <v>3743.04</v>
      </c>
      <c r="K456" s="59">
        <v>552.86</v>
      </c>
      <c r="L456" s="60">
        <f>IF(AND(A456&gt;=Workings!$B$7, A456&lt;=Workings!$C$7, B456="Scheduled", G456&gt;0, F456&gt;0, (F456/G456)&gt;0.9, OR(D456="RAK", D456="CMN", D456="AGA")), (J456/F456)*(F456-(G456*0.9)), 0)</f>
        <v>0</v>
      </c>
    </row>
    <row r="457" spans="1:12" x14ac:dyDescent="0.35">
      <c r="A457" s="8">
        <v>45155</v>
      </c>
      <c r="B457" s="9" t="s">
        <v>23</v>
      </c>
      <c r="C457" s="9" t="s">
        <v>34</v>
      </c>
      <c r="D457" s="9" t="s">
        <v>21</v>
      </c>
      <c r="E457" s="9" t="s">
        <v>24</v>
      </c>
      <c r="F457" s="9">
        <v>177</v>
      </c>
      <c r="G457" s="9">
        <v>180</v>
      </c>
      <c r="H457" s="9">
        <v>1</v>
      </c>
      <c r="I457" s="59">
        <v>32.340000000000003</v>
      </c>
      <c r="J457" s="59">
        <v>3943.56</v>
      </c>
      <c r="K457" s="59">
        <v>552.86</v>
      </c>
      <c r="L457" s="60">
        <f>IF(AND(A457&gt;=Workings!$B$7, A457&lt;=Workings!$C$7, B457="Scheduled", G457&gt;0, F457&gt;0, (F457/G457)&gt;0.9, OR(D457="RAK", D457="CMN", D457="AGA")), (J457/F457)*(F457-(G457*0.9)), 0)</f>
        <v>0</v>
      </c>
    </row>
    <row r="458" spans="1:12" x14ac:dyDescent="0.35">
      <c r="A458" s="8">
        <v>45156</v>
      </c>
      <c r="B458" s="9" t="s">
        <v>23</v>
      </c>
      <c r="C458" s="9" t="s">
        <v>34</v>
      </c>
      <c r="D458" s="9" t="s">
        <v>38</v>
      </c>
      <c r="E458" s="9" t="s">
        <v>22</v>
      </c>
      <c r="F458" s="9">
        <v>136</v>
      </c>
      <c r="G458" s="9">
        <v>150</v>
      </c>
      <c r="H458" s="9">
        <v>1</v>
      </c>
      <c r="I458" s="59"/>
      <c r="J458" s="59"/>
      <c r="K458" s="59"/>
      <c r="L458" s="60">
        <f>IF(AND(A458&gt;=Workings!$B$7, A458&lt;=Workings!$C$7, B458="Scheduled", G458&gt;0, F458&gt;0, (F458/G458)&gt;0.9, OR(D458="RAK", D458="CMN", D458="AGA")), (J458/F458)*(F458-(G458*0.9)), 0)</f>
        <v>0</v>
      </c>
    </row>
    <row r="459" spans="1:12" x14ac:dyDescent="0.35">
      <c r="A459" s="8">
        <v>45156</v>
      </c>
      <c r="B459" s="9" t="s">
        <v>23</v>
      </c>
      <c r="C459" s="9" t="s">
        <v>34</v>
      </c>
      <c r="D459" s="9" t="s">
        <v>21</v>
      </c>
      <c r="E459" s="9" t="s">
        <v>22</v>
      </c>
      <c r="F459" s="9">
        <v>172</v>
      </c>
      <c r="G459" s="9">
        <v>180</v>
      </c>
      <c r="H459" s="9">
        <v>1</v>
      </c>
      <c r="I459" s="59"/>
      <c r="J459" s="59"/>
      <c r="K459" s="59"/>
      <c r="L459" s="60">
        <f>IF(AND(A459&gt;=Workings!$B$7, A459&lt;=Workings!$C$7, B459="Scheduled", G459&gt;0, F459&gt;0, (F459/G459)&gt;0.9, OR(D459="RAK", D459="CMN", D459="AGA")), (J459/F459)*(F459-(G459*0.9)), 0)</f>
        <v>0</v>
      </c>
    </row>
    <row r="460" spans="1:12" x14ac:dyDescent="0.35">
      <c r="A460" s="8">
        <v>45156</v>
      </c>
      <c r="B460" s="9" t="s">
        <v>23</v>
      </c>
      <c r="C460" s="9" t="s">
        <v>34</v>
      </c>
      <c r="D460" s="9" t="s">
        <v>38</v>
      </c>
      <c r="E460" s="9" t="s">
        <v>24</v>
      </c>
      <c r="F460" s="9">
        <v>150</v>
      </c>
      <c r="G460" s="9">
        <v>150</v>
      </c>
      <c r="H460" s="9">
        <v>1</v>
      </c>
      <c r="I460" s="59">
        <v>35.700000000000003</v>
      </c>
      <c r="J460" s="59">
        <v>3342</v>
      </c>
      <c r="K460" s="59">
        <v>488.24</v>
      </c>
      <c r="L460" s="60">
        <f>IF(AND(A460&gt;=Workings!$B$7, A460&lt;=Workings!$C$7, B460="Scheduled", G460&gt;0, F460&gt;0, (F460/G460)&gt;0.9, OR(D460="RAK", D460="CMN", D460="AGA")), (J460/F460)*(F460-(G460*0.9)), 0)</f>
        <v>0</v>
      </c>
    </row>
    <row r="461" spans="1:12" x14ac:dyDescent="0.35">
      <c r="A461" s="8">
        <v>45156</v>
      </c>
      <c r="B461" s="9" t="s">
        <v>23</v>
      </c>
      <c r="C461" s="9" t="s">
        <v>34</v>
      </c>
      <c r="D461" s="9" t="s">
        <v>21</v>
      </c>
      <c r="E461" s="9" t="s">
        <v>24</v>
      </c>
      <c r="F461" s="9">
        <v>171</v>
      </c>
      <c r="G461" s="9">
        <v>180</v>
      </c>
      <c r="H461" s="9">
        <v>1</v>
      </c>
      <c r="I461" s="59">
        <v>56.6</v>
      </c>
      <c r="J461" s="59">
        <v>3809.88</v>
      </c>
      <c r="K461" s="59">
        <v>552.86</v>
      </c>
      <c r="L461" s="60">
        <f>IF(AND(A461&gt;=Workings!$B$7, A461&lt;=Workings!$C$7, B461="Scheduled", G461&gt;0, F461&gt;0, (F461/G461)&gt;0.9, OR(D461="RAK", D461="CMN", D461="AGA")), (J461/F461)*(F461-(G461*0.9)), 0)</f>
        <v>0</v>
      </c>
    </row>
    <row r="462" spans="1:12" x14ac:dyDescent="0.35">
      <c r="A462" s="8">
        <v>45157</v>
      </c>
      <c r="B462" s="9" t="s">
        <v>23</v>
      </c>
      <c r="C462" s="9" t="s">
        <v>34</v>
      </c>
      <c r="D462" s="9" t="s">
        <v>21</v>
      </c>
      <c r="E462" s="9" t="s">
        <v>22</v>
      </c>
      <c r="F462" s="9">
        <v>126</v>
      </c>
      <c r="G462" s="9">
        <v>180</v>
      </c>
      <c r="H462" s="9">
        <v>1</v>
      </c>
      <c r="I462" s="59"/>
      <c r="J462" s="59"/>
      <c r="K462" s="59"/>
      <c r="L462" s="60">
        <f>IF(AND(A462&gt;=Workings!$B$7, A462&lt;=Workings!$C$7, B462="Scheduled", G462&gt;0, F462&gt;0, (F462/G462)&gt;0.9, OR(D462="RAK", D462="CMN", D462="AGA")), (J462/F462)*(F462-(G462*0.9)), 0)</f>
        <v>0</v>
      </c>
    </row>
    <row r="463" spans="1:12" x14ac:dyDescent="0.35">
      <c r="A463" s="8">
        <v>45157</v>
      </c>
      <c r="B463" s="9" t="s">
        <v>23</v>
      </c>
      <c r="C463" s="9" t="s">
        <v>34</v>
      </c>
      <c r="D463" s="9" t="s">
        <v>38</v>
      </c>
      <c r="E463" s="9" t="s">
        <v>22</v>
      </c>
      <c r="F463" s="9">
        <v>152</v>
      </c>
      <c r="G463" s="9">
        <v>180</v>
      </c>
      <c r="H463" s="9">
        <v>1</v>
      </c>
      <c r="I463" s="59"/>
      <c r="J463" s="59"/>
      <c r="K463" s="59"/>
      <c r="L463" s="60">
        <f>IF(AND(A463&gt;=Workings!$B$7, A463&lt;=Workings!$C$7, B463="Scheduled", G463&gt;0, F463&gt;0, (F463/G463)&gt;0.9, OR(D463="RAK", D463="CMN", D463="AGA")), (J463/F463)*(F463-(G463*0.9)), 0)</f>
        <v>0</v>
      </c>
    </row>
    <row r="464" spans="1:12" x14ac:dyDescent="0.35">
      <c r="A464" s="8">
        <v>45157</v>
      </c>
      <c r="B464" s="9" t="s">
        <v>23</v>
      </c>
      <c r="C464" s="9" t="s">
        <v>34</v>
      </c>
      <c r="D464" s="9" t="s">
        <v>21</v>
      </c>
      <c r="E464" s="9" t="s">
        <v>24</v>
      </c>
      <c r="F464" s="9">
        <v>130</v>
      </c>
      <c r="G464" s="9">
        <v>180</v>
      </c>
      <c r="H464" s="9">
        <v>1</v>
      </c>
      <c r="I464" s="59">
        <v>32.340000000000003</v>
      </c>
      <c r="J464" s="59">
        <v>2896.4</v>
      </c>
      <c r="K464" s="59">
        <v>552.86</v>
      </c>
      <c r="L464" s="60">
        <f>IF(AND(A464&gt;=Workings!$B$7, A464&lt;=Workings!$C$7, B464="Scheduled", G464&gt;0, F464&gt;0, (F464/G464)&gt;0.9, OR(D464="RAK", D464="CMN", D464="AGA")), (J464/F464)*(F464-(G464*0.9)), 0)</f>
        <v>0</v>
      </c>
    </row>
    <row r="465" spans="1:12" x14ac:dyDescent="0.35">
      <c r="A465" s="8">
        <v>45157</v>
      </c>
      <c r="B465" s="9" t="s">
        <v>23</v>
      </c>
      <c r="C465" s="9" t="s">
        <v>34</v>
      </c>
      <c r="D465" s="9" t="s">
        <v>38</v>
      </c>
      <c r="E465" s="9" t="s">
        <v>24</v>
      </c>
      <c r="F465" s="9">
        <v>162</v>
      </c>
      <c r="G465" s="9">
        <v>180</v>
      </c>
      <c r="H465" s="9">
        <v>1</v>
      </c>
      <c r="I465" s="59">
        <v>40.43</v>
      </c>
      <c r="J465" s="59">
        <v>3609.36</v>
      </c>
      <c r="K465" s="59">
        <v>552.86</v>
      </c>
      <c r="L465" s="60">
        <f>IF(AND(A465&gt;=Workings!$B$7, A465&lt;=Workings!$C$7, B465="Scheduled", G465&gt;0, F465&gt;0, (F465/G465)&gt;0.9, OR(D465="RAK", D465="CMN", D465="AGA")), (J465/F465)*(F465-(G465*0.9)), 0)</f>
        <v>0</v>
      </c>
    </row>
    <row r="466" spans="1:12" x14ac:dyDescent="0.35">
      <c r="A466" s="8">
        <v>45158</v>
      </c>
      <c r="B466" s="9" t="s">
        <v>23</v>
      </c>
      <c r="C466" s="9" t="s">
        <v>34</v>
      </c>
      <c r="D466" s="9" t="s">
        <v>38</v>
      </c>
      <c r="E466" s="9" t="s">
        <v>22</v>
      </c>
      <c r="F466" s="9">
        <v>169</v>
      </c>
      <c r="G466" s="9">
        <v>180</v>
      </c>
      <c r="H466" s="9">
        <v>1</v>
      </c>
      <c r="I466" s="59"/>
      <c r="J466" s="59"/>
      <c r="K466" s="59"/>
      <c r="L466" s="60">
        <f>IF(AND(A466&gt;=Workings!$B$7, A466&lt;=Workings!$C$7, B466="Scheduled", G466&gt;0, F466&gt;0, (F466/G466)&gt;0.9, OR(D466="RAK", D466="CMN", D466="AGA")), (J466/F466)*(F466-(G466*0.9)), 0)</f>
        <v>0</v>
      </c>
    </row>
    <row r="467" spans="1:12" x14ac:dyDescent="0.35">
      <c r="A467" s="8">
        <v>45158</v>
      </c>
      <c r="B467" s="9" t="s">
        <v>23</v>
      </c>
      <c r="C467" s="9" t="s">
        <v>34</v>
      </c>
      <c r="D467" s="9" t="s">
        <v>21</v>
      </c>
      <c r="E467" s="9" t="s">
        <v>22</v>
      </c>
      <c r="F467" s="9">
        <v>132</v>
      </c>
      <c r="G467" s="9">
        <v>144</v>
      </c>
      <c r="H467" s="9">
        <v>1</v>
      </c>
      <c r="I467" s="59"/>
      <c r="J467" s="59"/>
      <c r="K467" s="59"/>
      <c r="L467" s="60">
        <f>IF(AND(A467&gt;=Workings!$B$7, A467&lt;=Workings!$C$7, B467="Scheduled", G467&gt;0, F467&gt;0, (F467/G467)&gt;0.9, OR(D467="RAK", D467="CMN", D467="AGA")), (J467/F467)*(F467-(G467*0.9)), 0)</f>
        <v>0</v>
      </c>
    </row>
    <row r="468" spans="1:12" x14ac:dyDescent="0.35">
      <c r="A468" s="8">
        <v>45158</v>
      </c>
      <c r="B468" s="9" t="s">
        <v>23</v>
      </c>
      <c r="C468" s="9" t="s">
        <v>34</v>
      </c>
      <c r="D468" s="9" t="s">
        <v>38</v>
      </c>
      <c r="E468" s="9" t="s">
        <v>24</v>
      </c>
      <c r="F468" s="9">
        <v>161</v>
      </c>
      <c r="G468" s="9">
        <v>180</v>
      </c>
      <c r="H468" s="9">
        <v>1</v>
      </c>
      <c r="I468" s="59">
        <v>24.26</v>
      </c>
      <c r="J468" s="59">
        <v>3587.08</v>
      </c>
      <c r="K468" s="59">
        <v>552.86</v>
      </c>
      <c r="L468" s="60">
        <f>IF(AND(A468&gt;=Workings!$B$7, A468&lt;=Workings!$C$7, B468="Scheduled", G468&gt;0, F468&gt;0, (F468/G468)&gt;0.9, OR(D468="RAK", D468="CMN", D468="AGA")), (J468/F468)*(F468-(G468*0.9)), 0)</f>
        <v>0</v>
      </c>
    </row>
    <row r="469" spans="1:12" x14ac:dyDescent="0.35">
      <c r="A469" s="8">
        <v>45158</v>
      </c>
      <c r="B469" s="9" t="s">
        <v>23</v>
      </c>
      <c r="C469" s="9" t="s">
        <v>34</v>
      </c>
      <c r="D469" s="9" t="s">
        <v>21</v>
      </c>
      <c r="E469" s="9" t="s">
        <v>24</v>
      </c>
      <c r="F469" s="9">
        <v>144</v>
      </c>
      <c r="G469" s="9">
        <v>144</v>
      </c>
      <c r="H469" s="9">
        <v>1</v>
      </c>
      <c r="I469" s="59">
        <v>42.84</v>
      </c>
      <c r="J469" s="59">
        <v>3208.32</v>
      </c>
      <c r="K469" s="59">
        <v>488.24</v>
      </c>
      <c r="L469" s="60">
        <f>IF(AND(A469&gt;=Workings!$B$7, A469&lt;=Workings!$C$7, B469="Scheduled", G469&gt;0, F469&gt;0, (F469/G469)&gt;0.9, OR(D469="RAK", D469="CMN", D469="AGA")), (J469/F469)*(F469-(G469*0.9)), 0)</f>
        <v>0</v>
      </c>
    </row>
    <row r="470" spans="1:12" x14ac:dyDescent="0.35">
      <c r="A470" s="8">
        <v>45159</v>
      </c>
      <c r="B470" s="9" t="s">
        <v>23</v>
      </c>
      <c r="C470" s="9" t="s">
        <v>34</v>
      </c>
      <c r="D470" s="9" t="s">
        <v>21</v>
      </c>
      <c r="E470" s="9" t="s">
        <v>22</v>
      </c>
      <c r="F470" s="9">
        <v>129</v>
      </c>
      <c r="G470" s="9">
        <v>180</v>
      </c>
      <c r="H470" s="9">
        <v>1</v>
      </c>
      <c r="I470" s="59"/>
      <c r="J470" s="59"/>
      <c r="K470" s="59"/>
      <c r="L470" s="60">
        <f>IF(AND(A470&gt;=Workings!$B$7, A470&lt;=Workings!$C$7, B470="Scheduled", G470&gt;0, F470&gt;0, (F470/G470)&gt;0.9, OR(D470="RAK", D470="CMN", D470="AGA")), (J470/F470)*(F470-(G470*0.9)), 0)</f>
        <v>0</v>
      </c>
    </row>
    <row r="471" spans="1:12" x14ac:dyDescent="0.35">
      <c r="A471" s="8">
        <v>45159</v>
      </c>
      <c r="B471" s="9" t="s">
        <v>23</v>
      </c>
      <c r="C471" s="9" t="s">
        <v>34</v>
      </c>
      <c r="D471" s="9" t="s">
        <v>38</v>
      </c>
      <c r="E471" s="9" t="s">
        <v>22</v>
      </c>
      <c r="F471" s="9">
        <v>166</v>
      </c>
      <c r="G471" s="9">
        <v>174</v>
      </c>
      <c r="H471" s="9">
        <v>1</v>
      </c>
      <c r="I471" s="59"/>
      <c r="J471" s="59"/>
      <c r="K471" s="59"/>
      <c r="L471" s="60">
        <f>IF(AND(A471&gt;=Workings!$B$7, A471&lt;=Workings!$C$7, B471="Scheduled", G471&gt;0, F471&gt;0, (F471/G471)&gt;0.9, OR(D471="RAK", D471="CMN", D471="AGA")), (J471/F471)*(F471-(G471*0.9)), 0)</f>
        <v>0</v>
      </c>
    </row>
    <row r="472" spans="1:12" x14ac:dyDescent="0.35">
      <c r="A472" s="8">
        <v>45159</v>
      </c>
      <c r="B472" s="9" t="s">
        <v>23</v>
      </c>
      <c r="C472" s="9" t="s">
        <v>34</v>
      </c>
      <c r="D472" s="9" t="s">
        <v>21</v>
      </c>
      <c r="E472" s="9" t="s">
        <v>24</v>
      </c>
      <c r="F472" s="9">
        <v>161</v>
      </c>
      <c r="G472" s="9">
        <v>180</v>
      </c>
      <c r="H472" s="9">
        <v>1</v>
      </c>
      <c r="I472" s="59">
        <v>40.43</v>
      </c>
      <c r="J472" s="59">
        <v>3587.08</v>
      </c>
      <c r="K472" s="59">
        <v>552.86</v>
      </c>
      <c r="L472" s="60">
        <f>IF(AND(A472&gt;=Workings!$B$7, A472&lt;=Workings!$C$7, B472="Scheduled", G472&gt;0, F472&gt;0, (F472/G472)&gt;0.9, OR(D472="RAK", D472="CMN", D472="AGA")), (J472/F472)*(F472-(G472*0.9)), 0)</f>
        <v>0</v>
      </c>
    </row>
    <row r="473" spans="1:12" x14ac:dyDescent="0.35">
      <c r="A473" s="8">
        <v>45159</v>
      </c>
      <c r="B473" s="9" t="s">
        <v>23</v>
      </c>
      <c r="C473" s="9" t="s">
        <v>34</v>
      </c>
      <c r="D473" s="9" t="s">
        <v>38</v>
      </c>
      <c r="E473" s="9" t="s">
        <v>24</v>
      </c>
      <c r="F473" s="9">
        <v>149</v>
      </c>
      <c r="G473" s="9">
        <v>174</v>
      </c>
      <c r="H473" s="9">
        <v>1</v>
      </c>
      <c r="I473" s="59">
        <v>40.43</v>
      </c>
      <c r="J473" s="59">
        <v>3319.72</v>
      </c>
      <c r="K473" s="59">
        <v>552.86</v>
      </c>
      <c r="L473" s="60">
        <f>IF(AND(A473&gt;=Workings!$B$7, A473&lt;=Workings!$C$7, B473="Scheduled", G473&gt;0, F473&gt;0, (F473/G473)&gt;0.9, OR(D473="RAK", D473="CMN", D473="AGA")), (J473/F473)*(F473-(G473*0.9)), 0)</f>
        <v>0</v>
      </c>
    </row>
    <row r="474" spans="1:12" x14ac:dyDescent="0.35">
      <c r="A474" s="8">
        <v>45160</v>
      </c>
      <c r="B474" s="9" t="s">
        <v>23</v>
      </c>
      <c r="C474" s="9" t="s">
        <v>34</v>
      </c>
      <c r="D474" s="9" t="s">
        <v>38</v>
      </c>
      <c r="E474" s="9" t="s">
        <v>22</v>
      </c>
      <c r="F474" s="9">
        <v>151</v>
      </c>
      <c r="G474" s="9">
        <v>180</v>
      </c>
      <c r="H474" s="9">
        <v>1</v>
      </c>
      <c r="I474" s="59"/>
      <c r="J474" s="59"/>
      <c r="K474" s="59"/>
      <c r="L474" s="60">
        <f>IF(AND(A474&gt;=Workings!$B$7, A474&lt;=Workings!$C$7, B474="Scheduled", G474&gt;0, F474&gt;0, (F474/G474)&gt;0.9, OR(D474="RAK", D474="CMN", D474="AGA")), (J474/F474)*(F474-(G474*0.9)), 0)</f>
        <v>0</v>
      </c>
    </row>
    <row r="475" spans="1:12" x14ac:dyDescent="0.35">
      <c r="A475" s="8">
        <v>45160</v>
      </c>
      <c r="B475" s="9" t="s">
        <v>23</v>
      </c>
      <c r="C475" s="9" t="s">
        <v>34</v>
      </c>
      <c r="D475" s="9" t="s">
        <v>38</v>
      </c>
      <c r="E475" s="9" t="s">
        <v>24</v>
      </c>
      <c r="F475" s="9">
        <v>171</v>
      </c>
      <c r="G475" s="9">
        <v>180</v>
      </c>
      <c r="H475" s="9">
        <v>1</v>
      </c>
      <c r="I475" s="59">
        <v>32.340000000000003</v>
      </c>
      <c r="J475" s="59">
        <v>3809.88</v>
      </c>
      <c r="K475" s="59">
        <v>552.86</v>
      </c>
      <c r="L475" s="60">
        <f>IF(AND(A475&gt;=Workings!$B$7, A475&lt;=Workings!$C$7, B475="Scheduled", G475&gt;0, F475&gt;0, (F475/G475)&gt;0.9, OR(D475="RAK", D475="CMN", D475="AGA")), (J475/F475)*(F475-(G475*0.9)), 0)</f>
        <v>0</v>
      </c>
    </row>
    <row r="476" spans="1:12" x14ac:dyDescent="0.35">
      <c r="A476" s="8">
        <v>45161</v>
      </c>
      <c r="B476" s="9" t="s">
        <v>23</v>
      </c>
      <c r="C476" s="9" t="s">
        <v>34</v>
      </c>
      <c r="D476" s="9" t="s">
        <v>38</v>
      </c>
      <c r="E476" s="9" t="s">
        <v>22</v>
      </c>
      <c r="F476" s="9">
        <v>150</v>
      </c>
      <c r="G476" s="9">
        <v>180</v>
      </c>
      <c r="H476" s="9">
        <v>1</v>
      </c>
      <c r="I476" s="59"/>
      <c r="J476" s="59"/>
      <c r="K476" s="59"/>
      <c r="L476" s="60">
        <f>IF(AND(A476&gt;=Workings!$B$7, A476&lt;=Workings!$C$7, B476="Scheduled", G476&gt;0, F476&gt;0, (F476/G476)&gt;0.9, OR(D476="RAK", D476="CMN", D476="AGA")), (J476/F476)*(F476-(G476*0.9)), 0)</f>
        <v>0</v>
      </c>
    </row>
    <row r="477" spans="1:12" x14ac:dyDescent="0.35">
      <c r="A477" s="8">
        <v>45161</v>
      </c>
      <c r="B477" s="9" t="s">
        <v>23</v>
      </c>
      <c r="C477" s="9" t="s">
        <v>34</v>
      </c>
      <c r="D477" s="9" t="s">
        <v>38</v>
      </c>
      <c r="E477" s="9" t="s">
        <v>24</v>
      </c>
      <c r="F477" s="9">
        <v>146</v>
      </c>
      <c r="G477" s="9">
        <v>180</v>
      </c>
      <c r="H477" s="9">
        <v>1</v>
      </c>
      <c r="I477" s="59">
        <v>31.08</v>
      </c>
      <c r="J477" s="59">
        <v>3252.88</v>
      </c>
      <c r="K477" s="59">
        <v>531.32000000000005</v>
      </c>
      <c r="L477" s="60">
        <f>IF(AND(A477&gt;=Workings!$B$7, A477&lt;=Workings!$C$7, B477="Scheduled", G477&gt;0, F477&gt;0, (F477/G477)&gt;0.9, OR(D477="RAK", D477="CMN", D477="AGA")), (J477/F477)*(F477-(G477*0.9)), 0)</f>
        <v>0</v>
      </c>
    </row>
    <row r="478" spans="1:12" x14ac:dyDescent="0.35">
      <c r="A478" s="8">
        <v>45162</v>
      </c>
      <c r="B478" s="9" t="s">
        <v>23</v>
      </c>
      <c r="C478" s="9" t="s">
        <v>34</v>
      </c>
      <c r="D478" s="9" t="s">
        <v>38</v>
      </c>
      <c r="E478" s="9" t="s">
        <v>22</v>
      </c>
      <c r="F478" s="9">
        <v>131</v>
      </c>
      <c r="G478" s="9">
        <v>180</v>
      </c>
      <c r="H478" s="9">
        <v>1</v>
      </c>
      <c r="I478" s="59"/>
      <c r="J478" s="59"/>
      <c r="K478" s="59"/>
      <c r="L478" s="60">
        <f>IF(AND(A478&gt;=Workings!$B$7, A478&lt;=Workings!$C$7, B478="Scheduled", G478&gt;0, F478&gt;0, (F478/G478)&gt;0.9, OR(D478="RAK", D478="CMN", D478="AGA")), (J478/F478)*(F478-(G478*0.9)), 0)</f>
        <v>0</v>
      </c>
    </row>
    <row r="479" spans="1:12" x14ac:dyDescent="0.35">
      <c r="A479" s="8">
        <v>45162</v>
      </c>
      <c r="B479" s="9" t="s">
        <v>23</v>
      </c>
      <c r="C479" s="9" t="s">
        <v>34</v>
      </c>
      <c r="D479" s="9" t="s">
        <v>21</v>
      </c>
      <c r="E479" s="9" t="s">
        <v>22</v>
      </c>
      <c r="F479" s="9">
        <v>134</v>
      </c>
      <c r="G479" s="9">
        <v>180</v>
      </c>
      <c r="H479" s="9">
        <v>1</v>
      </c>
      <c r="I479" s="59"/>
      <c r="J479" s="59"/>
      <c r="K479" s="59"/>
      <c r="L479" s="60">
        <f>IF(AND(A479&gt;=Workings!$B$7, A479&lt;=Workings!$C$7, B479="Scheduled", G479&gt;0, F479&gt;0, (F479/G479)&gt;0.9, OR(D479="RAK", D479="CMN", D479="AGA")), (J479/F479)*(F479-(G479*0.9)), 0)</f>
        <v>0</v>
      </c>
    </row>
    <row r="480" spans="1:12" x14ac:dyDescent="0.35">
      <c r="A480" s="8">
        <v>45162</v>
      </c>
      <c r="B480" s="9" t="s">
        <v>23</v>
      </c>
      <c r="C480" s="9" t="s">
        <v>34</v>
      </c>
      <c r="D480" s="9" t="s">
        <v>38</v>
      </c>
      <c r="E480" s="9" t="s">
        <v>24</v>
      </c>
      <c r="F480" s="9">
        <v>172</v>
      </c>
      <c r="G480" s="9">
        <v>180</v>
      </c>
      <c r="H480" s="9">
        <v>1</v>
      </c>
      <c r="I480" s="59">
        <v>31.08</v>
      </c>
      <c r="J480" s="59">
        <v>3832.16</v>
      </c>
      <c r="K480" s="59">
        <v>531.32000000000005</v>
      </c>
      <c r="L480" s="60">
        <f>IF(AND(A480&gt;=Workings!$B$7, A480&lt;=Workings!$C$7, B480="Scheduled", G480&gt;0, F480&gt;0, (F480/G480)&gt;0.9, OR(D480="RAK", D480="CMN", D480="AGA")), (J480/F480)*(F480-(G480*0.9)), 0)</f>
        <v>0</v>
      </c>
    </row>
    <row r="481" spans="1:12" x14ac:dyDescent="0.35">
      <c r="A481" s="8">
        <v>45162</v>
      </c>
      <c r="B481" s="9" t="s">
        <v>23</v>
      </c>
      <c r="C481" s="9" t="s">
        <v>34</v>
      </c>
      <c r="D481" s="9" t="s">
        <v>21</v>
      </c>
      <c r="E481" s="9" t="s">
        <v>24</v>
      </c>
      <c r="F481" s="9">
        <v>177</v>
      </c>
      <c r="G481" s="9">
        <v>180</v>
      </c>
      <c r="H481" s="9">
        <v>1</v>
      </c>
      <c r="I481" s="59">
        <v>40.43</v>
      </c>
      <c r="J481" s="59">
        <v>3943.56</v>
      </c>
      <c r="K481" s="59">
        <v>552.86</v>
      </c>
      <c r="L481" s="60">
        <f>IF(AND(A481&gt;=Workings!$B$7, A481&lt;=Workings!$C$7, B481="Scheduled", G481&gt;0, F481&gt;0, (F481/G481)&gt;0.9, OR(D481="RAK", D481="CMN", D481="AGA")), (J481/F481)*(F481-(G481*0.9)), 0)</f>
        <v>0</v>
      </c>
    </row>
    <row r="482" spans="1:12" x14ac:dyDescent="0.35">
      <c r="A482" s="8">
        <v>45163</v>
      </c>
      <c r="B482" s="9" t="s">
        <v>23</v>
      </c>
      <c r="C482" s="9" t="s">
        <v>34</v>
      </c>
      <c r="D482" s="9" t="s">
        <v>38</v>
      </c>
      <c r="E482" s="9" t="s">
        <v>22</v>
      </c>
      <c r="F482" s="9">
        <v>117</v>
      </c>
      <c r="G482" s="9">
        <v>180</v>
      </c>
      <c r="H482" s="9">
        <v>1</v>
      </c>
      <c r="I482" s="59"/>
      <c r="J482" s="59"/>
      <c r="K482" s="59"/>
      <c r="L482" s="60">
        <f>IF(AND(A482&gt;=Workings!$B$7, A482&lt;=Workings!$C$7, B482="Scheduled", G482&gt;0, F482&gt;0, (F482/G482)&gt;0.9, OR(D482="RAK", D482="CMN", D482="AGA")), (J482/F482)*(F482-(G482*0.9)), 0)</f>
        <v>0</v>
      </c>
    </row>
    <row r="483" spans="1:12" x14ac:dyDescent="0.35">
      <c r="A483" s="8">
        <v>45163</v>
      </c>
      <c r="B483" s="9" t="s">
        <v>23</v>
      </c>
      <c r="C483" s="9" t="s">
        <v>34</v>
      </c>
      <c r="D483" s="9" t="s">
        <v>21</v>
      </c>
      <c r="E483" s="9" t="s">
        <v>22</v>
      </c>
      <c r="F483" s="9">
        <v>122</v>
      </c>
      <c r="G483" s="9">
        <v>180</v>
      </c>
      <c r="H483" s="9">
        <v>1</v>
      </c>
      <c r="I483" s="59"/>
      <c r="J483" s="59"/>
      <c r="K483" s="59"/>
      <c r="L483" s="60">
        <f>IF(AND(A483&gt;=Workings!$B$7, A483&lt;=Workings!$C$7, B483="Scheduled", G483&gt;0, F483&gt;0, (F483/G483)&gt;0.9, OR(D483="RAK", D483="CMN", D483="AGA")), (J483/F483)*(F483-(G483*0.9)), 0)</f>
        <v>0</v>
      </c>
    </row>
    <row r="484" spans="1:12" x14ac:dyDescent="0.35">
      <c r="A484" s="8">
        <v>45163</v>
      </c>
      <c r="B484" s="9" t="s">
        <v>23</v>
      </c>
      <c r="C484" s="9" t="s">
        <v>34</v>
      </c>
      <c r="D484" s="9" t="s">
        <v>38</v>
      </c>
      <c r="E484" s="9" t="s">
        <v>24</v>
      </c>
      <c r="F484" s="9">
        <v>154</v>
      </c>
      <c r="G484" s="9">
        <v>180</v>
      </c>
      <c r="H484" s="9">
        <v>1</v>
      </c>
      <c r="I484" s="59">
        <v>24.26</v>
      </c>
      <c r="J484" s="59">
        <v>3431.12</v>
      </c>
      <c r="K484" s="59">
        <v>552.86</v>
      </c>
      <c r="L484" s="60">
        <f>IF(AND(A484&gt;=Workings!$B$7, A484&lt;=Workings!$C$7, B484="Scheduled", G484&gt;0, F484&gt;0, (F484/G484)&gt;0.9, OR(D484="RAK", D484="CMN", D484="AGA")), (J484/F484)*(F484-(G484*0.9)), 0)</f>
        <v>0</v>
      </c>
    </row>
    <row r="485" spans="1:12" x14ac:dyDescent="0.35">
      <c r="A485" s="8">
        <v>45163</v>
      </c>
      <c r="B485" s="9" t="s">
        <v>23</v>
      </c>
      <c r="C485" s="9" t="s">
        <v>34</v>
      </c>
      <c r="D485" s="9" t="s">
        <v>21</v>
      </c>
      <c r="E485" s="9" t="s">
        <v>24</v>
      </c>
      <c r="F485" s="9">
        <v>145</v>
      </c>
      <c r="G485" s="9">
        <v>180</v>
      </c>
      <c r="H485" s="9">
        <v>1</v>
      </c>
      <c r="I485" s="59">
        <v>48.51</v>
      </c>
      <c r="J485" s="59">
        <v>3230.6</v>
      </c>
      <c r="K485" s="59">
        <v>552.86</v>
      </c>
      <c r="L485" s="60">
        <f>IF(AND(A485&gt;=Workings!$B$7, A485&lt;=Workings!$C$7, B485="Scheduled", G485&gt;0, F485&gt;0, (F485/G485)&gt;0.9, OR(D485="RAK", D485="CMN", D485="AGA")), (J485/F485)*(F485-(G485*0.9)), 0)</f>
        <v>0</v>
      </c>
    </row>
    <row r="486" spans="1:12" x14ac:dyDescent="0.35">
      <c r="A486" s="8">
        <v>45164</v>
      </c>
      <c r="B486" s="9" t="s">
        <v>23</v>
      </c>
      <c r="C486" s="9" t="s">
        <v>34</v>
      </c>
      <c r="D486" s="9" t="s">
        <v>21</v>
      </c>
      <c r="E486" s="9" t="s">
        <v>22</v>
      </c>
      <c r="F486" s="9">
        <v>123</v>
      </c>
      <c r="G486" s="9">
        <v>180</v>
      </c>
      <c r="H486" s="9">
        <v>1</v>
      </c>
      <c r="I486" s="59"/>
      <c r="J486" s="59"/>
      <c r="K486" s="59"/>
      <c r="L486" s="60">
        <f>IF(AND(A486&gt;=Workings!$B$7, A486&lt;=Workings!$C$7, B486="Scheduled", G486&gt;0, F486&gt;0, (F486/G486)&gt;0.9, OR(D486="RAK", D486="CMN", D486="AGA")), (J486/F486)*(F486-(G486*0.9)), 0)</f>
        <v>0</v>
      </c>
    </row>
    <row r="487" spans="1:12" x14ac:dyDescent="0.35">
      <c r="A487" s="8">
        <v>45164</v>
      </c>
      <c r="B487" s="9" t="s">
        <v>23</v>
      </c>
      <c r="C487" s="9" t="s">
        <v>34</v>
      </c>
      <c r="D487" s="9" t="s">
        <v>38</v>
      </c>
      <c r="E487" s="9" t="s">
        <v>22</v>
      </c>
      <c r="F487" s="9">
        <v>171</v>
      </c>
      <c r="G487" s="9">
        <v>180</v>
      </c>
      <c r="H487" s="9">
        <v>1</v>
      </c>
      <c r="I487" s="59"/>
      <c r="J487" s="59"/>
      <c r="K487" s="59"/>
      <c r="L487" s="60">
        <f>IF(AND(A487&gt;=Workings!$B$7, A487&lt;=Workings!$C$7, B487="Scheduled", G487&gt;0, F487&gt;0, (F487/G487)&gt;0.9, OR(D487="RAK", D487="CMN", D487="AGA")), (J487/F487)*(F487-(G487*0.9)), 0)</f>
        <v>0</v>
      </c>
    </row>
    <row r="488" spans="1:12" x14ac:dyDescent="0.35">
      <c r="A488" s="8">
        <v>45164</v>
      </c>
      <c r="B488" s="9" t="s">
        <v>23</v>
      </c>
      <c r="C488" s="9" t="s">
        <v>34</v>
      </c>
      <c r="D488" s="9" t="s">
        <v>21</v>
      </c>
      <c r="E488" s="9" t="s">
        <v>24</v>
      </c>
      <c r="F488" s="9">
        <v>168</v>
      </c>
      <c r="G488" s="9">
        <v>180</v>
      </c>
      <c r="H488" s="9">
        <v>1</v>
      </c>
      <c r="I488" s="59">
        <v>40.43</v>
      </c>
      <c r="J488" s="59">
        <v>3743.04</v>
      </c>
      <c r="K488" s="59">
        <v>552.86</v>
      </c>
      <c r="L488" s="60">
        <f>IF(AND(A488&gt;=Workings!$B$7, A488&lt;=Workings!$C$7, B488="Scheduled", G488&gt;0, F488&gt;0, (F488/G488)&gt;0.9, OR(D488="RAK", D488="CMN", D488="AGA")), (J488/F488)*(F488-(G488*0.9)), 0)</f>
        <v>0</v>
      </c>
    </row>
    <row r="489" spans="1:12" x14ac:dyDescent="0.35">
      <c r="A489" s="8">
        <v>45164</v>
      </c>
      <c r="B489" s="9" t="s">
        <v>23</v>
      </c>
      <c r="C489" s="9" t="s">
        <v>34</v>
      </c>
      <c r="D489" s="9" t="s">
        <v>38</v>
      </c>
      <c r="E489" s="9" t="s">
        <v>24</v>
      </c>
      <c r="F489" s="9">
        <v>147</v>
      </c>
      <c r="G489" s="9">
        <v>180</v>
      </c>
      <c r="H489" s="9">
        <v>1</v>
      </c>
      <c r="I489" s="59">
        <v>54.39</v>
      </c>
      <c r="J489" s="59">
        <v>3275.16</v>
      </c>
      <c r="K489" s="59">
        <v>531.32000000000005</v>
      </c>
      <c r="L489" s="60">
        <f>IF(AND(A489&gt;=Workings!$B$7, A489&lt;=Workings!$C$7, B489="Scheduled", G489&gt;0, F489&gt;0, (F489/G489)&gt;0.9, OR(D489="RAK", D489="CMN", D489="AGA")), (J489/F489)*(F489-(G489*0.9)), 0)</f>
        <v>0</v>
      </c>
    </row>
    <row r="490" spans="1:12" x14ac:dyDescent="0.35">
      <c r="A490" s="8">
        <v>45165</v>
      </c>
      <c r="B490" s="9" t="s">
        <v>23</v>
      </c>
      <c r="C490" s="9" t="s">
        <v>34</v>
      </c>
      <c r="D490" s="9" t="s">
        <v>38</v>
      </c>
      <c r="E490" s="9" t="s">
        <v>22</v>
      </c>
      <c r="F490" s="9">
        <v>125</v>
      </c>
      <c r="G490" s="9">
        <v>180</v>
      </c>
      <c r="H490" s="9">
        <v>1</v>
      </c>
      <c r="I490" s="59"/>
      <c r="J490" s="59"/>
      <c r="K490" s="59"/>
      <c r="L490" s="60">
        <f>IF(AND(A490&gt;=Workings!$B$7, A490&lt;=Workings!$C$7, B490="Scheduled", G490&gt;0, F490&gt;0, (F490/G490)&gt;0.9, OR(D490="RAK", D490="CMN", D490="AGA")), (J490/F490)*(F490-(G490*0.9)), 0)</f>
        <v>0</v>
      </c>
    </row>
    <row r="491" spans="1:12" x14ac:dyDescent="0.35">
      <c r="A491" s="8">
        <v>45165</v>
      </c>
      <c r="B491" s="9" t="s">
        <v>23</v>
      </c>
      <c r="C491" s="9" t="s">
        <v>34</v>
      </c>
      <c r="D491" s="9" t="s">
        <v>21</v>
      </c>
      <c r="E491" s="9" t="s">
        <v>22</v>
      </c>
      <c r="F491" s="9">
        <v>126</v>
      </c>
      <c r="G491" s="9">
        <v>150</v>
      </c>
      <c r="H491" s="9">
        <v>1</v>
      </c>
      <c r="I491" s="59"/>
      <c r="J491" s="59"/>
      <c r="K491" s="59"/>
      <c r="L491" s="60">
        <f>IF(AND(A491&gt;=Workings!$B$7, A491&lt;=Workings!$C$7, B491="Scheduled", G491&gt;0, F491&gt;0, (F491/G491)&gt;0.9, OR(D491="RAK", D491="CMN", D491="AGA")), (J491/F491)*(F491-(G491*0.9)), 0)</f>
        <v>0</v>
      </c>
    </row>
    <row r="492" spans="1:12" x14ac:dyDescent="0.35">
      <c r="A492" s="8">
        <v>45165</v>
      </c>
      <c r="B492" s="9" t="s">
        <v>23</v>
      </c>
      <c r="C492" s="9" t="s">
        <v>34</v>
      </c>
      <c r="D492" s="9" t="s">
        <v>38</v>
      </c>
      <c r="E492" s="9" t="s">
        <v>24</v>
      </c>
      <c r="F492" s="9">
        <v>171</v>
      </c>
      <c r="G492" s="9">
        <v>180</v>
      </c>
      <c r="H492" s="9">
        <v>1</v>
      </c>
      <c r="I492" s="59">
        <v>32.340000000000003</v>
      </c>
      <c r="J492" s="59">
        <v>3809.88</v>
      </c>
      <c r="K492" s="59">
        <v>552.86</v>
      </c>
      <c r="L492" s="60">
        <f>IF(AND(A492&gt;=Workings!$B$7, A492&lt;=Workings!$C$7, B492="Scheduled", G492&gt;0, F492&gt;0, (F492/G492)&gt;0.9, OR(D492="RAK", D492="CMN", D492="AGA")), (J492/F492)*(F492-(G492*0.9)), 0)</f>
        <v>0</v>
      </c>
    </row>
    <row r="493" spans="1:12" x14ac:dyDescent="0.35">
      <c r="A493" s="8">
        <v>45165</v>
      </c>
      <c r="B493" s="9" t="s">
        <v>23</v>
      </c>
      <c r="C493" s="9" t="s">
        <v>34</v>
      </c>
      <c r="D493" s="9" t="s">
        <v>21</v>
      </c>
      <c r="E493" s="9" t="s">
        <v>24</v>
      </c>
      <c r="F493" s="9">
        <v>141</v>
      </c>
      <c r="G493" s="9">
        <v>150</v>
      </c>
      <c r="H493" s="9">
        <v>1</v>
      </c>
      <c r="I493" s="59">
        <v>28.56</v>
      </c>
      <c r="J493" s="59">
        <v>3141.48</v>
      </c>
      <c r="K493" s="59">
        <v>488.24</v>
      </c>
      <c r="L493" s="60">
        <f>IF(AND(A493&gt;=Workings!$B$7, A493&lt;=Workings!$C$7, B493="Scheduled", G493&gt;0, F493&gt;0, (F493/G493)&gt;0.9, OR(D493="RAK", D493="CMN", D493="AGA")), (J493/F493)*(F493-(G493*0.9)), 0)</f>
        <v>0</v>
      </c>
    </row>
    <row r="494" spans="1:12" x14ac:dyDescent="0.35">
      <c r="A494" s="8">
        <v>45166</v>
      </c>
      <c r="B494" s="9" t="s">
        <v>23</v>
      </c>
      <c r="C494" s="9" t="s">
        <v>34</v>
      </c>
      <c r="D494" s="9" t="s">
        <v>21</v>
      </c>
      <c r="E494" s="9" t="s">
        <v>22</v>
      </c>
      <c r="F494" s="9">
        <v>134</v>
      </c>
      <c r="G494" s="9">
        <v>180</v>
      </c>
      <c r="H494" s="9">
        <v>1</v>
      </c>
      <c r="I494" s="59"/>
      <c r="J494" s="59"/>
      <c r="K494" s="59"/>
      <c r="L494" s="60">
        <f>IF(AND(A494&gt;=Workings!$B$7, A494&lt;=Workings!$C$7, B494="Scheduled", G494&gt;0, F494&gt;0, (F494/G494)&gt;0.9, OR(D494="RAK", D494="CMN", D494="AGA")), (J494/F494)*(F494-(G494*0.9)), 0)</f>
        <v>0</v>
      </c>
    </row>
    <row r="495" spans="1:12" x14ac:dyDescent="0.35">
      <c r="A495" s="8">
        <v>45166</v>
      </c>
      <c r="B495" s="9" t="s">
        <v>23</v>
      </c>
      <c r="C495" s="9" t="s">
        <v>34</v>
      </c>
      <c r="D495" s="9" t="s">
        <v>38</v>
      </c>
      <c r="E495" s="9" t="s">
        <v>22</v>
      </c>
      <c r="F495" s="9">
        <v>134</v>
      </c>
      <c r="G495" s="9">
        <v>180</v>
      </c>
      <c r="H495" s="9">
        <v>1</v>
      </c>
      <c r="I495" s="59"/>
      <c r="J495" s="59"/>
      <c r="K495" s="59"/>
      <c r="L495" s="60">
        <f>IF(AND(A495&gt;=Workings!$B$7, A495&lt;=Workings!$C$7, B495="Scheduled", G495&gt;0, F495&gt;0, (F495/G495)&gt;0.9, OR(D495="RAK", D495="CMN", D495="AGA")), (J495/F495)*(F495-(G495*0.9)), 0)</f>
        <v>0</v>
      </c>
    </row>
    <row r="496" spans="1:12" x14ac:dyDescent="0.35">
      <c r="A496" s="8">
        <v>45166</v>
      </c>
      <c r="B496" s="9" t="s">
        <v>23</v>
      </c>
      <c r="C496" s="9" t="s">
        <v>34</v>
      </c>
      <c r="D496" s="9" t="s">
        <v>21</v>
      </c>
      <c r="E496" s="9" t="s">
        <v>24</v>
      </c>
      <c r="F496" s="9">
        <v>130</v>
      </c>
      <c r="G496" s="9">
        <v>180</v>
      </c>
      <c r="H496" s="9">
        <v>1</v>
      </c>
      <c r="I496" s="59">
        <v>77.7</v>
      </c>
      <c r="J496" s="59">
        <v>2896.4</v>
      </c>
      <c r="K496" s="59">
        <v>531.32000000000005</v>
      </c>
      <c r="L496" s="60">
        <f>IF(AND(A496&gt;=Workings!$B$7, A496&lt;=Workings!$C$7, B496="Scheduled", G496&gt;0, F496&gt;0, (F496/G496)&gt;0.9, OR(D496="RAK", D496="CMN", D496="AGA")), (J496/F496)*(F496-(G496*0.9)), 0)</f>
        <v>0</v>
      </c>
    </row>
    <row r="497" spans="1:12" x14ac:dyDescent="0.35">
      <c r="A497" s="8">
        <v>45167</v>
      </c>
      <c r="B497" s="9" t="s">
        <v>23</v>
      </c>
      <c r="C497" s="9" t="s">
        <v>34</v>
      </c>
      <c r="D497" s="9" t="s">
        <v>38</v>
      </c>
      <c r="E497" s="9" t="s">
        <v>22</v>
      </c>
      <c r="F497" s="9">
        <v>178</v>
      </c>
      <c r="G497" s="9">
        <v>180</v>
      </c>
      <c r="H497" s="9">
        <v>1</v>
      </c>
      <c r="I497" s="59"/>
      <c r="J497" s="59"/>
      <c r="K497" s="59"/>
      <c r="L497" s="60">
        <f>IF(AND(A497&gt;=Workings!$B$7, A497&lt;=Workings!$C$7, B497="Scheduled", G497&gt;0, F497&gt;0, (F497/G497)&gt;0.9, OR(D497="RAK", D497="CMN", D497="AGA")), (J497/F497)*(F497-(G497*0.9)), 0)</f>
        <v>0</v>
      </c>
    </row>
    <row r="498" spans="1:12" x14ac:dyDescent="0.35">
      <c r="A498" s="8">
        <v>45167</v>
      </c>
      <c r="B498" s="9" t="s">
        <v>25</v>
      </c>
      <c r="C498" s="9" t="s">
        <v>34</v>
      </c>
      <c r="D498" s="9" t="s">
        <v>38</v>
      </c>
      <c r="E498" s="9" t="s">
        <v>24</v>
      </c>
      <c r="F498" s="9">
        <v>0</v>
      </c>
      <c r="G498" s="9">
        <v>180</v>
      </c>
      <c r="H498" s="9">
        <v>1</v>
      </c>
      <c r="I498" s="59">
        <v>644.91</v>
      </c>
      <c r="J498" s="59"/>
      <c r="K498" s="59">
        <v>531.32000000000005</v>
      </c>
      <c r="L498" s="60">
        <f>IF(AND(A498&gt;=Workings!$B$7, A498&lt;=Workings!$C$7, B498="Scheduled", G498&gt;0, F498&gt;0, (F498/G498)&gt;0.9, OR(D498="RAK", D498="CMN", D498="AGA")), (J498/F498)*(F498-(G498*0.9)), 0)</f>
        <v>0</v>
      </c>
    </row>
    <row r="499" spans="1:12" x14ac:dyDescent="0.35">
      <c r="A499" s="8">
        <v>45167</v>
      </c>
      <c r="B499" s="9" t="s">
        <v>23</v>
      </c>
      <c r="C499" s="9" t="s">
        <v>34</v>
      </c>
      <c r="D499" s="9" t="s">
        <v>38</v>
      </c>
      <c r="E499" s="9" t="s">
        <v>24</v>
      </c>
      <c r="F499" s="9">
        <v>183</v>
      </c>
      <c r="G499" s="9">
        <v>180</v>
      </c>
      <c r="H499" s="9">
        <v>1</v>
      </c>
      <c r="I499" s="59">
        <v>56.6</v>
      </c>
      <c r="J499" s="59">
        <v>4077.24</v>
      </c>
      <c r="K499" s="59">
        <v>552.86</v>
      </c>
      <c r="L499" s="60">
        <f>IF(AND(A499&gt;=Workings!$B$7, A499&lt;=Workings!$C$7, B499="Scheduled", G499&gt;0, F499&gt;0, (F499/G499)&gt;0.9, OR(D499="RAK", D499="CMN", D499="AGA")), (J499/F499)*(F499-(G499*0.9)), 0)</f>
        <v>0</v>
      </c>
    </row>
    <row r="500" spans="1:12" x14ac:dyDescent="0.35">
      <c r="A500" s="8">
        <v>45168</v>
      </c>
      <c r="B500" s="9" t="s">
        <v>23</v>
      </c>
      <c r="C500" s="9" t="s">
        <v>34</v>
      </c>
      <c r="D500" s="9" t="s">
        <v>38</v>
      </c>
      <c r="E500" s="9" t="s">
        <v>22</v>
      </c>
      <c r="F500" s="9">
        <v>169</v>
      </c>
      <c r="G500" s="9">
        <v>180</v>
      </c>
      <c r="H500" s="9">
        <v>1</v>
      </c>
      <c r="I500" s="59"/>
      <c r="J500" s="59"/>
      <c r="K500" s="59"/>
      <c r="L500" s="60">
        <f>IF(AND(A500&gt;=Workings!$B$7, A500&lt;=Workings!$C$7, B500="Scheduled", G500&gt;0, F500&gt;0, (F500/G500)&gt;0.9, OR(D500="RAK", D500="CMN", D500="AGA")), (J500/F500)*(F500-(G500*0.9)), 0)</f>
        <v>0</v>
      </c>
    </row>
    <row r="501" spans="1:12" x14ac:dyDescent="0.35">
      <c r="A501" s="8">
        <v>45168</v>
      </c>
      <c r="B501" s="9" t="s">
        <v>23</v>
      </c>
      <c r="C501" s="9" t="s">
        <v>34</v>
      </c>
      <c r="D501" s="9" t="s">
        <v>38</v>
      </c>
      <c r="E501" s="9" t="s">
        <v>24</v>
      </c>
      <c r="F501" s="9">
        <v>180</v>
      </c>
      <c r="G501" s="9">
        <v>180</v>
      </c>
      <c r="H501" s="9">
        <v>1</v>
      </c>
      <c r="I501" s="59">
        <v>48.51</v>
      </c>
      <c r="J501" s="59">
        <v>4010.4</v>
      </c>
      <c r="K501" s="59">
        <v>552.86</v>
      </c>
      <c r="L501" s="60">
        <f>IF(AND(A501&gt;=Workings!$B$7, A501&lt;=Workings!$C$7, B501="Scheduled", G501&gt;0, F501&gt;0, (F501/G501)&gt;0.9, OR(D501="RAK", D501="CMN", D501="AGA")), (J501/F501)*(F501-(G501*0.9)), 0)</f>
        <v>0</v>
      </c>
    </row>
    <row r="502" spans="1:12" x14ac:dyDescent="0.35">
      <c r="A502" s="8">
        <v>45169</v>
      </c>
      <c r="B502" s="9" t="s">
        <v>23</v>
      </c>
      <c r="C502" s="9" t="s">
        <v>34</v>
      </c>
      <c r="D502" s="9" t="s">
        <v>38</v>
      </c>
      <c r="E502" s="9" t="s">
        <v>22</v>
      </c>
      <c r="F502" s="9">
        <v>132</v>
      </c>
      <c r="G502" s="9">
        <v>150</v>
      </c>
      <c r="H502" s="9">
        <v>1</v>
      </c>
      <c r="I502" s="59"/>
      <c r="J502" s="59"/>
      <c r="K502" s="59"/>
      <c r="L502" s="60">
        <f>IF(AND(A502&gt;=Workings!$B$7, A502&lt;=Workings!$C$7, B502="Scheduled", G502&gt;0, F502&gt;0, (F502/G502)&gt;0.9, OR(D502="RAK", D502="CMN", D502="AGA")), (J502/F502)*(F502-(G502*0.9)), 0)</f>
        <v>0</v>
      </c>
    </row>
    <row r="503" spans="1:12" x14ac:dyDescent="0.35">
      <c r="A503" s="8">
        <v>45169</v>
      </c>
      <c r="B503" s="9" t="s">
        <v>23</v>
      </c>
      <c r="C503" s="9" t="s">
        <v>34</v>
      </c>
      <c r="D503" s="9" t="s">
        <v>21</v>
      </c>
      <c r="E503" s="9" t="s">
        <v>22</v>
      </c>
      <c r="F503" s="9">
        <v>167</v>
      </c>
      <c r="G503" s="9">
        <v>180</v>
      </c>
      <c r="H503" s="9">
        <v>1</v>
      </c>
      <c r="I503" s="59"/>
      <c r="J503" s="59"/>
      <c r="K503" s="59"/>
      <c r="L503" s="60">
        <f>IF(AND(A503&gt;=Workings!$B$7, A503&lt;=Workings!$C$7, B503="Scheduled", G503&gt;0, F503&gt;0, (F503/G503)&gt;0.9, OR(D503="RAK", D503="CMN", D503="AGA")), (J503/F503)*(F503-(G503*0.9)), 0)</f>
        <v>0</v>
      </c>
    </row>
    <row r="504" spans="1:12" x14ac:dyDescent="0.35">
      <c r="A504" s="8">
        <v>45169</v>
      </c>
      <c r="B504" s="9" t="s">
        <v>23</v>
      </c>
      <c r="C504" s="9" t="s">
        <v>34</v>
      </c>
      <c r="D504" s="9" t="s">
        <v>38</v>
      </c>
      <c r="E504" s="9" t="s">
        <v>24</v>
      </c>
      <c r="F504" s="9">
        <v>147</v>
      </c>
      <c r="G504" s="9">
        <v>150</v>
      </c>
      <c r="H504" s="9">
        <v>1</v>
      </c>
      <c r="I504" s="59">
        <v>35.700000000000003</v>
      </c>
      <c r="J504" s="59">
        <v>3275.16</v>
      </c>
      <c r="K504" s="59">
        <v>488.24</v>
      </c>
      <c r="L504" s="60">
        <f>IF(AND(A504&gt;=Workings!$B$7, A504&lt;=Workings!$C$7, B504="Scheduled", G504&gt;0, F504&gt;0, (F504/G504)&gt;0.9, OR(D504="RAK", D504="CMN", D504="AGA")), (J504/F504)*(F504-(G504*0.9)), 0)</f>
        <v>0</v>
      </c>
    </row>
    <row r="505" spans="1:12" x14ac:dyDescent="0.35">
      <c r="A505" s="8">
        <v>45169</v>
      </c>
      <c r="B505" s="9" t="s">
        <v>23</v>
      </c>
      <c r="C505" s="9" t="s">
        <v>34</v>
      </c>
      <c r="D505" s="9" t="s">
        <v>21</v>
      </c>
      <c r="E505" s="9" t="s">
        <v>24</v>
      </c>
      <c r="F505" s="9">
        <v>168</v>
      </c>
      <c r="G505" s="9">
        <v>180</v>
      </c>
      <c r="H505" s="9">
        <v>1</v>
      </c>
      <c r="I505" s="59">
        <v>40.43</v>
      </c>
      <c r="J505" s="59">
        <v>3743.04</v>
      </c>
      <c r="K505" s="59">
        <v>552.86</v>
      </c>
      <c r="L505" s="60">
        <f>IF(AND(A505&gt;=Workings!$B$7, A505&lt;=Workings!$C$7, B505="Scheduled", G505&gt;0, F505&gt;0, (F505/G505)&gt;0.9, OR(D505="RAK", D505="CMN", D505="AGA")), (J505/F505)*(F505-(G505*0.9)), 0)</f>
        <v>0</v>
      </c>
    </row>
    <row r="506" spans="1:12" x14ac:dyDescent="0.35">
      <c r="A506" s="8">
        <v>45170</v>
      </c>
      <c r="B506" s="9" t="s">
        <v>23</v>
      </c>
      <c r="C506" s="9" t="s">
        <v>34</v>
      </c>
      <c r="D506" s="9" t="s">
        <v>38</v>
      </c>
      <c r="E506" s="9" t="s">
        <v>22</v>
      </c>
      <c r="F506" s="9">
        <v>115</v>
      </c>
      <c r="G506" s="9">
        <v>180</v>
      </c>
      <c r="H506" s="9">
        <v>1</v>
      </c>
      <c r="I506" s="59"/>
      <c r="J506" s="59"/>
      <c r="K506" s="59"/>
      <c r="L506" s="60">
        <f>IF(AND(A506&gt;=Workings!$B$7, A506&lt;=Workings!$C$7, B506="Scheduled", G506&gt;0, F506&gt;0, (F506/G506)&gt;0.9, OR(D506="RAK", D506="CMN", D506="AGA")), (J506/F506)*(F506-(G506*0.9)), 0)</f>
        <v>0</v>
      </c>
    </row>
    <row r="507" spans="1:12" x14ac:dyDescent="0.35">
      <c r="A507" s="8">
        <v>45170</v>
      </c>
      <c r="B507" s="9" t="s">
        <v>23</v>
      </c>
      <c r="C507" s="9" t="s">
        <v>34</v>
      </c>
      <c r="D507" s="9" t="s">
        <v>21</v>
      </c>
      <c r="E507" s="9" t="s">
        <v>22</v>
      </c>
      <c r="F507" s="9">
        <v>144</v>
      </c>
      <c r="G507" s="9">
        <v>180</v>
      </c>
      <c r="H507" s="9">
        <v>1</v>
      </c>
      <c r="I507" s="59"/>
      <c r="J507" s="59"/>
      <c r="K507" s="59"/>
      <c r="L507" s="60">
        <f>IF(AND(A507&gt;=Workings!$B$7, A507&lt;=Workings!$C$7, B507="Scheduled", G507&gt;0, F507&gt;0, (F507/G507)&gt;0.9, OR(D507="RAK", D507="CMN", D507="AGA")), (J507/F507)*(F507-(G507*0.9)), 0)</f>
        <v>0</v>
      </c>
    </row>
    <row r="508" spans="1:12" x14ac:dyDescent="0.35">
      <c r="A508" s="8">
        <v>45170</v>
      </c>
      <c r="B508" s="9" t="s">
        <v>23</v>
      </c>
      <c r="C508" s="9" t="s">
        <v>34</v>
      </c>
      <c r="D508" s="9" t="s">
        <v>38</v>
      </c>
      <c r="E508" s="9" t="s">
        <v>24</v>
      </c>
      <c r="F508" s="9">
        <v>120</v>
      </c>
      <c r="G508" s="9">
        <v>180</v>
      </c>
      <c r="H508" s="9">
        <v>1</v>
      </c>
      <c r="I508" s="59">
        <v>32.340000000000003</v>
      </c>
      <c r="J508" s="59">
        <v>2673.6</v>
      </c>
      <c r="K508" s="59">
        <v>552.86</v>
      </c>
      <c r="L508" s="60">
        <f>IF(AND(A508&gt;=Workings!$B$7, A508&lt;=Workings!$C$7, B508="Scheduled", G508&gt;0, F508&gt;0, (F508/G508)&gt;0.9, OR(D508="RAK", D508="CMN", D508="AGA")), (J508/F508)*(F508-(G508*0.9)), 0)</f>
        <v>0</v>
      </c>
    </row>
    <row r="509" spans="1:12" x14ac:dyDescent="0.35">
      <c r="A509" s="8">
        <v>45170</v>
      </c>
      <c r="B509" s="9" t="s">
        <v>23</v>
      </c>
      <c r="C509" s="9" t="s">
        <v>34</v>
      </c>
      <c r="D509" s="9" t="s">
        <v>21</v>
      </c>
      <c r="E509" s="9" t="s">
        <v>24</v>
      </c>
      <c r="F509" s="9">
        <v>125</v>
      </c>
      <c r="G509" s="9">
        <v>180</v>
      </c>
      <c r="H509" s="9">
        <v>1</v>
      </c>
      <c r="I509" s="59">
        <v>24.26</v>
      </c>
      <c r="J509" s="59">
        <v>2785</v>
      </c>
      <c r="K509" s="59">
        <v>552.86</v>
      </c>
      <c r="L509" s="60">
        <f>IF(AND(A509&gt;=Workings!$B$7, A509&lt;=Workings!$C$7, B509="Scheduled", G509&gt;0, F509&gt;0, (F509/G509)&gt;0.9, OR(D509="RAK", D509="CMN", D509="AGA")), (J509/F509)*(F509-(G509*0.9)), 0)</f>
        <v>0</v>
      </c>
    </row>
    <row r="510" spans="1:12" x14ac:dyDescent="0.35">
      <c r="A510" s="8">
        <v>45171</v>
      </c>
      <c r="B510" s="9" t="s">
        <v>23</v>
      </c>
      <c r="C510" s="9" t="s">
        <v>34</v>
      </c>
      <c r="D510" s="9" t="s">
        <v>21</v>
      </c>
      <c r="E510" s="9" t="s">
        <v>22</v>
      </c>
      <c r="F510" s="9">
        <v>119</v>
      </c>
      <c r="G510" s="9">
        <v>180</v>
      </c>
      <c r="H510" s="9">
        <v>1</v>
      </c>
      <c r="I510" s="59"/>
      <c r="J510" s="59"/>
      <c r="K510" s="59"/>
      <c r="L510" s="60">
        <f>IF(AND(A510&gt;=Workings!$B$7, A510&lt;=Workings!$C$7, B510="Scheduled", G510&gt;0, F510&gt;0, (F510/G510)&gt;0.9, OR(D510="RAK", D510="CMN", D510="AGA")), (J510/F510)*(F510-(G510*0.9)), 0)</f>
        <v>0</v>
      </c>
    </row>
    <row r="511" spans="1:12" x14ac:dyDescent="0.35">
      <c r="A511" s="8">
        <v>45171</v>
      </c>
      <c r="B511" s="9" t="s">
        <v>23</v>
      </c>
      <c r="C511" s="9" t="s">
        <v>34</v>
      </c>
      <c r="D511" s="9" t="s">
        <v>38</v>
      </c>
      <c r="E511" s="9" t="s">
        <v>22</v>
      </c>
      <c r="F511" s="9">
        <v>169</v>
      </c>
      <c r="G511" s="9">
        <v>180</v>
      </c>
      <c r="H511" s="9">
        <v>1</v>
      </c>
      <c r="I511" s="59"/>
      <c r="J511" s="59"/>
      <c r="K511" s="59"/>
      <c r="L511" s="60">
        <f>IF(AND(A511&gt;=Workings!$B$7, A511&lt;=Workings!$C$7, B511="Scheduled", G511&gt;0, F511&gt;0, (F511/G511)&gt;0.9, OR(D511="RAK", D511="CMN", D511="AGA")), (J511/F511)*(F511-(G511*0.9)), 0)</f>
        <v>0</v>
      </c>
    </row>
    <row r="512" spans="1:12" x14ac:dyDescent="0.35">
      <c r="A512" s="8">
        <v>45171</v>
      </c>
      <c r="B512" s="9" t="s">
        <v>23</v>
      </c>
      <c r="C512" s="9" t="s">
        <v>34</v>
      </c>
      <c r="D512" s="9" t="s">
        <v>21</v>
      </c>
      <c r="E512" s="9" t="s">
        <v>24</v>
      </c>
      <c r="F512" s="9">
        <v>97</v>
      </c>
      <c r="G512" s="9">
        <v>180</v>
      </c>
      <c r="H512" s="9">
        <v>1</v>
      </c>
      <c r="I512" s="59">
        <v>32.340000000000003</v>
      </c>
      <c r="J512" s="59">
        <v>2161.16</v>
      </c>
      <c r="K512" s="59">
        <v>552.86</v>
      </c>
      <c r="L512" s="60">
        <f>IF(AND(A512&gt;=Workings!$B$7, A512&lt;=Workings!$C$7, B512="Scheduled", G512&gt;0, F512&gt;0, (F512/G512)&gt;0.9, OR(D512="RAK", D512="CMN", D512="AGA")), (J512/F512)*(F512-(G512*0.9)), 0)</f>
        <v>0</v>
      </c>
    </row>
    <row r="513" spans="1:12" x14ac:dyDescent="0.35">
      <c r="A513" s="8">
        <v>45171</v>
      </c>
      <c r="B513" s="9" t="s">
        <v>23</v>
      </c>
      <c r="C513" s="9" t="s">
        <v>34</v>
      </c>
      <c r="D513" s="9" t="s">
        <v>38</v>
      </c>
      <c r="E513" s="9" t="s">
        <v>24</v>
      </c>
      <c r="F513" s="9">
        <v>126</v>
      </c>
      <c r="G513" s="9">
        <v>180</v>
      </c>
      <c r="H513" s="9">
        <v>1</v>
      </c>
      <c r="I513" s="59">
        <v>56.6</v>
      </c>
      <c r="J513" s="59">
        <v>2807.28</v>
      </c>
      <c r="K513" s="59">
        <v>552.86</v>
      </c>
      <c r="L513" s="60">
        <f>IF(AND(A513&gt;=Workings!$B$7, A513&lt;=Workings!$C$7, B513="Scheduled", G513&gt;0, F513&gt;0, (F513/G513)&gt;0.9, OR(D513="RAK", D513="CMN", D513="AGA")), (J513/F513)*(F513-(G513*0.9)), 0)</f>
        <v>0</v>
      </c>
    </row>
    <row r="514" spans="1:12" x14ac:dyDescent="0.35">
      <c r="A514" s="8">
        <v>45172</v>
      </c>
      <c r="B514" s="9" t="s">
        <v>23</v>
      </c>
      <c r="C514" s="9" t="s">
        <v>34</v>
      </c>
      <c r="D514" s="9" t="s">
        <v>21</v>
      </c>
      <c r="E514" s="9" t="s">
        <v>22</v>
      </c>
      <c r="F514" s="9">
        <v>156</v>
      </c>
      <c r="G514" s="9">
        <v>180</v>
      </c>
      <c r="H514" s="9">
        <v>1</v>
      </c>
      <c r="I514" s="59"/>
      <c r="J514" s="59"/>
      <c r="K514" s="59"/>
      <c r="L514" s="60">
        <f>IF(AND(A514&gt;=Workings!$B$7, A514&lt;=Workings!$C$7, B514="Scheduled", G514&gt;0, F514&gt;0, (F514/G514)&gt;0.9, OR(D514="RAK", D514="CMN", D514="AGA")), (J514/F514)*(F514-(G514*0.9)), 0)</f>
        <v>0</v>
      </c>
    </row>
    <row r="515" spans="1:12" x14ac:dyDescent="0.35">
      <c r="A515" s="8">
        <v>45172</v>
      </c>
      <c r="B515" s="9" t="s">
        <v>23</v>
      </c>
      <c r="C515" s="9" t="s">
        <v>34</v>
      </c>
      <c r="D515" s="9" t="s">
        <v>21</v>
      </c>
      <c r="E515" s="9" t="s">
        <v>24</v>
      </c>
      <c r="F515" s="9">
        <v>175</v>
      </c>
      <c r="G515" s="9">
        <v>180</v>
      </c>
      <c r="H515" s="9">
        <v>1</v>
      </c>
      <c r="I515" s="59">
        <v>32.340000000000003</v>
      </c>
      <c r="J515" s="59">
        <v>3899</v>
      </c>
      <c r="K515" s="59">
        <v>552.86</v>
      </c>
      <c r="L515" s="60">
        <f>IF(AND(A515&gt;=Workings!$B$7, A515&lt;=Workings!$C$7, B515="Scheduled", G515&gt;0, F515&gt;0, (F515/G515)&gt;0.9, OR(D515="RAK", D515="CMN", D515="AGA")), (J515/F515)*(F515-(G515*0.9)), 0)</f>
        <v>0</v>
      </c>
    </row>
    <row r="516" spans="1:12" x14ac:dyDescent="0.35">
      <c r="A516" s="8">
        <v>45173</v>
      </c>
      <c r="B516" s="9" t="s">
        <v>23</v>
      </c>
      <c r="C516" s="9" t="s">
        <v>34</v>
      </c>
      <c r="D516" s="9" t="s">
        <v>21</v>
      </c>
      <c r="E516" s="9" t="s">
        <v>22</v>
      </c>
      <c r="F516" s="9">
        <v>179</v>
      </c>
      <c r="G516" s="9">
        <v>180</v>
      </c>
      <c r="H516" s="9">
        <v>1</v>
      </c>
      <c r="I516" s="59"/>
      <c r="J516" s="59"/>
      <c r="K516" s="59"/>
      <c r="L516" s="60">
        <f>IF(AND(A516&gt;=Workings!$B$7, A516&lt;=Workings!$C$7, B516="Scheduled", G516&gt;0, F516&gt;0, (F516/G516)&gt;0.9, OR(D516="RAK", D516="CMN", D516="AGA")), (J516/F516)*(F516-(G516*0.9)), 0)</f>
        <v>0</v>
      </c>
    </row>
    <row r="517" spans="1:12" x14ac:dyDescent="0.35">
      <c r="A517" s="8">
        <v>45173</v>
      </c>
      <c r="B517" s="9" t="s">
        <v>23</v>
      </c>
      <c r="C517" s="9" t="s">
        <v>34</v>
      </c>
      <c r="D517" s="9" t="s">
        <v>38</v>
      </c>
      <c r="E517" s="9" t="s">
        <v>22</v>
      </c>
      <c r="F517" s="9">
        <v>169</v>
      </c>
      <c r="G517" s="9">
        <v>180</v>
      </c>
      <c r="H517" s="9">
        <v>1</v>
      </c>
      <c r="I517" s="59"/>
      <c r="J517" s="59"/>
      <c r="K517" s="59"/>
      <c r="L517" s="60">
        <f>IF(AND(A517&gt;=Workings!$B$7, A517&lt;=Workings!$C$7, B517="Scheduled", G517&gt;0, F517&gt;0, (F517/G517)&gt;0.9, OR(D517="RAK", D517="CMN", D517="AGA")), (J517/F517)*(F517-(G517*0.9)), 0)</f>
        <v>0</v>
      </c>
    </row>
    <row r="518" spans="1:12" x14ac:dyDescent="0.35">
      <c r="A518" s="8">
        <v>45173</v>
      </c>
      <c r="B518" s="9" t="s">
        <v>23</v>
      </c>
      <c r="C518" s="9" t="s">
        <v>34</v>
      </c>
      <c r="D518" s="9" t="s">
        <v>21</v>
      </c>
      <c r="E518" s="9" t="s">
        <v>24</v>
      </c>
      <c r="F518" s="9">
        <v>134</v>
      </c>
      <c r="G518" s="9">
        <v>180</v>
      </c>
      <c r="H518" s="9">
        <v>1</v>
      </c>
      <c r="I518" s="59">
        <v>38.85</v>
      </c>
      <c r="J518" s="59">
        <v>2985.52</v>
      </c>
      <c r="K518" s="59">
        <v>531.32000000000005</v>
      </c>
      <c r="L518" s="60">
        <f>IF(AND(A518&gt;=Workings!$B$7, A518&lt;=Workings!$C$7, B518="Scheduled", G518&gt;0, F518&gt;0, (F518/G518)&gt;0.9, OR(D518="RAK", D518="CMN", D518="AGA")), (J518/F518)*(F518-(G518*0.9)), 0)</f>
        <v>0</v>
      </c>
    </row>
    <row r="519" spans="1:12" x14ac:dyDescent="0.35">
      <c r="A519" s="8">
        <v>45173</v>
      </c>
      <c r="B519" s="9" t="s">
        <v>23</v>
      </c>
      <c r="C519" s="9" t="s">
        <v>34</v>
      </c>
      <c r="D519" s="9" t="s">
        <v>38</v>
      </c>
      <c r="E519" s="9" t="s">
        <v>24</v>
      </c>
      <c r="F519" s="9">
        <v>138</v>
      </c>
      <c r="G519" s="9">
        <v>180</v>
      </c>
      <c r="H519" s="9">
        <v>1</v>
      </c>
      <c r="I519" s="59">
        <v>32.340000000000003</v>
      </c>
      <c r="J519" s="59">
        <v>3074.64</v>
      </c>
      <c r="K519" s="59">
        <v>552.86</v>
      </c>
      <c r="L519" s="60">
        <f>IF(AND(A519&gt;=Workings!$B$7, A519&lt;=Workings!$C$7, B519="Scheduled", G519&gt;0, F519&gt;0, (F519/G519)&gt;0.9, OR(D519="RAK", D519="CMN", D519="AGA")), (J519/F519)*(F519-(G519*0.9)), 0)</f>
        <v>0</v>
      </c>
    </row>
    <row r="520" spans="1:12" x14ac:dyDescent="0.35">
      <c r="A520" s="8">
        <v>45174</v>
      </c>
      <c r="B520" s="9" t="s">
        <v>23</v>
      </c>
      <c r="C520" s="9" t="s">
        <v>34</v>
      </c>
      <c r="D520" s="9" t="s">
        <v>38</v>
      </c>
      <c r="E520" s="9" t="s">
        <v>22</v>
      </c>
      <c r="F520" s="9">
        <v>117</v>
      </c>
      <c r="G520" s="9">
        <v>150</v>
      </c>
      <c r="H520" s="9">
        <v>1</v>
      </c>
      <c r="I520" s="59"/>
      <c r="J520" s="59"/>
      <c r="K520" s="59"/>
      <c r="L520" s="60">
        <f>IF(AND(A520&gt;=Workings!$B$7, A520&lt;=Workings!$C$7, B520="Scheduled", G520&gt;0, F520&gt;0, (F520/G520)&gt;0.9, OR(D520="RAK", D520="CMN", D520="AGA")), (J520/F520)*(F520-(G520*0.9)), 0)</f>
        <v>0</v>
      </c>
    </row>
    <row r="521" spans="1:12" x14ac:dyDescent="0.35">
      <c r="A521" s="8">
        <v>45174</v>
      </c>
      <c r="B521" s="9" t="s">
        <v>23</v>
      </c>
      <c r="C521" s="9" t="s">
        <v>34</v>
      </c>
      <c r="D521" s="9" t="s">
        <v>38</v>
      </c>
      <c r="E521" s="9" t="s">
        <v>24</v>
      </c>
      <c r="F521" s="9">
        <v>86</v>
      </c>
      <c r="G521" s="9">
        <v>150</v>
      </c>
      <c r="H521" s="9">
        <v>1</v>
      </c>
      <c r="I521" s="59">
        <v>21.42</v>
      </c>
      <c r="J521" s="59">
        <v>1916.08</v>
      </c>
      <c r="K521" s="59">
        <v>488.24</v>
      </c>
      <c r="L521" s="60">
        <f>IF(AND(A521&gt;=Workings!$B$7, A521&lt;=Workings!$C$7, B521="Scheduled", G521&gt;0, F521&gt;0, (F521/G521)&gt;0.9, OR(D521="RAK", D521="CMN", D521="AGA")), (J521/F521)*(F521-(G521*0.9)), 0)</f>
        <v>0</v>
      </c>
    </row>
    <row r="522" spans="1:12" x14ac:dyDescent="0.35">
      <c r="A522" s="8">
        <v>45175</v>
      </c>
      <c r="B522" s="9" t="s">
        <v>23</v>
      </c>
      <c r="C522" s="9" t="s">
        <v>34</v>
      </c>
      <c r="D522" s="9" t="s">
        <v>38</v>
      </c>
      <c r="E522" s="9" t="s">
        <v>22</v>
      </c>
      <c r="F522" s="9">
        <v>129</v>
      </c>
      <c r="G522" s="9">
        <v>150</v>
      </c>
      <c r="H522" s="9">
        <v>1</v>
      </c>
      <c r="I522" s="59"/>
      <c r="J522" s="59"/>
      <c r="K522" s="59"/>
      <c r="L522" s="60">
        <f>IF(AND(A522&gt;=Workings!$B$7, A522&lt;=Workings!$C$7, B522="Scheduled", G522&gt;0, F522&gt;0, (F522/G522)&gt;0.9, OR(D522="RAK", D522="CMN", D522="AGA")), (J522/F522)*(F522-(G522*0.9)), 0)</f>
        <v>0</v>
      </c>
    </row>
    <row r="523" spans="1:12" x14ac:dyDescent="0.35">
      <c r="A523" s="8">
        <v>45175</v>
      </c>
      <c r="B523" s="9" t="s">
        <v>23</v>
      </c>
      <c r="C523" s="9" t="s">
        <v>34</v>
      </c>
      <c r="D523" s="9" t="s">
        <v>38</v>
      </c>
      <c r="E523" s="9" t="s">
        <v>24</v>
      </c>
      <c r="F523" s="9">
        <v>121</v>
      </c>
      <c r="G523" s="9">
        <v>150</v>
      </c>
      <c r="H523" s="9">
        <v>1</v>
      </c>
      <c r="I523" s="59">
        <v>21.42</v>
      </c>
      <c r="J523" s="59">
        <v>2695.88</v>
      </c>
      <c r="K523" s="59">
        <v>488.24</v>
      </c>
      <c r="L523" s="60">
        <f>IF(AND(A523&gt;=Workings!$B$7, A523&lt;=Workings!$C$7, B523="Scheduled", G523&gt;0, F523&gt;0, (F523/G523)&gt;0.9, OR(D523="RAK", D523="CMN", D523="AGA")), (J523/F523)*(F523-(G523*0.9)), 0)</f>
        <v>0</v>
      </c>
    </row>
    <row r="524" spans="1:12" x14ac:dyDescent="0.35">
      <c r="A524" s="8">
        <v>45176</v>
      </c>
      <c r="B524" s="9" t="s">
        <v>23</v>
      </c>
      <c r="C524" s="9" t="s">
        <v>34</v>
      </c>
      <c r="D524" s="9" t="s">
        <v>21</v>
      </c>
      <c r="E524" s="9" t="s">
        <v>22</v>
      </c>
      <c r="F524" s="9">
        <v>95</v>
      </c>
      <c r="G524" s="9">
        <v>180</v>
      </c>
      <c r="H524" s="9">
        <v>1</v>
      </c>
      <c r="I524" s="59"/>
      <c r="J524" s="59"/>
      <c r="K524" s="59"/>
      <c r="L524" s="60">
        <f>IF(AND(A524&gt;=Workings!$B$7, A524&lt;=Workings!$C$7, B524="Scheduled", G524&gt;0, F524&gt;0, (F524/G524)&gt;0.9, OR(D524="RAK", D524="CMN", D524="AGA")), (J524/F524)*(F524-(G524*0.9)), 0)</f>
        <v>0</v>
      </c>
    </row>
    <row r="525" spans="1:12" x14ac:dyDescent="0.35">
      <c r="A525" s="8">
        <v>45176</v>
      </c>
      <c r="B525" s="9" t="s">
        <v>23</v>
      </c>
      <c r="C525" s="9" t="s">
        <v>34</v>
      </c>
      <c r="D525" s="9" t="s">
        <v>38</v>
      </c>
      <c r="E525" s="9" t="s">
        <v>22</v>
      </c>
      <c r="F525" s="9">
        <v>117</v>
      </c>
      <c r="G525" s="9">
        <v>180</v>
      </c>
      <c r="H525" s="9">
        <v>1</v>
      </c>
      <c r="I525" s="59"/>
      <c r="J525" s="59"/>
      <c r="K525" s="59"/>
      <c r="L525" s="60">
        <f>IF(AND(A525&gt;=Workings!$B$7, A525&lt;=Workings!$C$7, B525="Scheduled", G525&gt;0, F525&gt;0, (F525/G525)&gt;0.9, OR(D525="RAK", D525="CMN", D525="AGA")), (J525/F525)*(F525-(G525*0.9)), 0)</f>
        <v>0</v>
      </c>
    </row>
    <row r="526" spans="1:12" x14ac:dyDescent="0.35">
      <c r="A526" s="8">
        <v>45176</v>
      </c>
      <c r="B526" s="9" t="s">
        <v>23</v>
      </c>
      <c r="C526" s="9" t="s">
        <v>34</v>
      </c>
      <c r="D526" s="9" t="s">
        <v>21</v>
      </c>
      <c r="E526" s="9" t="s">
        <v>24</v>
      </c>
      <c r="F526" s="9">
        <v>111</v>
      </c>
      <c r="G526" s="9">
        <v>180</v>
      </c>
      <c r="H526" s="9">
        <v>1</v>
      </c>
      <c r="I526" s="59">
        <v>32.340000000000003</v>
      </c>
      <c r="J526" s="59">
        <v>2473.08</v>
      </c>
      <c r="K526" s="59">
        <v>552.86</v>
      </c>
      <c r="L526" s="60">
        <f>IF(AND(A526&gt;=Workings!$B$7, A526&lt;=Workings!$C$7, B526="Scheduled", G526&gt;0, F526&gt;0, (F526/G526)&gt;0.9, OR(D526="RAK", D526="CMN", D526="AGA")), (J526/F526)*(F526-(G526*0.9)), 0)</f>
        <v>0</v>
      </c>
    </row>
    <row r="527" spans="1:12" x14ac:dyDescent="0.35">
      <c r="A527" s="8">
        <v>45176</v>
      </c>
      <c r="B527" s="9" t="s">
        <v>23</v>
      </c>
      <c r="C527" s="9" t="s">
        <v>34</v>
      </c>
      <c r="D527" s="9" t="s">
        <v>38</v>
      </c>
      <c r="E527" s="9" t="s">
        <v>24</v>
      </c>
      <c r="F527" s="9">
        <v>116</v>
      </c>
      <c r="G527" s="9">
        <v>180</v>
      </c>
      <c r="H527" s="9">
        <v>1</v>
      </c>
      <c r="I527" s="59">
        <v>32.340000000000003</v>
      </c>
      <c r="J527" s="59">
        <v>2584.48</v>
      </c>
      <c r="K527" s="59">
        <v>552.86</v>
      </c>
      <c r="L527" s="60">
        <f>IF(AND(A527&gt;=Workings!$B$7, A527&lt;=Workings!$C$7, B527="Scheduled", G527&gt;0, F527&gt;0, (F527/G527)&gt;0.9, OR(D527="RAK", D527="CMN", D527="AGA")), (J527/F527)*(F527-(G527*0.9)), 0)</f>
        <v>0</v>
      </c>
    </row>
    <row r="528" spans="1:12" x14ac:dyDescent="0.35">
      <c r="A528" s="8">
        <v>45177</v>
      </c>
      <c r="B528" s="9" t="s">
        <v>23</v>
      </c>
      <c r="C528" s="9" t="s">
        <v>34</v>
      </c>
      <c r="D528" s="9" t="s">
        <v>38</v>
      </c>
      <c r="E528" s="9" t="s">
        <v>22</v>
      </c>
      <c r="F528" s="9">
        <v>80</v>
      </c>
      <c r="G528" s="9">
        <v>150</v>
      </c>
      <c r="H528" s="9">
        <v>1</v>
      </c>
      <c r="I528" s="59"/>
      <c r="J528" s="59"/>
      <c r="K528" s="59"/>
      <c r="L528" s="60">
        <f>IF(AND(A528&gt;=Workings!$B$7, A528&lt;=Workings!$C$7, B528="Scheduled", G528&gt;0, F528&gt;0, (F528/G528)&gt;0.9, OR(D528="RAK", D528="CMN", D528="AGA")), (J528/F528)*(F528-(G528*0.9)), 0)</f>
        <v>0</v>
      </c>
    </row>
    <row r="529" spans="1:12" x14ac:dyDescent="0.35">
      <c r="A529" s="8">
        <v>45177</v>
      </c>
      <c r="B529" s="9" t="s">
        <v>23</v>
      </c>
      <c r="C529" s="9" t="s">
        <v>34</v>
      </c>
      <c r="D529" s="9" t="s">
        <v>21</v>
      </c>
      <c r="E529" s="9" t="s">
        <v>22</v>
      </c>
      <c r="F529" s="9">
        <v>156</v>
      </c>
      <c r="G529" s="9">
        <v>180</v>
      </c>
      <c r="H529" s="9">
        <v>1</v>
      </c>
      <c r="I529" s="59"/>
      <c r="J529" s="59"/>
      <c r="K529" s="59"/>
      <c r="L529" s="60">
        <f>IF(AND(A529&gt;=Workings!$B$7, A529&lt;=Workings!$C$7, B529="Scheduled", G529&gt;0, F529&gt;0, (F529/G529)&gt;0.9, OR(D529="RAK", D529="CMN", D529="AGA")), (J529/F529)*(F529-(G529*0.9)), 0)</f>
        <v>0</v>
      </c>
    </row>
    <row r="530" spans="1:12" x14ac:dyDescent="0.35">
      <c r="A530" s="8">
        <v>45177</v>
      </c>
      <c r="B530" s="9" t="s">
        <v>23</v>
      </c>
      <c r="C530" s="9" t="s">
        <v>34</v>
      </c>
      <c r="D530" s="9" t="s">
        <v>38</v>
      </c>
      <c r="E530" s="9" t="s">
        <v>24</v>
      </c>
      <c r="F530" s="9">
        <v>83</v>
      </c>
      <c r="G530" s="9">
        <v>150</v>
      </c>
      <c r="H530" s="9">
        <v>1</v>
      </c>
      <c r="I530" s="59">
        <v>21.42</v>
      </c>
      <c r="J530" s="59">
        <v>1849.24</v>
      </c>
      <c r="K530" s="59">
        <v>488.24</v>
      </c>
      <c r="L530" s="60">
        <f>IF(AND(A530&gt;=Workings!$B$7, A530&lt;=Workings!$C$7, B530="Scheduled", G530&gt;0, F530&gt;0, (F530/G530)&gt;0.9, OR(D530="RAK", D530="CMN", D530="AGA")), (J530/F530)*(F530-(G530*0.9)), 0)</f>
        <v>0</v>
      </c>
    </row>
    <row r="531" spans="1:12" x14ac:dyDescent="0.35">
      <c r="A531" s="8">
        <v>45177</v>
      </c>
      <c r="B531" s="9" t="s">
        <v>23</v>
      </c>
      <c r="C531" s="9" t="s">
        <v>34</v>
      </c>
      <c r="D531" s="9" t="s">
        <v>21</v>
      </c>
      <c r="E531" s="9" t="s">
        <v>24</v>
      </c>
      <c r="F531" s="9">
        <v>123</v>
      </c>
      <c r="G531" s="9">
        <v>180</v>
      </c>
      <c r="H531" s="9">
        <v>1</v>
      </c>
      <c r="I531" s="59">
        <v>54.39</v>
      </c>
      <c r="J531" s="59">
        <v>2740.44</v>
      </c>
      <c r="K531" s="59">
        <v>531.32000000000005</v>
      </c>
      <c r="L531" s="60">
        <f>IF(AND(A531&gt;=Workings!$B$7, A531&lt;=Workings!$C$7, B531="Scheduled", G531&gt;0, F531&gt;0, (F531/G531)&gt;0.9, OR(D531="RAK", D531="CMN", D531="AGA")), (J531/F531)*(F531-(G531*0.9)), 0)</f>
        <v>0</v>
      </c>
    </row>
    <row r="532" spans="1:12" x14ac:dyDescent="0.35">
      <c r="A532" s="8">
        <v>45178</v>
      </c>
      <c r="B532" s="9" t="s">
        <v>23</v>
      </c>
      <c r="C532" s="9" t="s">
        <v>34</v>
      </c>
      <c r="D532" s="9" t="s">
        <v>21</v>
      </c>
      <c r="E532" s="9" t="s">
        <v>22</v>
      </c>
      <c r="F532" s="9">
        <v>88</v>
      </c>
      <c r="G532" s="9">
        <v>180</v>
      </c>
      <c r="H532" s="9">
        <v>1</v>
      </c>
      <c r="I532" s="59"/>
      <c r="J532" s="59"/>
      <c r="K532" s="59"/>
      <c r="L532" s="60">
        <f>IF(AND(A532&gt;=Workings!$B$7, A532&lt;=Workings!$C$7, B532="Scheduled", G532&gt;0, F532&gt;0, (F532/G532)&gt;0.9, OR(D532="RAK", D532="CMN", D532="AGA")), (J532/F532)*(F532-(G532*0.9)), 0)</f>
        <v>0</v>
      </c>
    </row>
    <row r="533" spans="1:12" x14ac:dyDescent="0.35">
      <c r="A533" s="8">
        <v>45178</v>
      </c>
      <c r="B533" s="9" t="s">
        <v>23</v>
      </c>
      <c r="C533" s="9" t="s">
        <v>34</v>
      </c>
      <c r="D533" s="9" t="s">
        <v>38</v>
      </c>
      <c r="E533" s="9" t="s">
        <v>22</v>
      </c>
      <c r="F533" s="9">
        <v>175</v>
      </c>
      <c r="G533" s="9">
        <v>180</v>
      </c>
      <c r="H533" s="9">
        <v>1</v>
      </c>
      <c r="I533" s="59"/>
      <c r="J533" s="59"/>
      <c r="K533" s="59"/>
      <c r="L533" s="60">
        <f>IF(AND(A533&gt;=Workings!$B$7, A533&lt;=Workings!$C$7, B533="Scheduled", G533&gt;0, F533&gt;0, (F533/G533)&gt;0.9, OR(D533="RAK", D533="CMN", D533="AGA")), (J533/F533)*(F533-(G533*0.9)), 0)</f>
        <v>0</v>
      </c>
    </row>
    <row r="534" spans="1:12" x14ac:dyDescent="0.35">
      <c r="A534" s="8">
        <v>45178</v>
      </c>
      <c r="B534" s="9" t="s">
        <v>23</v>
      </c>
      <c r="C534" s="9" t="s">
        <v>34</v>
      </c>
      <c r="D534" s="9" t="s">
        <v>21</v>
      </c>
      <c r="E534" s="9" t="s">
        <v>24</v>
      </c>
      <c r="F534" s="9">
        <v>109</v>
      </c>
      <c r="G534" s="9">
        <v>180</v>
      </c>
      <c r="H534" s="9">
        <v>1</v>
      </c>
      <c r="I534" s="59">
        <v>64.680000000000007</v>
      </c>
      <c r="J534" s="59">
        <v>2428.52</v>
      </c>
      <c r="K534" s="59">
        <v>552.86</v>
      </c>
      <c r="L534" s="60">
        <f>IF(AND(A534&gt;=Workings!$B$7, A534&lt;=Workings!$C$7, B534="Scheduled", G534&gt;0, F534&gt;0, (F534/G534)&gt;0.9, OR(D534="RAK", D534="CMN", D534="AGA")), (J534/F534)*(F534-(G534*0.9)), 0)</f>
        <v>0</v>
      </c>
    </row>
    <row r="535" spans="1:12" x14ac:dyDescent="0.35">
      <c r="A535" s="8">
        <v>45178</v>
      </c>
      <c r="B535" s="9" t="s">
        <v>23</v>
      </c>
      <c r="C535" s="9" t="s">
        <v>34</v>
      </c>
      <c r="D535" s="9" t="s">
        <v>38</v>
      </c>
      <c r="E535" s="9" t="s">
        <v>24</v>
      </c>
      <c r="F535" s="9">
        <v>135</v>
      </c>
      <c r="G535" s="9">
        <v>180</v>
      </c>
      <c r="H535" s="9">
        <v>1</v>
      </c>
      <c r="I535" s="59">
        <v>48.51</v>
      </c>
      <c r="J535" s="59">
        <v>3007.8</v>
      </c>
      <c r="K535" s="59">
        <v>552.86</v>
      </c>
      <c r="L535" s="60">
        <f>IF(AND(A535&gt;=Workings!$B$7, A535&lt;=Workings!$C$7, B535="Scheduled", G535&gt;0, F535&gt;0, (F535/G535)&gt;0.9, OR(D535="RAK", D535="CMN", D535="AGA")), (J535/F535)*(F535-(G535*0.9)), 0)</f>
        <v>0</v>
      </c>
    </row>
    <row r="536" spans="1:12" x14ac:dyDescent="0.35">
      <c r="A536" s="8">
        <v>45179</v>
      </c>
      <c r="B536" s="9" t="s">
        <v>23</v>
      </c>
      <c r="C536" s="9" t="s">
        <v>34</v>
      </c>
      <c r="D536" s="9" t="s">
        <v>38</v>
      </c>
      <c r="E536" s="9" t="s">
        <v>22</v>
      </c>
      <c r="F536" s="9">
        <v>173</v>
      </c>
      <c r="G536" s="9">
        <v>180</v>
      </c>
      <c r="H536" s="9">
        <v>1</v>
      </c>
      <c r="I536" s="59"/>
      <c r="J536" s="59"/>
      <c r="K536" s="59"/>
      <c r="L536" s="60">
        <f>IF(AND(A536&gt;=Workings!$B$7, A536&lt;=Workings!$C$7, B536="Scheduled", G536&gt;0, F536&gt;0, (F536/G536)&gt;0.9, OR(D536="RAK", D536="CMN", D536="AGA")), (J536/F536)*(F536-(G536*0.9)), 0)</f>
        <v>0</v>
      </c>
    </row>
    <row r="537" spans="1:12" x14ac:dyDescent="0.35">
      <c r="A537" s="8">
        <v>45179</v>
      </c>
      <c r="B537" s="9" t="s">
        <v>23</v>
      </c>
      <c r="C537" s="9" t="s">
        <v>34</v>
      </c>
      <c r="D537" s="9" t="s">
        <v>21</v>
      </c>
      <c r="E537" s="9" t="s">
        <v>22</v>
      </c>
      <c r="F537" s="9">
        <v>163</v>
      </c>
      <c r="G537" s="9">
        <v>180</v>
      </c>
      <c r="H537" s="9">
        <v>1</v>
      </c>
      <c r="I537" s="59"/>
      <c r="J537" s="59"/>
      <c r="K537" s="59"/>
      <c r="L537" s="60">
        <f>IF(AND(A537&gt;=Workings!$B$7, A537&lt;=Workings!$C$7, B537="Scheduled", G537&gt;0, F537&gt;0, (F537/G537)&gt;0.9, OR(D537="RAK", D537="CMN", D537="AGA")), (J537/F537)*(F537-(G537*0.9)), 0)</f>
        <v>0</v>
      </c>
    </row>
    <row r="538" spans="1:12" x14ac:dyDescent="0.35">
      <c r="A538" s="8">
        <v>45179</v>
      </c>
      <c r="B538" s="9" t="s">
        <v>23</v>
      </c>
      <c r="C538" s="9" t="s">
        <v>34</v>
      </c>
      <c r="D538" s="9" t="s">
        <v>38</v>
      </c>
      <c r="E538" s="9" t="s">
        <v>24</v>
      </c>
      <c r="F538" s="9">
        <v>152</v>
      </c>
      <c r="G538" s="9">
        <v>180</v>
      </c>
      <c r="H538" s="9">
        <v>1</v>
      </c>
      <c r="I538" s="59">
        <v>40.43</v>
      </c>
      <c r="J538" s="59">
        <v>3386.56</v>
      </c>
      <c r="K538" s="59">
        <v>552.86</v>
      </c>
      <c r="L538" s="60">
        <f>IF(AND(A538&gt;=Workings!$B$7, A538&lt;=Workings!$C$7, B538="Scheduled", G538&gt;0, F538&gt;0, (F538/G538)&gt;0.9, OR(D538="RAK", D538="CMN", D538="AGA")), (J538/F538)*(F538-(G538*0.9)), 0)</f>
        <v>0</v>
      </c>
    </row>
    <row r="539" spans="1:12" x14ac:dyDescent="0.35">
      <c r="A539" s="8">
        <v>45179</v>
      </c>
      <c r="B539" s="9" t="s">
        <v>23</v>
      </c>
      <c r="C539" s="9" t="s">
        <v>34</v>
      </c>
      <c r="D539" s="9" t="s">
        <v>21</v>
      </c>
      <c r="E539" s="9" t="s">
        <v>24</v>
      </c>
      <c r="F539" s="9">
        <v>163</v>
      </c>
      <c r="G539" s="9">
        <v>180</v>
      </c>
      <c r="H539" s="9">
        <v>1</v>
      </c>
      <c r="I539" s="59">
        <v>40.43</v>
      </c>
      <c r="J539" s="59">
        <v>3631.64</v>
      </c>
      <c r="K539" s="59">
        <v>552.86</v>
      </c>
      <c r="L539" s="60">
        <f>IF(AND(A539&gt;=Workings!$B$7, A539&lt;=Workings!$C$7, B539="Scheduled", G539&gt;0, F539&gt;0, (F539/G539)&gt;0.9, OR(D539="RAK", D539="CMN", D539="AGA")), (J539/F539)*(F539-(G539*0.9)), 0)</f>
        <v>0</v>
      </c>
    </row>
    <row r="540" spans="1:12" x14ac:dyDescent="0.35">
      <c r="A540" s="8">
        <v>45180</v>
      </c>
      <c r="B540" s="9" t="s">
        <v>23</v>
      </c>
      <c r="C540" s="9" t="s">
        <v>34</v>
      </c>
      <c r="D540" s="9" t="s">
        <v>21</v>
      </c>
      <c r="E540" s="9" t="s">
        <v>22</v>
      </c>
      <c r="F540" s="9">
        <v>166</v>
      </c>
      <c r="G540" s="9">
        <v>180</v>
      </c>
      <c r="H540" s="9">
        <v>1</v>
      </c>
      <c r="I540" s="59"/>
      <c r="J540" s="59"/>
      <c r="K540" s="59"/>
      <c r="L540" s="60">
        <f>IF(AND(A540&gt;=Workings!$B$7, A540&lt;=Workings!$C$7, B540="Scheduled", G540&gt;0, F540&gt;0, (F540/G540)&gt;0.9, OR(D540="RAK", D540="CMN", D540="AGA")), (J540/F540)*(F540-(G540*0.9)), 0)</f>
        <v>0</v>
      </c>
    </row>
    <row r="541" spans="1:12" x14ac:dyDescent="0.35">
      <c r="A541" s="8">
        <v>45180</v>
      </c>
      <c r="B541" s="9" t="s">
        <v>23</v>
      </c>
      <c r="C541" s="9" t="s">
        <v>34</v>
      </c>
      <c r="D541" s="9" t="s">
        <v>38</v>
      </c>
      <c r="E541" s="9" t="s">
        <v>22</v>
      </c>
      <c r="F541" s="9">
        <v>161</v>
      </c>
      <c r="G541" s="9">
        <v>180</v>
      </c>
      <c r="H541" s="9">
        <v>1</v>
      </c>
      <c r="I541" s="59"/>
      <c r="J541" s="59"/>
      <c r="K541" s="59"/>
      <c r="L541" s="60">
        <f>IF(AND(A541&gt;=Workings!$B$7, A541&lt;=Workings!$C$7, B541="Scheduled", G541&gt;0, F541&gt;0, (F541/G541)&gt;0.9, OR(D541="RAK", D541="CMN", D541="AGA")), (J541/F541)*(F541-(G541*0.9)), 0)</f>
        <v>0</v>
      </c>
    </row>
    <row r="542" spans="1:12" x14ac:dyDescent="0.35">
      <c r="A542" s="8">
        <v>45180</v>
      </c>
      <c r="B542" s="9" t="s">
        <v>23</v>
      </c>
      <c r="C542" s="9" t="s">
        <v>34</v>
      </c>
      <c r="D542" s="9" t="s">
        <v>21</v>
      </c>
      <c r="E542" s="9" t="s">
        <v>24</v>
      </c>
      <c r="F542" s="9">
        <v>151</v>
      </c>
      <c r="G542" s="9">
        <v>180</v>
      </c>
      <c r="H542" s="9">
        <v>1</v>
      </c>
      <c r="I542" s="59">
        <v>24.26</v>
      </c>
      <c r="J542" s="59">
        <v>3364.28</v>
      </c>
      <c r="K542" s="59">
        <v>552.86</v>
      </c>
      <c r="L542" s="60">
        <f>IF(AND(A542&gt;=Workings!$B$7, A542&lt;=Workings!$C$7, B542="Scheduled", G542&gt;0, F542&gt;0, (F542/G542)&gt;0.9, OR(D542="RAK", D542="CMN", D542="AGA")), (J542/F542)*(F542-(G542*0.9)), 0)</f>
        <v>0</v>
      </c>
    </row>
    <row r="543" spans="1:12" x14ac:dyDescent="0.35">
      <c r="A543" s="8">
        <v>45180</v>
      </c>
      <c r="B543" s="9" t="s">
        <v>23</v>
      </c>
      <c r="C543" s="9" t="s">
        <v>34</v>
      </c>
      <c r="D543" s="9" t="s">
        <v>38</v>
      </c>
      <c r="E543" s="9" t="s">
        <v>24</v>
      </c>
      <c r="F543" s="9">
        <v>134</v>
      </c>
      <c r="G543" s="9">
        <v>180</v>
      </c>
      <c r="H543" s="9">
        <v>1</v>
      </c>
      <c r="I543" s="59">
        <v>32.340000000000003</v>
      </c>
      <c r="J543" s="59">
        <v>2985.52</v>
      </c>
      <c r="K543" s="59">
        <v>552.86</v>
      </c>
      <c r="L543" s="60">
        <f>IF(AND(A543&gt;=Workings!$B$7, A543&lt;=Workings!$C$7, B543="Scheduled", G543&gt;0, F543&gt;0, (F543/G543)&gt;0.9, OR(D543="RAK", D543="CMN", D543="AGA")), (J543/F543)*(F543-(G543*0.9)), 0)</f>
        <v>0</v>
      </c>
    </row>
    <row r="544" spans="1:12" x14ac:dyDescent="0.35">
      <c r="A544" s="8">
        <v>45181</v>
      </c>
      <c r="B544" s="9" t="s">
        <v>23</v>
      </c>
      <c r="C544" s="9" t="s">
        <v>34</v>
      </c>
      <c r="D544" s="9" t="s">
        <v>38</v>
      </c>
      <c r="E544" s="9" t="s">
        <v>22</v>
      </c>
      <c r="F544" s="9">
        <v>64</v>
      </c>
      <c r="G544" s="9">
        <v>150</v>
      </c>
      <c r="H544" s="9">
        <v>1</v>
      </c>
      <c r="I544" s="59"/>
      <c r="J544" s="59"/>
      <c r="K544" s="59"/>
      <c r="L544" s="60">
        <f>IF(AND(A544&gt;=Workings!$B$7, A544&lt;=Workings!$C$7, B544="Scheduled", G544&gt;0, F544&gt;0, (F544/G544)&gt;0.9, OR(D544="RAK", D544="CMN", D544="AGA")), (J544/F544)*(F544-(G544*0.9)), 0)</f>
        <v>0</v>
      </c>
    </row>
    <row r="545" spans="1:12" x14ac:dyDescent="0.35">
      <c r="A545" s="8">
        <v>45181</v>
      </c>
      <c r="B545" s="9" t="s">
        <v>23</v>
      </c>
      <c r="C545" s="9" t="s">
        <v>34</v>
      </c>
      <c r="D545" s="9" t="s">
        <v>38</v>
      </c>
      <c r="E545" s="9" t="s">
        <v>24</v>
      </c>
      <c r="F545" s="9">
        <v>98</v>
      </c>
      <c r="G545" s="9">
        <v>150</v>
      </c>
      <c r="H545" s="9">
        <v>1</v>
      </c>
      <c r="I545" s="59">
        <v>21.42</v>
      </c>
      <c r="J545" s="59">
        <v>2183.44</v>
      </c>
      <c r="K545" s="59">
        <v>488.24</v>
      </c>
      <c r="L545" s="60">
        <f>IF(AND(A545&gt;=Workings!$B$7, A545&lt;=Workings!$C$7, B545="Scheduled", G545&gt;0, F545&gt;0, (F545/G545)&gt;0.9, OR(D545="RAK", D545="CMN", D545="AGA")), (J545/F545)*(F545-(G545*0.9)), 0)</f>
        <v>0</v>
      </c>
    </row>
    <row r="546" spans="1:12" x14ac:dyDescent="0.35">
      <c r="A546" s="8">
        <v>45182</v>
      </c>
      <c r="B546" s="9" t="s">
        <v>23</v>
      </c>
      <c r="C546" s="9" t="s">
        <v>34</v>
      </c>
      <c r="D546" s="9" t="s">
        <v>38</v>
      </c>
      <c r="E546" s="9" t="s">
        <v>22</v>
      </c>
      <c r="F546" s="9">
        <v>119</v>
      </c>
      <c r="G546" s="9">
        <v>180</v>
      </c>
      <c r="H546" s="9">
        <v>1</v>
      </c>
      <c r="I546" s="59"/>
      <c r="J546" s="59"/>
      <c r="K546" s="59"/>
      <c r="L546" s="60">
        <f>IF(AND(A546&gt;=Workings!$B$7, A546&lt;=Workings!$C$7, B546="Scheduled", G546&gt;0, F546&gt;0, (F546/G546)&gt;0.9, OR(D546="RAK", D546="CMN", D546="AGA")), (J546/F546)*(F546-(G546*0.9)), 0)</f>
        <v>0</v>
      </c>
    </row>
    <row r="547" spans="1:12" x14ac:dyDescent="0.35">
      <c r="A547" s="8">
        <v>45182</v>
      </c>
      <c r="B547" s="9" t="s">
        <v>23</v>
      </c>
      <c r="C547" s="9" t="s">
        <v>34</v>
      </c>
      <c r="D547" s="9" t="s">
        <v>38</v>
      </c>
      <c r="E547" s="9" t="s">
        <v>24</v>
      </c>
      <c r="F547" s="9">
        <v>103</v>
      </c>
      <c r="G547" s="9">
        <v>180</v>
      </c>
      <c r="H547" s="9">
        <v>1</v>
      </c>
      <c r="I547" s="59">
        <v>32.340000000000003</v>
      </c>
      <c r="J547" s="59">
        <v>2294.84</v>
      </c>
      <c r="K547" s="59">
        <v>552.86</v>
      </c>
      <c r="L547" s="60">
        <f>IF(AND(A547&gt;=Workings!$B$7, A547&lt;=Workings!$C$7, B547="Scheduled", G547&gt;0, F547&gt;0, (F547/G547)&gt;0.9, OR(D547="RAK", D547="CMN", D547="AGA")), (J547/F547)*(F547-(G547*0.9)), 0)</f>
        <v>0</v>
      </c>
    </row>
    <row r="548" spans="1:12" x14ac:dyDescent="0.35">
      <c r="A548" s="8">
        <v>45183</v>
      </c>
      <c r="B548" s="9" t="s">
        <v>23</v>
      </c>
      <c r="C548" s="9" t="s">
        <v>34</v>
      </c>
      <c r="D548" s="9" t="s">
        <v>21</v>
      </c>
      <c r="E548" s="9" t="s">
        <v>22</v>
      </c>
      <c r="F548" s="9">
        <v>112</v>
      </c>
      <c r="G548" s="9">
        <v>180</v>
      </c>
      <c r="H548" s="9">
        <v>1</v>
      </c>
      <c r="I548" s="59"/>
      <c r="J548" s="59"/>
      <c r="K548" s="59"/>
      <c r="L548" s="60">
        <f>IF(AND(A548&gt;=Workings!$B$7, A548&lt;=Workings!$C$7, B548="Scheduled", G548&gt;0, F548&gt;0, (F548/G548)&gt;0.9, OR(D548="RAK", D548="CMN", D548="AGA")), (J548/F548)*(F548-(G548*0.9)), 0)</f>
        <v>0</v>
      </c>
    </row>
    <row r="549" spans="1:12" x14ac:dyDescent="0.35">
      <c r="A549" s="8">
        <v>45183</v>
      </c>
      <c r="B549" s="9" t="s">
        <v>23</v>
      </c>
      <c r="C549" s="9" t="s">
        <v>34</v>
      </c>
      <c r="D549" s="9" t="s">
        <v>38</v>
      </c>
      <c r="E549" s="9" t="s">
        <v>22</v>
      </c>
      <c r="F549" s="9">
        <v>96</v>
      </c>
      <c r="G549" s="9">
        <v>180</v>
      </c>
      <c r="H549" s="9">
        <v>1</v>
      </c>
      <c r="I549" s="59"/>
      <c r="J549" s="59"/>
      <c r="K549" s="59"/>
      <c r="L549" s="60">
        <f>IF(AND(A549&gt;=Workings!$B$7, A549&lt;=Workings!$C$7, B549="Scheduled", G549&gt;0, F549&gt;0, (F549/G549)&gt;0.9, OR(D549="RAK", D549="CMN", D549="AGA")), (J549/F549)*(F549-(G549*0.9)), 0)</f>
        <v>0</v>
      </c>
    </row>
    <row r="550" spans="1:12" x14ac:dyDescent="0.35">
      <c r="A550" s="8">
        <v>45183</v>
      </c>
      <c r="B550" s="9" t="s">
        <v>23</v>
      </c>
      <c r="C550" s="9" t="s">
        <v>34</v>
      </c>
      <c r="D550" s="9" t="s">
        <v>21</v>
      </c>
      <c r="E550" s="9" t="s">
        <v>24</v>
      </c>
      <c r="F550" s="9">
        <v>146</v>
      </c>
      <c r="G550" s="9">
        <v>180</v>
      </c>
      <c r="H550" s="9">
        <v>1</v>
      </c>
      <c r="I550" s="59">
        <v>32.340000000000003</v>
      </c>
      <c r="J550" s="59">
        <v>3252.88</v>
      </c>
      <c r="K550" s="59">
        <v>552.86</v>
      </c>
      <c r="L550" s="60">
        <f>IF(AND(A550&gt;=Workings!$B$7, A550&lt;=Workings!$C$7, B550="Scheduled", G550&gt;0, F550&gt;0, (F550/G550)&gt;0.9, OR(D550="RAK", D550="CMN", D550="AGA")), (J550/F550)*(F550-(G550*0.9)), 0)</f>
        <v>0</v>
      </c>
    </row>
    <row r="551" spans="1:12" x14ac:dyDescent="0.35">
      <c r="A551" s="8">
        <v>45183</v>
      </c>
      <c r="B551" s="9" t="s">
        <v>23</v>
      </c>
      <c r="C551" s="9" t="s">
        <v>34</v>
      </c>
      <c r="D551" s="9" t="s">
        <v>38</v>
      </c>
      <c r="E551" s="9" t="s">
        <v>24</v>
      </c>
      <c r="F551" s="9">
        <v>136</v>
      </c>
      <c r="G551" s="9">
        <v>180</v>
      </c>
      <c r="H551" s="9">
        <v>1</v>
      </c>
      <c r="I551" s="59">
        <v>24.26</v>
      </c>
      <c r="J551" s="59">
        <v>3030.08</v>
      </c>
      <c r="K551" s="59">
        <v>552.86</v>
      </c>
      <c r="L551" s="60">
        <f>IF(AND(A551&gt;=Workings!$B$7, A551&lt;=Workings!$C$7, B551="Scheduled", G551&gt;0, F551&gt;0, (F551/G551)&gt;0.9, OR(D551="RAK", D551="CMN", D551="AGA")), (J551/F551)*(F551-(G551*0.9)), 0)</f>
        <v>0</v>
      </c>
    </row>
    <row r="552" spans="1:12" x14ac:dyDescent="0.35">
      <c r="A552" s="8">
        <v>45184</v>
      </c>
      <c r="B552" s="9" t="s">
        <v>23</v>
      </c>
      <c r="C552" s="9" t="s">
        <v>34</v>
      </c>
      <c r="D552" s="9" t="s">
        <v>38</v>
      </c>
      <c r="E552" s="9" t="s">
        <v>22</v>
      </c>
      <c r="F552" s="9">
        <v>111</v>
      </c>
      <c r="G552" s="9">
        <v>150</v>
      </c>
      <c r="H552" s="9">
        <v>1</v>
      </c>
      <c r="I552" s="59"/>
      <c r="J552" s="59"/>
      <c r="K552" s="59"/>
      <c r="L552" s="60">
        <f>IF(AND(A552&gt;=Workings!$B$7, A552&lt;=Workings!$C$7, B552="Scheduled", G552&gt;0, F552&gt;0, (F552/G552)&gt;0.9, OR(D552="RAK", D552="CMN", D552="AGA")), (J552/F552)*(F552-(G552*0.9)), 0)</f>
        <v>0</v>
      </c>
    </row>
    <row r="553" spans="1:12" x14ac:dyDescent="0.35">
      <c r="A553" s="8">
        <v>45184</v>
      </c>
      <c r="B553" s="9" t="s">
        <v>23</v>
      </c>
      <c r="C553" s="9" t="s">
        <v>34</v>
      </c>
      <c r="D553" s="9" t="s">
        <v>21</v>
      </c>
      <c r="E553" s="9" t="s">
        <v>22</v>
      </c>
      <c r="F553" s="9">
        <v>133</v>
      </c>
      <c r="G553" s="9">
        <v>180</v>
      </c>
      <c r="H553" s="9">
        <v>1</v>
      </c>
      <c r="I553" s="59"/>
      <c r="J553" s="59"/>
      <c r="K553" s="59"/>
      <c r="L553" s="60">
        <f>IF(AND(A553&gt;=Workings!$B$7, A553&lt;=Workings!$C$7, B553="Scheduled", G553&gt;0, F553&gt;0, (F553/G553)&gt;0.9, OR(D553="RAK", D553="CMN", D553="AGA")), (J553/F553)*(F553-(G553*0.9)), 0)</f>
        <v>0</v>
      </c>
    </row>
    <row r="554" spans="1:12" x14ac:dyDescent="0.35">
      <c r="A554" s="8">
        <v>45184</v>
      </c>
      <c r="B554" s="9" t="s">
        <v>23</v>
      </c>
      <c r="C554" s="9" t="s">
        <v>34</v>
      </c>
      <c r="D554" s="9" t="s">
        <v>38</v>
      </c>
      <c r="E554" s="9" t="s">
        <v>24</v>
      </c>
      <c r="F554" s="9">
        <v>142</v>
      </c>
      <c r="G554" s="9">
        <v>150</v>
      </c>
      <c r="H554" s="9">
        <v>1</v>
      </c>
      <c r="I554" s="59">
        <v>35.700000000000003</v>
      </c>
      <c r="J554" s="59">
        <v>3163.76</v>
      </c>
      <c r="K554" s="59">
        <v>488.24</v>
      </c>
      <c r="L554" s="60">
        <f>IF(AND(A554&gt;=Workings!$B$7, A554&lt;=Workings!$C$7, B554="Scheduled", G554&gt;0, F554&gt;0, (F554/G554)&gt;0.9, OR(D554="RAK", D554="CMN", D554="AGA")), (J554/F554)*(F554-(G554*0.9)), 0)</f>
        <v>0</v>
      </c>
    </row>
    <row r="555" spans="1:12" x14ac:dyDescent="0.35">
      <c r="A555" s="8">
        <v>45184</v>
      </c>
      <c r="B555" s="9" t="s">
        <v>23</v>
      </c>
      <c r="C555" s="9" t="s">
        <v>34</v>
      </c>
      <c r="D555" s="9" t="s">
        <v>21</v>
      </c>
      <c r="E555" s="9" t="s">
        <v>24</v>
      </c>
      <c r="F555" s="9">
        <v>142</v>
      </c>
      <c r="G555" s="9">
        <v>180</v>
      </c>
      <c r="H555" s="9">
        <v>1</v>
      </c>
      <c r="I555" s="59">
        <v>32.340000000000003</v>
      </c>
      <c r="J555" s="59">
        <v>3163.76</v>
      </c>
      <c r="K555" s="59">
        <v>552.86</v>
      </c>
      <c r="L555" s="60">
        <f>IF(AND(A555&gt;=Workings!$B$7, A555&lt;=Workings!$C$7, B555="Scheduled", G555&gt;0, F555&gt;0, (F555/G555)&gt;0.9, OR(D555="RAK", D555="CMN", D555="AGA")), (J555/F555)*(F555-(G555*0.9)), 0)</f>
        <v>0</v>
      </c>
    </row>
    <row r="556" spans="1:12" x14ac:dyDescent="0.35">
      <c r="A556" s="8">
        <v>45185</v>
      </c>
      <c r="B556" s="9" t="s">
        <v>23</v>
      </c>
      <c r="C556" s="9" t="s">
        <v>34</v>
      </c>
      <c r="D556" s="9" t="s">
        <v>21</v>
      </c>
      <c r="E556" s="9" t="s">
        <v>22</v>
      </c>
      <c r="F556" s="9">
        <v>74</v>
      </c>
      <c r="G556" s="9">
        <v>180</v>
      </c>
      <c r="H556" s="9">
        <v>1</v>
      </c>
      <c r="I556" s="59"/>
      <c r="J556" s="59"/>
      <c r="K556" s="59"/>
      <c r="L556" s="60">
        <f>IF(AND(A556&gt;=Workings!$B$7, A556&lt;=Workings!$C$7, B556="Scheduled", G556&gt;0, F556&gt;0, (F556/G556)&gt;0.9, OR(D556="RAK", D556="CMN", D556="AGA")), (J556/F556)*(F556-(G556*0.9)), 0)</f>
        <v>0</v>
      </c>
    </row>
    <row r="557" spans="1:12" x14ac:dyDescent="0.35">
      <c r="A557" s="8">
        <v>45185</v>
      </c>
      <c r="B557" s="9" t="s">
        <v>23</v>
      </c>
      <c r="C557" s="9" t="s">
        <v>34</v>
      </c>
      <c r="D557" s="9" t="s">
        <v>38</v>
      </c>
      <c r="E557" s="9" t="s">
        <v>22</v>
      </c>
      <c r="F557" s="9">
        <v>153</v>
      </c>
      <c r="G557" s="9">
        <v>180</v>
      </c>
      <c r="H557" s="9">
        <v>1</v>
      </c>
      <c r="I557" s="59"/>
      <c r="J557" s="59"/>
      <c r="K557" s="59"/>
      <c r="L557" s="60">
        <f>IF(AND(A557&gt;=Workings!$B$7, A557&lt;=Workings!$C$7, B557="Scheduled", G557&gt;0, F557&gt;0, (F557/G557)&gt;0.9, OR(D557="RAK", D557="CMN", D557="AGA")), (J557/F557)*(F557-(G557*0.9)), 0)</f>
        <v>0</v>
      </c>
    </row>
    <row r="558" spans="1:12" x14ac:dyDescent="0.35">
      <c r="A558" s="8">
        <v>45185</v>
      </c>
      <c r="B558" s="9" t="s">
        <v>23</v>
      </c>
      <c r="C558" s="9" t="s">
        <v>34</v>
      </c>
      <c r="D558" s="9" t="s">
        <v>21</v>
      </c>
      <c r="E558" s="9" t="s">
        <v>24</v>
      </c>
      <c r="F558" s="9">
        <v>89</v>
      </c>
      <c r="G558" s="9">
        <v>180</v>
      </c>
      <c r="H558" s="9">
        <v>1</v>
      </c>
      <c r="I558" s="59">
        <v>40.43</v>
      </c>
      <c r="J558" s="59">
        <v>1982.92</v>
      </c>
      <c r="K558" s="59">
        <v>552.86</v>
      </c>
      <c r="L558" s="60">
        <f>IF(AND(A558&gt;=Workings!$B$7, A558&lt;=Workings!$C$7, B558="Scheduled", G558&gt;0, F558&gt;0, (F558/G558)&gt;0.9, OR(D558="RAK", D558="CMN", D558="AGA")), (J558/F558)*(F558-(G558*0.9)), 0)</f>
        <v>0</v>
      </c>
    </row>
    <row r="559" spans="1:12" x14ac:dyDescent="0.35">
      <c r="A559" s="8">
        <v>45185</v>
      </c>
      <c r="B559" s="9" t="s">
        <v>23</v>
      </c>
      <c r="C559" s="9" t="s">
        <v>34</v>
      </c>
      <c r="D559" s="9" t="s">
        <v>38</v>
      </c>
      <c r="E559" s="9" t="s">
        <v>24</v>
      </c>
      <c r="F559" s="9">
        <v>139</v>
      </c>
      <c r="G559" s="9">
        <v>180</v>
      </c>
      <c r="H559" s="9">
        <v>1</v>
      </c>
      <c r="I559" s="59">
        <v>32.340000000000003</v>
      </c>
      <c r="J559" s="59">
        <v>3096.92</v>
      </c>
      <c r="K559" s="59">
        <v>552.86</v>
      </c>
      <c r="L559" s="60">
        <f>IF(AND(A559&gt;=Workings!$B$7, A559&lt;=Workings!$C$7, B559="Scheduled", G559&gt;0, F559&gt;0, (F559/G559)&gt;0.9, OR(D559="RAK", D559="CMN", D559="AGA")), (J559/F559)*(F559-(G559*0.9)), 0)</f>
        <v>0</v>
      </c>
    </row>
    <row r="560" spans="1:12" x14ac:dyDescent="0.35">
      <c r="A560" s="8">
        <v>45186</v>
      </c>
      <c r="B560" s="9" t="s">
        <v>23</v>
      </c>
      <c r="C560" s="9" t="s">
        <v>34</v>
      </c>
      <c r="D560" s="9" t="s">
        <v>38</v>
      </c>
      <c r="E560" s="9" t="s">
        <v>22</v>
      </c>
      <c r="F560" s="9">
        <v>153</v>
      </c>
      <c r="G560" s="9">
        <v>180</v>
      </c>
      <c r="H560" s="9">
        <v>1</v>
      </c>
      <c r="I560" s="59"/>
      <c r="J560" s="59"/>
      <c r="K560" s="59"/>
      <c r="L560" s="60">
        <f>IF(AND(A560&gt;=Workings!$B$7, A560&lt;=Workings!$C$7, B560="Scheduled", G560&gt;0, F560&gt;0, (F560/G560)&gt;0.9, OR(D560="RAK", D560="CMN", D560="AGA")), (J560/F560)*(F560-(G560*0.9)), 0)</f>
        <v>0</v>
      </c>
    </row>
    <row r="561" spans="1:12" x14ac:dyDescent="0.35">
      <c r="A561" s="8">
        <v>45186</v>
      </c>
      <c r="B561" s="9" t="s">
        <v>23</v>
      </c>
      <c r="C561" s="9" t="s">
        <v>34</v>
      </c>
      <c r="D561" s="9" t="s">
        <v>21</v>
      </c>
      <c r="E561" s="9" t="s">
        <v>22</v>
      </c>
      <c r="F561" s="9">
        <v>136</v>
      </c>
      <c r="G561" s="9">
        <v>180</v>
      </c>
      <c r="H561" s="9">
        <v>1</v>
      </c>
      <c r="I561" s="59"/>
      <c r="J561" s="59"/>
      <c r="K561" s="59"/>
      <c r="L561" s="60">
        <f>IF(AND(A561&gt;=Workings!$B$7, A561&lt;=Workings!$C$7, B561="Scheduled", G561&gt;0, F561&gt;0, (F561/G561)&gt;0.9, OR(D561="RAK", D561="CMN", D561="AGA")), (J561/F561)*(F561-(G561*0.9)), 0)</f>
        <v>0</v>
      </c>
    </row>
    <row r="562" spans="1:12" x14ac:dyDescent="0.35">
      <c r="A562" s="8">
        <v>45186</v>
      </c>
      <c r="B562" s="9" t="s">
        <v>23</v>
      </c>
      <c r="C562" s="9" t="s">
        <v>34</v>
      </c>
      <c r="D562" s="9" t="s">
        <v>38</v>
      </c>
      <c r="E562" s="9" t="s">
        <v>24</v>
      </c>
      <c r="F562" s="9">
        <v>162</v>
      </c>
      <c r="G562" s="9">
        <v>180</v>
      </c>
      <c r="H562" s="9">
        <v>1</v>
      </c>
      <c r="I562" s="59">
        <v>56.6</v>
      </c>
      <c r="J562" s="59">
        <v>3609.36</v>
      </c>
      <c r="K562" s="59">
        <v>552.86</v>
      </c>
      <c r="L562" s="60">
        <f>IF(AND(A562&gt;=Workings!$B$7, A562&lt;=Workings!$C$7, B562="Scheduled", G562&gt;0, F562&gt;0, (F562/G562)&gt;0.9, OR(D562="RAK", D562="CMN", D562="AGA")), (J562/F562)*(F562-(G562*0.9)), 0)</f>
        <v>0</v>
      </c>
    </row>
    <row r="563" spans="1:12" x14ac:dyDescent="0.35">
      <c r="A563" s="8">
        <v>45186</v>
      </c>
      <c r="B563" s="9" t="s">
        <v>23</v>
      </c>
      <c r="C563" s="9" t="s">
        <v>34</v>
      </c>
      <c r="D563" s="9" t="s">
        <v>21</v>
      </c>
      <c r="E563" s="9" t="s">
        <v>24</v>
      </c>
      <c r="F563" s="9">
        <v>151</v>
      </c>
      <c r="G563" s="9">
        <v>180</v>
      </c>
      <c r="H563" s="9">
        <v>1</v>
      </c>
      <c r="I563" s="59">
        <v>23.31</v>
      </c>
      <c r="J563" s="59">
        <v>3364.28</v>
      </c>
      <c r="K563" s="59">
        <v>531.32000000000005</v>
      </c>
      <c r="L563" s="60">
        <f>IF(AND(A563&gt;=Workings!$B$7, A563&lt;=Workings!$C$7, B563="Scheduled", G563&gt;0, F563&gt;0, (F563/G563)&gt;0.9, OR(D563="RAK", D563="CMN", D563="AGA")), (J563/F563)*(F563-(G563*0.9)), 0)</f>
        <v>0</v>
      </c>
    </row>
    <row r="564" spans="1:12" x14ac:dyDescent="0.35">
      <c r="A564" s="8">
        <v>45187</v>
      </c>
      <c r="B564" s="9" t="s">
        <v>23</v>
      </c>
      <c r="C564" s="9" t="s">
        <v>34</v>
      </c>
      <c r="D564" s="9" t="s">
        <v>21</v>
      </c>
      <c r="E564" s="9" t="s">
        <v>22</v>
      </c>
      <c r="F564" s="9">
        <v>165</v>
      </c>
      <c r="G564" s="9">
        <v>180</v>
      </c>
      <c r="H564" s="9">
        <v>1</v>
      </c>
      <c r="I564" s="59"/>
      <c r="J564" s="59"/>
      <c r="K564" s="59"/>
      <c r="L564" s="60">
        <f>IF(AND(A564&gt;=Workings!$B$7, A564&lt;=Workings!$C$7, B564="Scheduled", G564&gt;0, F564&gt;0, (F564/G564)&gt;0.9, OR(D564="RAK", D564="CMN", D564="AGA")), (J564/F564)*(F564-(G564*0.9)), 0)</f>
        <v>0</v>
      </c>
    </row>
    <row r="565" spans="1:12" x14ac:dyDescent="0.35">
      <c r="A565" s="8">
        <v>45187</v>
      </c>
      <c r="B565" s="9" t="s">
        <v>23</v>
      </c>
      <c r="C565" s="9" t="s">
        <v>34</v>
      </c>
      <c r="D565" s="9" t="s">
        <v>38</v>
      </c>
      <c r="E565" s="9" t="s">
        <v>22</v>
      </c>
      <c r="F565" s="9">
        <v>143</v>
      </c>
      <c r="G565" s="9">
        <v>150</v>
      </c>
      <c r="H565" s="9">
        <v>1</v>
      </c>
      <c r="I565" s="59"/>
      <c r="J565" s="59"/>
      <c r="K565" s="59"/>
      <c r="L565" s="60">
        <f>IF(AND(A565&gt;=Workings!$B$7, A565&lt;=Workings!$C$7, B565="Scheduled", G565&gt;0, F565&gt;0, (F565/G565)&gt;0.9, OR(D565="RAK", D565="CMN", D565="AGA")), (J565/F565)*(F565-(G565*0.9)), 0)</f>
        <v>0</v>
      </c>
    </row>
    <row r="566" spans="1:12" x14ac:dyDescent="0.35">
      <c r="A566" s="8">
        <v>45187</v>
      </c>
      <c r="B566" s="9" t="s">
        <v>23</v>
      </c>
      <c r="C566" s="9" t="s">
        <v>34</v>
      </c>
      <c r="D566" s="9" t="s">
        <v>21</v>
      </c>
      <c r="E566" s="9" t="s">
        <v>24</v>
      </c>
      <c r="F566" s="9">
        <v>171</v>
      </c>
      <c r="G566" s="9">
        <v>180</v>
      </c>
      <c r="H566" s="9">
        <v>1</v>
      </c>
      <c r="I566" s="59">
        <v>32.340000000000003</v>
      </c>
      <c r="J566" s="59">
        <v>3809.88</v>
      </c>
      <c r="K566" s="59">
        <v>552.86</v>
      </c>
      <c r="L566" s="60">
        <f>IF(AND(A566&gt;=Workings!$B$7, A566&lt;=Workings!$C$7, B566="Scheduled", G566&gt;0, F566&gt;0, (F566/G566)&gt;0.9, OR(D566="RAK", D566="CMN", D566="AGA")), (J566/F566)*(F566-(G566*0.9)), 0)</f>
        <v>0</v>
      </c>
    </row>
    <row r="567" spans="1:12" x14ac:dyDescent="0.35">
      <c r="A567" s="8">
        <v>45187</v>
      </c>
      <c r="B567" s="9" t="s">
        <v>23</v>
      </c>
      <c r="C567" s="9" t="s">
        <v>34</v>
      </c>
      <c r="D567" s="9" t="s">
        <v>38</v>
      </c>
      <c r="E567" s="9" t="s">
        <v>24</v>
      </c>
      <c r="F567" s="9">
        <v>148</v>
      </c>
      <c r="G567" s="9">
        <v>150</v>
      </c>
      <c r="H567" s="9">
        <v>1</v>
      </c>
      <c r="I567" s="59">
        <v>21.42</v>
      </c>
      <c r="J567" s="59">
        <v>3297.44</v>
      </c>
      <c r="K567" s="59">
        <v>488.24</v>
      </c>
      <c r="L567" s="60">
        <f>IF(AND(A567&gt;=Workings!$B$7, A567&lt;=Workings!$C$7, B567="Scheduled", G567&gt;0, F567&gt;0, (F567/G567)&gt;0.9, OR(D567="RAK", D567="CMN", D567="AGA")), (J567/F567)*(F567-(G567*0.9)), 0)</f>
        <v>0</v>
      </c>
    </row>
    <row r="568" spans="1:12" x14ac:dyDescent="0.35">
      <c r="A568" s="8">
        <v>45188</v>
      </c>
      <c r="B568" s="9" t="s">
        <v>23</v>
      </c>
      <c r="C568" s="9" t="s">
        <v>34</v>
      </c>
      <c r="D568" s="9" t="s">
        <v>38</v>
      </c>
      <c r="E568" s="9" t="s">
        <v>22</v>
      </c>
      <c r="F568" s="9">
        <v>63</v>
      </c>
      <c r="G568" s="9">
        <v>180</v>
      </c>
      <c r="H568" s="9">
        <v>1</v>
      </c>
      <c r="I568" s="59"/>
      <c r="J568" s="59"/>
      <c r="K568" s="59"/>
      <c r="L568" s="60">
        <f>IF(AND(A568&gt;=Workings!$B$7, A568&lt;=Workings!$C$7, B568="Scheduled", G568&gt;0, F568&gt;0, (F568/G568)&gt;0.9, OR(D568="RAK", D568="CMN", D568="AGA")), (J568/F568)*(F568-(G568*0.9)), 0)</f>
        <v>0</v>
      </c>
    </row>
    <row r="569" spans="1:12" x14ac:dyDescent="0.35">
      <c r="A569" s="8">
        <v>45188</v>
      </c>
      <c r="B569" s="9" t="s">
        <v>23</v>
      </c>
      <c r="C569" s="9" t="s">
        <v>34</v>
      </c>
      <c r="D569" s="9" t="s">
        <v>38</v>
      </c>
      <c r="E569" s="9" t="s">
        <v>24</v>
      </c>
      <c r="F569" s="9">
        <v>137</v>
      </c>
      <c r="G569" s="9">
        <v>180</v>
      </c>
      <c r="H569" s="9">
        <v>1</v>
      </c>
      <c r="I569" s="59">
        <v>32.340000000000003</v>
      </c>
      <c r="J569" s="59">
        <v>3052.36</v>
      </c>
      <c r="K569" s="59">
        <v>552.86</v>
      </c>
      <c r="L569" s="60">
        <f>IF(AND(A569&gt;=Workings!$B$7, A569&lt;=Workings!$C$7, B569="Scheduled", G569&gt;0, F569&gt;0, (F569/G569)&gt;0.9, OR(D569="RAK", D569="CMN", D569="AGA")), (J569/F569)*(F569-(G569*0.9)), 0)</f>
        <v>0</v>
      </c>
    </row>
    <row r="570" spans="1:12" x14ac:dyDescent="0.35">
      <c r="A570" s="8">
        <v>45189</v>
      </c>
      <c r="B570" s="9" t="s">
        <v>23</v>
      </c>
      <c r="C570" s="9" t="s">
        <v>34</v>
      </c>
      <c r="D570" s="9" t="s">
        <v>38</v>
      </c>
      <c r="E570" s="9" t="s">
        <v>22</v>
      </c>
      <c r="F570" s="9">
        <v>172</v>
      </c>
      <c r="G570" s="9">
        <v>180</v>
      </c>
      <c r="H570" s="9">
        <v>1</v>
      </c>
      <c r="I570" s="59"/>
      <c r="J570" s="59"/>
      <c r="K570" s="59"/>
      <c r="L570" s="60">
        <f>IF(AND(A570&gt;=Workings!$B$7, A570&lt;=Workings!$C$7, B570="Scheduled", G570&gt;0, F570&gt;0, (F570/G570)&gt;0.9, OR(D570="RAK", D570="CMN", D570="AGA")), (J570/F570)*(F570-(G570*0.9)), 0)</f>
        <v>0</v>
      </c>
    </row>
    <row r="571" spans="1:12" x14ac:dyDescent="0.35">
      <c r="A571" s="8">
        <v>45189</v>
      </c>
      <c r="B571" s="9" t="s">
        <v>23</v>
      </c>
      <c r="C571" s="9" t="s">
        <v>34</v>
      </c>
      <c r="D571" s="9" t="s">
        <v>38</v>
      </c>
      <c r="E571" s="9" t="s">
        <v>24</v>
      </c>
      <c r="F571" s="9">
        <v>171</v>
      </c>
      <c r="G571" s="9">
        <v>180</v>
      </c>
      <c r="H571" s="9">
        <v>1</v>
      </c>
      <c r="I571" s="59">
        <v>40.43</v>
      </c>
      <c r="J571" s="59">
        <v>3809.88</v>
      </c>
      <c r="K571" s="59">
        <v>552.86</v>
      </c>
      <c r="L571" s="60">
        <f>IF(AND(A571&gt;=Workings!$B$7, A571&lt;=Workings!$C$7, B571="Scheduled", G571&gt;0, F571&gt;0, (F571/G571)&gt;0.9, OR(D571="RAK", D571="CMN", D571="AGA")), (J571/F571)*(F571-(G571*0.9)), 0)</f>
        <v>0</v>
      </c>
    </row>
    <row r="572" spans="1:12" x14ac:dyDescent="0.35">
      <c r="A572" s="8">
        <v>45190</v>
      </c>
      <c r="B572" s="9" t="s">
        <v>23</v>
      </c>
      <c r="C572" s="9" t="s">
        <v>34</v>
      </c>
      <c r="D572" s="9" t="s">
        <v>21</v>
      </c>
      <c r="E572" s="9" t="s">
        <v>22</v>
      </c>
      <c r="F572" s="9">
        <v>144</v>
      </c>
      <c r="G572" s="9">
        <v>180</v>
      </c>
      <c r="H572" s="9">
        <v>1</v>
      </c>
      <c r="I572" s="59"/>
      <c r="J572" s="59"/>
      <c r="K572" s="59"/>
      <c r="L572" s="60">
        <f>IF(AND(A572&gt;=Workings!$B$7, A572&lt;=Workings!$C$7, B572="Scheduled", G572&gt;0, F572&gt;0, (F572/G572)&gt;0.9, OR(D572="RAK", D572="CMN", D572="AGA")), (J572/F572)*(F572-(G572*0.9)), 0)</f>
        <v>0</v>
      </c>
    </row>
    <row r="573" spans="1:12" x14ac:dyDescent="0.35">
      <c r="A573" s="8">
        <v>45190</v>
      </c>
      <c r="B573" s="9" t="s">
        <v>23</v>
      </c>
      <c r="C573" s="9" t="s">
        <v>34</v>
      </c>
      <c r="D573" s="9" t="s">
        <v>38</v>
      </c>
      <c r="E573" s="9" t="s">
        <v>22</v>
      </c>
      <c r="F573" s="9">
        <v>117</v>
      </c>
      <c r="G573" s="9">
        <v>180</v>
      </c>
      <c r="H573" s="9">
        <v>1</v>
      </c>
      <c r="I573" s="59"/>
      <c r="J573" s="59"/>
      <c r="K573" s="59"/>
      <c r="L573" s="60">
        <f>IF(AND(A573&gt;=Workings!$B$7, A573&lt;=Workings!$C$7, B573="Scheduled", G573&gt;0, F573&gt;0, (F573/G573)&gt;0.9, OR(D573="RAK", D573="CMN", D573="AGA")), (J573/F573)*(F573-(G573*0.9)), 0)</f>
        <v>0</v>
      </c>
    </row>
    <row r="574" spans="1:12" x14ac:dyDescent="0.35">
      <c r="A574" s="8">
        <v>45190</v>
      </c>
      <c r="B574" s="9" t="s">
        <v>23</v>
      </c>
      <c r="C574" s="9" t="s">
        <v>34</v>
      </c>
      <c r="D574" s="9" t="s">
        <v>21</v>
      </c>
      <c r="E574" s="9" t="s">
        <v>24</v>
      </c>
      <c r="F574" s="9">
        <v>171</v>
      </c>
      <c r="G574" s="9">
        <v>180</v>
      </c>
      <c r="H574" s="9">
        <v>1</v>
      </c>
      <c r="I574" s="59">
        <v>40.43</v>
      </c>
      <c r="J574" s="59">
        <v>3809.88</v>
      </c>
      <c r="K574" s="59">
        <v>552.86</v>
      </c>
      <c r="L574" s="60">
        <f>IF(AND(A574&gt;=Workings!$B$7, A574&lt;=Workings!$C$7, B574="Scheduled", G574&gt;0, F574&gt;0, (F574/G574)&gt;0.9, OR(D574="RAK", D574="CMN", D574="AGA")), (J574/F574)*(F574-(G574*0.9)), 0)</f>
        <v>0</v>
      </c>
    </row>
    <row r="575" spans="1:12" x14ac:dyDescent="0.35">
      <c r="A575" s="8">
        <v>45190</v>
      </c>
      <c r="B575" s="9" t="s">
        <v>23</v>
      </c>
      <c r="C575" s="9" t="s">
        <v>34</v>
      </c>
      <c r="D575" s="9" t="s">
        <v>38</v>
      </c>
      <c r="E575" s="9" t="s">
        <v>24</v>
      </c>
      <c r="F575" s="9">
        <v>171</v>
      </c>
      <c r="G575" s="9">
        <v>180</v>
      </c>
      <c r="H575" s="9">
        <v>1</v>
      </c>
      <c r="I575" s="59">
        <v>32.340000000000003</v>
      </c>
      <c r="J575" s="59">
        <v>3809.88</v>
      </c>
      <c r="K575" s="59">
        <v>552.86</v>
      </c>
      <c r="L575" s="60">
        <f>IF(AND(A575&gt;=Workings!$B$7, A575&lt;=Workings!$C$7, B575="Scheduled", G575&gt;0, F575&gt;0, (F575/G575)&gt;0.9, OR(D575="RAK", D575="CMN", D575="AGA")), (J575/F575)*(F575-(G575*0.9)), 0)</f>
        <v>0</v>
      </c>
    </row>
    <row r="576" spans="1:12" x14ac:dyDescent="0.35">
      <c r="A576" s="8">
        <v>45191</v>
      </c>
      <c r="B576" s="9" t="s">
        <v>23</v>
      </c>
      <c r="C576" s="9" t="s">
        <v>34</v>
      </c>
      <c r="D576" s="9" t="s">
        <v>38</v>
      </c>
      <c r="E576" s="9" t="s">
        <v>22</v>
      </c>
      <c r="F576" s="9">
        <v>162</v>
      </c>
      <c r="G576" s="9">
        <v>180</v>
      </c>
      <c r="H576" s="9">
        <v>1</v>
      </c>
      <c r="I576" s="59"/>
      <c r="J576" s="59"/>
      <c r="K576" s="59"/>
      <c r="L576" s="60">
        <f>IF(AND(A576&gt;=Workings!$B$7, A576&lt;=Workings!$C$7, B576="Scheduled", G576&gt;0, F576&gt;0, (F576/G576)&gt;0.9, OR(D576="RAK", D576="CMN", D576="AGA")), (J576/F576)*(F576-(G576*0.9)), 0)</f>
        <v>0</v>
      </c>
    </row>
    <row r="577" spans="1:12" x14ac:dyDescent="0.35">
      <c r="A577" s="8">
        <v>45191</v>
      </c>
      <c r="B577" s="9" t="s">
        <v>23</v>
      </c>
      <c r="C577" s="9" t="s">
        <v>34</v>
      </c>
      <c r="D577" s="9" t="s">
        <v>21</v>
      </c>
      <c r="E577" s="9" t="s">
        <v>22</v>
      </c>
      <c r="F577" s="9">
        <v>134</v>
      </c>
      <c r="G577" s="9">
        <v>150</v>
      </c>
      <c r="H577" s="9">
        <v>1</v>
      </c>
      <c r="I577" s="59"/>
      <c r="J577" s="59"/>
      <c r="K577" s="59"/>
      <c r="L577" s="60">
        <f>IF(AND(A577&gt;=Workings!$B$7, A577&lt;=Workings!$C$7, B577="Scheduled", G577&gt;0, F577&gt;0, (F577/G577)&gt;0.9, OR(D577="RAK", D577="CMN", D577="AGA")), (J577/F577)*(F577-(G577*0.9)), 0)</f>
        <v>0</v>
      </c>
    </row>
    <row r="578" spans="1:12" x14ac:dyDescent="0.35">
      <c r="A578" s="8">
        <v>45191</v>
      </c>
      <c r="B578" s="9" t="s">
        <v>23</v>
      </c>
      <c r="C578" s="9" t="s">
        <v>34</v>
      </c>
      <c r="D578" s="9" t="s">
        <v>38</v>
      </c>
      <c r="E578" s="9" t="s">
        <v>24</v>
      </c>
      <c r="F578" s="9">
        <v>166</v>
      </c>
      <c r="G578" s="9">
        <v>180</v>
      </c>
      <c r="H578" s="9">
        <v>1</v>
      </c>
      <c r="I578" s="59">
        <v>24.26</v>
      </c>
      <c r="J578" s="59">
        <v>3698.48</v>
      </c>
      <c r="K578" s="59">
        <v>552.86</v>
      </c>
      <c r="L578" s="60">
        <f>IF(AND(A578&gt;=Workings!$B$7, A578&lt;=Workings!$C$7, B578="Scheduled", G578&gt;0, F578&gt;0, (F578/G578)&gt;0.9, OR(D578="RAK", D578="CMN", D578="AGA")), (J578/F578)*(F578-(G578*0.9)), 0)</f>
        <v>0</v>
      </c>
    </row>
    <row r="579" spans="1:12" x14ac:dyDescent="0.35">
      <c r="A579" s="8">
        <v>45191</v>
      </c>
      <c r="B579" s="9" t="s">
        <v>23</v>
      </c>
      <c r="C579" s="9" t="s">
        <v>34</v>
      </c>
      <c r="D579" s="9" t="s">
        <v>21</v>
      </c>
      <c r="E579" s="9" t="s">
        <v>24</v>
      </c>
      <c r="F579" s="9">
        <v>153</v>
      </c>
      <c r="G579" s="9">
        <v>150</v>
      </c>
      <c r="H579" s="9">
        <v>1</v>
      </c>
      <c r="I579" s="59">
        <v>28.56</v>
      </c>
      <c r="J579" s="59">
        <v>3408.84</v>
      </c>
      <c r="K579" s="59">
        <v>488.24</v>
      </c>
      <c r="L579" s="60">
        <f>IF(AND(A579&gt;=Workings!$B$7, A579&lt;=Workings!$C$7, B579="Scheduled", G579&gt;0, F579&gt;0, (F579/G579)&gt;0.9, OR(D579="RAK", D579="CMN", D579="AGA")), (J579/F579)*(F579-(G579*0.9)), 0)</f>
        <v>0</v>
      </c>
    </row>
    <row r="580" spans="1:12" x14ac:dyDescent="0.35">
      <c r="A580" s="8">
        <v>45192</v>
      </c>
      <c r="B580" s="9" t="s">
        <v>23</v>
      </c>
      <c r="C580" s="9" t="s">
        <v>34</v>
      </c>
      <c r="D580" s="9" t="s">
        <v>21</v>
      </c>
      <c r="E580" s="9" t="s">
        <v>22</v>
      </c>
      <c r="F580" s="9">
        <v>82</v>
      </c>
      <c r="G580" s="9">
        <v>180</v>
      </c>
      <c r="H580" s="9">
        <v>1</v>
      </c>
      <c r="I580" s="59"/>
      <c r="J580" s="59"/>
      <c r="K580" s="59"/>
      <c r="L580" s="60">
        <f>IF(AND(A580&gt;=Workings!$B$7, A580&lt;=Workings!$C$7, B580="Scheduled", G580&gt;0, F580&gt;0, (F580/G580)&gt;0.9, OR(D580="RAK", D580="CMN", D580="AGA")), (J580/F580)*(F580-(G580*0.9)), 0)</f>
        <v>0</v>
      </c>
    </row>
    <row r="581" spans="1:12" x14ac:dyDescent="0.35">
      <c r="A581" s="8">
        <v>45192</v>
      </c>
      <c r="B581" s="9" t="s">
        <v>23</v>
      </c>
      <c r="C581" s="9" t="s">
        <v>34</v>
      </c>
      <c r="D581" s="9" t="s">
        <v>38</v>
      </c>
      <c r="E581" s="9" t="s">
        <v>22</v>
      </c>
      <c r="F581" s="9">
        <v>160</v>
      </c>
      <c r="G581" s="9">
        <v>180</v>
      </c>
      <c r="H581" s="9">
        <v>1</v>
      </c>
      <c r="I581" s="59"/>
      <c r="J581" s="59"/>
      <c r="K581" s="59"/>
      <c r="L581" s="60">
        <f>IF(AND(A581&gt;=Workings!$B$7, A581&lt;=Workings!$C$7, B581="Scheduled", G581&gt;0, F581&gt;0, (F581/G581)&gt;0.9, OR(D581="RAK", D581="CMN", D581="AGA")), (J581/F581)*(F581-(G581*0.9)), 0)</f>
        <v>0</v>
      </c>
    </row>
    <row r="582" spans="1:12" x14ac:dyDescent="0.35">
      <c r="A582" s="8">
        <v>45192</v>
      </c>
      <c r="B582" s="9" t="s">
        <v>23</v>
      </c>
      <c r="C582" s="9" t="s">
        <v>34</v>
      </c>
      <c r="D582" s="9" t="s">
        <v>21</v>
      </c>
      <c r="E582" s="9" t="s">
        <v>24</v>
      </c>
      <c r="F582" s="9">
        <v>91</v>
      </c>
      <c r="G582" s="9">
        <v>180</v>
      </c>
      <c r="H582" s="9">
        <v>1</v>
      </c>
      <c r="I582" s="59">
        <v>32.340000000000003</v>
      </c>
      <c r="J582" s="59">
        <v>2027.48</v>
      </c>
      <c r="K582" s="59">
        <v>552.86</v>
      </c>
      <c r="L582" s="60">
        <f>IF(AND(A582&gt;=Workings!$B$7, A582&lt;=Workings!$C$7, B582="Scheduled", G582&gt;0, F582&gt;0, (F582/G582)&gt;0.9, OR(D582="RAK", D582="CMN", D582="AGA")), (J582/F582)*(F582-(G582*0.9)), 0)</f>
        <v>0</v>
      </c>
    </row>
    <row r="583" spans="1:12" x14ac:dyDescent="0.35">
      <c r="A583" s="8">
        <v>45192</v>
      </c>
      <c r="B583" s="9" t="s">
        <v>23</v>
      </c>
      <c r="C583" s="9" t="s">
        <v>34</v>
      </c>
      <c r="D583" s="9" t="s">
        <v>38</v>
      </c>
      <c r="E583" s="9" t="s">
        <v>24</v>
      </c>
      <c r="F583" s="9">
        <v>127</v>
      </c>
      <c r="G583" s="9">
        <v>180</v>
      </c>
      <c r="H583" s="9">
        <v>1</v>
      </c>
      <c r="I583" s="59">
        <v>32.340000000000003</v>
      </c>
      <c r="J583" s="59">
        <v>2829.56</v>
      </c>
      <c r="K583" s="59">
        <v>552.86</v>
      </c>
      <c r="L583" s="60">
        <f>IF(AND(A583&gt;=Workings!$B$7, A583&lt;=Workings!$C$7, B583="Scheduled", G583&gt;0, F583&gt;0, (F583/G583)&gt;0.9, OR(D583="RAK", D583="CMN", D583="AGA")), (J583/F583)*(F583-(G583*0.9)), 0)</f>
        <v>0</v>
      </c>
    </row>
    <row r="584" spans="1:12" x14ac:dyDescent="0.35">
      <c r="A584" s="8">
        <v>45193</v>
      </c>
      <c r="B584" s="9" t="s">
        <v>23</v>
      </c>
      <c r="C584" s="9" t="s">
        <v>34</v>
      </c>
      <c r="D584" s="9" t="s">
        <v>38</v>
      </c>
      <c r="E584" s="9" t="s">
        <v>22</v>
      </c>
      <c r="F584" s="9">
        <v>125</v>
      </c>
      <c r="G584" s="9">
        <v>180</v>
      </c>
      <c r="H584" s="9">
        <v>1</v>
      </c>
      <c r="I584" s="59"/>
      <c r="J584" s="59"/>
      <c r="K584" s="59"/>
      <c r="L584" s="60">
        <f>IF(AND(A584&gt;=Workings!$B$7, A584&lt;=Workings!$C$7, B584="Scheduled", G584&gt;0, F584&gt;0, (F584/G584)&gt;0.9, OR(D584="RAK", D584="CMN", D584="AGA")), (J584/F584)*(F584-(G584*0.9)), 0)</f>
        <v>0</v>
      </c>
    </row>
    <row r="585" spans="1:12" x14ac:dyDescent="0.35">
      <c r="A585" s="8">
        <v>45193</v>
      </c>
      <c r="B585" s="9" t="s">
        <v>23</v>
      </c>
      <c r="C585" s="9" t="s">
        <v>34</v>
      </c>
      <c r="D585" s="9" t="s">
        <v>21</v>
      </c>
      <c r="E585" s="9" t="s">
        <v>22</v>
      </c>
      <c r="F585" s="9">
        <v>160</v>
      </c>
      <c r="G585" s="9">
        <v>180</v>
      </c>
      <c r="H585" s="9">
        <v>1</v>
      </c>
      <c r="I585" s="59"/>
      <c r="J585" s="59"/>
      <c r="K585" s="59"/>
      <c r="L585" s="60">
        <f>IF(AND(A585&gt;=Workings!$B$7, A585&lt;=Workings!$C$7, B585="Scheduled", G585&gt;0, F585&gt;0, (F585/G585)&gt;0.9, OR(D585="RAK", D585="CMN", D585="AGA")), (J585/F585)*(F585-(G585*0.9)), 0)</f>
        <v>0</v>
      </c>
    </row>
    <row r="586" spans="1:12" x14ac:dyDescent="0.35">
      <c r="A586" s="8">
        <v>45193</v>
      </c>
      <c r="B586" s="9" t="s">
        <v>23</v>
      </c>
      <c r="C586" s="9" t="s">
        <v>34</v>
      </c>
      <c r="D586" s="9" t="s">
        <v>38</v>
      </c>
      <c r="E586" s="9" t="s">
        <v>24</v>
      </c>
      <c r="F586" s="9">
        <v>134</v>
      </c>
      <c r="G586" s="9">
        <v>180</v>
      </c>
      <c r="H586" s="9">
        <v>1</v>
      </c>
      <c r="I586" s="59">
        <v>32.340000000000003</v>
      </c>
      <c r="J586" s="59">
        <v>2985.52</v>
      </c>
      <c r="K586" s="59">
        <v>552.86</v>
      </c>
      <c r="L586" s="60">
        <f>IF(AND(A586&gt;=Workings!$B$7, A586&lt;=Workings!$C$7, B586="Scheduled", G586&gt;0, F586&gt;0, (F586/G586)&gt;0.9, OR(D586="RAK", D586="CMN", D586="AGA")), (J586/F586)*(F586-(G586*0.9)), 0)</f>
        <v>0</v>
      </c>
    </row>
    <row r="587" spans="1:12" x14ac:dyDescent="0.35">
      <c r="A587" s="8">
        <v>45193</v>
      </c>
      <c r="B587" s="9" t="s">
        <v>23</v>
      </c>
      <c r="C587" s="9" t="s">
        <v>34</v>
      </c>
      <c r="D587" s="9" t="s">
        <v>21</v>
      </c>
      <c r="E587" s="9" t="s">
        <v>24</v>
      </c>
      <c r="F587" s="9">
        <v>124</v>
      </c>
      <c r="G587" s="9">
        <v>180</v>
      </c>
      <c r="H587" s="9">
        <v>1</v>
      </c>
      <c r="I587" s="59">
        <v>32.340000000000003</v>
      </c>
      <c r="J587" s="59">
        <v>2762.72</v>
      </c>
      <c r="K587" s="59">
        <v>552.86</v>
      </c>
      <c r="L587" s="60">
        <f>IF(AND(A587&gt;=Workings!$B$7, A587&lt;=Workings!$C$7, B587="Scheduled", G587&gt;0, F587&gt;0, (F587/G587)&gt;0.9, OR(D587="RAK", D587="CMN", D587="AGA")), (J587/F587)*(F587-(G587*0.9)), 0)</f>
        <v>0</v>
      </c>
    </row>
    <row r="588" spans="1:12" x14ac:dyDescent="0.35">
      <c r="A588" s="8">
        <v>45194</v>
      </c>
      <c r="B588" s="9" t="s">
        <v>23</v>
      </c>
      <c r="C588" s="9" t="s">
        <v>34</v>
      </c>
      <c r="D588" s="9" t="s">
        <v>21</v>
      </c>
      <c r="E588" s="9" t="s">
        <v>22</v>
      </c>
      <c r="F588" s="9">
        <v>158</v>
      </c>
      <c r="G588" s="9">
        <v>180</v>
      </c>
      <c r="H588" s="9">
        <v>1</v>
      </c>
      <c r="I588" s="59"/>
      <c r="J588" s="59"/>
      <c r="K588" s="59"/>
      <c r="L588" s="60">
        <f>IF(AND(A588&gt;=Workings!$B$7, A588&lt;=Workings!$C$7, B588="Scheduled", G588&gt;0, F588&gt;0, (F588/G588)&gt;0.9, OR(D588="RAK", D588="CMN", D588="AGA")), (J588/F588)*(F588-(G588*0.9)), 0)</f>
        <v>0</v>
      </c>
    </row>
    <row r="589" spans="1:12" x14ac:dyDescent="0.35">
      <c r="A589" s="8">
        <v>45194</v>
      </c>
      <c r="B589" s="9" t="s">
        <v>23</v>
      </c>
      <c r="C589" s="9" t="s">
        <v>34</v>
      </c>
      <c r="D589" s="9" t="s">
        <v>38</v>
      </c>
      <c r="E589" s="9" t="s">
        <v>22</v>
      </c>
      <c r="F589" s="9">
        <v>139</v>
      </c>
      <c r="G589" s="9">
        <v>150</v>
      </c>
      <c r="H589" s="9">
        <v>1</v>
      </c>
      <c r="I589" s="59"/>
      <c r="J589" s="59"/>
      <c r="K589" s="59"/>
      <c r="L589" s="60">
        <f>IF(AND(A589&gt;=Workings!$B$7, A589&lt;=Workings!$C$7, B589="Scheduled", G589&gt;0, F589&gt;0, (F589/G589)&gt;0.9, OR(D589="RAK", D589="CMN", D589="AGA")), (J589/F589)*(F589-(G589*0.9)), 0)</f>
        <v>0</v>
      </c>
    </row>
    <row r="590" spans="1:12" x14ac:dyDescent="0.35">
      <c r="A590" s="8">
        <v>45194</v>
      </c>
      <c r="B590" s="9" t="s">
        <v>23</v>
      </c>
      <c r="C590" s="9" t="s">
        <v>34</v>
      </c>
      <c r="D590" s="9" t="s">
        <v>21</v>
      </c>
      <c r="E590" s="9" t="s">
        <v>24</v>
      </c>
      <c r="F590" s="9">
        <v>178</v>
      </c>
      <c r="G590" s="9">
        <v>180</v>
      </c>
      <c r="H590" s="9">
        <v>1</v>
      </c>
      <c r="I590" s="59">
        <v>32.340000000000003</v>
      </c>
      <c r="J590" s="59">
        <v>3965.84</v>
      </c>
      <c r="K590" s="59">
        <v>552.86</v>
      </c>
      <c r="L590" s="60">
        <f>IF(AND(A590&gt;=Workings!$B$7, A590&lt;=Workings!$C$7, B590="Scheduled", G590&gt;0, F590&gt;0, (F590/G590)&gt;0.9, OR(D590="RAK", D590="CMN", D590="AGA")), (J590/F590)*(F590-(G590*0.9)), 0)</f>
        <v>0</v>
      </c>
    </row>
    <row r="591" spans="1:12" x14ac:dyDescent="0.35">
      <c r="A591" s="8">
        <v>45194</v>
      </c>
      <c r="B591" s="9" t="s">
        <v>23</v>
      </c>
      <c r="C591" s="9" t="s">
        <v>34</v>
      </c>
      <c r="D591" s="9" t="s">
        <v>38</v>
      </c>
      <c r="E591" s="9" t="s">
        <v>24</v>
      </c>
      <c r="F591" s="9">
        <v>96</v>
      </c>
      <c r="G591" s="9">
        <v>150</v>
      </c>
      <c r="H591" s="9">
        <v>1</v>
      </c>
      <c r="I591" s="59">
        <v>28.56</v>
      </c>
      <c r="J591" s="59">
        <v>2138.88</v>
      </c>
      <c r="K591" s="59">
        <v>488.24</v>
      </c>
      <c r="L591" s="60">
        <f>IF(AND(A591&gt;=Workings!$B$7, A591&lt;=Workings!$C$7, B591="Scheduled", G591&gt;0, F591&gt;0, (F591/G591)&gt;0.9, OR(D591="RAK", D591="CMN", D591="AGA")), (J591/F591)*(F591-(G591*0.9)), 0)</f>
        <v>0</v>
      </c>
    </row>
    <row r="592" spans="1:12" x14ac:dyDescent="0.35">
      <c r="A592" s="8">
        <v>45195</v>
      </c>
      <c r="B592" s="9" t="s">
        <v>23</v>
      </c>
      <c r="C592" s="9" t="s">
        <v>34</v>
      </c>
      <c r="D592" s="9" t="s">
        <v>38</v>
      </c>
      <c r="E592" s="9" t="s">
        <v>22</v>
      </c>
      <c r="F592" s="9">
        <v>62</v>
      </c>
      <c r="G592" s="9">
        <v>144</v>
      </c>
      <c r="H592" s="9">
        <v>1</v>
      </c>
      <c r="I592" s="59"/>
      <c r="J592" s="59"/>
      <c r="K592" s="59"/>
      <c r="L592" s="60">
        <f>IF(AND(A592&gt;=Workings!$B$7, A592&lt;=Workings!$C$7, B592="Scheduled", G592&gt;0, F592&gt;0, (F592/G592)&gt;0.9, OR(D592="RAK", D592="CMN", D592="AGA")), (J592/F592)*(F592-(G592*0.9)), 0)</f>
        <v>0</v>
      </c>
    </row>
    <row r="593" spans="1:12" x14ac:dyDescent="0.35">
      <c r="A593" s="8">
        <v>45195</v>
      </c>
      <c r="B593" s="9" t="s">
        <v>23</v>
      </c>
      <c r="C593" s="9" t="s">
        <v>34</v>
      </c>
      <c r="D593" s="9" t="s">
        <v>38</v>
      </c>
      <c r="E593" s="9" t="s">
        <v>24</v>
      </c>
      <c r="F593" s="9">
        <v>100</v>
      </c>
      <c r="G593" s="9">
        <v>144</v>
      </c>
      <c r="H593" s="9">
        <v>1</v>
      </c>
      <c r="I593" s="59">
        <v>42.84</v>
      </c>
      <c r="J593" s="59">
        <v>2228</v>
      </c>
      <c r="K593" s="59">
        <v>488.24</v>
      </c>
      <c r="L593" s="60">
        <f>IF(AND(A593&gt;=Workings!$B$7, A593&lt;=Workings!$C$7, B593="Scheduled", G593&gt;0, F593&gt;0, (F593/G593)&gt;0.9, OR(D593="RAK", D593="CMN", D593="AGA")), (J593/F593)*(F593-(G593*0.9)), 0)</f>
        <v>0</v>
      </c>
    </row>
    <row r="594" spans="1:12" x14ac:dyDescent="0.35">
      <c r="A594" s="8">
        <v>45196</v>
      </c>
      <c r="B594" s="9" t="s">
        <v>23</v>
      </c>
      <c r="C594" s="9" t="s">
        <v>34</v>
      </c>
      <c r="D594" s="9" t="s">
        <v>38</v>
      </c>
      <c r="E594" s="9" t="s">
        <v>22</v>
      </c>
      <c r="F594" s="9">
        <v>86</v>
      </c>
      <c r="G594" s="9">
        <v>180</v>
      </c>
      <c r="H594" s="9">
        <v>1</v>
      </c>
      <c r="I594" s="59"/>
      <c r="J594" s="59"/>
      <c r="K594" s="59"/>
      <c r="L594" s="60">
        <f>IF(AND(A594&gt;=Workings!$B$7, A594&lt;=Workings!$C$7, B594="Scheduled", G594&gt;0, F594&gt;0, (F594/G594)&gt;0.9, OR(D594="RAK", D594="CMN", D594="AGA")), (J594/F594)*(F594-(G594*0.9)), 0)</f>
        <v>0</v>
      </c>
    </row>
    <row r="595" spans="1:12" x14ac:dyDescent="0.35">
      <c r="A595" s="8">
        <v>45196</v>
      </c>
      <c r="B595" s="9" t="s">
        <v>23</v>
      </c>
      <c r="C595" s="9" t="s">
        <v>34</v>
      </c>
      <c r="D595" s="9" t="s">
        <v>38</v>
      </c>
      <c r="E595" s="9" t="s">
        <v>24</v>
      </c>
      <c r="F595" s="9">
        <v>109</v>
      </c>
      <c r="G595" s="9">
        <v>180</v>
      </c>
      <c r="H595" s="9">
        <v>1</v>
      </c>
      <c r="I595" s="59">
        <v>32.340000000000003</v>
      </c>
      <c r="J595" s="59">
        <v>2428.52</v>
      </c>
      <c r="K595" s="59">
        <v>552.86</v>
      </c>
      <c r="L595" s="60">
        <f>IF(AND(A595&gt;=Workings!$B$7, A595&lt;=Workings!$C$7, B595="Scheduled", G595&gt;0, F595&gt;0, (F595/G595)&gt;0.9, OR(D595="RAK", D595="CMN", D595="AGA")), (J595/F595)*(F595-(G595*0.9)), 0)</f>
        <v>0</v>
      </c>
    </row>
    <row r="596" spans="1:12" x14ac:dyDescent="0.35">
      <c r="A596" s="8">
        <v>45197</v>
      </c>
      <c r="B596" s="9" t="s">
        <v>23</v>
      </c>
      <c r="C596" s="9" t="s">
        <v>34</v>
      </c>
      <c r="D596" s="9" t="s">
        <v>21</v>
      </c>
      <c r="E596" s="9" t="s">
        <v>22</v>
      </c>
      <c r="F596" s="9">
        <v>113</v>
      </c>
      <c r="G596" s="9">
        <v>180</v>
      </c>
      <c r="H596" s="9">
        <v>1</v>
      </c>
      <c r="I596" s="59"/>
      <c r="J596" s="59"/>
      <c r="K596" s="59"/>
      <c r="L596" s="60">
        <f>IF(AND(A596&gt;=Workings!$B$7, A596&lt;=Workings!$C$7, B596="Scheduled", G596&gt;0, F596&gt;0, (F596/G596)&gt;0.9, OR(D596="RAK", D596="CMN", D596="AGA")), (J596/F596)*(F596-(G596*0.9)), 0)</f>
        <v>0</v>
      </c>
    </row>
    <row r="597" spans="1:12" x14ac:dyDescent="0.35">
      <c r="A597" s="8">
        <v>45197</v>
      </c>
      <c r="B597" s="9" t="s">
        <v>23</v>
      </c>
      <c r="C597" s="9" t="s">
        <v>34</v>
      </c>
      <c r="D597" s="9" t="s">
        <v>38</v>
      </c>
      <c r="E597" s="9" t="s">
        <v>22</v>
      </c>
      <c r="F597" s="9">
        <v>160</v>
      </c>
      <c r="G597" s="9">
        <v>180</v>
      </c>
      <c r="H597" s="9">
        <v>1</v>
      </c>
      <c r="I597" s="59"/>
      <c r="J597" s="59"/>
      <c r="K597" s="59"/>
      <c r="L597" s="60">
        <f>IF(AND(A597&gt;=Workings!$B$7, A597&lt;=Workings!$C$7, B597="Scheduled", G597&gt;0, F597&gt;0, (F597/G597)&gt;0.9, OR(D597="RAK", D597="CMN", D597="AGA")), (J597/F597)*(F597-(G597*0.9)), 0)</f>
        <v>0</v>
      </c>
    </row>
    <row r="598" spans="1:12" x14ac:dyDescent="0.35">
      <c r="A598" s="8">
        <v>45197</v>
      </c>
      <c r="B598" s="9" t="s">
        <v>23</v>
      </c>
      <c r="C598" s="9" t="s">
        <v>34</v>
      </c>
      <c r="D598" s="9" t="s">
        <v>21</v>
      </c>
      <c r="E598" s="9" t="s">
        <v>24</v>
      </c>
      <c r="F598" s="9">
        <v>147</v>
      </c>
      <c r="G598" s="9">
        <v>180</v>
      </c>
      <c r="H598" s="9">
        <v>1</v>
      </c>
      <c r="I598" s="59">
        <v>32.340000000000003</v>
      </c>
      <c r="J598" s="59">
        <v>3275.16</v>
      </c>
      <c r="K598" s="59">
        <v>552.86</v>
      </c>
      <c r="L598" s="60">
        <f>IF(AND(A598&gt;=Workings!$B$7, A598&lt;=Workings!$C$7, B598="Scheduled", G598&gt;0, F598&gt;0, (F598/G598)&gt;0.9, OR(D598="RAK", D598="CMN", D598="AGA")), (J598/F598)*(F598-(G598*0.9)), 0)</f>
        <v>0</v>
      </c>
    </row>
    <row r="599" spans="1:12" x14ac:dyDescent="0.35">
      <c r="A599" s="8">
        <v>45197</v>
      </c>
      <c r="B599" s="9" t="s">
        <v>23</v>
      </c>
      <c r="C599" s="9" t="s">
        <v>34</v>
      </c>
      <c r="D599" s="9" t="s">
        <v>38</v>
      </c>
      <c r="E599" s="9" t="s">
        <v>24</v>
      </c>
      <c r="F599" s="9">
        <v>120</v>
      </c>
      <c r="G599" s="9">
        <v>180</v>
      </c>
      <c r="H599" s="9">
        <v>1</v>
      </c>
      <c r="I599" s="59">
        <v>32.340000000000003</v>
      </c>
      <c r="J599" s="59">
        <v>2673.6</v>
      </c>
      <c r="K599" s="59">
        <v>552.86</v>
      </c>
      <c r="L599" s="60">
        <f>IF(AND(A599&gt;=Workings!$B$7, A599&lt;=Workings!$C$7, B599="Scheduled", G599&gt;0, F599&gt;0, (F599/G599)&gt;0.9, OR(D599="RAK", D599="CMN", D599="AGA")), (J599/F599)*(F599-(G599*0.9)), 0)</f>
        <v>0</v>
      </c>
    </row>
    <row r="600" spans="1:12" x14ac:dyDescent="0.35">
      <c r="A600" s="8">
        <v>45198</v>
      </c>
      <c r="B600" s="9" t="s">
        <v>23</v>
      </c>
      <c r="C600" s="9" t="s">
        <v>34</v>
      </c>
      <c r="D600" s="9" t="s">
        <v>38</v>
      </c>
      <c r="E600" s="9" t="s">
        <v>22</v>
      </c>
      <c r="F600" s="9">
        <v>155</v>
      </c>
      <c r="G600" s="9">
        <v>186</v>
      </c>
      <c r="H600" s="9">
        <v>1</v>
      </c>
      <c r="I600" s="59"/>
      <c r="J600" s="59"/>
      <c r="K600" s="59"/>
      <c r="L600" s="60">
        <f>IF(AND(A600&gt;=Workings!$B$7, A600&lt;=Workings!$C$7, B600="Scheduled", G600&gt;0, F600&gt;0, (F600/G600)&gt;0.9, OR(D600="RAK", D600="CMN", D600="AGA")), (J600/F600)*(F600-(G600*0.9)), 0)</f>
        <v>0</v>
      </c>
    </row>
    <row r="601" spans="1:12" x14ac:dyDescent="0.35">
      <c r="A601" s="8">
        <v>45198</v>
      </c>
      <c r="B601" s="9" t="s">
        <v>23</v>
      </c>
      <c r="C601" s="9" t="s">
        <v>34</v>
      </c>
      <c r="D601" s="9" t="s">
        <v>21</v>
      </c>
      <c r="E601" s="9" t="s">
        <v>22</v>
      </c>
      <c r="F601" s="9">
        <v>171</v>
      </c>
      <c r="G601" s="9">
        <v>180</v>
      </c>
      <c r="H601" s="9">
        <v>1</v>
      </c>
      <c r="I601" s="59"/>
      <c r="J601" s="59"/>
      <c r="K601" s="59"/>
      <c r="L601" s="60">
        <f>IF(AND(A601&gt;=Workings!$B$7, A601&lt;=Workings!$C$7, B601="Scheduled", G601&gt;0, F601&gt;0, (F601/G601)&gt;0.9, OR(D601="RAK", D601="CMN", D601="AGA")), (J601/F601)*(F601-(G601*0.9)), 0)</f>
        <v>0</v>
      </c>
    </row>
    <row r="602" spans="1:12" x14ac:dyDescent="0.35">
      <c r="A602" s="8">
        <v>45198</v>
      </c>
      <c r="B602" s="9" t="s">
        <v>23</v>
      </c>
      <c r="C602" s="9" t="s">
        <v>34</v>
      </c>
      <c r="D602" s="9" t="s">
        <v>38</v>
      </c>
      <c r="E602" s="9" t="s">
        <v>24</v>
      </c>
      <c r="F602" s="9">
        <v>121</v>
      </c>
      <c r="G602" s="9">
        <v>186</v>
      </c>
      <c r="H602" s="9">
        <v>1</v>
      </c>
      <c r="I602" s="59">
        <v>25.2</v>
      </c>
      <c r="J602" s="59">
        <v>2695.88</v>
      </c>
      <c r="K602" s="59">
        <v>574.4</v>
      </c>
      <c r="L602" s="60">
        <f>IF(AND(A602&gt;=Workings!$B$7, A602&lt;=Workings!$C$7, B602="Scheduled", G602&gt;0, F602&gt;0, (F602/G602)&gt;0.9, OR(D602="RAK", D602="CMN", D602="AGA")), (J602/F602)*(F602-(G602*0.9)), 0)</f>
        <v>0</v>
      </c>
    </row>
    <row r="603" spans="1:12" x14ac:dyDescent="0.35">
      <c r="A603" s="8">
        <v>45198</v>
      </c>
      <c r="B603" s="9" t="s">
        <v>23</v>
      </c>
      <c r="C603" s="9" t="s">
        <v>34</v>
      </c>
      <c r="D603" s="9" t="s">
        <v>21</v>
      </c>
      <c r="E603" s="9" t="s">
        <v>24</v>
      </c>
      <c r="F603" s="9">
        <v>106</v>
      </c>
      <c r="G603" s="9">
        <v>180</v>
      </c>
      <c r="H603" s="9">
        <v>1</v>
      </c>
      <c r="I603" s="59">
        <v>24.26</v>
      </c>
      <c r="J603" s="59">
        <v>2361.6799999999998</v>
      </c>
      <c r="K603" s="59">
        <v>552.86</v>
      </c>
      <c r="L603" s="60">
        <f>IF(AND(A603&gt;=Workings!$B$7, A603&lt;=Workings!$C$7, B603="Scheduled", G603&gt;0, F603&gt;0, (F603/G603)&gt;0.9, OR(D603="RAK", D603="CMN", D603="AGA")), (J603/F603)*(F603-(G603*0.9)), 0)</f>
        <v>0</v>
      </c>
    </row>
    <row r="604" spans="1:12" x14ac:dyDescent="0.35">
      <c r="A604" s="8">
        <v>45199</v>
      </c>
      <c r="B604" s="9" t="s">
        <v>23</v>
      </c>
      <c r="C604" s="9" t="s">
        <v>34</v>
      </c>
      <c r="D604" s="9" t="s">
        <v>21</v>
      </c>
      <c r="E604" s="9" t="s">
        <v>22</v>
      </c>
      <c r="F604" s="9">
        <v>171</v>
      </c>
      <c r="G604" s="9">
        <v>180</v>
      </c>
      <c r="H604" s="9">
        <v>1</v>
      </c>
      <c r="I604" s="59"/>
      <c r="J604" s="59"/>
      <c r="K604" s="59"/>
      <c r="L604" s="60">
        <f>IF(AND(A604&gt;=Workings!$B$7, A604&lt;=Workings!$C$7, B604="Scheduled", G604&gt;0, F604&gt;0, (F604/G604)&gt;0.9, OR(D604="RAK", D604="CMN", D604="AGA")), (J604/F604)*(F604-(G604*0.9)), 0)</f>
        <v>0</v>
      </c>
    </row>
    <row r="605" spans="1:12" x14ac:dyDescent="0.35">
      <c r="A605" s="8">
        <v>45199</v>
      </c>
      <c r="B605" s="9" t="s">
        <v>23</v>
      </c>
      <c r="C605" s="9" t="s">
        <v>34</v>
      </c>
      <c r="D605" s="9" t="s">
        <v>38</v>
      </c>
      <c r="E605" s="9" t="s">
        <v>22</v>
      </c>
      <c r="F605" s="9">
        <v>179</v>
      </c>
      <c r="G605" s="9">
        <v>180</v>
      </c>
      <c r="H605" s="9">
        <v>1</v>
      </c>
      <c r="I605" s="59"/>
      <c r="J605" s="59"/>
      <c r="K605" s="59"/>
      <c r="L605" s="60">
        <f>IF(AND(A605&gt;=Workings!$B$7, A605&lt;=Workings!$C$7, B605="Scheduled", G605&gt;0, F605&gt;0, (F605/G605)&gt;0.9, OR(D605="RAK", D605="CMN", D605="AGA")), (J605/F605)*(F605-(G605*0.9)), 0)</f>
        <v>0</v>
      </c>
    </row>
    <row r="606" spans="1:12" x14ac:dyDescent="0.35">
      <c r="A606" s="8">
        <v>45199</v>
      </c>
      <c r="B606" s="9" t="s">
        <v>23</v>
      </c>
      <c r="C606" s="9" t="s">
        <v>34</v>
      </c>
      <c r="D606" s="9" t="s">
        <v>21</v>
      </c>
      <c r="E606" s="9" t="s">
        <v>24</v>
      </c>
      <c r="F606" s="9">
        <v>51</v>
      </c>
      <c r="G606" s="9">
        <v>180</v>
      </c>
      <c r="H606" s="9">
        <v>1</v>
      </c>
      <c r="I606" s="59">
        <v>24.26</v>
      </c>
      <c r="J606" s="59">
        <v>1136.28</v>
      </c>
      <c r="K606" s="59">
        <v>552.86</v>
      </c>
      <c r="L606" s="60">
        <f>IF(AND(A606&gt;=Workings!$B$7, A606&lt;=Workings!$C$7, B606="Scheduled", G606&gt;0, F606&gt;0, (F606/G606)&gt;0.9, OR(D606="RAK", D606="CMN", D606="AGA")), (J606/F606)*(F606-(G606*0.9)), 0)</f>
        <v>0</v>
      </c>
    </row>
    <row r="607" spans="1:12" x14ac:dyDescent="0.35">
      <c r="A607" s="8">
        <v>45199</v>
      </c>
      <c r="B607" s="9" t="s">
        <v>23</v>
      </c>
      <c r="C607" s="9" t="s">
        <v>34</v>
      </c>
      <c r="D607" s="9" t="s">
        <v>38</v>
      </c>
      <c r="E607" s="9" t="s">
        <v>24</v>
      </c>
      <c r="F607" s="9">
        <v>114</v>
      </c>
      <c r="G607" s="9">
        <v>180</v>
      </c>
      <c r="H607" s="9">
        <v>1</v>
      </c>
      <c r="I607" s="59">
        <v>32.340000000000003</v>
      </c>
      <c r="J607" s="59">
        <v>2539.92</v>
      </c>
      <c r="K607" s="59">
        <v>552.86</v>
      </c>
      <c r="L607" s="60">
        <f>IF(AND(A607&gt;=Workings!$B$7, A607&lt;=Workings!$C$7, B607="Scheduled", G607&gt;0, F607&gt;0, (F607/G607)&gt;0.9, OR(D607="RAK", D607="CMN", D607="AGA")), (J607/F607)*(F607-(G607*0.9)), 0)</f>
        <v>0</v>
      </c>
    </row>
    <row r="608" spans="1:12" x14ac:dyDescent="0.35">
      <c r="A608" s="8">
        <v>45200</v>
      </c>
      <c r="B608" s="9" t="s">
        <v>23</v>
      </c>
      <c r="C608" s="9" t="s">
        <v>34</v>
      </c>
      <c r="D608" s="9" t="s">
        <v>38</v>
      </c>
      <c r="E608" s="9" t="s">
        <v>22</v>
      </c>
      <c r="F608" s="9">
        <v>175</v>
      </c>
      <c r="G608" s="9">
        <v>180</v>
      </c>
      <c r="H608" s="9">
        <v>1</v>
      </c>
      <c r="I608" s="59"/>
      <c r="J608" s="59"/>
      <c r="K608" s="59"/>
      <c r="L608" s="60">
        <f>IF(AND(A608&gt;=Workings!$B$7, A608&lt;=Workings!$C$7, B608="Scheduled", G608&gt;0, F608&gt;0, (F608/G608)&gt;0.9, OR(D608="RAK", D608="CMN", D608="AGA")), (J608/F608)*(F608-(G608*0.9)), 0)</f>
        <v>0</v>
      </c>
    </row>
    <row r="609" spans="1:12" x14ac:dyDescent="0.35">
      <c r="A609" s="8">
        <v>45200</v>
      </c>
      <c r="B609" s="9" t="s">
        <v>23</v>
      </c>
      <c r="C609" s="9" t="s">
        <v>34</v>
      </c>
      <c r="D609" s="9" t="s">
        <v>21</v>
      </c>
      <c r="E609" s="9" t="s">
        <v>22</v>
      </c>
      <c r="F609" s="9">
        <v>177</v>
      </c>
      <c r="G609" s="9">
        <v>180</v>
      </c>
      <c r="H609" s="9">
        <v>1</v>
      </c>
      <c r="I609" s="59"/>
      <c r="J609" s="59"/>
      <c r="K609" s="59"/>
      <c r="L609" s="60">
        <f>IF(AND(A609&gt;=Workings!$B$7, A609&lt;=Workings!$C$7, B609="Scheduled", G609&gt;0, F609&gt;0, (F609/G609)&gt;0.9, OR(D609="RAK", D609="CMN", D609="AGA")), (J609/F609)*(F609-(G609*0.9)), 0)</f>
        <v>0</v>
      </c>
    </row>
    <row r="610" spans="1:12" x14ac:dyDescent="0.35">
      <c r="A610" s="8">
        <v>45200</v>
      </c>
      <c r="B610" s="9" t="s">
        <v>23</v>
      </c>
      <c r="C610" s="9" t="s">
        <v>34</v>
      </c>
      <c r="D610" s="9" t="s">
        <v>38</v>
      </c>
      <c r="E610" s="9" t="s">
        <v>24</v>
      </c>
      <c r="F610" s="9">
        <v>111</v>
      </c>
      <c r="G610" s="9">
        <v>180</v>
      </c>
      <c r="H610" s="9">
        <v>1</v>
      </c>
      <c r="I610" s="59">
        <v>32.340000000000003</v>
      </c>
      <c r="J610" s="59">
        <v>2195.58</v>
      </c>
      <c r="K610" s="59">
        <v>552.86</v>
      </c>
      <c r="L610" s="60">
        <f>IF(AND(A610&gt;=Workings!$B$7, A610&lt;=Workings!$C$7, B610="Scheduled", G610&gt;0, F610&gt;0, (F610/G610)&gt;0.9, OR(D610="RAK", D610="CMN", D610="AGA")), (J610/F610)*(F610-(G610*0.9)), 0)</f>
        <v>0</v>
      </c>
    </row>
    <row r="611" spans="1:12" x14ac:dyDescent="0.35">
      <c r="A611" s="8">
        <v>45200</v>
      </c>
      <c r="B611" s="9" t="s">
        <v>23</v>
      </c>
      <c r="C611" s="9" t="s">
        <v>34</v>
      </c>
      <c r="D611" s="9" t="s">
        <v>21</v>
      </c>
      <c r="E611" s="9" t="s">
        <v>24</v>
      </c>
      <c r="F611" s="9">
        <v>101</v>
      </c>
      <c r="G611" s="9">
        <v>180</v>
      </c>
      <c r="H611" s="9">
        <v>1</v>
      </c>
      <c r="I611" s="59">
        <v>32.340000000000003</v>
      </c>
      <c r="J611" s="59">
        <v>1997.78</v>
      </c>
      <c r="K611" s="59">
        <v>552.86</v>
      </c>
      <c r="L611" s="60">
        <f>IF(AND(A611&gt;=Workings!$B$7, A611&lt;=Workings!$C$7, B611="Scheduled", G611&gt;0, F611&gt;0, (F611/G611)&gt;0.9, OR(D611="RAK", D611="CMN", D611="AGA")), (J611/F611)*(F611-(G611*0.9)), 0)</f>
        <v>0</v>
      </c>
    </row>
    <row r="612" spans="1:12" x14ac:dyDescent="0.35">
      <c r="A612" s="8">
        <v>45201</v>
      </c>
      <c r="B612" s="9" t="s">
        <v>23</v>
      </c>
      <c r="C612" s="9" t="s">
        <v>34</v>
      </c>
      <c r="D612" s="9" t="s">
        <v>21</v>
      </c>
      <c r="E612" s="9" t="s">
        <v>22</v>
      </c>
      <c r="F612" s="9">
        <v>164</v>
      </c>
      <c r="G612" s="9">
        <v>180</v>
      </c>
      <c r="H612" s="9">
        <v>1</v>
      </c>
      <c r="I612" s="59"/>
      <c r="J612" s="59"/>
      <c r="K612" s="59"/>
      <c r="L612" s="60">
        <f>IF(AND(A612&gt;=Workings!$B$7, A612&lt;=Workings!$C$7, B612="Scheduled", G612&gt;0, F612&gt;0, (F612/G612)&gt;0.9, OR(D612="RAK", D612="CMN", D612="AGA")), (J612/F612)*(F612-(G612*0.9)), 0)</f>
        <v>0</v>
      </c>
    </row>
    <row r="613" spans="1:12" x14ac:dyDescent="0.35">
      <c r="A613" s="8">
        <v>45201</v>
      </c>
      <c r="B613" s="9" t="s">
        <v>23</v>
      </c>
      <c r="C613" s="9" t="s">
        <v>34</v>
      </c>
      <c r="D613" s="9" t="s">
        <v>38</v>
      </c>
      <c r="E613" s="9" t="s">
        <v>22</v>
      </c>
      <c r="F613" s="9">
        <v>164</v>
      </c>
      <c r="G613" s="9">
        <v>180</v>
      </c>
      <c r="H613" s="9">
        <v>1</v>
      </c>
      <c r="I613" s="59"/>
      <c r="J613" s="59"/>
      <c r="K613" s="59"/>
      <c r="L613" s="60">
        <f>IF(AND(A613&gt;=Workings!$B$7, A613&lt;=Workings!$C$7, B613="Scheduled", G613&gt;0, F613&gt;0, (F613/G613)&gt;0.9, OR(D613="RAK", D613="CMN", D613="AGA")), (J613/F613)*(F613-(G613*0.9)), 0)</f>
        <v>0</v>
      </c>
    </row>
    <row r="614" spans="1:12" x14ac:dyDescent="0.35">
      <c r="A614" s="8">
        <v>45201</v>
      </c>
      <c r="B614" s="9" t="s">
        <v>23</v>
      </c>
      <c r="C614" s="9" t="s">
        <v>34</v>
      </c>
      <c r="D614" s="9" t="s">
        <v>21</v>
      </c>
      <c r="E614" s="9" t="s">
        <v>24</v>
      </c>
      <c r="F614" s="9">
        <v>137</v>
      </c>
      <c r="G614" s="9">
        <v>180</v>
      </c>
      <c r="H614" s="9">
        <v>1</v>
      </c>
      <c r="I614" s="59">
        <v>32.340000000000003</v>
      </c>
      <c r="J614" s="59">
        <v>2709.86</v>
      </c>
      <c r="K614" s="59">
        <v>552.86</v>
      </c>
      <c r="L614" s="60">
        <f>IF(AND(A614&gt;=Workings!$B$7, A614&lt;=Workings!$C$7, B614="Scheduled", G614&gt;0, F614&gt;0, (F614/G614)&gt;0.9, OR(D614="RAK", D614="CMN", D614="AGA")), (J614/F614)*(F614-(G614*0.9)), 0)</f>
        <v>0</v>
      </c>
    </row>
    <row r="615" spans="1:12" x14ac:dyDescent="0.35">
      <c r="A615" s="8">
        <v>45201</v>
      </c>
      <c r="B615" s="9" t="s">
        <v>23</v>
      </c>
      <c r="C615" s="9" t="s">
        <v>34</v>
      </c>
      <c r="D615" s="9" t="s">
        <v>38</v>
      </c>
      <c r="E615" s="9" t="s">
        <v>24</v>
      </c>
      <c r="F615" s="9">
        <v>120</v>
      </c>
      <c r="G615" s="9">
        <v>180</v>
      </c>
      <c r="H615" s="9">
        <v>1</v>
      </c>
      <c r="I615" s="59">
        <v>32.340000000000003</v>
      </c>
      <c r="J615" s="59">
        <v>2373.6</v>
      </c>
      <c r="K615" s="59">
        <v>552.86</v>
      </c>
      <c r="L615" s="60">
        <f>IF(AND(A615&gt;=Workings!$B$7, A615&lt;=Workings!$C$7, B615="Scheduled", G615&gt;0, F615&gt;0, (F615/G615)&gt;0.9, OR(D615="RAK", D615="CMN", D615="AGA")), (J615/F615)*(F615-(G615*0.9)), 0)</f>
        <v>0</v>
      </c>
    </row>
    <row r="616" spans="1:12" x14ac:dyDescent="0.35">
      <c r="A616" s="8">
        <v>45202</v>
      </c>
      <c r="B616" s="9" t="s">
        <v>23</v>
      </c>
      <c r="C616" s="9" t="s">
        <v>34</v>
      </c>
      <c r="D616" s="9" t="s">
        <v>38</v>
      </c>
      <c r="E616" s="9" t="s">
        <v>22</v>
      </c>
      <c r="F616" s="9">
        <v>119</v>
      </c>
      <c r="G616" s="9">
        <v>150</v>
      </c>
      <c r="H616" s="9">
        <v>1</v>
      </c>
      <c r="I616" s="59"/>
      <c r="J616" s="59"/>
      <c r="K616" s="59"/>
      <c r="L616" s="60">
        <f>IF(AND(A616&gt;=Workings!$B$7, A616&lt;=Workings!$C$7, B616="Scheduled", G616&gt;0, F616&gt;0, (F616/G616)&gt;0.9, OR(D616="RAK", D616="CMN", D616="AGA")), (J616/F616)*(F616-(G616*0.9)), 0)</f>
        <v>0</v>
      </c>
    </row>
    <row r="617" spans="1:12" x14ac:dyDescent="0.35">
      <c r="A617" s="8">
        <v>45202</v>
      </c>
      <c r="B617" s="9" t="s">
        <v>23</v>
      </c>
      <c r="C617" s="9" t="s">
        <v>34</v>
      </c>
      <c r="D617" s="9" t="s">
        <v>21</v>
      </c>
      <c r="E617" s="9" t="s">
        <v>22</v>
      </c>
      <c r="F617" s="9">
        <v>105</v>
      </c>
      <c r="G617" s="9">
        <v>150</v>
      </c>
      <c r="H617" s="9">
        <v>1</v>
      </c>
      <c r="I617" s="59"/>
      <c r="J617" s="59"/>
      <c r="K617" s="59"/>
      <c r="L617" s="60">
        <f>IF(AND(A617&gt;=Workings!$B$7, A617&lt;=Workings!$C$7, B617="Scheduled", G617&gt;0, F617&gt;0, (F617/G617)&gt;0.9, OR(D617="RAK", D617="CMN", D617="AGA")), (J617/F617)*(F617-(G617*0.9)), 0)</f>
        <v>0</v>
      </c>
    </row>
    <row r="618" spans="1:12" x14ac:dyDescent="0.35">
      <c r="A618" s="8">
        <v>45202</v>
      </c>
      <c r="B618" s="9" t="s">
        <v>23</v>
      </c>
      <c r="C618" s="9" t="s">
        <v>34</v>
      </c>
      <c r="D618" s="9" t="s">
        <v>38</v>
      </c>
      <c r="E618" s="9" t="s">
        <v>24</v>
      </c>
      <c r="F618" s="9">
        <v>129</v>
      </c>
      <c r="G618" s="9">
        <v>150</v>
      </c>
      <c r="H618" s="9">
        <v>1</v>
      </c>
      <c r="I618" s="59">
        <v>35.700000000000003</v>
      </c>
      <c r="J618" s="59">
        <v>2551.62</v>
      </c>
      <c r="K618" s="59">
        <v>488.24</v>
      </c>
      <c r="L618" s="60">
        <f>IF(AND(A618&gt;=Workings!$B$7, A618&lt;=Workings!$C$7, B618="Scheduled", G618&gt;0, F618&gt;0, (F618/G618)&gt;0.9, OR(D618="RAK", D618="CMN", D618="AGA")), (J618/F618)*(F618-(G618*0.9)), 0)</f>
        <v>0</v>
      </c>
    </row>
    <row r="619" spans="1:12" x14ac:dyDescent="0.35">
      <c r="A619" s="8">
        <v>45202</v>
      </c>
      <c r="B619" s="9" t="s">
        <v>23</v>
      </c>
      <c r="C619" s="9" t="s">
        <v>34</v>
      </c>
      <c r="D619" s="9" t="s">
        <v>21</v>
      </c>
      <c r="E619" s="9" t="s">
        <v>24</v>
      </c>
      <c r="F619" s="9">
        <v>100</v>
      </c>
      <c r="G619" s="9">
        <v>150</v>
      </c>
      <c r="H619" s="9">
        <v>1</v>
      </c>
      <c r="I619" s="59">
        <v>21.42</v>
      </c>
      <c r="J619" s="59">
        <v>1978</v>
      </c>
      <c r="K619" s="59">
        <v>488.24</v>
      </c>
      <c r="L619" s="60">
        <f>IF(AND(A619&gt;=Workings!$B$7, A619&lt;=Workings!$C$7, B619="Scheduled", G619&gt;0, F619&gt;0, (F619/G619)&gt;0.9, OR(D619="RAK", D619="CMN", D619="AGA")), (J619/F619)*(F619-(G619*0.9)), 0)</f>
        <v>0</v>
      </c>
    </row>
    <row r="620" spans="1:12" x14ac:dyDescent="0.35">
      <c r="A620" s="8">
        <v>45203</v>
      </c>
      <c r="B620" s="9" t="s">
        <v>23</v>
      </c>
      <c r="C620" s="9" t="s">
        <v>34</v>
      </c>
      <c r="D620" s="9" t="s">
        <v>38</v>
      </c>
      <c r="E620" s="9" t="s">
        <v>22</v>
      </c>
      <c r="F620" s="9">
        <v>126</v>
      </c>
      <c r="G620" s="9">
        <v>186</v>
      </c>
      <c r="H620" s="9">
        <v>1</v>
      </c>
      <c r="I620" s="59"/>
      <c r="J620" s="59"/>
      <c r="K620" s="59"/>
      <c r="L620" s="60">
        <f>IF(AND(A620&gt;=Workings!$B$7, A620&lt;=Workings!$C$7, B620="Scheduled", G620&gt;0, F620&gt;0, (F620/G620)&gt;0.9, OR(D620="RAK", D620="CMN", D620="AGA")), (J620/F620)*(F620-(G620*0.9)), 0)</f>
        <v>0</v>
      </c>
    </row>
    <row r="621" spans="1:12" x14ac:dyDescent="0.35">
      <c r="A621" s="8">
        <v>45203</v>
      </c>
      <c r="B621" s="9" t="s">
        <v>23</v>
      </c>
      <c r="C621" s="9" t="s">
        <v>34</v>
      </c>
      <c r="D621" s="9" t="s">
        <v>38</v>
      </c>
      <c r="E621" s="9" t="s">
        <v>24</v>
      </c>
      <c r="F621" s="9">
        <v>160</v>
      </c>
      <c r="G621" s="9">
        <v>186</v>
      </c>
      <c r="H621" s="9">
        <v>1</v>
      </c>
      <c r="I621" s="59">
        <v>33.6</v>
      </c>
      <c r="J621" s="59">
        <v>3164.8</v>
      </c>
      <c r="K621" s="59">
        <v>574.4</v>
      </c>
      <c r="L621" s="60">
        <f>IF(AND(A621&gt;=Workings!$B$7, A621&lt;=Workings!$C$7, B621="Scheduled", G621&gt;0, F621&gt;0, (F621/G621)&gt;0.9, OR(D621="RAK", D621="CMN", D621="AGA")), (J621/F621)*(F621-(G621*0.9)), 0)</f>
        <v>0</v>
      </c>
    </row>
    <row r="622" spans="1:12" x14ac:dyDescent="0.35">
      <c r="A622" s="8">
        <v>45204</v>
      </c>
      <c r="B622" s="9" t="s">
        <v>23</v>
      </c>
      <c r="C622" s="9" t="s">
        <v>34</v>
      </c>
      <c r="D622" s="9" t="s">
        <v>21</v>
      </c>
      <c r="E622" s="9" t="s">
        <v>22</v>
      </c>
      <c r="F622" s="9">
        <v>66</v>
      </c>
      <c r="G622" s="9">
        <v>180</v>
      </c>
      <c r="H622" s="9">
        <v>1</v>
      </c>
      <c r="I622" s="59"/>
      <c r="J622" s="59"/>
      <c r="K622" s="59"/>
      <c r="L622" s="60">
        <f>IF(AND(A622&gt;=Workings!$B$7, A622&lt;=Workings!$C$7, B622="Scheduled", G622&gt;0, F622&gt;0, (F622/G622)&gt;0.9, OR(D622="RAK", D622="CMN", D622="AGA")), (J622/F622)*(F622-(G622*0.9)), 0)</f>
        <v>0</v>
      </c>
    </row>
    <row r="623" spans="1:12" x14ac:dyDescent="0.35">
      <c r="A623" s="8">
        <v>45204</v>
      </c>
      <c r="B623" s="9" t="s">
        <v>23</v>
      </c>
      <c r="C623" s="9" t="s">
        <v>34</v>
      </c>
      <c r="D623" s="9" t="s">
        <v>38</v>
      </c>
      <c r="E623" s="9" t="s">
        <v>22</v>
      </c>
      <c r="F623" s="9">
        <v>119</v>
      </c>
      <c r="G623" s="9">
        <v>189</v>
      </c>
      <c r="H623" s="9">
        <v>1</v>
      </c>
      <c r="I623" s="59"/>
      <c r="J623" s="59"/>
      <c r="K623" s="59"/>
      <c r="L623" s="60">
        <f>IF(AND(A623&gt;=Workings!$B$7, A623&lt;=Workings!$C$7, B623="Scheduled", G623&gt;0, F623&gt;0, (F623/G623)&gt;0.9, OR(D623="RAK", D623="CMN", D623="AGA")), (J623/F623)*(F623-(G623*0.9)), 0)</f>
        <v>0</v>
      </c>
    </row>
    <row r="624" spans="1:12" x14ac:dyDescent="0.35">
      <c r="A624" s="8">
        <v>45204</v>
      </c>
      <c r="B624" s="9" t="s">
        <v>23</v>
      </c>
      <c r="C624" s="9" t="s">
        <v>34</v>
      </c>
      <c r="D624" s="9" t="s">
        <v>21</v>
      </c>
      <c r="E624" s="9" t="s">
        <v>24</v>
      </c>
      <c r="F624" s="9">
        <v>112</v>
      </c>
      <c r="G624" s="9">
        <v>180</v>
      </c>
      <c r="H624" s="9">
        <v>1</v>
      </c>
      <c r="I624" s="59">
        <v>32.340000000000003</v>
      </c>
      <c r="J624" s="59">
        <v>2215.36</v>
      </c>
      <c r="K624" s="59">
        <v>552.86</v>
      </c>
      <c r="L624" s="60">
        <f>IF(AND(A624&gt;=Workings!$B$7, A624&lt;=Workings!$C$7, B624="Scheduled", G624&gt;0, F624&gt;0, (F624/G624)&gt;0.9, OR(D624="RAK", D624="CMN", D624="AGA")), (J624/F624)*(F624-(G624*0.9)), 0)</f>
        <v>0</v>
      </c>
    </row>
    <row r="625" spans="1:12" x14ac:dyDescent="0.35">
      <c r="A625" s="8">
        <v>45204</v>
      </c>
      <c r="B625" s="9" t="s">
        <v>23</v>
      </c>
      <c r="C625" s="9" t="s">
        <v>34</v>
      </c>
      <c r="D625" s="9" t="s">
        <v>38</v>
      </c>
      <c r="E625" s="9" t="s">
        <v>24</v>
      </c>
      <c r="F625" s="9">
        <v>137</v>
      </c>
      <c r="G625" s="9">
        <v>189</v>
      </c>
      <c r="H625" s="9">
        <v>1</v>
      </c>
      <c r="I625" s="59">
        <v>25.2</v>
      </c>
      <c r="J625" s="59">
        <v>2709.86</v>
      </c>
      <c r="K625" s="59">
        <v>574.4</v>
      </c>
      <c r="L625" s="60">
        <f>IF(AND(A625&gt;=Workings!$B$7, A625&lt;=Workings!$C$7, B625="Scheduled", G625&gt;0, F625&gt;0, (F625/G625)&gt;0.9, OR(D625="RAK", D625="CMN", D625="AGA")), (J625/F625)*(F625-(G625*0.9)), 0)</f>
        <v>0</v>
      </c>
    </row>
    <row r="626" spans="1:12" x14ac:dyDescent="0.35">
      <c r="A626" s="8">
        <v>45205</v>
      </c>
      <c r="B626" s="9" t="s">
        <v>23</v>
      </c>
      <c r="C626" s="9" t="s">
        <v>34</v>
      </c>
      <c r="D626" s="9" t="s">
        <v>38</v>
      </c>
      <c r="E626" s="9" t="s">
        <v>22</v>
      </c>
      <c r="F626" s="9">
        <v>98</v>
      </c>
      <c r="G626" s="9">
        <v>186</v>
      </c>
      <c r="H626" s="9">
        <v>1</v>
      </c>
      <c r="I626" s="59"/>
      <c r="J626" s="59"/>
      <c r="K626" s="59"/>
      <c r="L626" s="60">
        <f>IF(AND(A626&gt;=Workings!$B$7, A626&lt;=Workings!$C$7, B626="Scheduled", G626&gt;0, F626&gt;0, (F626/G626)&gt;0.9, OR(D626="RAK", D626="CMN", D626="AGA")), (J626/F626)*(F626-(G626*0.9)), 0)</f>
        <v>0</v>
      </c>
    </row>
    <row r="627" spans="1:12" x14ac:dyDescent="0.35">
      <c r="A627" s="8">
        <v>45205</v>
      </c>
      <c r="B627" s="9" t="s">
        <v>23</v>
      </c>
      <c r="C627" s="9" t="s">
        <v>34</v>
      </c>
      <c r="D627" s="9" t="s">
        <v>21</v>
      </c>
      <c r="E627" s="9" t="s">
        <v>22</v>
      </c>
      <c r="F627" s="9">
        <v>147</v>
      </c>
      <c r="G627" s="9">
        <v>180</v>
      </c>
      <c r="H627" s="9">
        <v>1</v>
      </c>
      <c r="I627" s="59"/>
      <c r="J627" s="59"/>
      <c r="K627" s="59"/>
      <c r="L627" s="60">
        <f>IF(AND(A627&gt;=Workings!$B$7, A627&lt;=Workings!$C$7, B627="Scheduled", G627&gt;0, F627&gt;0, (F627/G627)&gt;0.9, OR(D627="RAK", D627="CMN", D627="AGA")), (J627/F627)*(F627-(G627*0.9)), 0)</f>
        <v>0</v>
      </c>
    </row>
    <row r="628" spans="1:12" x14ac:dyDescent="0.35">
      <c r="A628" s="8">
        <v>45205</v>
      </c>
      <c r="B628" s="9" t="s">
        <v>23</v>
      </c>
      <c r="C628" s="9" t="s">
        <v>34</v>
      </c>
      <c r="D628" s="9" t="s">
        <v>38</v>
      </c>
      <c r="E628" s="9" t="s">
        <v>24</v>
      </c>
      <c r="F628" s="9">
        <v>183</v>
      </c>
      <c r="G628" s="9">
        <v>186</v>
      </c>
      <c r="H628" s="9">
        <v>1</v>
      </c>
      <c r="I628" s="59">
        <v>42</v>
      </c>
      <c r="J628" s="59">
        <v>3619.74</v>
      </c>
      <c r="K628" s="59">
        <v>574.4</v>
      </c>
      <c r="L628" s="60">
        <f>IF(AND(A628&gt;=Workings!$B$7, A628&lt;=Workings!$C$7, B628="Scheduled", G628&gt;0, F628&gt;0, (F628/G628)&gt;0.9, OR(D628="RAK", D628="CMN", D628="AGA")), (J628/F628)*(F628-(G628*0.9)), 0)</f>
        <v>0</v>
      </c>
    </row>
    <row r="629" spans="1:12" x14ac:dyDescent="0.35">
      <c r="A629" s="8">
        <v>45205</v>
      </c>
      <c r="B629" s="9" t="s">
        <v>23</v>
      </c>
      <c r="C629" s="9" t="s">
        <v>34</v>
      </c>
      <c r="D629" s="9" t="s">
        <v>21</v>
      </c>
      <c r="E629" s="9" t="s">
        <v>24</v>
      </c>
      <c r="F629" s="9">
        <v>172</v>
      </c>
      <c r="G629" s="9">
        <v>180</v>
      </c>
      <c r="H629" s="9">
        <v>1</v>
      </c>
      <c r="I629" s="59">
        <v>46.62</v>
      </c>
      <c r="J629" s="59">
        <v>3402.16</v>
      </c>
      <c r="K629" s="59">
        <v>531.32000000000005</v>
      </c>
      <c r="L629" s="60">
        <f>IF(AND(A629&gt;=Workings!$B$7, A629&lt;=Workings!$C$7, B629="Scheduled", G629&gt;0, F629&gt;0, (F629/G629)&gt;0.9, OR(D629="RAK", D629="CMN", D629="AGA")), (J629/F629)*(F629-(G629*0.9)), 0)</f>
        <v>0</v>
      </c>
    </row>
    <row r="630" spans="1:12" x14ac:dyDescent="0.35">
      <c r="A630" s="8">
        <v>45206</v>
      </c>
      <c r="B630" s="9" t="s">
        <v>23</v>
      </c>
      <c r="C630" s="9" t="s">
        <v>34</v>
      </c>
      <c r="D630" s="9" t="s">
        <v>21</v>
      </c>
      <c r="E630" s="9" t="s">
        <v>22</v>
      </c>
      <c r="F630" s="9">
        <v>102</v>
      </c>
      <c r="G630" s="9">
        <v>150</v>
      </c>
      <c r="H630" s="9">
        <v>1</v>
      </c>
      <c r="I630" s="59"/>
      <c r="J630" s="59"/>
      <c r="K630" s="59"/>
      <c r="L630" s="60">
        <f>IF(AND(A630&gt;=Workings!$B$7, A630&lt;=Workings!$C$7, B630="Scheduled", G630&gt;0, F630&gt;0, (F630/G630)&gt;0.9, OR(D630="RAK", D630="CMN", D630="AGA")), (J630/F630)*(F630-(G630*0.9)), 0)</f>
        <v>0</v>
      </c>
    </row>
    <row r="631" spans="1:12" x14ac:dyDescent="0.35">
      <c r="A631" s="8">
        <v>45206</v>
      </c>
      <c r="B631" s="9" t="s">
        <v>23</v>
      </c>
      <c r="C631" s="9" t="s">
        <v>34</v>
      </c>
      <c r="D631" s="9" t="s">
        <v>38</v>
      </c>
      <c r="E631" s="9" t="s">
        <v>22</v>
      </c>
      <c r="F631" s="9">
        <v>125</v>
      </c>
      <c r="G631" s="9">
        <v>180</v>
      </c>
      <c r="H631" s="9">
        <v>1</v>
      </c>
      <c r="I631" s="59"/>
      <c r="J631" s="59"/>
      <c r="K631" s="59"/>
      <c r="L631" s="60">
        <f>IF(AND(A631&gt;=Workings!$B$7, A631&lt;=Workings!$C$7, B631="Scheduled", G631&gt;0, F631&gt;0, (F631/G631)&gt;0.9, OR(D631="RAK", D631="CMN", D631="AGA")), (J631/F631)*(F631-(G631*0.9)), 0)</f>
        <v>0</v>
      </c>
    </row>
    <row r="632" spans="1:12" x14ac:dyDescent="0.35">
      <c r="A632" s="8">
        <v>45206</v>
      </c>
      <c r="B632" s="9" t="s">
        <v>23</v>
      </c>
      <c r="C632" s="9" t="s">
        <v>34</v>
      </c>
      <c r="D632" s="9" t="s">
        <v>21</v>
      </c>
      <c r="E632" s="9" t="s">
        <v>24</v>
      </c>
      <c r="F632" s="9">
        <v>146</v>
      </c>
      <c r="G632" s="9">
        <v>150</v>
      </c>
      <c r="H632" s="9">
        <v>1</v>
      </c>
      <c r="I632" s="59">
        <v>28.56</v>
      </c>
      <c r="J632" s="59">
        <v>2887.88</v>
      </c>
      <c r="K632" s="59">
        <v>488.24</v>
      </c>
      <c r="L632" s="60">
        <f>IF(AND(A632&gt;=Workings!$B$7, A632&lt;=Workings!$C$7, B632="Scheduled", G632&gt;0, F632&gt;0, (F632/G632)&gt;0.9, OR(D632="RAK", D632="CMN", D632="AGA")), (J632/F632)*(F632-(G632*0.9)), 0)</f>
        <v>0</v>
      </c>
    </row>
    <row r="633" spans="1:12" x14ac:dyDescent="0.35">
      <c r="A633" s="8">
        <v>45206</v>
      </c>
      <c r="B633" s="9" t="s">
        <v>23</v>
      </c>
      <c r="C633" s="9" t="s">
        <v>34</v>
      </c>
      <c r="D633" s="9" t="s">
        <v>38</v>
      </c>
      <c r="E633" s="9" t="s">
        <v>24</v>
      </c>
      <c r="F633" s="9">
        <v>174</v>
      </c>
      <c r="G633" s="9">
        <v>180</v>
      </c>
      <c r="H633" s="9">
        <v>1</v>
      </c>
      <c r="I633" s="59">
        <v>40.43</v>
      </c>
      <c r="J633" s="59">
        <v>3441.72</v>
      </c>
      <c r="K633" s="59">
        <v>552.86</v>
      </c>
      <c r="L633" s="60">
        <f>IF(AND(A633&gt;=Workings!$B$7, A633&lt;=Workings!$C$7, B633="Scheduled", G633&gt;0, F633&gt;0, (F633/G633)&gt;0.9, OR(D633="RAK", D633="CMN", D633="AGA")), (J633/F633)*(F633-(G633*0.9)), 0)</f>
        <v>0</v>
      </c>
    </row>
    <row r="634" spans="1:12" x14ac:dyDescent="0.35">
      <c r="A634" s="8">
        <v>45207</v>
      </c>
      <c r="B634" s="9" t="s">
        <v>23</v>
      </c>
      <c r="C634" s="9" t="s">
        <v>34</v>
      </c>
      <c r="D634" s="9" t="s">
        <v>38</v>
      </c>
      <c r="E634" s="9" t="s">
        <v>22</v>
      </c>
      <c r="F634" s="9">
        <v>132</v>
      </c>
      <c r="G634" s="9">
        <v>186</v>
      </c>
      <c r="H634" s="9">
        <v>1</v>
      </c>
      <c r="I634" s="59"/>
      <c r="J634" s="59"/>
      <c r="K634" s="59"/>
      <c r="L634" s="60">
        <f>IF(AND(A634&gt;=Workings!$B$7, A634&lt;=Workings!$C$7, B634="Scheduled", G634&gt;0, F634&gt;0, (F634/G634)&gt;0.9, OR(D634="RAK", D634="CMN", D634="AGA")), (J634/F634)*(F634-(G634*0.9)), 0)</f>
        <v>0</v>
      </c>
    </row>
    <row r="635" spans="1:12" x14ac:dyDescent="0.35">
      <c r="A635" s="8">
        <v>45207</v>
      </c>
      <c r="B635" s="9" t="s">
        <v>23</v>
      </c>
      <c r="C635" s="9" t="s">
        <v>34</v>
      </c>
      <c r="D635" s="9" t="s">
        <v>21</v>
      </c>
      <c r="E635" s="9" t="s">
        <v>22</v>
      </c>
      <c r="F635" s="9">
        <v>141</v>
      </c>
      <c r="G635" s="9">
        <v>180</v>
      </c>
      <c r="H635" s="9">
        <v>1</v>
      </c>
      <c r="I635" s="59"/>
      <c r="J635" s="59"/>
      <c r="K635" s="59"/>
      <c r="L635" s="60">
        <f>IF(AND(A635&gt;=Workings!$B$7, A635&lt;=Workings!$C$7, B635="Scheduled", G635&gt;0, F635&gt;0, (F635/G635)&gt;0.9, OR(D635="RAK", D635="CMN", D635="AGA")), (J635/F635)*(F635-(G635*0.9)), 0)</f>
        <v>0</v>
      </c>
    </row>
    <row r="636" spans="1:12" x14ac:dyDescent="0.35">
      <c r="A636" s="8">
        <v>45207</v>
      </c>
      <c r="B636" s="9" t="s">
        <v>23</v>
      </c>
      <c r="C636" s="9" t="s">
        <v>34</v>
      </c>
      <c r="D636" s="9" t="s">
        <v>38</v>
      </c>
      <c r="E636" s="9" t="s">
        <v>24</v>
      </c>
      <c r="F636" s="9">
        <v>166</v>
      </c>
      <c r="G636" s="9">
        <v>186</v>
      </c>
      <c r="H636" s="9">
        <v>1</v>
      </c>
      <c r="I636" s="59">
        <v>42.84</v>
      </c>
      <c r="J636" s="59">
        <v>3283.48</v>
      </c>
      <c r="K636" s="59">
        <v>488.24</v>
      </c>
      <c r="L636" s="60">
        <f>IF(AND(A636&gt;=Workings!$B$7, A636&lt;=Workings!$C$7, B636="Scheduled", G636&gt;0, F636&gt;0, (F636/G636)&gt;0.9, OR(D636="RAK", D636="CMN", D636="AGA")), (J636/F636)*(F636-(G636*0.9)), 0)</f>
        <v>0</v>
      </c>
    </row>
    <row r="637" spans="1:12" x14ac:dyDescent="0.35">
      <c r="A637" s="8">
        <v>45207</v>
      </c>
      <c r="B637" s="9" t="s">
        <v>23</v>
      </c>
      <c r="C637" s="9" t="s">
        <v>34</v>
      </c>
      <c r="D637" s="9" t="s">
        <v>21</v>
      </c>
      <c r="E637" s="9" t="s">
        <v>24</v>
      </c>
      <c r="F637" s="9">
        <v>165</v>
      </c>
      <c r="G637" s="9">
        <v>180</v>
      </c>
      <c r="H637" s="9">
        <v>1</v>
      </c>
      <c r="I637" s="59">
        <v>40.43</v>
      </c>
      <c r="J637" s="59">
        <v>3263.7</v>
      </c>
      <c r="K637" s="59">
        <v>552.86</v>
      </c>
      <c r="L637" s="60">
        <f>IF(AND(A637&gt;=Workings!$B$7, A637&lt;=Workings!$C$7, B637="Scheduled", G637&gt;0, F637&gt;0, (F637/G637)&gt;0.9, OR(D637="RAK", D637="CMN", D637="AGA")), (J637/F637)*(F637-(G637*0.9)), 0)</f>
        <v>0</v>
      </c>
    </row>
    <row r="638" spans="1:12" x14ac:dyDescent="0.35">
      <c r="A638" s="8">
        <v>45208</v>
      </c>
      <c r="B638" s="9" t="s">
        <v>23</v>
      </c>
      <c r="C638" s="9" t="s">
        <v>34</v>
      </c>
      <c r="D638" s="9" t="s">
        <v>21</v>
      </c>
      <c r="E638" s="9" t="s">
        <v>22</v>
      </c>
      <c r="F638" s="9">
        <v>162</v>
      </c>
      <c r="G638" s="9">
        <v>180</v>
      </c>
      <c r="H638" s="9">
        <v>1</v>
      </c>
      <c r="I638" s="59"/>
      <c r="J638" s="59"/>
      <c r="K638" s="59"/>
      <c r="L638" s="60">
        <f>IF(AND(A638&gt;=Workings!$B$7, A638&lt;=Workings!$C$7, B638="Scheduled", G638&gt;0, F638&gt;0, (F638/G638)&gt;0.9, OR(D638="RAK", D638="CMN", D638="AGA")), (J638/F638)*(F638-(G638*0.9)), 0)</f>
        <v>0</v>
      </c>
    </row>
    <row r="639" spans="1:12" x14ac:dyDescent="0.35">
      <c r="A639" s="8">
        <v>45208</v>
      </c>
      <c r="B639" s="9" t="s">
        <v>23</v>
      </c>
      <c r="C639" s="9" t="s">
        <v>34</v>
      </c>
      <c r="D639" s="9" t="s">
        <v>38</v>
      </c>
      <c r="E639" s="9" t="s">
        <v>22</v>
      </c>
      <c r="F639" s="9">
        <v>110</v>
      </c>
      <c r="G639" s="9">
        <v>180</v>
      </c>
      <c r="H639" s="9">
        <v>1</v>
      </c>
      <c r="I639" s="59"/>
      <c r="J639" s="59"/>
      <c r="K639" s="59"/>
      <c r="L639" s="60">
        <f>IF(AND(A639&gt;=Workings!$B$7, A639&lt;=Workings!$C$7, B639="Scheduled", G639&gt;0, F639&gt;0, (F639/G639)&gt;0.9, OR(D639="RAK", D639="CMN", D639="AGA")), (J639/F639)*(F639-(G639*0.9)), 0)</f>
        <v>0</v>
      </c>
    </row>
    <row r="640" spans="1:12" x14ac:dyDescent="0.35">
      <c r="A640" s="8">
        <v>45208</v>
      </c>
      <c r="B640" s="9" t="s">
        <v>23</v>
      </c>
      <c r="C640" s="9" t="s">
        <v>34</v>
      </c>
      <c r="D640" s="9" t="s">
        <v>21</v>
      </c>
      <c r="E640" s="9" t="s">
        <v>24</v>
      </c>
      <c r="F640" s="9">
        <v>136</v>
      </c>
      <c r="G640" s="9">
        <v>180</v>
      </c>
      <c r="H640" s="9">
        <v>1</v>
      </c>
      <c r="I640" s="59">
        <v>31.08</v>
      </c>
      <c r="J640" s="59">
        <v>2690.08</v>
      </c>
      <c r="K640" s="59">
        <v>531.32000000000005</v>
      </c>
      <c r="L640" s="60">
        <f>IF(AND(A640&gt;=Workings!$B$7, A640&lt;=Workings!$C$7, B640="Scheduled", G640&gt;0, F640&gt;0, (F640/G640)&gt;0.9, OR(D640="RAK", D640="CMN", D640="AGA")), (J640/F640)*(F640-(G640*0.9)), 0)</f>
        <v>0</v>
      </c>
    </row>
    <row r="641" spans="1:12" x14ac:dyDescent="0.35">
      <c r="A641" s="8">
        <v>45208</v>
      </c>
      <c r="B641" s="9" t="s">
        <v>23</v>
      </c>
      <c r="C641" s="9" t="s">
        <v>34</v>
      </c>
      <c r="D641" s="9" t="s">
        <v>38</v>
      </c>
      <c r="E641" s="9" t="s">
        <v>24</v>
      </c>
      <c r="F641" s="9">
        <v>157</v>
      </c>
      <c r="G641" s="9">
        <v>180</v>
      </c>
      <c r="H641" s="9">
        <v>1</v>
      </c>
      <c r="I641" s="59">
        <v>32.340000000000003</v>
      </c>
      <c r="J641" s="59">
        <v>3105.46</v>
      </c>
      <c r="K641" s="59">
        <v>552.86</v>
      </c>
      <c r="L641" s="60">
        <f>IF(AND(A641&gt;=Workings!$B$7, A641&lt;=Workings!$C$7, B641="Scheduled", G641&gt;0, F641&gt;0, (F641/G641)&gt;0.9, OR(D641="RAK", D641="CMN", D641="AGA")), (J641/F641)*(F641-(G641*0.9)), 0)</f>
        <v>0</v>
      </c>
    </row>
    <row r="642" spans="1:12" x14ac:dyDescent="0.35">
      <c r="A642" s="8">
        <v>45209</v>
      </c>
      <c r="B642" s="9" t="s">
        <v>23</v>
      </c>
      <c r="C642" s="9" t="s">
        <v>34</v>
      </c>
      <c r="D642" s="9" t="s">
        <v>38</v>
      </c>
      <c r="E642" s="9" t="s">
        <v>22</v>
      </c>
      <c r="F642" s="9">
        <v>80</v>
      </c>
      <c r="G642" s="9">
        <v>144</v>
      </c>
      <c r="H642" s="9">
        <v>1</v>
      </c>
      <c r="I642" s="59"/>
      <c r="J642" s="59"/>
      <c r="K642" s="59"/>
      <c r="L642" s="60">
        <f>IF(AND(A642&gt;=Workings!$B$7, A642&lt;=Workings!$C$7, B642="Scheduled", G642&gt;0, F642&gt;0, (F642/G642)&gt;0.9, OR(D642="RAK", D642="CMN", D642="AGA")), (J642/F642)*(F642-(G642*0.9)), 0)</f>
        <v>0</v>
      </c>
    </row>
    <row r="643" spans="1:12" x14ac:dyDescent="0.35">
      <c r="A643" s="8">
        <v>45209</v>
      </c>
      <c r="B643" s="9" t="s">
        <v>23</v>
      </c>
      <c r="C643" s="9" t="s">
        <v>34</v>
      </c>
      <c r="D643" s="9" t="s">
        <v>38</v>
      </c>
      <c r="E643" s="9" t="s">
        <v>24</v>
      </c>
      <c r="F643" s="9">
        <v>100</v>
      </c>
      <c r="G643" s="9">
        <v>144</v>
      </c>
      <c r="H643" s="9">
        <v>1</v>
      </c>
      <c r="I643" s="59">
        <v>28.56</v>
      </c>
      <c r="J643" s="59">
        <v>1978</v>
      </c>
      <c r="K643" s="59">
        <v>488.24</v>
      </c>
      <c r="L643" s="60">
        <f>IF(AND(A643&gt;=Workings!$B$7, A643&lt;=Workings!$C$7, B643="Scheduled", G643&gt;0, F643&gt;0, (F643/G643)&gt;0.9, OR(D643="RAK", D643="CMN", D643="AGA")), (J643/F643)*(F643-(G643*0.9)), 0)</f>
        <v>0</v>
      </c>
    </row>
    <row r="644" spans="1:12" x14ac:dyDescent="0.35">
      <c r="A644" s="8">
        <v>45210</v>
      </c>
      <c r="B644" s="9" t="s">
        <v>23</v>
      </c>
      <c r="C644" s="9" t="s">
        <v>34</v>
      </c>
      <c r="D644" s="9" t="s">
        <v>38</v>
      </c>
      <c r="E644" s="9" t="s">
        <v>22</v>
      </c>
      <c r="F644" s="9">
        <v>109</v>
      </c>
      <c r="G644" s="9">
        <v>186</v>
      </c>
      <c r="H644" s="9">
        <v>1</v>
      </c>
      <c r="I644" s="59"/>
      <c r="J644" s="59"/>
      <c r="K644" s="59"/>
      <c r="L644" s="60">
        <f>IF(AND(A644&gt;=Workings!$B$7, A644&lt;=Workings!$C$7, B644="Scheduled", G644&gt;0, F644&gt;0, (F644/G644)&gt;0.9, OR(D644="RAK", D644="CMN", D644="AGA")), (J644/F644)*(F644-(G644*0.9)), 0)</f>
        <v>0</v>
      </c>
    </row>
    <row r="645" spans="1:12" x14ac:dyDescent="0.35">
      <c r="A645" s="8">
        <v>45210</v>
      </c>
      <c r="B645" s="9" t="s">
        <v>23</v>
      </c>
      <c r="C645" s="9" t="s">
        <v>34</v>
      </c>
      <c r="D645" s="9" t="s">
        <v>38</v>
      </c>
      <c r="E645" s="9" t="s">
        <v>24</v>
      </c>
      <c r="F645" s="9">
        <v>124</v>
      </c>
      <c r="G645" s="9">
        <v>186</v>
      </c>
      <c r="H645" s="9">
        <v>1</v>
      </c>
      <c r="I645" s="59">
        <v>25.2</v>
      </c>
      <c r="J645" s="59">
        <v>2452.7199999999998</v>
      </c>
      <c r="K645" s="59">
        <v>574.4</v>
      </c>
      <c r="L645" s="60">
        <f>IF(AND(A645&gt;=Workings!$B$7, A645&lt;=Workings!$C$7, B645="Scheduled", G645&gt;0, F645&gt;0, (F645/G645)&gt;0.9, OR(D645="RAK", D645="CMN", D645="AGA")), (J645/F645)*(F645-(G645*0.9)), 0)</f>
        <v>0</v>
      </c>
    </row>
    <row r="646" spans="1:12" x14ac:dyDescent="0.35">
      <c r="A646" s="8">
        <v>45211</v>
      </c>
      <c r="B646" s="9" t="s">
        <v>23</v>
      </c>
      <c r="C646" s="9" t="s">
        <v>34</v>
      </c>
      <c r="D646" s="9" t="s">
        <v>21</v>
      </c>
      <c r="E646" s="9" t="s">
        <v>22</v>
      </c>
      <c r="F646" s="9">
        <v>87</v>
      </c>
      <c r="G646" s="9">
        <v>150</v>
      </c>
      <c r="H646" s="9">
        <v>1</v>
      </c>
      <c r="I646" s="59"/>
      <c r="J646" s="59"/>
      <c r="K646" s="59"/>
      <c r="L646" s="60">
        <f>IF(AND(A646&gt;=Workings!$B$7, A646&lt;=Workings!$C$7, B646="Scheduled", G646&gt;0, F646&gt;0, (F646/G646)&gt;0.9, OR(D646="RAK", D646="CMN", D646="AGA")), (J646/F646)*(F646-(G646*0.9)), 0)</f>
        <v>0</v>
      </c>
    </row>
    <row r="647" spans="1:12" x14ac:dyDescent="0.35">
      <c r="A647" s="8">
        <v>45211</v>
      </c>
      <c r="B647" s="9" t="s">
        <v>23</v>
      </c>
      <c r="C647" s="9" t="s">
        <v>34</v>
      </c>
      <c r="D647" s="9" t="s">
        <v>38</v>
      </c>
      <c r="E647" s="9" t="s">
        <v>22</v>
      </c>
      <c r="F647" s="9">
        <v>118</v>
      </c>
      <c r="G647" s="9">
        <v>186</v>
      </c>
      <c r="H647" s="9">
        <v>1</v>
      </c>
      <c r="I647" s="59"/>
      <c r="J647" s="59"/>
      <c r="K647" s="59"/>
      <c r="L647" s="60">
        <f>IF(AND(A647&gt;=Workings!$B$7, A647&lt;=Workings!$C$7, B647="Scheduled", G647&gt;0, F647&gt;0, (F647/G647)&gt;0.9, OR(D647="RAK", D647="CMN", D647="AGA")), (J647/F647)*(F647-(G647*0.9)), 0)</f>
        <v>0</v>
      </c>
    </row>
    <row r="648" spans="1:12" x14ac:dyDescent="0.35">
      <c r="A648" s="8">
        <v>45211</v>
      </c>
      <c r="B648" s="9" t="s">
        <v>23</v>
      </c>
      <c r="C648" s="9" t="s">
        <v>34</v>
      </c>
      <c r="D648" s="9" t="s">
        <v>21</v>
      </c>
      <c r="E648" s="9" t="s">
        <v>24</v>
      </c>
      <c r="F648" s="9">
        <v>142</v>
      </c>
      <c r="G648" s="9">
        <v>150</v>
      </c>
      <c r="H648" s="9">
        <v>1</v>
      </c>
      <c r="I648" s="59">
        <v>28.56</v>
      </c>
      <c r="J648" s="59">
        <v>2808.76</v>
      </c>
      <c r="K648" s="59">
        <v>488.24</v>
      </c>
      <c r="L648" s="60">
        <f>IF(AND(A648&gt;=Workings!$B$7, A648&lt;=Workings!$C$7, B648="Scheduled", G648&gt;0, F648&gt;0, (F648/G648)&gt;0.9, OR(D648="RAK", D648="CMN", D648="AGA")), (J648/F648)*(F648-(G648*0.9)), 0)</f>
        <v>0</v>
      </c>
    </row>
    <row r="649" spans="1:12" x14ac:dyDescent="0.35">
      <c r="A649" s="8">
        <v>45211</v>
      </c>
      <c r="B649" s="9" t="s">
        <v>23</v>
      </c>
      <c r="C649" s="9" t="s">
        <v>34</v>
      </c>
      <c r="D649" s="9" t="s">
        <v>38</v>
      </c>
      <c r="E649" s="9" t="s">
        <v>24</v>
      </c>
      <c r="F649" s="9">
        <v>136</v>
      </c>
      <c r="G649" s="9">
        <v>186</v>
      </c>
      <c r="H649" s="9">
        <v>1</v>
      </c>
      <c r="I649" s="59">
        <v>25.2</v>
      </c>
      <c r="J649" s="59">
        <v>2690.08</v>
      </c>
      <c r="K649" s="59">
        <v>574.4</v>
      </c>
      <c r="L649" s="60">
        <f>IF(AND(A649&gt;=Workings!$B$7, A649&lt;=Workings!$C$7, B649="Scheduled", G649&gt;0, F649&gt;0, (F649/G649)&gt;0.9, OR(D649="RAK", D649="CMN", D649="AGA")), (J649/F649)*(F649-(G649*0.9)), 0)</f>
        <v>0</v>
      </c>
    </row>
    <row r="650" spans="1:12" x14ac:dyDescent="0.35">
      <c r="A650" s="8">
        <v>45212</v>
      </c>
      <c r="B650" s="9" t="s">
        <v>23</v>
      </c>
      <c r="C650" s="9" t="s">
        <v>34</v>
      </c>
      <c r="D650" s="9" t="s">
        <v>38</v>
      </c>
      <c r="E650" s="9" t="s">
        <v>22</v>
      </c>
      <c r="F650" s="9">
        <v>93</v>
      </c>
      <c r="G650" s="9">
        <v>186</v>
      </c>
      <c r="H650" s="9">
        <v>1</v>
      </c>
      <c r="I650" s="59"/>
      <c r="J650" s="59"/>
      <c r="K650" s="59"/>
      <c r="L650" s="60">
        <f>IF(AND(A650&gt;=Workings!$B$7, A650&lt;=Workings!$C$7, B650="Scheduled", G650&gt;0, F650&gt;0, (F650/G650)&gt;0.9, OR(D650="RAK", D650="CMN", D650="AGA")), (J650/F650)*(F650-(G650*0.9)), 0)</f>
        <v>0</v>
      </c>
    </row>
    <row r="651" spans="1:12" x14ac:dyDescent="0.35">
      <c r="A651" s="8">
        <v>45212</v>
      </c>
      <c r="B651" s="9" t="s">
        <v>23</v>
      </c>
      <c r="C651" s="9" t="s">
        <v>34</v>
      </c>
      <c r="D651" s="9" t="s">
        <v>21</v>
      </c>
      <c r="E651" s="9" t="s">
        <v>22</v>
      </c>
      <c r="F651" s="9">
        <v>132</v>
      </c>
      <c r="G651" s="9">
        <v>180</v>
      </c>
      <c r="H651" s="9">
        <v>1</v>
      </c>
      <c r="I651" s="59"/>
      <c r="J651" s="59"/>
      <c r="K651" s="59"/>
      <c r="L651" s="60">
        <f>IF(AND(A651&gt;=Workings!$B$7, A651&lt;=Workings!$C$7, B651="Scheduled", G651&gt;0, F651&gt;0, (F651/G651)&gt;0.9, OR(D651="RAK", D651="CMN", D651="AGA")), (J651/F651)*(F651-(G651*0.9)), 0)</f>
        <v>0</v>
      </c>
    </row>
    <row r="652" spans="1:12" x14ac:dyDescent="0.35">
      <c r="A652" s="8">
        <v>45212</v>
      </c>
      <c r="B652" s="9" t="s">
        <v>23</v>
      </c>
      <c r="C652" s="9" t="s">
        <v>34</v>
      </c>
      <c r="D652" s="9" t="s">
        <v>38</v>
      </c>
      <c r="E652" s="9" t="s">
        <v>24</v>
      </c>
      <c r="F652" s="9">
        <v>170</v>
      </c>
      <c r="G652" s="9">
        <v>186</v>
      </c>
      <c r="H652" s="9">
        <v>1</v>
      </c>
      <c r="I652" s="59">
        <v>25.2</v>
      </c>
      <c r="J652" s="59">
        <v>3362.6</v>
      </c>
      <c r="K652" s="59">
        <v>574.4</v>
      </c>
      <c r="L652" s="60">
        <f>IF(AND(A652&gt;=Workings!$B$7, A652&lt;=Workings!$C$7, B652="Scheduled", G652&gt;0, F652&gt;0, (F652/G652)&gt;0.9, OR(D652="RAK", D652="CMN", D652="AGA")), (J652/F652)*(F652-(G652*0.9)), 0)</f>
        <v>0</v>
      </c>
    </row>
    <row r="653" spans="1:12" x14ac:dyDescent="0.35">
      <c r="A653" s="8">
        <v>45212</v>
      </c>
      <c r="B653" s="9" t="s">
        <v>23</v>
      </c>
      <c r="C653" s="9" t="s">
        <v>34</v>
      </c>
      <c r="D653" s="9" t="s">
        <v>21</v>
      </c>
      <c r="E653" s="9" t="s">
        <v>24</v>
      </c>
      <c r="F653" s="9">
        <v>167</v>
      </c>
      <c r="G653" s="9">
        <v>180</v>
      </c>
      <c r="H653" s="9">
        <v>1</v>
      </c>
      <c r="I653" s="59">
        <v>24.26</v>
      </c>
      <c r="J653" s="59">
        <v>3303.26</v>
      </c>
      <c r="K653" s="59">
        <v>552.86</v>
      </c>
      <c r="L653" s="60">
        <f>IF(AND(A653&gt;=Workings!$B$7, A653&lt;=Workings!$C$7, B653="Scheduled", G653&gt;0, F653&gt;0, (F653/G653)&gt;0.9, OR(D653="RAK", D653="CMN", D653="AGA")), (J653/F653)*(F653-(G653*0.9)), 0)</f>
        <v>0</v>
      </c>
    </row>
    <row r="654" spans="1:12" x14ac:dyDescent="0.35">
      <c r="A654" s="8">
        <v>45213</v>
      </c>
      <c r="B654" s="9" t="s">
        <v>23</v>
      </c>
      <c r="C654" s="9" t="s">
        <v>34</v>
      </c>
      <c r="D654" s="9" t="s">
        <v>21</v>
      </c>
      <c r="E654" s="9" t="s">
        <v>22</v>
      </c>
      <c r="F654" s="9">
        <v>76</v>
      </c>
      <c r="G654" s="9">
        <v>148</v>
      </c>
      <c r="H654" s="9">
        <v>1</v>
      </c>
      <c r="I654" s="59"/>
      <c r="J654" s="59"/>
      <c r="K654" s="59"/>
      <c r="L654" s="60">
        <f>IF(AND(A654&gt;=Workings!$B$7, A654&lt;=Workings!$C$7, B654="Scheduled", G654&gt;0, F654&gt;0, (F654/G654)&gt;0.9, OR(D654="RAK", D654="CMN", D654="AGA")), (J654/F654)*(F654-(G654*0.9)), 0)</f>
        <v>0</v>
      </c>
    </row>
    <row r="655" spans="1:12" x14ac:dyDescent="0.35">
      <c r="A655" s="8">
        <v>45213</v>
      </c>
      <c r="B655" s="9" t="s">
        <v>23</v>
      </c>
      <c r="C655" s="9" t="s">
        <v>34</v>
      </c>
      <c r="D655" s="9" t="s">
        <v>38</v>
      </c>
      <c r="E655" s="9" t="s">
        <v>22</v>
      </c>
      <c r="F655" s="9">
        <v>85</v>
      </c>
      <c r="G655" s="9">
        <v>180</v>
      </c>
      <c r="H655" s="9">
        <v>1</v>
      </c>
      <c r="I655" s="59"/>
      <c r="J655" s="59"/>
      <c r="K655" s="59"/>
      <c r="L655" s="60">
        <f>IF(AND(A655&gt;=Workings!$B$7, A655&lt;=Workings!$C$7, B655="Scheduled", G655&gt;0, F655&gt;0, (F655/G655)&gt;0.9, OR(D655="RAK", D655="CMN", D655="AGA")), (J655/F655)*(F655-(G655*0.9)), 0)</f>
        <v>0</v>
      </c>
    </row>
    <row r="656" spans="1:12" x14ac:dyDescent="0.35">
      <c r="A656" s="8">
        <v>45213</v>
      </c>
      <c r="B656" s="9" t="s">
        <v>23</v>
      </c>
      <c r="C656" s="9" t="s">
        <v>34</v>
      </c>
      <c r="D656" s="9" t="s">
        <v>21</v>
      </c>
      <c r="E656" s="9" t="s">
        <v>24</v>
      </c>
      <c r="F656" s="9">
        <v>142</v>
      </c>
      <c r="G656" s="9">
        <v>148</v>
      </c>
      <c r="H656" s="9">
        <v>1</v>
      </c>
      <c r="I656" s="59">
        <v>21.42</v>
      </c>
      <c r="J656" s="59">
        <v>2808.76</v>
      </c>
      <c r="K656" s="59">
        <v>488.24</v>
      </c>
      <c r="L656" s="60">
        <f>IF(AND(A656&gt;=Workings!$B$7, A656&lt;=Workings!$C$7, B656="Scheduled", G656&gt;0, F656&gt;0, (F656/G656)&gt;0.9, OR(D656="RAK", D656="CMN", D656="AGA")), (J656/F656)*(F656-(G656*0.9)), 0)</f>
        <v>0</v>
      </c>
    </row>
    <row r="657" spans="1:12" x14ac:dyDescent="0.35">
      <c r="A657" s="8">
        <v>45213</v>
      </c>
      <c r="B657" s="9" t="s">
        <v>23</v>
      </c>
      <c r="C657" s="9" t="s">
        <v>34</v>
      </c>
      <c r="D657" s="9" t="s">
        <v>38</v>
      </c>
      <c r="E657" s="9" t="s">
        <v>24</v>
      </c>
      <c r="F657" s="9">
        <v>176</v>
      </c>
      <c r="G657" s="9">
        <v>180</v>
      </c>
      <c r="H657" s="9">
        <v>1</v>
      </c>
      <c r="I657" s="59">
        <v>32.340000000000003</v>
      </c>
      <c r="J657" s="59">
        <v>3481.28</v>
      </c>
      <c r="K657" s="59">
        <v>552.86</v>
      </c>
      <c r="L657" s="60">
        <f>IF(AND(A657&gt;=Workings!$B$7, A657&lt;=Workings!$C$7, B657="Scheduled", G657&gt;0, F657&gt;0, (F657/G657)&gt;0.9, OR(D657="RAK", D657="CMN", D657="AGA")), (J657/F657)*(F657-(G657*0.9)), 0)</f>
        <v>0</v>
      </c>
    </row>
    <row r="658" spans="1:12" x14ac:dyDescent="0.35">
      <c r="A658" s="8">
        <v>45214</v>
      </c>
      <c r="B658" s="9" t="s">
        <v>23</v>
      </c>
      <c r="C658" s="9" t="s">
        <v>34</v>
      </c>
      <c r="D658" s="9" t="s">
        <v>38</v>
      </c>
      <c r="E658" s="9" t="s">
        <v>22</v>
      </c>
      <c r="F658" s="9">
        <v>73</v>
      </c>
      <c r="G658" s="9">
        <v>180</v>
      </c>
      <c r="H658" s="9">
        <v>1</v>
      </c>
      <c r="I658" s="59"/>
      <c r="J658" s="59"/>
      <c r="K658" s="59"/>
      <c r="L658" s="60">
        <f>IF(AND(A658&gt;=Workings!$B$7, A658&lt;=Workings!$C$7, B658="Scheduled", G658&gt;0, F658&gt;0, (F658/G658)&gt;0.9, OR(D658="RAK", D658="CMN", D658="AGA")), (J658/F658)*(F658-(G658*0.9)), 0)</f>
        <v>0</v>
      </c>
    </row>
    <row r="659" spans="1:12" x14ac:dyDescent="0.35">
      <c r="A659" s="8">
        <v>45214</v>
      </c>
      <c r="B659" s="9" t="s">
        <v>23</v>
      </c>
      <c r="C659" s="9" t="s">
        <v>34</v>
      </c>
      <c r="D659" s="9" t="s">
        <v>21</v>
      </c>
      <c r="E659" s="9" t="s">
        <v>22</v>
      </c>
      <c r="F659" s="9">
        <v>105</v>
      </c>
      <c r="G659" s="9">
        <v>180</v>
      </c>
      <c r="H659" s="9">
        <v>1</v>
      </c>
      <c r="I659" s="59"/>
      <c r="J659" s="59"/>
      <c r="K659" s="59"/>
      <c r="L659" s="60">
        <f>IF(AND(A659&gt;=Workings!$B$7, A659&lt;=Workings!$C$7, B659="Scheduled", G659&gt;0, F659&gt;0, (F659/G659)&gt;0.9, OR(D659="RAK", D659="CMN", D659="AGA")), (J659/F659)*(F659-(G659*0.9)), 0)</f>
        <v>0</v>
      </c>
    </row>
    <row r="660" spans="1:12" x14ac:dyDescent="0.35">
      <c r="A660" s="8">
        <v>45214</v>
      </c>
      <c r="B660" s="9" t="s">
        <v>23</v>
      </c>
      <c r="C660" s="9" t="s">
        <v>34</v>
      </c>
      <c r="D660" s="9" t="s">
        <v>38</v>
      </c>
      <c r="E660" s="9" t="s">
        <v>24</v>
      </c>
      <c r="F660" s="9">
        <v>171</v>
      </c>
      <c r="G660" s="9">
        <v>180</v>
      </c>
      <c r="H660" s="9">
        <v>1</v>
      </c>
      <c r="I660" s="59">
        <v>56.6</v>
      </c>
      <c r="J660" s="59">
        <v>3382.38</v>
      </c>
      <c r="K660" s="59">
        <v>552.86</v>
      </c>
      <c r="L660" s="60">
        <f>IF(AND(A660&gt;=Workings!$B$7, A660&lt;=Workings!$C$7, B660="Scheduled", G660&gt;0, F660&gt;0, (F660/G660)&gt;0.9, OR(D660="RAK", D660="CMN", D660="AGA")), (J660/F660)*(F660-(G660*0.9)), 0)</f>
        <v>0</v>
      </c>
    </row>
    <row r="661" spans="1:12" x14ac:dyDescent="0.35">
      <c r="A661" s="8">
        <v>45214</v>
      </c>
      <c r="B661" s="9" t="s">
        <v>23</v>
      </c>
      <c r="C661" s="9" t="s">
        <v>34</v>
      </c>
      <c r="D661" s="9" t="s">
        <v>21</v>
      </c>
      <c r="E661" s="9" t="s">
        <v>24</v>
      </c>
      <c r="F661" s="9">
        <v>164</v>
      </c>
      <c r="G661" s="9">
        <v>180</v>
      </c>
      <c r="H661" s="9">
        <v>1</v>
      </c>
      <c r="I661" s="59">
        <v>24.26</v>
      </c>
      <c r="J661" s="59">
        <v>3243.92</v>
      </c>
      <c r="K661" s="59">
        <v>552.86</v>
      </c>
      <c r="L661" s="60">
        <f>IF(AND(A661&gt;=Workings!$B$7, A661&lt;=Workings!$C$7, B661="Scheduled", G661&gt;0, F661&gt;0, (F661/G661)&gt;0.9, OR(D661="RAK", D661="CMN", D661="AGA")), (J661/F661)*(F661-(G661*0.9)), 0)</f>
        <v>0</v>
      </c>
    </row>
    <row r="662" spans="1:12" x14ac:dyDescent="0.35">
      <c r="A662" s="8">
        <v>45215</v>
      </c>
      <c r="B662" s="9" t="s">
        <v>23</v>
      </c>
      <c r="C662" s="9" t="s">
        <v>34</v>
      </c>
      <c r="D662" s="9" t="s">
        <v>21</v>
      </c>
      <c r="E662" s="9" t="s">
        <v>22</v>
      </c>
      <c r="F662" s="9">
        <v>108</v>
      </c>
      <c r="G662" s="9">
        <v>180</v>
      </c>
      <c r="H662" s="9">
        <v>1</v>
      </c>
      <c r="I662" s="59"/>
      <c r="J662" s="59"/>
      <c r="K662" s="59"/>
      <c r="L662" s="60">
        <f>IF(AND(A662&gt;=Workings!$B$7, A662&lt;=Workings!$C$7, B662="Scheduled", G662&gt;0, F662&gt;0, (F662/G662)&gt;0.9, OR(D662="RAK", D662="CMN", D662="AGA")), (J662/F662)*(F662-(G662*0.9)), 0)</f>
        <v>0</v>
      </c>
    </row>
    <row r="663" spans="1:12" x14ac:dyDescent="0.35">
      <c r="A663" s="8">
        <v>45215</v>
      </c>
      <c r="B663" s="9" t="s">
        <v>23</v>
      </c>
      <c r="C663" s="9" t="s">
        <v>34</v>
      </c>
      <c r="D663" s="9" t="s">
        <v>38</v>
      </c>
      <c r="E663" s="9" t="s">
        <v>22</v>
      </c>
      <c r="F663" s="9">
        <v>120</v>
      </c>
      <c r="G663" s="9">
        <v>186</v>
      </c>
      <c r="H663" s="9">
        <v>1</v>
      </c>
      <c r="I663" s="59"/>
      <c r="J663" s="59"/>
      <c r="K663" s="59"/>
      <c r="L663" s="60">
        <f>IF(AND(A663&gt;=Workings!$B$7, A663&lt;=Workings!$C$7, B663="Scheduled", G663&gt;0, F663&gt;0, (F663/G663)&gt;0.9, OR(D663="RAK", D663="CMN", D663="AGA")), (J663/F663)*(F663-(G663*0.9)), 0)</f>
        <v>0</v>
      </c>
    </row>
    <row r="664" spans="1:12" x14ac:dyDescent="0.35">
      <c r="A664" s="8">
        <v>45215</v>
      </c>
      <c r="B664" s="9" t="s">
        <v>23</v>
      </c>
      <c r="C664" s="9" t="s">
        <v>34</v>
      </c>
      <c r="D664" s="9" t="s">
        <v>21</v>
      </c>
      <c r="E664" s="9" t="s">
        <v>24</v>
      </c>
      <c r="F664" s="9">
        <v>121</v>
      </c>
      <c r="G664" s="9">
        <v>180</v>
      </c>
      <c r="H664" s="9">
        <v>1</v>
      </c>
      <c r="I664" s="59">
        <v>23.31</v>
      </c>
      <c r="J664" s="59">
        <v>2393.38</v>
      </c>
      <c r="K664" s="59">
        <v>531.32000000000005</v>
      </c>
      <c r="L664" s="60">
        <f>IF(AND(A664&gt;=Workings!$B$7, A664&lt;=Workings!$C$7, B664="Scheduled", G664&gt;0, F664&gt;0, (F664/G664)&gt;0.9, OR(D664="RAK", D664="CMN", D664="AGA")), (J664/F664)*(F664-(G664*0.9)), 0)</f>
        <v>0</v>
      </c>
    </row>
    <row r="665" spans="1:12" x14ac:dyDescent="0.35">
      <c r="A665" s="8">
        <v>45215</v>
      </c>
      <c r="B665" s="9" t="s">
        <v>23</v>
      </c>
      <c r="C665" s="9" t="s">
        <v>34</v>
      </c>
      <c r="D665" s="9" t="s">
        <v>38</v>
      </c>
      <c r="E665" s="9" t="s">
        <v>24</v>
      </c>
      <c r="F665" s="9">
        <v>122</v>
      </c>
      <c r="G665" s="9">
        <v>186</v>
      </c>
      <c r="H665" s="9">
        <v>1</v>
      </c>
      <c r="I665" s="59">
        <v>33.6</v>
      </c>
      <c r="J665" s="59">
        <v>2413.16</v>
      </c>
      <c r="K665" s="59">
        <v>574.4</v>
      </c>
      <c r="L665" s="60">
        <f>IF(AND(A665&gt;=Workings!$B$7, A665&lt;=Workings!$C$7, B665="Scheduled", G665&gt;0, F665&gt;0, (F665/G665)&gt;0.9, OR(D665="RAK", D665="CMN", D665="AGA")), (J665/F665)*(F665-(G665*0.9)), 0)</f>
        <v>0</v>
      </c>
    </row>
    <row r="666" spans="1:12" x14ac:dyDescent="0.35">
      <c r="A666" s="8">
        <v>45217</v>
      </c>
      <c r="B666" s="9" t="s">
        <v>23</v>
      </c>
      <c r="C666" s="9" t="s">
        <v>34</v>
      </c>
      <c r="D666" s="9" t="s">
        <v>38</v>
      </c>
      <c r="E666" s="9" t="s">
        <v>22</v>
      </c>
      <c r="F666" s="9">
        <v>94</v>
      </c>
      <c r="G666" s="9">
        <v>186</v>
      </c>
      <c r="H666" s="9">
        <v>1</v>
      </c>
      <c r="I666" s="59"/>
      <c r="J666" s="59"/>
      <c r="K666" s="59"/>
      <c r="L666" s="60">
        <f>IF(AND(A666&gt;=Workings!$B$7, A666&lt;=Workings!$C$7, B666="Scheduled", G666&gt;0, F666&gt;0, (F666/G666)&gt;0.9, OR(D666="RAK", D666="CMN", D666="AGA")), (J666/F666)*(F666-(G666*0.9)), 0)</f>
        <v>0</v>
      </c>
    </row>
    <row r="667" spans="1:12" x14ac:dyDescent="0.35">
      <c r="A667" s="8">
        <v>45217</v>
      </c>
      <c r="B667" s="9" t="s">
        <v>23</v>
      </c>
      <c r="C667" s="9" t="s">
        <v>34</v>
      </c>
      <c r="D667" s="9" t="s">
        <v>38</v>
      </c>
      <c r="E667" s="9" t="s">
        <v>24</v>
      </c>
      <c r="F667" s="9">
        <v>137</v>
      </c>
      <c r="G667" s="9">
        <v>186</v>
      </c>
      <c r="H667" s="9">
        <v>1</v>
      </c>
      <c r="I667" s="59">
        <v>25.2</v>
      </c>
      <c r="J667" s="59">
        <v>2709.86</v>
      </c>
      <c r="K667" s="59">
        <v>574.4</v>
      </c>
      <c r="L667" s="60">
        <f>IF(AND(A667&gt;=Workings!$B$7, A667&lt;=Workings!$C$7, B667="Scheduled", G667&gt;0, F667&gt;0, (F667/G667)&gt;0.9, OR(D667="RAK", D667="CMN", D667="AGA")), (J667/F667)*(F667-(G667*0.9)), 0)</f>
        <v>0</v>
      </c>
    </row>
    <row r="668" spans="1:12" x14ac:dyDescent="0.35">
      <c r="A668" s="8">
        <v>45218</v>
      </c>
      <c r="B668" s="9" t="s">
        <v>23</v>
      </c>
      <c r="C668" s="9" t="s">
        <v>34</v>
      </c>
      <c r="D668" s="9" t="s">
        <v>21</v>
      </c>
      <c r="E668" s="9" t="s">
        <v>22</v>
      </c>
      <c r="F668" s="9">
        <v>117</v>
      </c>
      <c r="G668" s="9">
        <v>180</v>
      </c>
      <c r="H668" s="9">
        <v>1</v>
      </c>
      <c r="I668" s="59"/>
      <c r="J668" s="59"/>
      <c r="K668" s="59"/>
      <c r="L668" s="60">
        <f>IF(AND(A668&gt;=Workings!$B$7, A668&lt;=Workings!$C$7, B668="Scheduled", G668&gt;0, F668&gt;0, (F668/G668)&gt;0.9, OR(D668="RAK", D668="CMN", D668="AGA")), (J668/F668)*(F668-(G668*0.9)), 0)</f>
        <v>0</v>
      </c>
    </row>
    <row r="669" spans="1:12" x14ac:dyDescent="0.35">
      <c r="A669" s="8">
        <v>45218</v>
      </c>
      <c r="B669" s="9" t="s">
        <v>23</v>
      </c>
      <c r="C669" s="9" t="s">
        <v>34</v>
      </c>
      <c r="D669" s="9" t="s">
        <v>21</v>
      </c>
      <c r="E669" s="9" t="s">
        <v>24</v>
      </c>
      <c r="F669" s="9">
        <v>130</v>
      </c>
      <c r="G669" s="9">
        <v>180</v>
      </c>
      <c r="H669" s="9">
        <v>1</v>
      </c>
      <c r="I669" s="59">
        <v>24.26</v>
      </c>
      <c r="J669" s="59">
        <v>2571.4</v>
      </c>
      <c r="K669" s="59">
        <v>552.86</v>
      </c>
      <c r="L669" s="60">
        <f>IF(AND(A669&gt;=Workings!$B$7, A669&lt;=Workings!$C$7, B669="Scheduled", G669&gt;0, F669&gt;0, (F669/G669)&gt;0.9, OR(D669="RAK", D669="CMN", D669="AGA")), (J669/F669)*(F669-(G669*0.9)), 0)</f>
        <v>0</v>
      </c>
    </row>
    <row r="670" spans="1:12" x14ac:dyDescent="0.35">
      <c r="A670" s="8">
        <v>45219</v>
      </c>
      <c r="B670" s="9" t="s">
        <v>23</v>
      </c>
      <c r="C670" s="9" t="s">
        <v>34</v>
      </c>
      <c r="D670" s="9" t="s">
        <v>38</v>
      </c>
      <c r="E670" s="9" t="s">
        <v>22</v>
      </c>
      <c r="F670" s="9">
        <v>132</v>
      </c>
      <c r="G670" s="9">
        <v>150</v>
      </c>
      <c r="H670" s="9">
        <v>1</v>
      </c>
      <c r="I670" s="59"/>
      <c r="J670" s="59"/>
      <c r="K670" s="59"/>
      <c r="L670" s="60">
        <f>IF(AND(A670&gt;=Workings!$B$7, A670&lt;=Workings!$C$7, B670="Scheduled", G670&gt;0, F670&gt;0, (F670/G670)&gt;0.9, OR(D670="RAK", D670="CMN", D670="AGA")), (J670/F670)*(F670-(G670*0.9)), 0)</f>
        <v>0</v>
      </c>
    </row>
    <row r="671" spans="1:12" x14ac:dyDescent="0.35">
      <c r="A671" s="8">
        <v>45219</v>
      </c>
      <c r="B671" s="9" t="s">
        <v>23</v>
      </c>
      <c r="C671" s="9" t="s">
        <v>34</v>
      </c>
      <c r="D671" s="9" t="s">
        <v>21</v>
      </c>
      <c r="E671" s="9" t="s">
        <v>22</v>
      </c>
      <c r="F671" s="9">
        <v>155</v>
      </c>
      <c r="G671" s="9">
        <v>180</v>
      </c>
      <c r="H671" s="9">
        <v>1</v>
      </c>
      <c r="I671" s="59"/>
      <c r="J671" s="59"/>
      <c r="K671" s="59"/>
      <c r="L671" s="60">
        <f>IF(AND(A671&gt;=Workings!$B$7, A671&lt;=Workings!$C$7, B671="Scheduled", G671&gt;0, F671&gt;0, (F671/G671)&gt;0.9, OR(D671="RAK", D671="CMN", D671="AGA")), (J671/F671)*(F671-(G671*0.9)), 0)</f>
        <v>0</v>
      </c>
    </row>
    <row r="672" spans="1:12" x14ac:dyDescent="0.35">
      <c r="A672" s="8">
        <v>45219</v>
      </c>
      <c r="B672" s="9" t="s">
        <v>23</v>
      </c>
      <c r="C672" s="9" t="s">
        <v>34</v>
      </c>
      <c r="D672" s="9" t="s">
        <v>38</v>
      </c>
      <c r="E672" s="9" t="s">
        <v>24</v>
      </c>
      <c r="F672" s="9">
        <v>124</v>
      </c>
      <c r="G672" s="9">
        <v>150</v>
      </c>
      <c r="H672" s="9">
        <v>1</v>
      </c>
      <c r="I672" s="59">
        <v>28.56</v>
      </c>
      <c r="J672" s="59">
        <v>2452.7199999999998</v>
      </c>
      <c r="K672" s="59">
        <v>488.24</v>
      </c>
      <c r="L672" s="60">
        <f>IF(AND(A672&gt;=Workings!$B$7, A672&lt;=Workings!$C$7, B672="Scheduled", G672&gt;0, F672&gt;0, (F672/G672)&gt;0.9, OR(D672="RAK", D672="CMN", D672="AGA")), (J672/F672)*(F672-(G672*0.9)), 0)</f>
        <v>0</v>
      </c>
    </row>
    <row r="673" spans="1:12" x14ac:dyDescent="0.35">
      <c r="A673" s="8">
        <v>45219</v>
      </c>
      <c r="B673" s="9" t="s">
        <v>23</v>
      </c>
      <c r="C673" s="9" t="s">
        <v>34</v>
      </c>
      <c r="D673" s="9" t="s">
        <v>21</v>
      </c>
      <c r="E673" s="9" t="s">
        <v>24</v>
      </c>
      <c r="F673" s="9">
        <v>136</v>
      </c>
      <c r="G673" s="9">
        <v>180</v>
      </c>
      <c r="H673" s="9">
        <v>1</v>
      </c>
      <c r="I673" s="59">
        <v>38.85</v>
      </c>
      <c r="J673" s="59">
        <v>2690.08</v>
      </c>
      <c r="K673" s="59">
        <v>531.32000000000005</v>
      </c>
      <c r="L673" s="60">
        <f>IF(AND(A673&gt;=Workings!$B$7, A673&lt;=Workings!$C$7, B673="Scheduled", G673&gt;0, F673&gt;0, (F673/G673)&gt;0.9, OR(D673="RAK", D673="CMN", D673="AGA")), (J673/F673)*(F673-(G673*0.9)), 0)</f>
        <v>0</v>
      </c>
    </row>
    <row r="674" spans="1:12" x14ac:dyDescent="0.35">
      <c r="A674" s="8">
        <v>45220</v>
      </c>
      <c r="B674" s="9" t="s">
        <v>23</v>
      </c>
      <c r="C674" s="9" t="s">
        <v>34</v>
      </c>
      <c r="D674" s="9" t="s">
        <v>21</v>
      </c>
      <c r="E674" s="9" t="s">
        <v>22</v>
      </c>
      <c r="F674" s="9">
        <v>101</v>
      </c>
      <c r="G674" s="9">
        <v>150</v>
      </c>
      <c r="H674" s="9">
        <v>1</v>
      </c>
      <c r="I674" s="59"/>
      <c r="J674" s="59"/>
      <c r="K674" s="59"/>
      <c r="L674" s="60">
        <f>IF(AND(A674&gt;=Workings!$B$7, A674&lt;=Workings!$C$7, B674="Scheduled", G674&gt;0, F674&gt;0, (F674/G674)&gt;0.9, OR(D674="RAK", D674="CMN", D674="AGA")), (J674/F674)*(F674-(G674*0.9)), 0)</f>
        <v>0</v>
      </c>
    </row>
    <row r="675" spans="1:12" x14ac:dyDescent="0.35">
      <c r="A675" s="8">
        <v>45220</v>
      </c>
      <c r="B675" s="9" t="s">
        <v>23</v>
      </c>
      <c r="C675" s="9" t="s">
        <v>34</v>
      </c>
      <c r="D675" s="9" t="s">
        <v>21</v>
      </c>
      <c r="E675" s="9" t="s">
        <v>24</v>
      </c>
      <c r="F675" s="9">
        <v>84</v>
      </c>
      <c r="G675" s="9">
        <v>150</v>
      </c>
      <c r="H675" s="9">
        <v>1</v>
      </c>
      <c r="I675" s="59">
        <v>21.42</v>
      </c>
      <c r="J675" s="59">
        <v>1661.52</v>
      </c>
      <c r="K675" s="59">
        <v>488.24</v>
      </c>
      <c r="L675" s="60">
        <f>IF(AND(A675&gt;=Workings!$B$7, A675&lt;=Workings!$C$7, B675="Scheduled", G675&gt;0, F675&gt;0, (F675/G675)&gt;0.9, OR(D675="RAK", D675="CMN", D675="AGA")), (J675/F675)*(F675-(G675*0.9)), 0)</f>
        <v>0</v>
      </c>
    </row>
    <row r="676" spans="1:12" x14ac:dyDescent="0.35">
      <c r="A676" s="8">
        <v>45221</v>
      </c>
      <c r="B676" s="9" t="s">
        <v>23</v>
      </c>
      <c r="C676" s="9" t="s">
        <v>34</v>
      </c>
      <c r="D676" s="9" t="s">
        <v>38</v>
      </c>
      <c r="E676" s="9" t="s">
        <v>22</v>
      </c>
      <c r="F676" s="9">
        <v>136</v>
      </c>
      <c r="G676" s="9">
        <v>180</v>
      </c>
      <c r="H676" s="9">
        <v>1</v>
      </c>
      <c r="I676" s="59"/>
      <c r="J676" s="59"/>
      <c r="K676" s="59"/>
      <c r="L676" s="60">
        <f>IF(AND(A676&gt;=Workings!$B$7, A676&lt;=Workings!$C$7, B676="Scheduled", G676&gt;0, F676&gt;0, (F676/G676)&gt;0.9, OR(D676="RAK", D676="CMN", D676="AGA")), (J676/F676)*(F676-(G676*0.9)), 0)</f>
        <v>0</v>
      </c>
    </row>
    <row r="677" spans="1:12" x14ac:dyDescent="0.35">
      <c r="A677" s="8">
        <v>45221</v>
      </c>
      <c r="B677" s="9" t="s">
        <v>23</v>
      </c>
      <c r="C677" s="9" t="s">
        <v>34</v>
      </c>
      <c r="D677" s="9" t="s">
        <v>21</v>
      </c>
      <c r="E677" s="9" t="s">
        <v>22</v>
      </c>
      <c r="F677" s="9">
        <v>175</v>
      </c>
      <c r="G677" s="9">
        <v>180</v>
      </c>
      <c r="H677" s="9">
        <v>1</v>
      </c>
      <c r="I677" s="59"/>
      <c r="J677" s="59"/>
      <c r="K677" s="59"/>
      <c r="L677" s="60">
        <f>IF(AND(A677&gt;=Workings!$B$7, A677&lt;=Workings!$C$7, B677="Scheduled", G677&gt;0, F677&gt;0, (F677/G677)&gt;0.9, OR(D677="RAK", D677="CMN", D677="AGA")), (J677/F677)*(F677-(G677*0.9)), 0)</f>
        <v>0</v>
      </c>
    </row>
    <row r="678" spans="1:12" x14ac:dyDescent="0.35">
      <c r="A678" s="8">
        <v>45221</v>
      </c>
      <c r="B678" s="9" t="s">
        <v>23</v>
      </c>
      <c r="C678" s="9" t="s">
        <v>34</v>
      </c>
      <c r="D678" s="9" t="s">
        <v>38</v>
      </c>
      <c r="E678" s="9" t="s">
        <v>24</v>
      </c>
      <c r="F678" s="9">
        <v>110</v>
      </c>
      <c r="G678" s="9">
        <v>180</v>
      </c>
      <c r="H678" s="9">
        <v>1</v>
      </c>
      <c r="I678" s="59">
        <v>48.51</v>
      </c>
      <c r="J678" s="59">
        <v>2175.8000000000002</v>
      </c>
      <c r="K678" s="59">
        <v>552.86</v>
      </c>
      <c r="L678" s="60">
        <f>IF(AND(A678&gt;=Workings!$B$7, A678&lt;=Workings!$C$7, B678="Scheduled", G678&gt;0, F678&gt;0, (F678/G678)&gt;0.9, OR(D678="RAK", D678="CMN", D678="AGA")), (J678/F678)*(F678-(G678*0.9)), 0)</f>
        <v>0</v>
      </c>
    </row>
    <row r="679" spans="1:12" x14ac:dyDescent="0.35">
      <c r="A679" s="8">
        <v>45221</v>
      </c>
      <c r="B679" s="9" t="s">
        <v>23</v>
      </c>
      <c r="C679" s="9" t="s">
        <v>34</v>
      </c>
      <c r="D679" s="9" t="s">
        <v>21</v>
      </c>
      <c r="E679" s="9" t="s">
        <v>24</v>
      </c>
      <c r="F679" s="9">
        <v>138</v>
      </c>
      <c r="G679" s="9">
        <v>180</v>
      </c>
      <c r="H679" s="9">
        <v>1</v>
      </c>
      <c r="I679" s="59">
        <v>24.26</v>
      </c>
      <c r="J679" s="59">
        <v>2729.64</v>
      </c>
      <c r="K679" s="59">
        <v>552.86</v>
      </c>
      <c r="L679" s="60">
        <f>IF(AND(A679&gt;=Workings!$B$7, A679&lt;=Workings!$C$7, B679="Scheduled", G679&gt;0, F679&gt;0, (F679/G679)&gt;0.9, OR(D679="RAK", D679="CMN", D679="AGA")), (J679/F679)*(F679-(G679*0.9)), 0)</f>
        <v>0</v>
      </c>
    </row>
    <row r="680" spans="1:12" x14ac:dyDescent="0.35">
      <c r="A680" s="8">
        <v>45222</v>
      </c>
      <c r="B680" s="9" t="s">
        <v>23</v>
      </c>
      <c r="C680" s="9" t="s">
        <v>34</v>
      </c>
      <c r="D680" s="9" t="s">
        <v>21</v>
      </c>
      <c r="E680" s="9" t="s">
        <v>22</v>
      </c>
      <c r="F680" s="9">
        <v>155</v>
      </c>
      <c r="G680" s="9">
        <v>180</v>
      </c>
      <c r="H680" s="9">
        <v>1</v>
      </c>
      <c r="I680" s="59"/>
      <c r="J680" s="59"/>
      <c r="K680" s="59"/>
      <c r="L680" s="60">
        <f>IF(AND(A680&gt;=Workings!$B$7, A680&lt;=Workings!$C$7, B680="Scheduled", G680&gt;0, F680&gt;0, (F680/G680)&gt;0.9, OR(D680="RAK", D680="CMN", D680="AGA")), (J680/F680)*(F680-(G680*0.9)), 0)</f>
        <v>0</v>
      </c>
    </row>
    <row r="681" spans="1:12" x14ac:dyDescent="0.35">
      <c r="A681" s="8">
        <v>45222</v>
      </c>
      <c r="B681" s="9" t="s">
        <v>23</v>
      </c>
      <c r="C681" s="9" t="s">
        <v>34</v>
      </c>
      <c r="D681" s="9" t="s">
        <v>38</v>
      </c>
      <c r="E681" s="9" t="s">
        <v>22</v>
      </c>
      <c r="F681" s="9">
        <v>131</v>
      </c>
      <c r="G681" s="9">
        <v>189</v>
      </c>
      <c r="H681" s="9">
        <v>1</v>
      </c>
      <c r="I681" s="59"/>
      <c r="J681" s="59"/>
      <c r="K681" s="59"/>
      <c r="L681" s="60">
        <f>IF(AND(A681&gt;=Workings!$B$7, A681&lt;=Workings!$C$7, B681="Scheduled", G681&gt;0, F681&gt;0, (F681/G681)&gt;0.9, OR(D681="RAK", D681="CMN", D681="AGA")), (J681/F681)*(F681-(G681*0.9)), 0)</f>
        <v>0</v>
      </c>
    </row>
    <row r="682" spans="1:12" x14ac:dyDescent="0.35">
      <c r="A682" s="8">
        <v>45222</v>
      </c>
      <c r="B682" s="9" t="s">
        <v>23</v>
      </c>
      <c r="C682" s="9" t="s">
        <v>34</v>
      </c>
      <c r="D682" s="9" t="s">
        <v>21</v>
      </c>
      <c r="E682" s="9" t="s">
        <v>24</v>
      </c>
      <c r="F682" s="9">
        <v>128</v>
      </c>
      <c r="G682" s="9">
        <v>180</v>
      </c>
      <c r="H682" s="9">
        <v>1</v>
      </c>
      <c r="I682" s="59">
        <v>24.26</v>
      </c>
      <c r="J682" s="59">
        <v>2531.84</v>
      </c>
      <c r="K682" s="59">
        <v>552.86</v>
      </c>
      <c r="L682" s="60">
        <f>IF(AND(A682&gt;=Workings!$B$7, A682&lt;=Workings!$C$7, B682="Scheduled", G682&gt;0, F682&gt;0, (F682/G682)&gt;0.9, OR(D682="RAK", D682="CMN", D682="AGA")), (J682/F682)*(F682-(G682*0.9)), 0)</f>
        <v>0</v>
      </c>
    </row>
    <row r="683" spans="1:12" x14ac:dyDescent="0.35">
      <c r="A683" s="8">
        <v>45222</v>
      </c>
      <c r="B683" s="9" t="s">
        <v>23</v>
      </c>
      <c r="C683" s="9" t="s">
        <v>34</v>
      </c>
      <c r="D683" s="9" t="s">
        <v>38</v>
      </c>
      <c r="E683" s="9" t="s">
        <v>24</v>
      </c>
      <c r="F683" s="9">
        <v>80</v>
      </c>
      <c r="G683" s="9">
        <v>189</v>
      </c>
      <c r="H683" s="9">
        <v>1</v>
      </c>
      <c r="I683" s="59">
        <v>25.2</v>
      </c>
      <c r="J683" s="59">
        <v>1582.4</v>
      </c>
      <c r="K683" s="59">
        <v>574.4</v>
      </c>
      <c r="L683" s="60">
        <f>IF(AND(A683&gt;=Workings!$B$7, A683&lt;=Workings!$C$7, B683="Scheduled", G683&gt;0, F683&gt;0, (F683/G683)&gt;0.9, OR(D683="RAK", D683="CMN", D683="AGA")), (J683/F683)*(F683-(G683*0.9)), 0)</f>
        <v>0</v>
      </c>
    </row>
    <row r="684" spans="1:12" x14ac:dyDescent="0.35">
      <c r="A684" s="8">
        <v>45224</v>
      </c>
      <c r="B684" s="9" t="s">
        <v>23</v>
      </c>
      <c r="C684" s="9" t="s">
        <v>34</v>
      </c>
      <c r="D684" s="9" t="s">
        <v>38</v>
      </c>
      <c r="E684" s="9" t="s">
        <v>22</v>
      </c>
      <c r="F684" s="9">
        <v>107</v>
      </c>
      <c r="G684" s="9">
        <v>186</v>
      </c>
      <c r="H684" s="9">
        <v>1</v>
      </c>
      <c r="I684" s="59"/>
      <c r="J684" s="59"/>
      <c r="K684" s="59"/>
      <c r="L684" s="60">
        <f>IF(AND(A684&gt;=Workings!$B$7, A684&lt;=Workings!$C$7, B684="Scheduled", G684&gt;0, F684&gt;0, (F684/G684)&gt;0.9, OR(D684="RAK", D684="CMN", D684="AGA")), (J684/F684)*(F684-(G684*0.9)), 0)</f>
        <v>0</v>
      </c>
    </row>
    <row r="685" spans="1:12" x14ac:dyDescent="0.35">
      <c r="A685" s="8">
        <v>45224</v>
      </c>
      <c r="B685" s="9" t="s">
        <v>23</v>
      </c>
      <c r="C685" s="9" t="s">
        <v>34</v>
      </c>
      <c r="D685" s="9" t="s">
        <v>38</v>
      </c>
      <c r="E685" s="9" t="s">
        <v>24</v>
      </c>
      <c r="F685" s="9">
        <v>91</v>
      </c>
      <c r="G685" s="9">
        <v>186</v>
      </c>
      <c r="H685" s="9">
        <v>1</v>
      </c>
      <c r="I685" s="59">
        <v>33.6</v>
      </c>
      <c r="J685" s="59">
        <v>1799.98</v>
      </c>
      <c r="K685" s="59">
        <v>574.4</v>
      </c>
      <c r="L685" s="60">
        <f>IF(AND(A685&gt;=Workings!$B$7, A685&lt;=Workings!$C$7, B685="Scheduled", G685&gt;0, F685&gt;0, (F685/G685)&gt;0.9, OR(D685="RAK", D685="CMN", D685="AGA")), (J685/F685)*(F685-(G685*0.9)), 0)</f>
        <v>0</v>
      </c>
    </row>
    <row r="686" spans="1:12" x14ac:dyDescent="0.35">
      <c r="A686" s="8">
        <v>45225</v>
      </c>
      <c r="B686" s="9" t="s">
        <v>23</v>
      </c>
      <c r="C686" s="9" t="s">
        <v>34</v>
      </c>
      <c r="D686" s="9" t="s">
        <v>21</v>
      </c>
      <c r="E686" s="9" t="s">
        <v>22</v>
      </c>
      <c r="F686" s="9">
        <v>102</v>
      </c>
      <c r="G686" s="9">
        <v>150</v>
      </c>
      <c r="H686" s="9">
        <v>1</v>
      </c>
      <c r="I686" s="59"/>
      <c r="J686" s="59"/>
      <c r="K686" s="59"/>
      <c r="L686" s="60">
        <f>IF(AND(A686&gt;=Workings!$B$7, A686&lt;=Workings!$C$7, B686="Scheduled", G686&gt;0, F686&gt;0, (F686/G686)&gt;0.9, OR(D686="RAK", D686="CMN", D686="AGA")), (J686/F686)*(F686-(G686*0.9)), 0)</f>
        <v>0</v>
      </c>
    </row>
    <row r="687" spans="1:12" x14ac:dyDescent="0.35">
      <c r="A687" s="8">
        <v>45225</v>
      </c>
      <c r="B687" s="9" t="s">
        <v>23</v>
      </c>
      <c r="C687" s="9" t="s">
        <v>34</v>
      </c>
      <c r="D687" s="9" t="s">
        <v>21</v>
      </c>
      <c r="E687" s="9" t="s">
        <v>24</v>
      </c>
      <c r="F687" s="9">
        <v>129</v>
      </c>
      <c r="G687" s="9">
        <v>150</v>
      </c>
      <c r="H687" s="9">
        <v>1</v>
      </c>
      <c r="I687" s="59">
        <v>28.56</v>
      </c>
      <c r="J687" s="59">
        <v>2551.62</v>
      </c>
      <c r="K687" s="59">
        <v>488.24</v>
      </c>
      <c r="L687" s="60">
        <f>IF(AND(A687&gt;=Workings!$B$7, A687&lt;=Workings!$C$7, B687="Scheduled", G687&gt;0, F687&gt;0, (F687/G687)&gt;0.9, OR(D687="RAK", D687="CMN", D687="AGA")), (J687/F687)*(F687-(G687*0.9)), 0)</f>
        <v>0</v>
      </c>
    </row>
    <row r="688" spans="1:12" x14ac:dyDescent="0.35">
      <c r="A688" s="8">
        <v>45226</v>
      </c>
      <c r="B688" s="9" t="s">
        <v>23</v>
      </c>
      <c r="C688" s="9" t="s">
        <v>34</v>
      </c>
      <c r="D688" s="9" t="s">
        <v>38</v>
      </c>
      <c r="E688" s="9" t="s">
        <v>22</v>
      </c>
      <c r="F688" s="9">
        <v>136</v>
      </c>
      <c r="G688" s="9">
        <v>144</v>
      </c>
      <c r="H688" s="9">
        <v>1</v>
      </c>
      <c r="I688" s="59"/>
      <c r="J688" s="59"/>
      <c r="K688" s="59"/>
      <c r="L688" s="60">
        <f>IF(AND(A688&gt;=Workings!$B$7, A688&lt;=Workings!$C$7, B688="Scheduled", G688&gt;0, F688&gt;0, (F688/G688)&gt;0.9, OR(D688="RAK", D688="CMN", D688="AGA")), (J688/F688)*(F688-(G688*0.9)), 0)</f>
        <v>0</v>
      </c>
    </row>
    <row r="689" spans="1:12" x14ac:dyDescent="0.35">
      <c r="A689" s="8">
        <v>45226</v>
      </c>
      <c r="B689" s="9" t="s">
        <v>23</v>
      </c>
      <c r="C689" s="9" t="s">
        <v>34</v>
      </c>
      <c r="D689" s="9" t="s">
        <v>21</v>
      </c>
      <c r="E689" s="9" t="s">
        <v>22</v>
      </c>
      <c r="F689" s="9">
        <v>175</v>
      </c>
      <c r="G689" s="9">
        <v>180</v>
      </c>
      <c r="H689" s="9">
        <v>1</v>
      </c>
      <c r="I689" s="59"/>
      <c r="J689" s="59"/>
      <c r="K689" s="59"/>
      <c r="L689" s="60">
        <f>IF(AND(A689&gt;=Workings!$B$7, A689&lt;=Workings!$C$7, B689="Scheduled", G689&gt;0, F689&gt;0, (F689/G689)&gt;0.9, OR(D689="RAK", D689="CMN", D689="AGA")), (J689/F689)*(F689-(G689*0.9)), 0)</f>
        <v>0</v>
      </c>
    </row>
    <row r="690" spans="1:12" x14ac:dyDescent="0.35">
      <c r="A690" s="8">
        <v>45226</v>
      </c>
      <c r="B690" s="9" t="s">
        <v>23</v>
      </c>
      <c r="C690" s="9" t="s">
        <v>34</v>
      </c>
      <c r="D690" s="9" t="s">
        <v>38</v>
      </c>
      <c r="E690" s="9" t="s">
        <v>24</v>
      </c>
      <c r="F690" s="9">
        <v>108</v>
      </c>
      <c r="G690" s="9">
        <v>144</v>
      </c>
      <c r="H690" s="9">
        <v>1</v>
      </c>
      <c r="I690" s="59">
        <v>42.84</v>
      </c>
      <c r="J690" s="59">
        <v>2136.2399999999998</v>
      </c>
      <c r="K690" s="59">
        <v>488.24</v>
      </c>
      <c r="L690" s="60">
        <f>IF(AND(A690&gt;=Workings!$B$7, A690&lt;=Workings!$C$7, B690="Scheduled", G690&gt;0, F690&gt;0, (F690/G690)&gt;0.9, OR(D690="RAK", D690="CMN", D690="AGA")), (J690/F690)*(F690-(G690*0.9)), 0)</f>
        <v>0</v>
      </c>
    </row>
    <row r="691" spans="1:12" x14ac:dyDescent="0.35">
      <c r="A691" s="8">
        <v>45226</v>
      </c>
      <c r="B691" s="9" t="s">
        <v>23</v>
      </c>
      <c r="C691" s="9" t="s">
        <v>34</v>
      </c>
      <c r="D691" s="9" t="s">
        <v>21</v>
      </c>
      <c r="E691" s="9" t="s">
        <v>24</v>
      </c>
      <c r="F691" s="9">
        <v>155</v>
      </c>
      <c r="G691" s="9">
        <v>180</v>
      </c>
      <c r="H691" s="9">
        <v>1</v>
      </c>
      <c r="I691" s="59">
        <v>24.26</v>
      </c>
      <c r="J691" s="59">
        <v>3065.9</v>
      </c>
      <c r="K691" s="59">
        <v>552.86</v>
      </c>
      <c r="L691" s="60">
        <f>IF(AND(A691&gt;=Workings!$B$7, A691&lt;=Workings!$C$7, B691="Scheduled", G691&gt;0, F691&gt;0, (F691/G691)&gt;0.9, OR(D691="RAK", D691="CMN", D691="AGA")), (J691/F691)*(F691-(G691*0.9)), 0)</f>
        <v>0</v>
      </c>
    </row>
    <row r="692" spans="1:12" x14ac:dyDescent="0.35">
      <c r="A692" s="8">
        <v>45227</v>
      </c>
      <c r="B692" s="9" t="s">
        <v>23</v>
      </c>
      <c r="C692" s="9" t="s">
        <v>34</v>
      </c>
      <c r="D692" s="9" t="s">
        <v>21</v>
      </c>
      <c r="E692" s="9" t="s">
        <v>22</v>
      </c>
      <c r="F692" s="9">
        <v>92</v>
      </c>
      <c r="G692" s="9">
        <v>180</v>
      </c>
      <c r="H692" s="9">
        <v>1</v>
      </c>
      <c r="I692" s="59"/>
      <c r="J692" s="59"/>
      <c r="K692" s="59"/>
      <c r="L692" s="60">
        <f>IF(AND(A692&gt;=Workings!$B$7, A692&lt;=Workings!$C$7, B692="Scheduled", G692&gt;0, F692&gt;0, (F692/G692)&gt;0.9, OR(D692="RAK", D692="CMN", D692="AGA")), (J692/F692)*(F692-(G692*0.9)), 0)</f>
        <v>0</v>
      </c>
    </row>
    <row r="693" spans="1:12" x14ac:dyDescent="0.35">
      <c r="A693" s="8">
        <v>45227</v>
      </c>
      <c r="B693" s="9" t="s">
        <v>23</v>
      </c>
      <c r="C693" s="9" t="s">
        <v>34</v>
      </c>
      <c r="D693" s="9" t="s">
        <v>21</v>
      </c>
      <c r="E693" s="9" t="s">
        <v>24</v>
      </c>
      <c r="F693" s="9">
        <v>85</v>
      </c>
      <c r="G693" s="9">
        <v>180</v>
      </c>
      <c r="H693" s="9">
        <v>1</v>
      </c>
      <c r="I693" s="59">
        <v>24.26</v>
      </c>
      <c r="J693" s="59">
        <v>1681.3</v>
      </c>
      <c r="K693" s="59">
        <v>552.86</v>
      </c>
      <c r="L693" s="60">
        <f>IF(AND(A693&gt;=Workings!$B$7, A693&lt;=Workings!$C$7, B693="Scheduled", G693&gt;0, F693&gt;0, (F693/G693)&gt;0.9, OR(D693="RAK", D693="CMN", D693="AGA")), (J693/F693)*(F693-(G693*0.9)), 0)</f>
        <v>0</v>
      </c>
    </row>
    <row r="694" spans="1:12" x14ac:dyDescent="0.35">
      <c r="A694" s="8">
        <v>45228</v>
      </c>
      <c r="B694" s="9" t="s">
        <v>23</v>
      </c>
      <c r="C694" s="9" t="s">
        <v>34</v>
      </c>
      <c r="D694" s="9" t="s">
        <v>38</v>
      </c>
      <c r="E694" s="9" t="s">
        <v>22</v>
      </c>
      <c r="F694" s="9">
        <v>98</v>
      </c>
      <c r="G694" s="9">
        <v>180</v>
      </c>
      <c r="H694" s="9">
        <v>1</v>
      </c>
      <c r="I694" s="59"/>
      <c r="J694" s="59"/>
      <c r="K694" s="59"/>
      <c r="L694" s="60">
        <f>IF(AND(A694&gt;=Workings!$B$7, A694&lt;=Workings!$C$7, B694="Scheduled", G694&gt;0, F694&gt;0, (F694/G694)&gt;0.9, OR(D694="RAK", D694="CMN", D694="AGA")), (J694/F694)*(F694-(G694*0.9)), 0)</f>
        <v>0</v>
      </c>
    </row>
    <row r="695" spans="1:12" x14ac:dyDescent="0.35">
      <c r="A695" s="8">
        <v>45228</v>
      </c>
      <c r="B695" s="9" t="s">
        <v>23</v>
      </c>
      <c r="C695" s="9" t="s">
        <v>34</v>
      </c>
      <c r="D695" s="9" t="s">
        <v>21</v>
      </c>
      <c r="E695" s="9" t="s">
        <v>22</v>
      </c>
      <c r="F695" s="9">
        <v>142</v>
      </c>
      <c r="G695" s="9">
        <v>150</v>
      </c>
      <c r="H695" s="9">
        <v>1</v>
      </c>
      <c r="I695" s="59"/>
      <c r="J695" s="59"/>
      <c r="K695" s="59"/>
      <c r="L695" s="60">
        <f>IF(AND(A695&gt;=Workings!$B$7, A695&lt;=Workings!$C$7, B695="Scheduled", G695&gt;0, F695&gt;0, (F695/G695)&gt;0.9, OR(D695="RAK", D695="CMN", D695="AGA")), (J695/F695)*(F695-(G695*0.9)), 0)</f>
        <v>0</v>
      </c>
    </row>
    <row r="696" spans="1:12" x14ac:dyDescent="0.35">
      <c r="A696" s="8">
        <v>45228</v>
      </c>
      <c r="B696" s="9" t="s">
        <v>23</v>
      </c>
      <c r="C696" s="9" t="s">
        <v>34</v>
      </c>
      <c r="D696" s="9" t="s">
        <v>38</v>
      </c>
      <c r="E696" s="9" t="s">
        <v>24</v>
      </c>
      <c r="F696" s="9">
        <v>99</v>
      </c>
      <c r="G696" s="9">
        <v>180</v>
      </c>
      <c r="H696" s="9">
        <v>1</v>
      </c>
      <c r="I696" s="59">
        <v>31.08</v>
      </c>
      <c r="J696" s="59">
        <v>1809.72</v>
      </c>
      <c r="K696" s="59">
        <v>531.32000000000005</v>
      </c>
      <c r="L696" s="60">
        <f>IF(AND(A696&gt;=Workings!$B$7, A696&lt;=Workings!$C$7, B696="Scheduled", G696&gt;0, F696&gt;0, (F696/G696)&gt;0.9, OR(D696="RAK", D696="CMN", D696="AGA")), (J696/F696)*(F696-(G696*0.9)), 0)</f>
        <v>0</v>
      </c>
    </row>
    <row r="697" spans="1:12" x14ac:dyDescent="0.35">
      <c r="A697" s="8">
        <v>45228</v>
      </c>
      <c r="B697" s="9" t="s">
        <v>23</v>
      </c>
      <c r="C697" s="9" t="s">
        <v>34</v>
      </c>
      <c r="D697" s="9" t="s">
        <v>21</v>
      </c>
      <c r="E697" s="9" t="s">
        <v>24</v>
      </c>
      <c r="F697" s="9">
        <v>131</v>
      </c>
      <c r="G697" s="9">
        <v>150</v>
      </c>
      <c r="H697" s="9">
        <v>1</v>
      </c>
      <c r="I697" s="59">
        <v>14.28</v>
      </c>
      <c r="J697" s="59">
        <v>2394.6799999999998</v>
      </c>
      <c r="K697" s="59">
        <v>488.24</v>
      </c>
      <c r="L697" s="60">
        <f>IF(AND(A697&gt;=Workings!$B$7, A697&lt;=Workings!$C$7, B697="Scheduled", G697&gt;0, F697&gt;0, (F697/G697)&gt;0.9, OR(D697="RAK", D697="CMN", D697="AGA")), (J697/F697)*(F697-(G697*0.9)), 0)</f>
        <v>0</v>
      </c>
    </row>
    <row r="698" spans="1:12" x14ac:dyDescent="0.35">
      <c r="A698" s="8">
        <v>45232</v>
      </c>
      <c r="B698" s="9" t="s">
        <v>23</v>
      </c>
      <c r="C698" s="9" t="s">
        <v>34</v>
      </c>
      <c r="D698" s="9" t="s">
        <v>38</v>
      </c>
      <c r="E698" s="9" t="s">
        <v>22</v>
      </c>
      <c r="F698" s="9">
        <v>55</v>
      </c>
      <c r="G698" s="9">
        <v>180</v>
      </c>
      <c r="H698" s="9">
        <v>1</v>
      </c>
      <c r="I698" s="59"/>
      <c r="J698" s="59"/>
      <c r="K698" s="59"/>
      <c r="L698" s="60">
        <f>IF(AND(A698&gt;=Workings!$B$7, A698&lt;=Workings!$C$7, B698="Scheduled", G698&gt;0, F698&gt;0, (F698/G698)&gt;0.9, OR(D698="RAK", D698="CMN", D698="AGA")), (J698/F698)*(F698-(G698*0.9)), 0)</f>
        <v>0</v>
      </c>
    </row>
    <row r="699" spans="1:12" x14ac:dyDescent="0.35">
      <c r="A699" s="8">
        <v>45232</v>
      </c>
      <c r="B699" s="9" t="s">
        <v>23</v>
      </c>
      <c r="C699" s="9" t="s">
        <v>34</v>
      </c>
      <c r="D699" s="9" t="s">
        <v>38</v>
      </c>
      <c r="E699" s="9" t="s">
        <v>24</v>
      </c>
      <c r="F699" s="9">
        <v>82</v>
      </c>
      <c r="G699" s="9">
        <v>180</v>
      </c>
      <c r="H699" s="9">
        <v>1</v>
      </c>
      <c r="I699" s="59">
        <v>32.340000000000003</v>
      </c>
      <c r="J699" s="59">
        <v>1498.96</v>
      </c>
      <c r="K699" s="59">
        <v>552.86</v>
      </c>
      <c r="L699" s="60">
        <f>IF(AND(A699&gt;=Workings!$B$7, A699&lt;=Workings!$C$7, B699="Scheduled", G699&gt;0, F699&gt;0, (F699/G699)&gt;0.9, OR(D699="RAK", D699="CMN", D699="AGA")), (J699/F699)*(F699-(G699*0.9)), 0)</f>
        <v>0</v>
      </c>
    </row>
    <row r="700" spans="1:12" x14ac:dyDescent="0.35">
      <c r="A700" s="8">
        <v>45233</v>
      </c>
      <c r="B700" s="9" t="s">
        <v>23</v>
      </c>
      <c r="C700" s="9" t="s">
        <v>34</v>
      </c>
      <c r="D700" s="9" t="s">
        <v>21</v>
      </c>
      <c r="E700" s="9" t="s">
        <v>22</v>
      </c>
      <c r="F700" s="9">
        <v>59</v>
      </c>
      <c r="G700" s="9">
        <v>180</v>
      </c>
      <c r="H700" s="9">
        <v>1</v>
      </c>
      <c r="I700" s="59"/>
      <c r="J700" s="59"/>
      <c r="K700" s="59"/>
      <c r="L700" s="60">
        <f>IF(AND(A700&gt;=Workings!$B$7, A700&lt;=Workings!$C$7, B700="Scheduled", G700&gt;0, F700&gt;0, (F700/G700)&gt;0.9, OR(D700="RAK", D700="CMN", D700="AGA")), (J700/F700)*(F700-(G700*0.9)), 0)</f>
        <v>0</v>
      </c>
    </row>
    <row r="701" spans="1:12" x14ac:dyDescent="0.35">
      <c r="A701" s="8">
        <v>45233</v>
      </c>
      <c r="B701" s="9" t="s">
        <v>23</v>
      </c>
      <c r="C701" s="9" t="s">
        <v>34</v>
      </c>
      <c r="D701" s="9" t="s">
        <v>21</v>
      </c>
      <c r="E701" s="9" t="s">
        <v>24</v>
      </c>
      <c r="F701" s="9">
        <v>115</v>
      </c>
      <c r="G701" s="9">
        <v>180</v>
      </c>
      <c r="H701" s="9">
        <v>1</v>
      </c>
      <c r="I701" s="59">
        <v>32.340000000000003</v>
      </c>
      <c r="J701" s="59">
        <v>2102.1999999999998</v>
      </c>
      <c r="K701" s="59">
        <v>552.86</v>
      </c>
      <c r="L701" s="60">
        <f>IF(AND(A701&gt;=Workings!$B$7, A701&lt;=Workings!$C$7, B701="Scheduled", G701&gt;0, F701&gt;0, (F701/G701)&gt;0.9, OR(D701="RAK", D701="CMN", D701="AGA")), (J701/F701)*(F701-(G701*0.9)), 0)</f>
        <v>0</v>
      </c>
    </row>
    <row r="702" spans="1:12" x14ac:dyDescent="0.35">
      <c r="A702" s="8">
        <v>45235</v>
      </c>
      <c r="B702" s="9" t="s">
        <v>23</v>
      </c>
      <c r="C702" s="9" t="s">
        <v>34</v>
      </c>
      <c r="D702" s="9" t="s">
        <v>38</v>
      </c>
      <c r="E702" s="9" t="s">
        <v>22</v>
      </c>
      <c r="F702" s="9">
        <v>51</v>
      </c>
      <c r="G702" s="9">
        <v>150</v>
      </c>
      <c r="H702" s="9">
        <v>1</v>
      </c>
      <c r="I702" s="59"/>
      <c r="J702" s="59"/>
      <c r="K702" s="59"/>
      <c r="L702" s="60">
        <f>IF(AND(A702&gt;=Workings!$B$7, A702&lt;=Workings!$C$7, B702="Scheduled", G702&gt;0, F702&gt;0, (F702/G702)&gt;0.9, OR(D702="RAK", D702="CMN", D702="AGA")), (J702/F702)*(F702-(G702*0.9)), 0)</f>
        <v>0</v>
      </c>
    </row>
    <row r="703" spans="1:12" x14ac:dyDescent="0.35">
      <c r="A703" s="8">
        <v>45235</v>
      </c>
      <c r="B703" s="9" t="s">
        <v>23</v>
      </c>
      <c r="C703" s="9" t="s">
        <v>34</v>
      </c>
      <c r="D703" s="9" t="s">
        <v>21</v>
      </c>
      <c r="E703" s="9" t="s">
        <v>22</v>
      </c>
      <c r="F703" s="9">
        <v>65</v>
      </c>
      <c r="G703" s="9">
        <v>144</v>
      </c>
      <c r="H703" s="9">
        <v>1</v>
      </c>
      <c r="I703" s="59"/>
      <c r="J703" s="59"/>
      <c r="K703" s="59"/>
      <c r="L703" s="60">
        <f>IF(AND(A703&gt;=Workings!$B$7, A703&lt;=Workings!$C$7, B703="Scheduled", G703&gt;0, F703&gt;0, (F703/G703)&gt;0.9, OR(D703="RAK", D703="CMN", D703="AGA")), (J703/F703)*(F703-(G703*0.9)), 0)</f>
        <v>0</v>
      </c>
    </row>
    <row r="704" spans="1:12" x14ac:dyDescent="0.35">
      <c r="A704" s="8">
        <v>45235</v>
      </c>
      <c r="B704" s="9" t="s">
        <v>23</v>
      </c>
      <c r="C704" s="9" t="s">
        <v>34</v>
      </c>
      <c r="D704" s="9" t="s">
        <v>38</v>
      </c>
      <c r="E704" s="9" t="s">
        <v>24</v>
      </c>
      <c r="F704" s="9">
        <v>140</v>
      </c>
      <c r="G704" s="9">
        <v>150</v>
      </c>
      <c r="H704" s="9">
        <v>1</v>
      </c>
      <c r="I704" s="59">
        <v>28.56</v>
      </c>
      <c r="J704" s="59">
        <v>2559.1999999999998</v>
      </c>
      <c r="K704" s="59">
        <v>488.24</v>
      </c>
      <c r="L704" s="60">
        <f>IF(AND(A704&gt;=Workings!$B$7, A704&lt;=Workings!$C$7, B704="Scheduled", G704&gt;0, F704&gt;0, (F704/G704)&gt;0.9, OR(D704="RAK", D704="CMN", D704="AGA")), (J704/F704)*(F704-(G704*0.9)), 0)</f>
        <v>0</v>
      </c>
    </row>
    <row r="705" spans="1:12" x14ac:dyDescent="0.35">
      <c r="A705" s="8">
        <v>45235</v>
      </c>
      <c r="B705" s="9" t="s">
        <v>23</v>
      </c>
      <c r="C705" s="9" t="s">
        <v>34</v>
      </c>
      <c r="D705" s="9" t="s">
        <v>21</v>
      </c>
      <c r="E705" s="9" t="s">
        <v>24</v>
      </c>
      <c r="F705" s="9">
        <v>149</v>
      </c>
      <c r="G705" s="9">
        <v>144</v>
      </c>
      <c r="H705" s="9">
        <v>1</v>
      </c>
      <c r="I705" s="59">
        <v>28.56</v>
      </c>
      <c r="J705" s="59">
        <v>2723.72</v>
      </c>
      <c r="K705" s="59">
        <v>488.24</v>
      </c>
      <c r="L705" s="60">
        <f>IF(AND(A705&gt;=Workings!$B$7, A705&lt;=Workings!$C$7, B705="Scheduled", G705&gt;0, F705&gt;0, (F705/G705)&gt;0.9, OR(D705="RAK", D705="CMN", D705="AGA")), (J705/F705)*(F705-(G705*0.9)), 0)</f>
        <v>0</v>
      </c>
    </row>
    <row r="706" spans="1:12" x14ac:dyDescent="0.35">
      <c r="A706" s="8">
        <v>45239</v>
      </c>
      <c r="B706" s="9" t="s">
        <v>23</v>
      </c>
      <c r="C706" s="9" t="s">
        <v>34</v>
      </c>
      <c r="D706" s="9" t="s">
        <v>38</v>
      </c>
      <c r="E706" s="9" t="s">
        <v>22</v>
      </c>
      <c r="F706" s="9">
        <v>106</v>
      </c>
      <c r="G706" s="9">
        <v>180</v>
      </c>
      <c r="H706" s="9">
        <v>1</v>
      </c>
      <c r="I706" s="59"/>
      <c r="J706" s="59"/>
      <c r="K706" s="59"/>
      <c r="L706" s="60">
        <f>IF(AND(A706&gt;=Workings!$B$7, A706&lt;=Workings!$C$7, B706="Scheduled", G706&gt;0, F706&gt;0, (F706/G706)&gt;0.9, OR(D706="RAK", D706="CMN", D706="AGA")), (J706/F706)*(F706-(G706*0.9)), 0)</f>
        <v>0</v>
      </c>
    </row>
    <row r="707" spans="1:12" x14ac:dyDescent="0.35">
      <c r="A707" s="8">
        <v>45239</v>
      </c>
      <c r="B707" s="9" t="s">
        <v>23</v>
      </c>
      <c r="C707" s="9" t="s">
        <v>34</v>
      </c>
      <c r="D707" s="9" t="s">
        <v>38</v>
      </c>
      <c r="E707" s="9" t="s">
        <v>24</v>
      </c>
      <c r="F707" s="9">
        <v>81</v>
      </c>
      <c r="G707" s="9">
        <v>180</v>
      </c>
      <c r="H707" s="9">
        <v>1</v>
      </c>
      <c r="I707" s="59">
        <v>32.340000000000003</v>
      </c>
      <c r="J707" s="59">
        <v>1480.68</v>
      </c>
      <c r="K707" s="59">
        <v>552.86</v>
      </c>
      <c r="L707" s="60">
        <f>IF(AND(A707&gt;=Workings!$B$7, A707&lt;=Workings!$C$7, B707="Scheduled", G707&gt;0, F707&gt;0, (F707/G707)&gt;0.9, OR(D707="RAK", D707="CMN", D707="AGA")), (J707/F707)*(F707-(G707*0.9)), 0)</f>
        <v>0</v>
      </c>
    </row>
    <row r="708" spans="1:12" x14ac:dyDescent="0.35">
      <c r="A708" s="8">
        <v>45240</v>
      </c>
      <c r="B708" s="9" t="s">
        <v>23</v>
      </c>
      <c r="C708" s="9" t="s">
        <v>34</v>
      </c>
      <c r="D708" s="9" t="s">
        <v>21</v>
      </c>
      <c r="E708" s="9" t="s">
        <v>22</v>
      </c>
      <c r="F708" s="9">
        <v>113</v>
      </c>
      <c r="G708" s="9">
        <v>180</v>
      </c>
      <c r="H708" s="9">
        <v>1</v>
      </c>
      <c r="I708" s="59"/>
      <c r="J708" s="59"/>
      <c r="K708" s="59"/>
      <c r="L708" s="60">
        <f>IF(AND(A708&gt;=Workings!$B$7, A708&lt;=Workings!$C$7, B708="Scheduled", G708&gt;0, F708&gt;0, (F708/G708)&gt;0.9, OR(D708="RAK", D708="CMN", D708="AGA")), (J708/F708)*(F708-(G708*0.9)), 0)</f>
        <v>0</v>
      </c>
    </row>
    <row r="709" spans="1:12" x14ac:dyDescent="0.35">
      <c r="A709" s="8">
        <v>45240</v>
      </c>
      <c r="B709" s="9" t="s">
        <v>23</v>
      </c>
      <c r="C709" s="9" t="s">
        <v>34</v>
      </c>
      <c r="D709" s="9" t="s">
        <v>21</v>
      </c>
      <c r="E709" s="9" t="s">
        <v>24</v>
      </c>
      <c r="F709" s="9">
        <v>76</v>
      </c>
      <c r="G709" s="9">
        <v>180</v>
      </c>
      <c r="H709" s="9">
        <v>1</v>
      </c>
      <c r="I709" s="59">
        <v>24.26</v>
      </c>
      <c r="J709" s="59">
        <v>1389.28</v>
      </c>
      <c r="K709" s="59">
        <v>552.86</v>
      </c>
      <c r="L709" s="60">
        <f>IF(AND(A709&gt;=Workings!$B$7, A709&lt;=Workings!$C$7, B709="Scheduled", G709&gt;0, F709&gt;0, (F709/G709)&gt;0.9, OR(D709="RAK", D709="CMN", D709="AGA")), (J709/F709)*(F709-(G709*0.9)), 0)</f>
        <v>0</v>
      </c>
    </row>
    <row r="710" spans="1:12" x14ac:dyDescent="0.35">
      <c r="A710" s="8">
        <v>45242</v>
      </c>
      <c r="B710" s="9" t="s">
        <v>23</v>
      </c>
      <c r="C710" s="9" t="s">
        <v>34</v>
      </c>
      <c r="D710" s="9" t="s">
        <v>38</v>
      </c>
      <c r="E710" s="9" t="s">
        <v>22</v>
      </c>
      <c r="F710" s="9">
        <v>63</v>
      </c>
      <c r="G710" s="9">
        <v>150</v>
      </c>
      <c r="H710" s="9">
        <v>1</v>
      </c>
      <c r="I710" s="59"/>
      <c r="J710" s="59"/>
      <c r="K710" s="59"/>
      <c r="L710" s="60">
        <f>IF(AND(A710&gt;=Workings!$B$7, A710&lt;=Workings!$C$7, B710="Scheduled", G710&gt;0, F710&gt;0, (F710/G710)&gt;0.9, OR(D710="RAK", D710="CMN", D710="AGA")), (J710/F710)*(F710-(G710*0.9)), 0)</f>
        <v>0</v>
      </c>
    </row>
    <row r="711" spans="1:12" x14ac:dyDescent="0.35">
      <c r="A711" s="8">
        <v>45242</v>
      </c>
      <c r="B711" s="9" t="s">
        <v>23</v>
      </c>
      <c r="C711" s="9" t="s">
        <v>34</v>
      </c>
      <c r="D711" s="9" t="s">
        <v>21</v>
      </c>
      <c r="E711" s="9" t="s">
        <v>22</v>
      </c>
      <c r="F711" s="9">
        <v>80</v>
      </c>
      <c r="G711" s="9">
        <v>150</v>
      </c>
      <c r="H711" s="9">
        <v>1</v>
      </c>
      <c r="I711" s="59"/>
      <c r="J711" s="59"/>
      <c r="K711" s="59"/>
      <c r="L711" s="60">
        <f>IF(AND(A711&gt;=Workings!$B$7, A711&lt;=Workings!$C$7, B711="Scheduled", G711&gt;0, F711&gt;0, (F711/G711)&gt;0.9, OR(D711="RAK", D711="CMN", D711="AGA")), (J711/F711)*(F711-(G711*0.9)), 0)</f>
        <v>0</v>
      </c>
    </row>
    <row r="712" spans="1:12" x14ac:dyDescent="0.35">
      <c r="A712" s="8">
        <v>45242</v>
      </c>
      <c r="B712" s="9" t="s">
        <v>23</v>
      </c>
      <c r="C712" s="9" t="s">
        <v>34</v>
      </c>
      <c r="D712" s="9" t="s">
        <v>38</v>
      </c>
      <c r="E712" s="9" t="s">
        <v>24</v>
      </c>
      <c r="F712" s="9">
        <v>82</v>
      </c>
      <c r="G712" s="9">
        <v>150</v>
      </c>
      <c r="H712" s="9">
        <v>1</v>
      </c>
      <c r="I712" s="59">
        <v>21.42</v>
      </c>
      <c r="J712" s="59">
        <v>1498.96</v>
      </c>
      <c r="K712" s="59">
        <v>488.24</v>
      </c>
      <c r="L712" s="60">
        <f>IF(AND(A712&gt;=Workings!$B$7, A712&lt;=Workings!$C$7, B712="Scheduled", G712&gt;0, F712&gt;0, (F712/G712)&gt;0.9, OR(D712="RAK", D712="CMN", D712="AGA")), (J712/F712)*(F712-(G712*0.9)), 0)</f>
        <v>0</v>
      </c>
    </row>
    <row r="713" spans="1:12" x14ac:dyDescent="0.35">
      <c r="A713" s="8">
        <v>45242</v>
      </c>
      <c r="B713" s="9" t="s">
        <v>23</v>
      </c>
      <c r="C713" s="9" t="s">
        <v>34</v>
      </c>
      <c r="D713" s="9" t="s">
        <v>21</v>
      </c>
      <c r="E713" s="9" t="s">
        <v>24</v>
      </c>
      <c r="F713" s="9">
        <v>119</v>
      </c>
      <c r="G713" s="9">
        <v>150</v>
      </c>
      <c r="H713" s="9">
        <v>1</v>
      </c>
      <c r="I713" s="59">
        <v>21.42</v>
      </c>
      <c r="J713" s="59">
        <v>2175.3200000000002</v>
      </c>
      <c r="K713" s="59">
        <v>488.24</v>
      </c>
      <c r="L713" s="60">
        <f>IF(AND(A713&gt;=Workings!$B$7, A713&lt;=Workings!$C$7, B713="Scheduled", G713&gt;0, F713&gt;0, (F713/G713)&gt;0.9, OR(D713="RAK", D713="CMN", D713="AGA")), (J713/F713)*(F713-(G713*0.9)), 0)</f>
        <v>0</v>
      </c>
    </row>
    <row r="714" spans="1:12" x14ac:dyDescent="0.35">
      <c r="A714" s="8">
        <v>45246</v>
      </c>
      <c r="B714" s="9" t="s">
        <v>23</v>
      </c>
      <c r="C714" s="9" t="s">
        <v>34</v>
      </c>
      <c r="D714" s="9" t="s">
        <v>38</v>
      </c>
      <c r="E714" s="9" t="s">
        <v>22</v>
      </c>
      <c r="F714" s="9">
        <v>94</v>
      </c>
      <c r="G714" s="9">
        <v>180</v>
      </c>
      <c r="H714" s="9">
        <v>1</v>
      </c>
      <c r="I714" s="59"/>
      <c r="J714" s="59"/>
      <c r="K714" s="59"/>
      <c r="L714" s="60">
        <f>IF(AND(A714&gt;=Workings!$B$7, A714&lt;=Workings!$C$7, B714="Scheduled", G714&gt;0, F714&gt;0, (F714/G714)&gt;0.9, OR(D714="RAK", D714="CMN", D714="AGA")), (J714/F714)*(F714-(G714*0.9)), 0)</f>
        <v>0</v>
      </c>
    </row>
    <row r="715" spans="1:12" x14ac:dyDescent="0.35">
      <c r="A715" s="8">
        <v>45246</v>
      </c>
      <c r="B715" s="9" t="s">
        <v>23</v>
      </c>
      <c r="C715" s="9" t="s">
        <v>34</v>
      </c>
      <c r="D715" s="9" t="s">
        <v>38</v>
      </c>
      <c r="E715" s="9" t="s">
        <v>24</v>
      </c>
      <c r="F715" s="9">
        <v>72</v>
      </c>
      <c r="G715" s="9">
        <v>180</v>
      </c>
      <c r="H715" s="9">
        <v>1</v>
      </c>
      <c r="I715" s="59">
        <v>23.31</v>
      </c>
      <c r="J715" s="59">
        <v>1316.16</v>
      </c>
      <c r="K715" s="59">
        <v>531.32000000000005</v>
      </c>
      <c r="L715" s="60">
        <f>IF(AND(A715&gt;=Workings!$B$7, A715&lt;=Workings!$C$7, B715="Scheduled", G715&gt;0, F715&gt;0, (F715/G715)&gt;0.9, OR(D715="RAK", D715="CMN", D715="AGA")), (J715/F715)*(F715-(G715*0.9)), 0)</f>
        <v>0</v>
      </c>
    </row>
    <row r="716" spans="1:12" x14ac:dyDescent="0.35">
      <c r="A716" s="8">
        <v>45247</v>
      </c>
      <c r="B716" s="9" t="s">
        <v>23</v>
      </c>
      <c r="C716" s="9" t="s">
        <v>34</v>
      </c>
      <c r="D716" s="9" t="s">
        <v>21</v>
      </c>
      <c r="E716" s="9" t="s">
        <v>22</v>
      </c>
      <c r="F716" s="9">
        <v>129</v>
      </c>
      <c r="G716" s="9">
        <v>180</v>
      </c>
      <c r="H716" s="9">
        <v>1</v>
      </c>
      <c r="I716" s="59"/>
      <c r="J716" s="59"/>
      <c r="K716" s="59"/>
      <c r="L716" s="60">
        <f>IF(AND(A716&gt;=Workings!$B$7, A716&lt;=Workings!$C$7, B716="Scheduled", G716&gt;0, F716&gt;0, (F716/G716)&gt;0.9, OR(D716="RAK", D716="CMN", D716="AGA")), (J716/F716)*(F716-(G716*0.9)), 0)</f>
        <v>0</v>
      </c>
    </row>
    <row r="717" spans="1:12" x14ac:dyDescent="0.35">
      <c r="A717" s="8">
        <v>45247</v>
      </c>
      <c r="B717" s="9" t="s">
        <v>23</v>
      </c>
      <c r="C717" s="9" t="s">
        <v>34</v>
      </c>
      <c r="D717" s="9" t="s">
        <v>21</v>
      </c>
      <c r="E717" s="9" t="s">
        <v>24</v>
      </c>
      <c r="F717" s="9">
        <v>92</v>
      </c>
      <c r="G717" s="9">
        <v>180</v>
      </c>
      <c r="H717" s="9">
        <v>1</v>
      </c>
      <c r="I717" s="59">
        <v>32.340000000000003</v>
      </c>
      <c r="J717" s="59">
        <v>1681.76</v>
      </c>
      <c r="K717" s="59">
        <v>552.86</v>
      </c>
      <c r="L717" s="60">
        <f>IF(AND(A717&gt;=Workings!$B$7, A717&lt;=Workings!$C$7, B717="Scheduled", G717&gt;0, F717&gt;0, (F717/G717)&gt;0.9, OR(D717="RAK", D717="CMN", D717="AGA")), (J717/F717)*(F717-(G717*0.9)), 0)</f>
        <v>0</v>
      </c>
    </row>
    <row r="718" spans="1:12" x14ac:dyDescent="0.35">
      <c r="A718" s="8">
        <v>45249</v>
      </c>
      <c r="B718" s="9" t="s">
        <v>23</v>
      </c>
      <c r="C718" s="9" t="s">
        <v>34</v>
      </c>
      <c r="D718" s="9" t="s">
        <v>38</v>
      </c>
      <c r="E718" s="9" t="s">
        <v>22</v>
      </c>
      <c r="F718" s="9">
        <v>71</v>
      </c>
      <c r="G718" s="9">
        <v>150</v>
      </c>
      <c r="H718" s="9">
        <v>1</v>
      </c>
      <c r="I718" s="59"/>
      <c r="J718" s="59"/>
      <c r="K718" s="59"/>
      <c r="L718" s="60">
        <f>IF(AND(A718&gt;=Workings!$B$7, A718&lt;=Workings!$C$7, B718="Scheduled", G718&gt;0, F718&gt;0, (F718/G718)&gt;0.9, OR(D718="RAK", D718="CMN", D718="AGA")), (J718/F718)*(F718-(G718*0.9)), 0)</f>
        <v>0</v>
      </c>
    </row>
    <row r="719" spans="1:12" x14ac:dyDescent="0.35">
      <c r="A719" s="8">
        <v>45249</v>
      </c>
      <c r="B719" s="9" t="s">
        <v>23</v>
      </c>
      <c r="C719" s="9" t="s">
        <v>34</v>
      </c>
      <c r="D719" s="9" t="s">
        <v>21</v>
      </c>
      <c r="E719" s="9" t="s">
        <v>22</v>
      </c>
      <c r="F719" s="9">
        <v>89</v>
      </c>
      <c r="G719" s="9">
        <v>150</v>
      </c>
      <c r="H719" s="9">
        <v>1</v>
      </c>
      <c r="I719" s="59"/>
      <c r="J719" s="59"/>
      <c r="K719" s="59"/>
      <c r="L719" s="60">
        <f>IF(AND(A719&gt;=Workings!$B$7, A719&lt;=Workings!$C$7, B719="Scheduled", G719&gt;0, F719&gt;0, (F719/G719)&gt;0.9, OR(D719="RAK", D719="CMN", D719="AGA")), (J719/F719)*(F719-(G719*0.9)), 0)</f>
        <v>0</v>
      </c>
    </row>
    <row r="720" spans="1:12" x14ac:dyDescent="0.35">
      <c r="A720" s="8">
        <v>45249</v>
      </c>
      <c r="B720" s="9" t="s">
        <v>23</v>
      </c>
      <c r="C720" s="9" t="s">
        <v>34</v>
      </c>
      <c r="D720" s="9" t="s">
        <v>38</v>
      </c>
      <c r="E720" s="9" t="s">
        <v>24</v>
      </c>
      <c r="F720" s="9">
        <v>109</v>
      </c>
      <c r="G720" s="9">
        <v>150</v>
      </c>
      <c r="H720" s="9">
        <v>1</v>
      </c>
      <c r="I720" s="59">
        <v>21.42</v>
      </c>
      <c r="J720" s="59">
        <v>1992.52</v>
      </c>
      <c r="K720" s="59">
        <v>488.24</v>
      </c>
      <c r="L720" s="60">
        <f>IF(AND(A720&gt;=Workings!$B$7, A720&lt;=Workings!$C$7, B720="Scheduled", G720&gt;0, F720&gt;0, (F720/G720)&gt;0.9, OR(D720="RAK", D720="CMN", D720="AGA")), (J720/F720)*(F720-(G720*0.9)), 0)</f>
        <v>0</v>
      </c>
    </row>
    <row r="721" spans="1:12" x14ac:dyDescent="0.35">
      <c r="A721" s="8">
        <v>45249</v>
      </c>
      <c r="B721" s="9" t="s">
        <v>23</v>
      </c>
      <c r="C721" s="9" t="s">
        <v>34</v>
      </c>
      <c r="D721" s="9" t="s">
        <v>21</v>
      </c>
      <c r="E721" s="9" t="s">
        <v>24</v>
      </c>
      <c r="F721" s="9">
        <v>93</v>
      </c>
      <c r="G721" s="9">
        <v>150</v>
      </c>
      <c r="H721" s="9">
        <v>1</v>
      </c>
      <c r="I721" s="59">
        <v>14.28</v>
      </c>
      <c r="J721" s="59">
        <v>1700.04</v>
      </c>
      <c r="K721" s="59">
        <v>488.24</v>
      </c>
      <c r="L721" s="60">
        <f>IF(AND(A721&gt;=Workings!$B$7, A721&lt;=Workings!$C$7, B721="Scheduled", G721&gt;0, F721&gt;0, (F721/G721)&gt;0.9, OR(D721="RAK", D721="CMN", D721="AGA")), (J721/F721)*(F721-(G721*0.9)), 0)</f>
        <v>0</v>
      </c>
    </row>
    <row r="722" spans="1:12" x14ac:dyDescent="0.35">
      <c r="A722" s="8">
        <v>45254</v>
      </c>
      <c r="B722" s="9" t="s">
        <v>23</v>
      </c>
      <c r="C722" s="9" t="s">
        <v>34</v>
      </c>
      <c r="D722" s="9" t="s">
        <v>21</v>
      </c>
      <c r="E722" s="9" t="s">
        <v>22</v>
      </c>
      <c r="F722" s="9">
        <v>139</v>
      </c>
      <c r="G722" s="9">
        <v>180</v>
      </c>
      <c r="H722" s="9">
        <v>1</v>
      </c>
      <c r="I722" s="59"/>
      <c r="J722" s="59"/>
      <c r="K722" s="59"/>
      <c r="L722" s="60">
        <f>IF(AND(A722&gt;=Workings!$B$7, A722&lt;=Workings!$C$7, B722="Scheduled", G722&gt;0, F722&gt;0, (F722/G722)&gt;0.9, OR(D722="RAK", D722="CMN", D722="AGA")), (J722/F722)*(F722-(G722*0.9)), 0)</f>
        <v>0</v>
      </c>
    </row>
    <row r="723" spans="1:12" x14ac:dyDescent="0.35">
      <c r="A723" s="8">
        <v>45254</v>
      </c>
      <c r="B723" s="9" t="s">
        <v>23</v>
      </c>
      <c r="C723" s="9" t="s">
        <v>34</v>
      </c>
      <c r="D723" s="9" t="s">
        <v>21</v>
      </c>
      <c r="E723" s="9" t="s">
        <v>24</v>
      </c>
      <c r="F723" s="9">
        <v>157</v>
      </c>
      <c r="G723" s="9">
        <v>180</v>
      </c>
      <c r="H723" s="9">
        <v>1</v>
      </c>
      <c r="I723" s="59">
        <v>24.26</v>
      </c>
      <c r="J723" s="59">
        <v>2869.96</v>
      </c>
      <c r="K723" s="59">
        <v>552.86</v>
      </c>
      <c r="L723" s="60">
        <f>IF(AND(A723&gt;=Workings!$B$7, A723&lt;=Workings!$C$7, B723="Scheduled", G723&gt;0, F723&gt;0, (F723/G723)&gt;0.9, OR(D723="RAK", D723="CMN", D723="AGA")), (J723/F723)*(F723-(G723*0.9)), 0)</f>
        <v>0</v>
      </c>
    </row>
    <row r="724" spans="1:12" x14ac:dyDescent="0.35">
      <c r="A724" s="8">
        <v>45256</v>
      </c>
      <c r="B724" s="9" t="s">
        <v>23</v>
      </c>
      <c r="C724" s="9" t="s">
        <v>34</v>
      </c>
      <c r="D724" s="9" t="s">
        <v>21</v>
      </c>
      <c r="E724" s="9" t="s">
        <v>22</v>
      </c>
      <c r="F724" s="9">
        <v>141</v>
      </c>
      <c r="G724" s="9">
        <v>180</v>
      </c>
      <c r="H724" s="9">
        <v>1</v>
      </c>
      <c r="I724" s="59"/>
      <c r="J724" s="59"/>
      <c r="K724" s="59"/>
      <c r="L724" s="60">
        <f>IF(AND(A724&gt;=Workings!$B$7, A724&lt;=Workings!$C$7, B724="Scheduled", G724&gt;0, F724&gt;0, (F724/G724)&gt;0.9, OR(D724="RAK", D724="CMN", D724="AGA")), (J724/F724)*(F724-(G724*0.9)), 0)</f>
        <v>0</v>
      </c>
    </row>
    <row r="725" spans="1:12" x14ac:dyDescent="0.35">
      <c r="A725" s="8">
        <v>45256</v>
      </c>
      <c r="B725" s="9" t="s">
        <v>23</v>
      </c>
      <c r="C725" s="9" t="s">
        <v>34</v>
      </c>
      <c r="D725" s="9" t="s">
        <v>21</v>
      </c>
      <c r="E725" s="9" t="s">
        <v>24</v>
      </c>
      <c r="F725" s="9">
        <v>154</v>
      </c>
      <c r="G725" s="9">
        <v>180</v>
      </c>
      <c r="H725" s="9">
        <v>1</v>
      </c>
      <c r="I725" s="59">
        <v>32.340000000000003</v>
      </c>
      <c r="J725" s="59">
        <v>2815.12</v>
      </c>
      <c r="K725" s="59">
        <v>552.86</v>
      </c>
      <c r="L725" s="60">
        <f>IF(AND(A725&gt;=Workings!$B$7, A725&lt;=Workings!$C$7, B725="Scheduled", G725&gt;0, F725&gt;0, (F725/G725)&gt;0.9, OR(D725="RAK", D725="CMN", D725="AGA")), (J725/F725)*(F725-(G725*0.9)), 0)</f>
        <v>0</v>
      </c>
    </row>
    <row r="726" spans="1:12" x14ac:dyDescent="0.35">
      <c r="A726" s="8">
        <v>45261</v>
      </c>
      <c r="B726" s="9" t="s">
        <v>23</v>
      </c>
      <c r="C726" s="9" t="s">
        <v>34</v>
      </c>
      <c r="D726" s="9" t="s">
        <v>21</v>
      </c>
      <c r="E726" s="9" t="s">
        <v>22</v>
      </c>
      <c r="F726" s="9">
        <v>140</v>
      </c>
      <c r="G726" s="9">
        <v>150</v>
      </c>
      <c r="H726" s="9">
        <v>1</v>
      </c>
      <c r="I726" s="59"/>
      <c r="J726" s="59"/>
      <c r="K726" s="59"/>
      <c r="L726" s="60">
        <f>IF(AND(A726&gt;=Workings!$B$7, A726&lt;=Workings!$C$7, B726="Scheduled", G726&gt;0, F726&gt;0, (F726/G726)&gt;0.9, OR(D726="RAK", D726="CMN", D726="AGA")), (J726/F726)*(F726-(G726*0.9)), 0)</f>
        <v>0</v>
      </c>
    </row>
    <row r="727" spans="1:12" x14ac:dyDescent="0.35">
      <c r="A727" s="8">
        <v>45261</v>
      </c>
      <c r="B727" s="9" t="s">
        <v>23</v>
      </c>
      <c r="C727" s="9" t="s">
        <v>34</v>
      </c>
      <c r="D727" s="9" t="s">
        <v>21</v>
      </c>
      <c r="E727" s="9" t="s">
        <v>24</v>
      </c>
      <c r="F727" s="9">
        <v>151</v>
      </c>
      <c r="G727" s="9">
        <v>150</v>
      </c>
      <c r="H727" s="9">
        <v>1</v>
      </c>
      <c r="I727" s="59">
        <v>21.42</v>
      </c>
      <c r="J727" s="59">
        <v>2760.28</v>
      </c>
      <c r="K727" s="59">
        <v>488.24</v>
      </c>
      <c r="L727" s="60">
        <f>IF(AND(A727&gt;=Workings!$B$7, A727&lt;=Workings!$C$7, B727="Scheduled", G727&gt;0, F727&gt;0, (F727/G727)&gt;0.9, OR(D727="RAK", D727="CMN", D727="AGA")), (J727/F727)*(F727-(G727*0.9)), 0)</f>
        <v>0</v>
      </c>
    </row>
    <row r="728" spans="1:12" x14ac:dyDescent="0.35">
      <c r="A728" s="8">
        <v>45263</v>
      </c>
      <c r="B728" s="9" t="s">
        <v>23</v>
      </c>
      <c r="C728" s="9" t="s">
        <v>34</v>
      </c>
      <c r="D728" s="9" t="s">
        <v>21</v>
      </c>
      <c r="E728" s="9" t="s">
        <v>22</v>
      </c>
      <c r="F728" s="9">
        <v>116</v>
      </c>
      <c r="G728" s="9">
        <v>150</v>
      </c>
      <c r="H728" s="9">
        <v>1</v>
      </c>
      <c r="I728" s="59"/>
      <c r="J728" s="59"/>
      <c r="K728" s="59"/>
      <c r="L728" s="60">
        <f>IF(AND(A728&gt;=Workings!$B$7, A728&lt;=Workings!$C$7, B728="Scheduled", G728&gt;0, F728&gt;0, (F728/G728)&gt;0.9, OR(D728="RAK", D728="CMN", D728="AGA")), (J728/F728)*(F728-(G728*0.9)), 0)</f>
        <v>0</v>
      </c>
    </row>
    <row r="729" spans="1:12" x14ac:dyDescent="0.35">
      <c r="A729" s="8">
        <v>45263</v>
      </c>
      <c r="B729" s="9" t="s">
        <v>23</v>
      </c>
      <c r="C729" s="9" t="s">
        <v>34</v>
      </c>
      <c r="D729" s="9" t="s">
        <v>21</v>
      </c>
      <c r="E729" s="9" t="s">
        <v>24</v>
      </c>
      <c r="F729" s="9">
        <v>129</v>
      </c>
      <c r="G729" s="9">
        <v>150</v>
      </c>
      <c r="H729" s="9">
        <v>1</v>
      </c>
      <c r="I729" s="59">
        <v>28.56</v>
      </c>
      <c r="J729" s="59">
        <v>2358.12</v>
      </c>
      <c r="K729" s="59">
        <v>488.24</v>
      </c>
      <c r="L729" s="60">
        <f>IF(AND(A729&gt;=Workings!$B$7, A729&lt;=Workings!$C$7, B729="Scheduled", G729&gt;0, F729&gt;0, (F729/G729)&gt;0.9, OR(D729="RAK", D729="CMN", D729="AGA")), (J729/F729)*(F729-(G729*0.9)), 0)</f>
        <v>0</v>
      </c>
    </row>
    <row r="730" spans="1:12" x14ac:dyDescent="0.35">
      <c r="A730" s="8">
        <v>45268</v>
      </c>
      <c r="B730" s="9" t="s">
        <v>23</v>
      </c>
      <c r="C730" s="9" t="s">
        <v>34</v>
      </c>
      <c r="D730" s="9" t="s">
        <v>21</v>
      </c>
      <c r="E730" s="9" t="s">
        <v>22</v>
      </c>
      <c r="F730" s="9">
        <v>122</v>
      </c>
      <c r="G730" s="9">
        <v>180</v>
      </c>
      <c r="H730" s="9">
        <v>1</v>
      </c>
      <c r="I730" s="59"/>
      <c r="J730" s="59"/>
      <c r="K730" s="59"/>
      <c r="L730" s="60">
        <f>IF(AND(A730&gt;=Workings!$B$7, A730&lt;=Workings!$C$7, B730="Scheduled", G730&gt;0, F730&gt;0, (F730/G730)&gt;0.9, OR(D730="RAK", D730="CMN", D730="AGA")), (J730/F730)*(F730-(G730*0.9)), 0)</f>
        <v>0</v>
      </c>
    </row>
    <row r="731" spans="1:12" x14ac:dyDescent="0.35">
      <c r="A731" s="8">
        <v>45268</v>
      </c>
      <c r="B731" s="9" t="s">
        <v>23</v>
      </c>
      <c r="C731" s="9" t="s">
        <v>34</v>
      </c>
      <c r="D731" s="9" t="s">
        <v>21</v>
      </c>
      <c r="E731" s="9" t="s">
        <v>24</v>
      </c>
      <c r="F731" s="9">
        <v>165</v>
      </c>
      <c r="G731" s="9">
        <v>180</v>
      </c>
      <c r="H731" s="9">
        <v>1</v>
      </c>
      <c r="I731" s="59">
        <v>32.340000000000003</v>
      </c>
      <c r="J731" s="59">
        <v>3016.2</v>
      </c>
      <c r="K731" s="59">
        <v>552.86</v>
      </c>
      <c r="L731" s="60">
        <f>IF(AND(A731&gt;=Workings!$B$7, A731&lt;=Workings!$C$7, B731="Scheduled", G731&gt;0, F731&gt;0, (F731/G731)&gt;0.9, OR(D731="RAK", D731="CMN", D731="AGA")), (J731/F731)*(F731-(G731*0.9)), 0)</f>
        <v>0</v>
      </c>
    </row>
    <row r="732" spans="1:12" x14ac:dyDescent="0.35">
      <c r="A732" s="8">
        <v>45270</v>
      </c>
      <c r="B732" s="9" t="s">
        <v>23</v>
      </c>
      <c r="C732" s="9" t="s">
        <v>34</v>
      </c>
      <c r="D732" s="9" t="s">
        <v>21</v>
      </c>
      <c r="E732" s="9" t="s">
        <v>22</v>
      </c>
      <c r="F732" s="9">
        <v>126</v>
      </c>
      <c r="G732" s="9">
        <v>232</v>
      </c>
      <c r="H732" s="9">
        <v>1</v>
      </c>
      <c r="I732" s="59"/>
      <c r="J732" s="59"/>
      <c r="K732" s="59"/>
      <c r="L732" s="60">
        <f>IF(AND(A732&gt;=Workings!$B$7, A732&lt;=Workings!$C$7, B732="Scheduled", G732&gt;0, F732&gt;0, (F732/G732)&gt;0.9, OR(D732="RAK", D732="CMN", D732="AGA")), (J732/F732)*(F732-(G732*0.9)), 0)</f>
        <v>0</v>
      </c>
    </row>
    <row r="733" spans="1:12" x14ac:dyDescent="0.35">
      <c r="A733" s="8">
        <v>45270</v>
      </c>
      <c r="B733" s="9" t="s">
        <v>23</v>
      </c>
      <c r="C733" s="9" t="s">
        <v>34</v>
      </c>
      <c r="D733" s="9" t="s">
        <v>21</v>
      </c>
      <c r="E733" s="9" t="s">
        <v>24</v>
      </c>
      <c r="F733" s="9">
        <v>134</v>
      </c>
      <c r="G733" s="9">
        <v>232</v>
      </c>
      <c r="H733" s="9">
        <v>1</v>
      </c>
      <c r="I733" s="59">
        <v>28.04</v>
      </c>
      <c r="J733" s="59">
        <v>2449.52</v>
      </c>
      <c r="K733" s="59">
        <v>639.02</v>
      </c>
      <c r="L733" s="60">
        <f>IF(AND(A733&gt;=Workings!$B$7, A733&lt;=Workings!$C$7, B733="Scheduled", G733&gt;0, F733&gt;0, (F733/G733)&gt;0.9, OR(D733="RAK", D733="CMN", D733="AGA")), (J733/F733)*(F733-(G733*0.9)), 0)</f>
        <v>0</v>
      </c>
    </row>
    <row r="734" spans="1:12" x14ac:dyDescent="0.35">
      <c r="A734" s="8">
        <v>45275</v>
      </c>
      <c r="B734" s="9" t="s">
        <v>23</v>
      </c>
      <c r="C734" s="9" t="s">
        <v>34</v>
      </c>
      <c r="D734" s="9" t="s">
        <v>21</v>
      </c>
      <c r="E734" s="9" t="s">
        <v>22</v>
      </c>
      <c r="F734" s="9">
        <v>139</v>
      </c>
      <c r="G734" s="9">
        <v>180</v>
      </c>
      <c r="H734" s="9">
        <v>1</v>
      </c>
      <c r="I734" s="59"/>
      <c r="J734" s="59"/>
      <c r="K734" s="59"/>
      <c r="L734" s="60">
        <f>IF(AND(A734&gt;=Workings!$B$7, A734&lt;=Workings!$C$7, B734="Scheduled", G734&gt;0, F734&gt;0, (F734/G734)&gt;0.9, OR(D734="RAK", D734="CMN", D734="AGA")), (J734/F734)*(F734-(G734*0.9)), 0)</f>
        <v>0</v>
      </c>
    </row>
    <row r="735" spans="1:12" x14ac:dyDescent="0.35">
      <c r="A735" s="8">
        <v>45275</v>
      </c>
      <c r="B735" s="9" t="s">
        <v>23</v>
      </c>
      <c r="C735" s="9" t="s">
        <v>34</v>
      </c>
      <c r="D735" s="9" t="s">
        <v>21</v>
      </c>
      <c r="E735" s="9" t="s">
        <v>24</v>
      </c>
      <c r="F735" s="9">
        <v>167</v>
      </c>
      <c r="G735" s="9">
        <v>180</v>
      </c>
      <c r="H735" s="9">
        <v>1</v>
      </c>
      <c r="I735" s="59">
        <v>23.31</v>
      </c>
      <c r="J735" s="59">
        <v>3052.76</v>
      </c>
      <c r="K735" s="59">
        <v>531.32000000000005</v>
      </c>
      <c r="L735" s="60">
        <f>IF(AND(A735&gt;=Workings!$B$7, A735&lt;=Workings!$C$7, B735="Scheduled", G735&gt;0, F735&gt;0, (F735/G735)&gt;0.9, OR(D735="RAK", D735="CMN", D735="AGA")), (J735/F735)*(F735-(G735*0.9)), 0)</f>
        <v>0</v>
      </c>
    </row>
    <row r="736" spans="1:12" x14ac:dyDescent="0.35">
      <c r="A736" s="8">
        <v>45277</v>
      </c>
      <c r="B736" s="9" t="s">
        <v>23</v>
      </c>
      <c r="C736" s="9" t="s">
        <v>34</v>
      </c>
      <c r="D736" s="9" t="s">
        <v>21</v>
      </c>
      <c r="E736" s="9" t="s">
        <v>22</v>
      </c>
      <c r="F736" s="9">
        <v>94</v>
      </c>
      <c r="G736" s="9">
        <v>150</v>
      </c>
      <c r="H736" s="9">
        <v>1</v>
      </c>
      <c r="I736" s="59"/>
      <c r="J736" s="59"/>
      <c r="K736" s="59"/>
      <c r="L736" s="60">
        <f>IF(AND(A736&gt;=Workings!$B$7, A736&lt;=Workings!$C$7, B736="Scheduled", G736&gt;0, F736&gt;0, (F736/G736)&gt;0.9, OR(D736="RAK", D736="CMN", D736="AGA")), (J736/F736)*(F736-(G736*0.9)), 0)</f>
        <v>0</v>
      </c>
    </row>
    <row r="737" spans="1:12" x14ac:dyDescent="0.35">
      <c r="A737" s="8">
        <v>45277</v>
      </c>
      <c r="B737" s="9" t="s">
        <v>23</v>
      </c>
      <c r="C737" s="9" t="s">
        <v>34</v>
      </c>
      <c r="D737" s="9" t="s">
        <v>21</v>
      </c>
      <c r="E737" s="9" t="s">
        <v>24</v>
      </c>
      <c r="F737" s="9">
        <v>120</v>
      </c>
      <c r="G737" s="9">
        <v>150</v>
      </c>
      <c r="H737" s="9">
        <v>1</v>
      </c>
      <c r="I737" s="59">
        <v>21.42</v>
      </c>
      <c r="J737" s="59">
        <v>2193.6</v>
      </c>
      <c r="K737" s="59">
        <v>488.24</v>
      </c>
      <c r="L737" s="60">
        <f>IF(AND(A737&gt;=Workings!$B$7, A737&lt;=Workings!$C$7, B737="Scheduled", G737&gt;0, F737&gt;0, (F737/G737)&gt;0.9, OR(D737="RAK", D737="CMN", D737="AGA")), (J737/F737)*(F737-(G737*0.9)), 0)</f>
        <v>0</v>
      </c>
    </row>
    <row r="738" spans="1:12" x14ac:dyDescent="0.35">
      <c r="A738" s="8">
        <v>45278</v>
      </c>
      <c r="B738" s="9" t="s">
        <v>23</v>
      </c>
      <c r="C738" s="9" t="s">
        <v>34</v>
      </c>
      <c r="D738" s="9" t="s">
        <v>21</v>
      </c>
      <c r="E738" s="9" t="s">
        <v>22</v>
      </c>
      <c r="F738" s="9">
        <v>94</v>
      </c>
      <c r="G738" s="9">
        <v>150</v>
      </c>
      <c r="H738" s="9">
        <v>1</v>
      </c>
      <c r="I738" s="59"/>
      <c r="J738" s="59"/>
      <c r="K738" s="59"/>
      <c r="L738" s="60">
        <f>IF(AND(A738&gt;=Workings!$B$7, A738&lt;=Workings!$C$7, B738="Scheduled", G738&gt;0, F738&gt;0, (F738/G738)&gt;0.9, OR(D738="RAK", D738="CMN", D738="AGA")), (J738/F738)*(F738-(G738*0.9)), 0)</f>
        <v>0</v>
      </c>
    </row>
    <row r="739" spans="1:12" x14ac:dyDescent="0.35">
      <c r="A739" s="8">
        <v>45278</v>
      </c>
      <c r="B739" s="9" t="s">
        <v>23</v>
      </c>
      <c r="C739" s="9" t="s">
        <v>34</v>
      </c>
      <c r="D739" s="9" t="s">
        <v>21</v>
      </c>
      <c r="E739" s="9" t="s">
        <v>24</v>
      </c>
      <c r="F739" s="9">
        <v>117</v>
      </c>
      <c r="G739" s="9">
        <v>150</v>
      </c>
      <c r="H739" s="9">
        <v>1</v>
      </c>
      <c r="I739" s="59">
        <v>21.42</v>
      </c>
      <c r="J739" s="59">
        <v>2138.7600000000002</v>
      </c>
      <c r="K739" s="59">
        <v>488.24</v>
      </c>
      <c r="L739" s="60">
        <f>IF(AND(A739&gt;=Workings!$B$7, A739&lt;=Workings!$C$7, B739="Scheduled", G739&gt;0, F739&gt;0, (F739/G739)&gt;0.9, OR(D739="RAK", D739="CMN", D739="AGA")), (J739/F739)*(F739-(G739*0.9)), 0)</f>
        <v>0</v>
      </c>
    </row>
    <row r="740" spans="1:12" x14ac:dyDescent="0.35">
      <c r="A740" s="8">
        <v>45281</v>
      </c>
      <c r="B740" s="9" t="s">
        <v>23</v>
      </c>
      <c r="C740" s="9" t="s">
        <v>34</v>
      </c>
      <c r="D740" s="9" t="s">
        <v>38</v>
      </c>
      <c r="E740" s="9" t="s">
        <v>22</v>
      </c>
      <c r="F740" s="9">
        <v>108</v>
      </c>
      <c r="G740" s="9">
        <v>180</v>
      </c>
      <c r="H740" s="9">
        <v>1</v>
      </c>
      <c r="I740" s="59"/>
      <c r="J740" s="59"/>
      <c r="K740" s="59"/>
      <c r="L740" s="60">
        <f>IF(AND(A740&gt;=Workings!$B$7, A740&lt;=Workings!$C$7, B740="Scheduled", G740&gt;0, F740&gt;0, (F740/G740)&gt;0.9, OR(D740="RAK", D740="CMN", D740="AGA")), (J740/F740)*(F740-(G740*0.9)), 0)</f>
        <v>0</v>
      </c>
    </row>
    <row r="741" spans="1:12" x14ac:dyDescent="0.35">
      <c r="A741" s="8">
        <v>45281</v>
      </c>
      <c r="B741" s="9" t="s">
        <v>23</v>
      </c>
      <c r="C741" s="9" t="s">
        <v>34</v>
      </c>
      <c r="D741" s="9" t="s">
        <v>21</v>
      </c>
      <c r="E741" s="9" t="s">
        <v>22</v>
      </c>
      <c r="F741" s="9">
        <v>84</v>
      </c>
      <c r="G741" s="9">
        <v>180</v>
      </c>
      <c r="H741" s="9">
        <v>1</v>
      </c>
      <c r="I741" s="59"/>
      <c r="J741" s="59"/>
      <c r="K741" s="59"/>
      <c r="L741" s="60">
        <f>IF(AND(A741&gt;=Workings!$B$7, A741&lt;=Workings!$C$7, B741="Scheduled", G741&gt;0, F741&gt;0, (F741/G741)&gt;0.9, OR(D741="RAK", D741="CMN", D741="AGA")), (J741/F741)*(F741-(G741*0.9)), 0)</f>
        <v>0</v>
      </c>
    </row>
    <row r="742" spans="1:12" x14ac:dyDescent="0.35">
      <c r="A742" s="8">
        <v>45281</v>
      </c>
      <c r="B742" s="9" t="s">
        <v>23</v>
      </c>
      <c r="C742" s="9" t="s">
        <v>34</v>
      </c>
      <c r="D742" s="9" t="s">
        <v>38</v>
      </c>
      <c r="E742" s="9" t="s">
        <v>24</v>
      </c>
      <c r="F742" s="9">
        <v>117</v>
      </c>
      <c r="G742" s="9">
        <v>180</v>
      </c>
      <c r="H742" s="9">
        <v>1</v>
      </c>
      <c r="I742" s="59">
        <v>32.340000000000003</v>
      </c>
      <c r="J742" s="59">
        <v>2138.7600000000002</v>
      </c>
      <c r="K742" s="59">
        <v>552.86</v>
      </c>
      <c r="L742" s="60">
        <f>IF(AND(A742&gt;=Workings!$B$7, A742&lt;=Workings!$C$7, B742="Scheduled", G742&gt;0, F742&gt;0, (F742/G742)&gt;0.9, OR(D742="RAK", D742="CMN", D742="AGA")), (J742/F742)*(F742-(G742*0.9)), 0)</f>
        <v>0</v>
      </c>
    </row>
    <row r="743" spans="1:12" x14ac:dyDescent="0.35">
      <c r="A743" s="8">
        <v>45281</v>
      </c>
      <c r="B743" s="9" t="s">
        <v>23</v>
      </c>
      <c r="C743" s="9" t="s">
        <v>34</v>
      </c>
      <c r="D743" s="9" t="s">
        <v>21</v>
      </c>
      <c r="E743" s="9" t="s">
        <v>24</v>
      </c>
      <c r="F743" s="9">
        <v>118</v>
      </c>
      <c r="G743" s="9">
        <v>180</v>
      </c>
      <c r="H743" s="9">
        <v>1</v>
      </c>
      <c r="I743" s="59">
        <v>32.340000000000003</v>
      </c>
      <c r="J743" s="59">
        <v>2157.04</v>
      </c>
      <c r="K743" s="59">
        <v>552.86</v>
      </c>
      <c r="L743" s="60">
        <f>IF(AND(A743&gt;=Workings!$B$7, A743&lt;=Workings!$C$7, B743="Scheduled", G743&gt;0, F743&gt;0, (F743/G743)&gt;0.9, OR(D743="RAK", D743="CMN", D743="AGA")), (J743/F743)*(F743-(G743*0.9)), 0)</f>
        <v>0</v>
      </c>
    </row>
    <row r="744" spans="1:12" x14ac:dyDescent="0.35">
      <c r="A744" s="8">
        <v>45282</v>
      </c>
      <c r="B744" s="9" t="s">
        <v>23</v>
      </c>
      <c r="C744" s="9" t="s">
        <v>34</v>
      </c>
      <c r="D744" s="9" t="s">
        <v>21</v>
      </c>
      <c r="E744" s="9" t="s">
        <v>22</v>
      </c>
      <c r="F744" s="9">
        <v>103</v>
      </c>
      <c r="G744" s="9">
        <v>150</v>
      </c>
      <c r="H744" s="9">
        <v>1</v>
      </c>
      <c r="I744" s="59"/>
      <c r="J744" s="59"/>
      <c r="K744" s="59"/>
      <c r="L744" s="60">
        <f>IF(AND(A744&gt;=Workings!$B$7, A744&lt;=Workings!$C$7, B744="Scheduled", G744&gt;0, F744&gt;0, (F744/G744)&gt;0.9, OR(D744="RAK", D744="CMN", D744="AGA")), (J744/F744)*(F744-(G744*0.9)), 0)</f>
        <v>0</v>
      </c>
    </row>
    <row r="745" spans="1:12" x14ac:dyDescent="0.35">
      <c r="A745" s="8">
        <v>45282</v>
      </c>
      <c r="B745" s="9" t="s">
        <v>23</v>
      </c>
      <c r="C745" s="9" t="s">
        <v>34</v>
      </c>
      <c r="D745" s="9" t="s">
        <v>21</v>
      </c>
      <c r="E745" s="9" t="s">
        <v>24</v>
      </c>
      <c r="F745" s="9">
        <v>132</v>
      </c>
      <c r="G745" s="9">
        <v>150</v>
      </c>
      <c r="H745" s="9">
        <v>1</v>
      </c>
      <c r="I745" s="59">
        <v>28.56</v>
      </c>
      <c r="J745" s="59">
        <v>2412.96</v>
      </c>
      <c r="K745" s="59">
        <v>488.24</v>
      </c>
      <c r="L745" s="60">
        <f>IF(AND(A745&gt;=Workings!$B$7, A745&lt;=Workings!$C$7, B745="Scheduled", G745&gt;0, F745&gt;0, (F745/G745)&gt;0.9, OR(D745="RAK", D745="CMN", D745="AGA")), (J745/F745)*(F745-(G745*0.9)), 0)</f>
        <v>0</v>
      </c>
    </row>
    <row r="746" spans="1:12" x14ac:dyDescent="0.35">
      <c r="A746" s="8">
        <v>45284</v>
      </c>
      <c r="B746" s="9" t="s">
        <v>23</v>
      </c>
      <c r="C746" s="9" t="s">
        <v>34</v>
      </c>
      <c r="D746" s="9" t="s">
        <v>21</v>
      </c>
      <c r="E746" s="9" t="s">
        <v>22</v>
      </c>
      <c r="F746" s="9">
        <v>82</v>
      </c>
      <c r="G746" s="9">
        <v>150</v>
      </c>
      <c r="H746" s="9">
        <v>1</v>
      </c>
      <c r="I746" s="59"/>
      <c r="J746" s="59"/>
      <c r="K746" s="59"/>
      <c r="L746" s="60">
        <f>IF(AND(A746&gt;=Workings!$B$7, A746&lt;=Workings!$C$7, B746="Scheduled", G746&gt;0, F746&gt;0, (F746/G746)&gt;0.9, OR(D746="RAK", D746="CMN", D746="AGA")), (J746/F746)*(F746-(G746*0.9)), 0)</f>
        <v>0</v>
      </c>
    </row>
    <row r="747" spans="1:12" x14ac:dyDescent="0.35">
      <c r="A747" s="8">
        <v>45284</v>
      </c>
      <c r="B747" s="9" t="s">
        <v>23</v>
      </c>
      <c r="C747" s="9" t="s">
        <v>34</v>
      </c>
      <c r="D747" s="9" t="s">
        <v>38</v>
      </c>
      <c r="E747" s="9" t="s">
        <v>22</v>
      </c>
      <c r="F747" s="9">
        <v>94</v>
      </c>
      <c r="G747" s="9">
        <v>150</v>
      </c>
      <c r="H747" s="9">
        <v>1</v>
      </c>
      <c r="I747" s="59"/>
      <c r="J747" s="59"/>
      <c r="K747" s="59"/>
      <c r="L747" s="60">
        <f>IF(AND(A747&gt;=Workings!$B$7, A747&lt;=Workings!$C$7, B747="Scheduled", G747&gt;0, F747&gt;0, (F747/G747)&gt;0.9, OR(D747="RAK", D747="CMN", D747="AGA")), (J747/F747)*(F747-(G747*0.9)), 0)</f>
        <v>0</v>
      </c>
    </row>
    <row r="748" spans="1:12" x14ac:dyDescent="0.35">
      <c r="A748" s="8">
        <v>45284</v>
      </c>
      <c r="B748" s="9" t="s">
        <v>23</v>
      </c>
      <c r="C748" s="9" t="s">
        <v>34</v>
      </c>
      <c r="D748" s="9" t="s">
        <v>21</v>
      </c>
      <c r="E748" s="9" t="s">
        <v>24</v>
      </c>
      <c r="F748" s="9">
        <v>80</v>
      </c>
      <c r="G748" s="9">
        <v>150</v>
      </c>
      <c r="H748" s="9">
        <v>1</v>
      </c>
      <c r="I748" s="59">
        <v>21.42</v>
      </c>
      <c r="J748" s="59">
        <v>1462.4</v>
      </c>
      <c r="K748" s="59">
        <v>488.24</v>
      </c>
      <c r="L748" s="60">
        <f>IF(AND(A748&gt;=Workings!$B$7, A748&lt;=Workings!$C$7, B748="Scheduled", G748&gt;0, F748&gt;0, (F748/G748)&gt;0.9, OR(D748="RAK", D748="CMN", D748="AGA")), (J748/F748)*(F748-(G748*0.9)), 0)</f>
        <v>0</v>
      </c>
    </row>
    <row r="749" spans="1:12" x14ac:dyDescent="0.35">
      <c r="A749" s="8">
        <v>45284</v>
      </c>
      <c r="B749" s="9" t="s">
        <v>23</v>
      </c>
      <c r="C749" s="9" t="s">
        <v>34</v>
      </c>
      <c r="D749" s="9" t="s">
        <v>38</v>
      </c>
      <c r="E749" s="9" t="s">
        <v>24</v>
      </c>
      <c r="F749" s="9">
        <v>52</v>
      </c>
      <c r="G749" s="9">
        <v>150</v>
      </c>
      <c r="H749" s="9">
        <v>1</v>
      </c>
      <c r="I749" s="59">
        <v>21.42</v>
      </c>
      <c r="J749" s="59">
        <v>950.56</v>
      </c>
      <c r="K749" s="59">
        <v>488.24</v>
      </c>
      <c r="L749" s="60">
        <f>IF(AND(A749&gt;=Workings!$B$7, A749&lt;=Workings!$C$7, B749="Scheduled", G749&gt;0, F749&gt;0, (F749/G749)&gt;0.9, OR(D749="RAK", D749="CMN", D749="AGA")), (J749/F749)*(F749-(G749*0.9)), 0)</f>
        <v>0</v>
      </c>
    </row>
    <row r="750" spans="1:12" x14ac:dyDescent="0.35">
      <c r="A750" s="8">
        <v>45285</v>
      </c>
      <c r="B750" s="9" t="s">
        <v>23</v>
      </c>
      <c r="C750" s="9" t="s">
        <v>34</v>
      </c>
      <c r="D750" s="9" t="s">
        <v>21</v>
      </c>
      <c r="E750" s="9" t="s">
        <v>22</v>
      </c>
      <c r="F750" s="9">
        <v>124</v>
      </c>
      <c r="G750" s="9">
        <v>200</v>
      </c>
      <c r="H750" s="9">
        <v>1</v>
      </c>
      <c r="I750" s="59"/>
      <c r="J750" s="59"/>
      <c r="K750" s="59"/>
      <c r="L750" s="60">
        <f>IF(AND(A750&gt;=Workings!$B$7, A750&lt;=Workings!$C$7, B750="Scheduled", G750&gt;0, F750&gt;0, (F750/G750)&gt;0.9, OR(D750="RAK", D750="CMN", D750="AGA")), (J750/F750)*(F750-(G750*0.9)), 0)</f>
        <v>0</v>
      </c>
    </row>
    <row r="751" spans="1:12" x14ac:dyDescent="0.35">
      <c r="A751" s="8">
        <v>45285</v>
      </c>
      <c r="B751" s="9" t="s">
        <v>23</v>
      </c>
      <c r="C751" s="9" t="s">
        <v>34</v>
      </c>
      <c r="D751" s="9" t="s">
        <v>21</v>
      </c>
      <c r="E751" s="9" t="s">
        <v>24</v>
      </c>
      <c r="F751" s="9">
        <v>40</v>
      </c>
      <c r="G751" s="9">
        <v>200</v>
      </c>
      <c r="H751" s="9">
        <v>1</v>
      </c>
      <c r="I751" s="59">
        <v>28.04</v>
      </c>
      <c r="J751" s="59">
        <v>731.2</v>
      </c>
      <c r="K751" s="59">
        <v>639.02</v>
      </c>
      <c r="L751" s="60">
        <f>IF(AND(A751&gt;=Workings!$B$7, A751&lt;=Workings!$C$7, B751="Scheduled", G751&gt;0, F751&gt;0, (F751/G751)&gt;0.9, OR(D751="RAK", D751="CMN", D751="AGA")), (J751/F751)*(F751-(G751*0.9)), 0)</f>
        <v>0</v>
      </c>
    </row>
    <row r="752" spans="1:12" x14ac:dyDescent="0.35">
      <c r="A752" s="8">
        <v>45288</v>
      </c>
      <c r="B752" s="9" t="s">
        <v>23</v>
      </c>
      <c r="C752" s="9" t="s">
        <v>34</v>
      </c>
      <c r="D752" s="9" t="s">
        <v>38</v>
      </c>
      <c r="E752" s="9" t="s">
        <v>22</v>
      </c>
      <c r="F752" s="9">
        <v>156</v>
      </c>
      <c r="G752" s="9">
        <v>180</v>
      </c>
      <c r="H752" s="9">
        <v>1</v>
      </c>
      <c r="I752" s="59"/>
      <c r="J752" s="59"/>
      <c r="K752" s="59"/>
      <c r="L752" s="60">
        <f>IF(AND(A752&gt;=Workings!$B$7, A752&lt;=Workings!$C$7, B752="Scheduled", G752&gt;0, F752&gt;0, (F752/G752)&gt;0.9, OR(D752="RAK", D752="CMN", D752="AGA")), (J752/F752)*(F752-(G752*0.9)), 0)</f>
        <v>0</v>
      </c>
    </row>
    <row r="753" spans="1:12" x14ac:dyDescent="0.35">
      <c r="A753" s="8">
        <v>45288</v>
      </c>
      <c r="B753" s="9" t="s">
        <v>23</v>
      </c>
      <c r="C753" s="9" t="s">
        <v>34</v>
      </c>
      <c r="D753" s="9" t="s">
        <v>21</v>
      </c>
      <c r="E753" s="9" t="s">
        <v>22</v>
      </c>
      <c r="F753" s="9">
        <v>142</v>
      </c>
      <c r="G753" s="9">
        <v>150</v>
      </c>
      <c r="H753" s="9">
        <v>1</v>
      </c>
      <c r="I753" s="59"/>
      <c r="J753" s="59"/>
      <c r="K753" s="59"/>
      <c r="L753" s="60">
        <f>IF(AND(A753&gt;=Workings!$B$7, A753&lt;=Workings!$C$7, B753="Scheduled", G753&gt;0, F753&gt;0, (F753/G753)&gt;0.9, OR(D753="RAK", D753="CMN", D753="AGA")), (J753/F753)*(F753-(G753*0.9)), 0)</f>
        <v>0</v>
      </c>
    </row>
    <row r="754" spans="1:12" x14ac:dyDescent="0.35">
      <c r="A754" s="8">
        <v>45288</v>
      </c>
      <c r="B754" s="9" t="s">
        <v>23</v>
      </c>
      <c r="C754" s="9" t="s">
        <v>34</v>
      </c>
      <c r="D754" s="9" t="s">
        <v>38</v>
      </c>
      <c r="E754" s="9" t="s">
        <v>24</v>
      </c>
      <c r="F754" s="9">
        <v>110</v>
      </c>
      <c r="G754" s="9">
        <v>180</v>
      </c>
      <c r="H754" s="9">
        <v>1</v>
      </c>
      <c r="I754" s="59">
        <v>32.340000000000003</v>
      </c>
      <c r="J754" s="59">
        <v>2010.8</v>
      </c>
      <c r="K754" s="59">
        <v>552.86</v>
      </c>
      <c r="L754" s="60">
        <f>IF(AND(A754&gt;=Workings!$B$7, A754&lt;=Workings!$C$7, B754="Scheduled", G754&gt;0, F754&gt;0, (F754/G754)&gt;0.9, OR(D754="RAK", D754="CMN", D754="AGA")), (J754/F754)*(F754-(G754*0.9)), 0)</f>
        <v>0</v>
      </c>
    </row>
    <row r="755" spans="1:12" x14ac:dyDescent="0.35">
      <c r="A755" s="8">
        <v>45288</v>
      </c>
      <c r="B755" s="9" t="s">
        <v>23</v>
      </c>
      <c r="C755" s="9" t="s">
        <v>34</v>
      </c>
      <c r="D755" s="9" t="s">
        <v>21</v>
      </c>
      <c r="E755" s="9" t="s">
        <v>24</v>
      </c>
      <c r="F755" s="9">
        <v>97</v>
      </c>
      <c r="G755" s="9">
        <v>150</v>
      </c>
      <c r="H755" s="9">
        <v>1</v>
      </c>
      <c r="I755" s="59">
        <v>21.42</v>
      </c>
      <c r="J755" s="59">
        <v>1773.16</v>
      </c>
      <c r="K755" s="59">
        <v>488.24</v>
      </c>
      <c r="L755" s="60">
        <f>IF(AND(A755&gt;=Workings!$B$7, A755&lt;=Workings!$C$7, B755="Scheduled", G755&gt;0, F755&gt;0, (F755/G755)&gt;0.9, OR(D755="RAK", D755="CMN", D755="AGA")), (J755/F755)*(F755-(G755*0.9)), 0)</f>
        <v>0</v>
      </c>
    </row>
    <row r="756" spans="1:12" x14ac:dyDescent="0.35">
      <c r="A756" s="8">
        <v>45289</v>
      </c>
      <c r="B756" s="9" t="s">
        <v>23</v>
      </c>
      <c r="C756" s="9" t="s">
        <v>34</v>
      </c>
      <c r="D756" s="9" t="s">
        <v>21</v>
      </c>
      <c r="E756" s="9" t="s">
        <v>22</v>
      </c>
      <c r="F756" s="9">
        <v>144</v>
      </c>
      <c r="G756" s="9">
        <v>150</v>
      </c>
      <c r="H756" s="9">
        <v>1</v>
      </c>
      <c r="I756" s="59"/>
      <c r="J756" s="59"/>
      <c r="K756" s="59"/>
      <c r="L756" s="60">
        <f>IF(AND(A756&gt;=Workings!$B$7, A756&lt;=Workings!$C$7, B756="Scheduled", G756&gt;0, F756&gt;0, (F756/G756)&gt;0.9, OR(D756="RAK", D756="CMN", D756="AGA")), (J756/F756)*(F756-(G756*0.9)), 0)</f>
        <v>0</v>
      </c>
    </row>
    <row r="757" spans="1:12" x14ac:dyDescent="0.35">
      <c r="A757" s="8">
        <v>45289</v>
      </c>
      <c r="B757" s="9" t="s">
        <v>23</v>
      </c>
      <c r="C757" s="9" t="s">
        <v>34</v>
      </c>
      <c r="D757" s="9" t="s">
        <v>21</v>
      </c>
      <c r="E757" s="9" t="s">
        <v>24</v>
      </c>
      <c r="F757" s="9">
        <v>133</v>
      </c>
      <c r="G757" s="9">
        <v>150</v>
      </c>
      <c r="H757" s="9">
        <v>1</v>
      </c>
      <c r="I757" s="59">
        <v>21.42</v>
      </c>
      <c r="J757" s="59">
        <v>2431.2399999999998</v>
      </c>
      <c r="K757" s="59">
        <v>488.24</v>
      </c>
      <c r="L757" s="60">
        <f>IF(AND(A757&gt;=Workings!$B$7, A757&lt;=Workings!$C$7, B757="Scheduled", G757&gt;0, F757&gt;0, (F757/G757)&gt;0.9, OR(D757="RAK", D757="CMN", D757="AGA")), (J757/F757)*(F757-(G757*0.9)), 0)</f>
        <v>0</v>
      </c>
    </row>
    <row r="758" spans="1:12" x14ac:dyDescent="0.35">
      <c r="A758" s="8">
        <v>45291</v>
      </c>
      <c r="B758" s="9" t="s">
        <v>23</v>
      </c>
      <c r="C758" s="9" t="s">
        <v>34</v>
      </c>
      <c r="D758" s="9" t="s">
        <v>21</v>
      </c>
      <c r="E758" s="9" t="s">
        <v>22</v>
      </c>
      <c r="F758" s="9">
        <v>96</v>
      </c>
      <c r="G758" s="9">
        <v>180</v>
      </c>
      <c r="H758" s="9">
        <v>1</v>
      </c>
      <c r="I758" s="59"/>
      <c r="J758" s="59"/>
      <c r="K758" s="59"/>
      <c r="L758" s="60">
        <f>IF(AND(A758&gt;=Workings!$B$7, A758&lt;=Workings!$C$7, B758="Scheduled", G758&gt;0, F758&gt;0, (F758/G758)&gt;0.9, OR(D758="RAK", D758="CMN", D758="AGA")), (J758/F758)*(F758-(G758*0.9)), 0)</f>
        <v>0</v>
      </c>
    </row>
    <row r="759" spans="1:12" x14ac:dyDescent="0.35">
      <c r="A759" s="8">
        <v>45291</v>
      </c>
      <c r="B759" s="9" t="s">
        <v>23</v>
      </c>
      <c r="C759" s="9" t="s">
        <v>34</v>
      </c>
      <c r="D759" s="9" t="s">
        <v>38</v>
      </c>
      <c r="E759" s="9" t="s">
        <v>22</v>
      </c>
      <c r="F759" s="9">
        <v>109</v>
      </c>
      <c r="G759" s="9">
        <v>150</v>
      </c>
      <c r="H759" s="9">
        <v>1</v>
      </c>
      <c r="I759" s="59"/>
      <c r="J759" s="59"/>
      <c r="K759" s="59"/>
      <c r="L759" s="60">
        <f>IF(AND(A759&gt;=Workings!$B$7, A759&lt;=Workings!$C$7, B759="Scheduled", G759&gt;0, F759&gt;0, (F759/G759)&gt;0.9, OR(D759="RAK", D759="CMN", D759="AGA")), (J759/F759)*(F759-(G759*0.9)), 0)</f>
        <v>0</v>
      </c>
    </row>
    <row r="760" spans="1:12" x14ac:dyDescent="0.35">
      <c r="A760" s="8">
        <v>45291</v>
      </c>
      <c r="B760" s="9" t="s">
        <v>23</v>
      </c>
      <c r="C760" s="9" t="s">
        <v>34</v>
      </c>
      <c r="D760" s="9" t="s">
        <v>21</v>
      </c>
      <c r="E760" s="9" t="s">
        <v>24</v>
      </c>
      <c r="F760" s="9">
        <v>94</v>
      </c>
      <c r="G760" s="9">
        <v>180</v>
      </c>
      <c r="H760" s="9">
        <v>1</v>
      </c>
      <c r="I760" s="59">
        <v>24.26</v>
      </c>
      <c r="J760" s="59">
        <v>1718.32</v>
      </c>
      <c r="K760" s="59">
        <v>552.86</v>
      </c>
      <c r="L760" s="60">
        <f>IF(AND(A760&gt;=Workings!$B$7, A760&lt;=Workings!$C$7, B760="Scheduled", G760&gt;0, F760&gt;0, (F760/G760)&gt;0.9, OR(D760="RAK", D760="CMN", D760="AGA")), (J760/F760)*(F760-(G760*0.9)), 0)</f>
        <v>0</v>
      </c>
    </row>
    <row r="761" spans="1:12" x14ac:dyDescent="0.35">
      <c r="A761" s="8">
        <v>45291</v>
      </c>
      <c r="B761" s="9" t="s">
        <v>23</v>
      </c>
      <c r="C761" s="9" t="s">
        <v>34</v>
      </c>
      <c r="D761" s="9" t="s">
        <v>38</v>
      </c>
      <c r="E761" s="9" t="s">
        <v>24</v>
      </c>
      <c r="F761" s="9">
        <v>69</v>
      </c>
      <c r="G761" s="9">
        <v>150</v>
      </c>
      <c r="H761" s="9">
        <v>1</v>
      </c>
      <c r="I761" s="59">
        <v>28.56</v>
      </c>
      <c r="J761" s="59">
        <v>1261.32</v>
      </c>
      <c r="K761" s="59">
        <v>488.24</v>
      </c>
      <c r="L761" s="60">
        <f>IF(AND(A761&gt;=Workings!$B$7, A761&lt;=Workings!$C$7, B761="Scheduled", G761&gt;0, F761&gt;0, (F761/G761)&gt;0.9, OR(D761="RAK", D761="CMN", D761="AGA")), (J761/F761)*(F761-(G761*0.9)), 0)</f>
        <v>0</v>
      </c>
    </row>
    <row r="762" spans="1:12" x14ac:dyDescent="0.35">
      <c r="A762" s="8">
        <v>45292</v>
      </c>
      <c r="B762" s="9" t="s">
        <v>23</v>
      </c>
      <c r="C762" s="9" t="s">
        <v>34</v>
      </c>
      <c r="D762" s="9" t="s">
        <v>21</v>
      </c>
      <c r="E762" s="9" t="s">
        <v>22</v>
      </c>
      <c r="F762" s="9">
        <v>115</v>
      </c>
      <c r="G762" s="9">
        <v>150</v>
      </c>
      <c r="H762" s="9">
        <v>1</v>
      </c>
      <c r="I762" s="59"/>
      <c r="J762" s="59"/>
      <c r="K762" s="59"/>
      <c r="L762" s="60">
        <f>IF(AND(A762&gt;=Workings!$B$7, A762&lt;=Workings!$C$7, B762="Scheduled", G762&gt;0, F762&gt;0, (F762/G762)&gt;0.9, OR(D762="RAK", D762="CMN", D762="AGA")), (J762/F762)*(F762-(G762*0.9)), 0)</f>
        <v>0</v>
      </c>
    </row>
    <row r="763" spans="1:12" x14ac:dyDescent="0.35">
      <c r="A763" s="8">
        <v>45292</v>
      </c>
      <c r="B763" s="9" t="s">
        <v>23</v>
      </c>
      <c r="C763" s="9" t="s">
        <v>34</v>
      </c>
      <c r="D763" s="9" t="s">
        <v>21</v>
      </c>
      <c r="E763" s="9" t="s">
        <v>24</v>
      </c>
      <c r="F763" s="9">
        <v>115</v>
      </c>
      <c r="G763" s="9">
        <v>150</v>
      </c>
      <c r="H763" s="9">
        <v>1</v>
      </c>
      <c r="I763" s="59">
        <v>21.42</v>
      </c>
      <c r="J763" s="59">
        <v>1987.2</v>
      </c>
      <c r="K763" s="59">
        <v>488.24</v>
      </c>
      <c r="L763" s="60">
        <f>IF(AND(A763&gt;=Workings!$B$7, A763&lt;=Workings!$C$7, B763="Scheduled", G763&gt;0, F763&gt;0, (F763/G763)&gt;0.9, OR(D763="RAK", D763="CMN", D763="AGA")), (J763/F763)*(F763-(G763*0.9)), 0)</f>
        <v>0</v>
      </c>
    </row>
    <row r="764" spans="1:12" x14ac:dyDescent="0.35">
      <c r="A764" s="8">
        <v>45295</v>
      </c>
      <c r="B764" s="9" t="s">
        <v>23</v>
      </c>
      <c r="C764" s="9" t="s">
        <v>34</v>
      </c>
      <c r="D764" s="9" t="s">
        <v>38</v>
      </c>
      <c r="E764" s="9" t="s">
        <v>22</v>
      </c>
      <c r="F764" s="9">
        <v>120</v>
      </c>
      <c r="G764" s="9">
        <v>174</v>
      </c>
      <c r="H764" s="9">
        <v>1</v>
      </c>
      <c r="I764" s="59"/>
      <c r="J764" s="59"/>
      <c r="K764" s="59"/>
      <c r="L764" s="60">
        <f>IF(AND(A764&gt;=Workings!$B$7, A764&lt;=Workings!$C$7, B764="Scheduled", G764&gt;0, F764&gt;0, (F764/G764)&gt;0.9, OR(D764="RAK", D764="CMN", D764="AGA")), (J764/F764)*(F764-(G764*0.9)), 0)</f>
        <v>0</v>
      </c>
    </row>
    <row r="765" spans="1:12" x14ac:dyDescent="0.35">
      <c r="A765" s="8">
        <v>45295</v>
      </c>
      <c r="B765" s="9" t="s">
        <v>23</v>
      </c>
      <c r="C765" s="9" t="s">
        <v>34</v>
      </c>
      <c r="D765" s="9" t="s">
        <v>21</v>
      </c>
      <c r="E765" s="9" t="s">
        <v>22</v>
      </c>
      <c r="F765" s="9">
        <v>104</v>
      </c>
      <c r="G765" s="9">
        <v>150</v>
      </c>
      <c r="H765" s="9">
        <v>1</v>
      </c>
      <c r="I765" s="59"/>
      <c r="J765" s="59"/>
      <c r="K765" s="59"/>
      <c r="L765" s="60">
        <f>IF(AND(A765&gt;=Workings!$B$7, A765&lt;=Workings!$C$7, B765="Scheduled", G765&gt;0, F765&gt;0, (F765/G765)&gt;0.9, OR(D765="RAK", D765="CMN", D765="AGA")), (J765/F765)*(F765-(G765*0.9)), 0)</f>
        <v>0</v>
      </c>
    </row>
    <row r="766" spans="1:12" x14ac:dyDescent="0.35">
      <c r="A766" s="8">
        <v>45295</v>
      </c>
      <c r="B766" s="9" t="s">
        <v>23</v>
      </c>
      <c r="C766" s="9" t="s">
        <v>34</v>
      </c>
      <c r="D766" s="9" t="s">
        <v>38</v>
      </c>
      <c r="E766" s="9" t="s">
        <v>24</v>
      </c>
      <c r="F766" s="9">
        <v>134</v>
      </c>
      <c r="G766" s="9">
        <v>174</v>
      </c>
      <c r="H766" s="9">
        <v>1</v>
      </c>
      <c r="I766" s="59">
        <v>32.340000000000003</v>
      </c>
      <c r="J766" s="59">
        <v>2315.52</v>
      </c>
      <c r="K766" s="59">
        <v>552.86</v>
      </c>
      <c r="L766" s="60">
        <f>IF(AND(A766&gt;=Workings!$B$7, A766&lt;=Workings!$C$7, B766="Scheduled", G766&gt;0, F766&gt;0, (F766/G766)&gt;0.9, OR(D766="RAK", D766="CMN", D766="AGA")), (J766/F766)*(F766-(G766*0.9)), 0)</f>
        <v>0</v>
      </c>
    </row>
    <row r="767" spans="1:12" x14ac:dyDescent="0.35">
      <c r="A767" s="8">
        <v>45295</v>
      </c>
      <c r="B767" s="9" t="s">
        <v>23</v>
      </c>
      <c r="C767" s="9" t="s">
        <v>34</v>
      </c>
      <c r="D767" s="9" t="s">
        <v>21</v>
      </c>
      <c r="E767" s="9" t="s">
        <v>24</v>
      </c>
      <c r="F767" s="9">
        <v>104</v>
      </c>
      <c r="G767" s="9">
        <v>150</v>
      </c>
      <c r="H767" s="9">
        <v>1</v>
      </c>
      <c r="I767" s="59">
        <v>28.56</v>
      </c>
      <c r="J767" s="59">
        <v>1797.12</v>
      </c>
      <c r="K767" s="59">
        <v>488.24</v>
      </c>
      <c r="L767" s="60">
        <f>IF(AND(A767&gt;=Workings!$B$7, A767&lt;=Workings!$C$7, B767="Scheduled", G767&gt;0, F767&gt;0, (F767/G767)&gt;0.9, OR(D767="RAK", D767="CMN", D767="AGA")), (J767/F767)*(F767-(G767*0.9)), 0)</f>
        <v>0</v>
      </c>
    </row>
    <row r="768" spans="1:12" x14ac:dyDescent="0.35">
      <c r="A768" s="8">
        <v>45296</v>
      </c>
      <c r="B768" s="9" t="s">
        <v>23</v>
      </c>
      <c r="C768" s="9" t="s">
        <v>34</v>
      </c>
      <c r="D768" s="9" t="s">
        <v>21</v>
      </c>
      <c r="E768" s="9" t="s">
        <v>22</v>
      </c>
      <c r="F768" s="9">
        <v>102</v>
      </c>
      <c r="G768" s="9">
        <v>150</v>
      </c>
      <c r="H768" s="9">
        <v>1</v>
      </c>
      <c r="I768" s="59"/>
      <c r="J768" s="59"/>
      <c r="K768" s="59"/>
      <c r="L768" s="60">
        <f>IF(AND(A768&gt;=Workings!$B$7, A768&lt;=Workings!$C$7, B768="Scheduled", G768&gt;0, F768&gt;0, (F768/G768)&gt;0.9, OR(D768="RAK", D768="CMN", D768="AGA")), (J768/F768)*(F768-(G768*0.9)), 0)</f>
        <v>0</v>
      </c>
    </row>
    <row r="769" spans="1:12" x14ac:dyDescent="0.35">
      <c r="A769" s="8">
        <v>45296</v>
      </c>
      <c r="B769" s="9" t="s">
        <v>23</v>
      </c>
      <c r="C769" s="9" t="s">
        <v>34</v>
      </c>
      <c r="D769" s="9" t="s">
        <v>21</v>
      </c>
      <c r="E769" s="9" t="s">
        <v>24</v>
      </c>
      <c r="F769" s="9">
        <v>122</v>
      </c>
      <c r="G769" s="9">
        <v>150</v>
      </c>
      <c r="H769" s="9">
        <v>1</v>
      </c>
      <c r="I769" s="59">
        <v>21.42</v>
      </c>
      <c r="J769" s="59">
        <v>2108.16</v>
      </c>
      <c r="K769" s="59">
        <v>488.24</v>
      </c>
      <c r="L769" s="60">
        <f>IF(AND(A769&gt;=Workings!$B$7, A769&lt;=Workings!$C$7, B769="Scheduled", G769&gt;0, F769&gt;0, (F769/G769)&gt;0.9, OR(D769="RAK", D769="CMN", D769="AGA")), (J769/F769)*(F769-(G769*0.9)), 0)</f>
        <v>0</v>
      </c>
    </row>
    <row r="770" spans="1:12" x14ac:dyDescent="0.35">
      <c r="A770" s="8">
        <v>45298</v>
      </c>
      <c r="B770" s="9" t="s">
        <v>23</v>
      </c>
      <c r="C770" s="9" t="s">
        <v>34</v>
      </c>
      <c r="D770" s="9" t="s">
        <v>38</v>
      </c>
      <c r="E770" s="9" t="s">
        <v>22</v>
      </c>
      <c r="F770" s="9">
        <v>98</v>
      </c>
      <c r="G770" s="9">
        <v>150</v>
      </c>
      <c r="H770" s="9">
        <v>1</v>
      </c>
      <c r="I770" s="59"/>
      <c r="J770" s="59"/>
      <c r="K770" s="59"/>
      <c r="L770" s="60">
        <f>IF(AND(A770&gt;=Workings!$B$7, A770&lt;=Workings!$C$7, B770="Scheduled", G770&gt;0, F770&gt;0, (F770/G770)&gt;0.9, OR(D770="RAK", D770="CMN", D770="AGA")), (J770/F770)*(F770-(G770*0.9)), 0)</f>
        <v>0</v>
      </c>
    </row>
    <row r="771" spans="1:12" x14ac:dyDescent="0.35">
      <c r="A771" s="8">
        <v>45298</v>
      </c>
      <c r="B771" s="9" t="s">
        <v>23</v>
      </c>
      <c r="C771" s="9" t="s">
        <v>34</v>
      </c>
      <c r="D771" s="9" t="s">
        <v>21</v>
      </c>
      <c r="E771" s="9" t="s">
        <v>22</v>
      </c>
      <c r="F771" s="9">
        <v>102</v>
      </c>
      <c r="G771" s="9">
        <v>232</v>
      </c>
      <c r="H771" s="9">
        <v>1</v>
      </c>
      <c r="I771" s="59"/>
      <c r="J771" s="59"/>
      <c r="K771" s="59"/>
      <c r="L771" s="60">
        <f>IF(AND(A771&gt;=Workings!$B$7, A771&lt;=Workings!$C$7, B771="Scheduled", G771&gt;0, F771&gt;0, (F771/G771)&gt;0.9, OR(D771="RAK", D771="CMN", D771="AGA")), (J771/F771)*(F771-(G771*0.9)), 0)</f>
        <v>0</v>
      </c>
    </row>
    <row r="772" spans="1:12" x14ac:dyDescent="0.35">
      <c r="A772" s="8">
        <v>45298</v>
      </c>
      <c r="B772" s="9" t="s">
        <v>23</v>
      </c>
      <c r="C772" s="9" t="s">
        <v>34</v>
      </c>
      <c r="D772" s="9" t="s">
        <v>38</v>
      </c>
      <c r="E772" s="9" t="s">
        <v>24</v>
      </c>
      <c r="F772" s="9">
        <v>134</v>
      </c>
      <c r="G772" s="9">
        <v>150</v>
      </c>
      <c r="H772" s="9">
        <v>1</v>
      </c>
      <c r="I772" s="59">
        <v>28.56</v>
      </c>
      <c r="J772" s="59">
        <v>2315.52</v>
      </c>
      <c r="K772" s="59">
        <v>488.24</v>
      </c>
      <c r="L772" s="60">
        <f>IF(AND(A772&gt;=Workings!$B$7, A772&lt;=Workings!$C$7, B772="Scheduled", G772&gt;0, F772&gt;0, (F772/G772)&gt;0.9, OR(D772="RAK", D772="CMN", D772="AGA")), (J772/F772)*(F772-(G772*0.9)), 0)</f>
        <v>0</v>
      </c>
    </row>
    <row r="773" spans="1:12" x14ac:dyDescent="0.35">
      <c r="A773" s="8">
        <v>45298</v>
      </c>
      <c r="B773" s="9" t="s">
        <v>23</v>
      </c>
      <c r="C773" s="9" t="s">
        <v>34</v>
      </c>
      <c r="D773" s="9" t="s">
        <v>21</v>
      </c>
      <c r="E773" s="9" t="s">
        <v>24</v>
      </c>
      <c r="F773" s="9">
        <v>139</v>
      </c>
      <c r="G773" s="9">
        <v>232</v>
      </c>
      <c r="H773" s="9">
        <v>1</v>
      </c>
      <c r="I773" s="59">
        <v>28.04</v>
      </c>
      <c r="J773" s="59">
        <v>2401.92</v>
      </c>
      <c r="K773" s="59">
        <v>639.02</v>
      </c>
      <c r="L773" s="60">
        <f>IF(AND(A773&gt;=Workings!$B$7, A773&lt;=Workings!$C$7, B773="Scheduled", G773&gt;0, F773&gt;0, (F773/G773)&gt;0.9, OR(D773="RAK", D773="CMN", D773="AGA")), (J773/F773)*(F773-(G773*0.9)), 0)</f>
        <v>0</v>
      </c>
    </row>
    <row r="774" spans="1:12" x14ac:dyDescent="0.35">
      <c r="A774" s="8">
        <v>45303</v>
      </c>
      <c r="B774" s="9" t="s">
        <v>23</v>
      </c>
      <c r="C774" s="9" t="s">
        <v>34</v>
      </c>
      <c r="D774" s="9" t="s">
        <v>21</v>
      </c>
      <c r="E774" s="9" t="s">
        <v>22</v>
      </c>
      <c r="F774" s="9">
        <v>85</v>
      </c>
      <c r="G774" s="9">
        <v>150</v>
      </c>
      <c r="H774" s="9">
        <v>1</v>
      </c>
      <c r="I774" s="59"/>
      <c r="J774" s="59"/>
      <c r="K774" s="59"/>
      <c r="L774" s="60">
        <f>IF(AND(A774&gt;=Workings!$B$7, A774&lt;=Workings!$C$7, B774="Scheduled", G774&gt;0, F774&gt;0, (F774/G774)&gt;0.9, OR(D774="RAK", D774="CMN", D774="AGA")), (J774/F774)*(F774-(G774*0.9)), 0)</f>
        <v>0</v>
      </c>
    </row>
    <row r="775" spans="1:12" x14ac:dyDescent="0.35">
      <c r="A775" s="8">
        <v>45303</v>
      </c>
      <c r="B775" s="9" t="s">
        <v>23</v>
      </c>
      <c r="C775" s="9" t="s">
        <v>34</v>
      </c>
      <c r="D775" s="9" t="s">
        <v>21</v>
      </c>
      <c r="E775" s="9" t="s">
        <v>24</v>
      </c>
      <c r="F775" s="9">
        <v>72</v>
      </c>
      <c r="G775" s="9">
        <v>150</v>
      </c>
      <c r="H775" s="9">
        <v>1</v>
      </c>
      <c r="I775" s="59">
        <v>28.56</v>
      </c>
      <c r="J775" s="59">
        <v>1244.1600000000001</v>
      </c>
      <c r="K775" s="59">
        <v>488.24</v>
      </c>
      <c r="L775" s="60">
        <f>IF(AND(A775&gt;=Workings!$B$7, A775&lt;=Workings!$C$7, B775="Scheduled", G775&gt;0, F775&gt;0, (F775/G775)&gt;0.9, OR(D775="RAK", D775="CMN", D775="AGA")), (J775/F775)*(F775-(G775*0.9)), 0)</f>
        <v>0</v>
      </c>
    </row>
    <row r="776" spans="1:12" x14ac:dyDescent="0.35">
      <c r="A776" s="8">
        <v>45305</v>
      </c>
      <c r="B776" s="9" t="s">
        <v>23</v>
      </c>
      <c r="C776" s="9" t="s">
        <v>34</v>
      </c>
      <c r="D776" s="9" t="s">
        <v>21</v>
      </c>
      <c r="E776" s="9" t="s">
        <v>22</v>
      </c>
      <c r="F776" s="9">
        <v>78</v>
      </c>
      <c r="G776" s="9">
        <v>150</v>
      </c>
      <c r="H776" s="9">
        <v>1</v>
      </c>
      <c r="I776" s="59"/>
      <c r="J776" s="59"/>
      <c r="K776" s="59"/>
      <c r="L776" s="60">
        <f>IF(AND(A776&gt;=Workings!$B$7, A776&lt;=Workings!$C$7, B776="Scheduled", G776&gt;0, F776&gt;0, (F776/G776)&gt;0.9, OR(D776="RAK", D776="CMN", D776="AGA")), (J776/F776)*(F776-(G776*0.9)), 0)</f>
        <v>0</v>
      </c>
    </row>
    <row r="777" spans="1:12" x14ac:dyDescent="0.35">
      <c r="A777" s="8">
        <v>45305</v>
      </c>
      <c r="B777" s="9" t="s">
        <v>23</v>
      </c>
      <c r="C777" s="9" t="s">
        <v>34</v>
      </c>
      <c r="D777" s="9" t="s">
        <v>21</v>
      </c>
      <c r="E777" s="9" t="s">
        <v>24</v>
      </c>
      <c r="F777" s="9">
        <v>70</v>
      </c>
      <c r="G777" s="9">
        <v>150</v>
      </c>
      <c r="H777" s="9">
        <v>1</v>
      </c>
      <c r="I777" s="59">
        <v>21.42</v>
      </c>
      <c r="J777" s="59">
        <v>1209.5999999999999</v>
      </c>
      <c r="K777" s="59">
        <v>488.24</v>
      </c>
      <c r="L777" s="60">
        <f>IF(AND(A777&gt;=Workings!$B$7, A777&lt;=Workings!$C$7, B777="Scheduled", G777&gt;0, F777&gt;0, (F777/G777)&gt;0.9, OR(D777="RAK", D777="CMN", D777="AGA")), (J777/F777)*(F777-(G777*0.9)), 0)</f>
        <v>0</v>
      </c>
    </row>
    <row r="778" spans="1:12" x14ac:dyDescent="0.35">
      <c r="A778" s="8">
        <v>45310</v>
      </c>
      <c r="B778" s="9" t="s">
        <v>23</v>
      </c>
      <c r="C778" s="9" t="s">
        <v>34</v>
      </c>
      <c r="D778" s="9" t="s">
        <v>21</v>
      </c>
      <c r="E778" s="9" t="s">
        <v>22</v>
      </c>
      <c r="F778" s="9">
        <v>106</v>
      </c>
      <c r="G778" s="9">
        <v>180</v>
      </c>
      <c r="H778" s="9">
        <v>1</v>
      </c>
      <c r="I778" s="59"/>
      <c r="J778" s="59"/>
      <c r="K778" s="59"/>
      <c r="L778" s="60">
        <f>IF(AND(A778&gt;=Workings!$B$7, A778&lt;=Workings!$C$7, B778="Scheduled", G778&gt;0, F778&gt;0, (F778/G778)&gt;0.9, OR(D778="RAK", D778="CMN", D778="AGA")), (J778/F778)*(F778-(G778*0.9)), 0)</f>
        <v>0</v>
      </c>
    </row>
    <row r="779" spans="1:12" x14ac:dyDescent="0.35">
      <c r="A779" s="8">
        <v>45310</v>
      </c>
      <c r="B779" s="9" t="s">
        <v>23</v>
      </c>
      <c r="C779" s="9" t="s">
        <v>34</v>
      </c>
      <c r="D779" s="9" t="s">
        <v>21</v>
      </c>
      <c r="E779" s="9" t="s">
        <v>24</v>
      </c>
      <c r="F779" s="9">
        <v>55</v>
      </c>
      <c r="G779" s="9">
        <v>180</v>
      </c>
      <c r="H779" s="9">
        <v>1</v>
      </c>
      <c r="I779" s="59">
        <v>24.26</v>
      </c>
      <c r="J779" s="59">
        <v>950.4</v>
      </c>
      <c r="K779" s="59">
        <v>552.86</v>
      </c>
      <c r="L779" s="60">
        <f>IF(AND(A779&gt;=Workings!$B$7, A779&lt;=Workings!$C$7, B779="Scheduled", G779&gt;0, F779&gt;0, (F779/G779)&gt;0.9, OR(D779="RAK", D779="CMN", D779="AGA")), (J779/F779)*(F779-(G779*0.9)), 0)</f>
        <v>0</v>
      </c>
    </row>
    <row r="780" spans="1:12" x14ac:dyDescent="0.35">
      <c r="A780" s="8">
        <v>45312</v>
      </c>
      <c r="B780" s="9" t="s">
        <v>23</v>
      </c>
      <c r="C780" s="9" t="s">
        <v>34</v>
      </c>
      <c r="D780" s="9" t="s">
        <v>21</v>
      </c>
      <c r="E780" s="9" t="s">
        <v>22</v>
      </c>
      <c r="F780" s="9">
        <v>54</v>
      </c>
      <c r="G780" s="9">
        <v>150</v>
      </c>
      <c r="H780" s="9">
        <v>1</v>
      </c>
      <c r="I780" s="59"/>
      <c r="J780" s="59"/>
      <c r="K780" s="59"/>
      <c r="L780" s="60">
        <f>IF(AND(A780&gt;=Workings!$B$7, A780&lt;=Workings!$C$7, B780="Scheduled", G780&gt;0, F780&gt;0, (F780/G780)&gt;0.9, OR(D780="RAK", D780="CMN", D780="AGA")), (J780/F780)*(F780-(G780*0.9)), 0)</f>
        <v>0</v>
      </c>
    </row>
    <row r="781" spans="1:12" x14ac:dyDescent="0.35">
      <c r="A781" s="8">
        <v>45312</v>
      </c>
      <c r="B781" s="9" t="s">
        <v>23</v>
      </c>
      <c r="C781" s="9" t="s">
        <v>34</v>
      </c>
      <c r="D781" s="9" t="s">
        <v>21</v>
      </c>
      <c r="E781" s="9" t="s">
        <v>24</v>
      </c>
      <c r="F781" s="9">
        <v>72</v>
      </c>
      <c r="G781" s="9">
        <v>150</v>
      </c>
      <c r="H781" s="9">
        <v>1</v>
      </c>
      <c r="I781" s="59">
        <v>28.56</v>
      </c>
      <c r="J781" s="59">
        <v>1244.1600000000001</v>
      </c>
      <c r="K781" s="59">
        <v>488.24</v>
      </c>
      <c r="L781" s="60">
        <f>IF(AND(A781&gt;=Workings!$B$7, A781&lt;=Workings!$C$7, B781="Scheduled", G781&gt;0, F781&gt;0, (F781/G781)&gt;0.9, OR(D781="RAK", D781="CMN", D781="AGA")), (J781/F781)*(F781-(G781*0.9)), 0)</f>
        <v>0</v>
      </c>
    </row>
    <row r="782" spans="1:12" x14ac:dyDescent="0.35">
      <c r="A782" s="8">
        <v>45317</v>
      </c>
      <c r="B782" s="9" t="s">
        <v>23</v>
      </c>
      <c r="C782" s="9" t="s">
        <v>34</v>
      </c>
      <c r="D782" s="9" t="s">
        <v>21</v>
      </c>
      <c r="E782" s="9" t="s">
        <v>22</v>
      </c>
      <c r="F782" s="9">
        <v>80</v>
      </c>
      <c r="G782" s="9">
        <v>150</v>
      </c>
      <c r="H782" s="9">
        <v>1</v>
      </c>
      <c r="I782" s="59"/>
      <c r="J782" s="59"/>
      <c r="K782" s="59"/>
      <c r="L782" s="60">
        <f>IF(AND(A782&gt;=Workings!$B$7, A782&lt;=Workings!$C$7, B782="Scheduled", G782&gt;0, F782&gt;0, (F782/G782)&gt;0.9, OR(D782="RAK", D782="CMN", D782="AGA")), (J782/F782)*(F782-(G782*0.9)), 0)</f>
        <v>0</v>
      </c>
    </row>
    <row r="783" spans="1:12" x14ac:dyDescent="0.35">
      <c r="A783" s="8">
        <v>45317</v>
      </c>
      <c r="B783" s="9" t="s">
        <v>23</v>
      </c>
      <c r="C783" s="9" t="s">
        <v>34</v>
      </c>
      <c r="D783" s="9" t="s">
        <v>21</v>
      </c>
      <c r="E783" s="9" t="s">
        <v>24</v>
      </c>
      <c r="F783" s="9">
        <v>108</v>
      </c>
      <c r="G783" s="9">
        <v>150</v>
      </c>
      <c r="H783" s="9">
        <v>1</v>
      </c>
      <c r="I783" s="59">
        <v>21.42</v>
      </c>
      <c r="J783" s="59">
        <v>1866.24</v>
      </c>
      <c r="K783" s="59">
        <v>488.24</v>
      </c>
      <c r="L783" s="60">
        <f>IF(AND(A783&gt;=Workings!$B$7, A783&lt;=Workings!$C$7, B783="Scheduled", G783&gt;0, F783&gt;0, (F783/G783)&gt;0.9, OR(D783="RAK", D783="CMN", D783="AGA")), (J783/F783)*(F783-(G783*0.9)), 0)</f>
        <v>0</v>
      </c>
    </row>
    <row r="784" spans="1:12" x14ac:dyDescent="0.35">
      <c r="A784" s="8">
        <v>45319</v>
      </c>
      <c r="B784" s="9" t="s">
        <v>23</v>
      </c>
      <c r="C784" s="9" t="s">
        <v>34</v>
      </c>
      <c r="D784" s="9" t="s">
        <v>21</v>
      </c>
      <c r="E784" s="9" t="s">
        <v>22</v>
      </c>
      <c r="F784" s="9">
        <v>86</v>
      </c>
      <c r="G784" s="9">
        <v>180</v>
      </c>
      <c r="H784" s="9">
        <v>1</v>
      </c>
      <c r="I784" s="59"/>
      <c r="J784" s="59"/>
      <c r="K784" s="59"/>
      <c r="L784" s="60">
        <f>IF(AND(A784&gt;=Workings!$B$7, A784&lt;=Workings!$C$7, B784="Scheduled", G784&gt;0, F784&gt;0, (F784/G784)&gt;0.9, OR(D784="RAK", D784="CMN", D784="AGA")), (J784/F784)*(F784-(G784*0.9)), 0)</f>
        <v>0</v>
      </c>
    </row>
    <row r="785" spans="1:12" x14ac:dyDescent="0.35">
      <c r="A785" s="8">
        <v>45319</v>
      </c>
      <c r="B785" s="9" t="s">
        <v>23</v>
      </c>
      <c r="C785" s="9" t="s">
        <v>34</v>
      </c>
      <c r="D785" s="9" t="s">
        <v>21</v>
      </c>
      <c r="E785" s="9" t="s">
        <v>24</v>
      </c>
      <c r="F785" s="9">
        <v>83</v>
      </c>
      <c r="G785" s="9">
        <v>180</v>
      </c>
      <c r="H785" s="9">
        <v>1</v>
      </c>
      <c r="I785" s="59">
        <v>24.26</v>
      </c>
      <c r="J785" s="59">
        <v>1434.24</v>
      </c>
      <c r="K785" s="59">
        <v>552.86</v>
      </c>
      <c r="L785" s="60">
        <f>IF(AND(A785&gt;=Workings!$B$7, A785&lt;=Workings!$C$7, B785="Scheduled", G785&gt;0, F785&gt;0, (F785/G785)&gt;0.9, OR(D785="RAK", D785="CMN", D785="AGA")), (J785/F785)*(F785-(G785*0.9)), 0)</f>
        <v>0</v>
      </c>
    </row>
    <row r="786" spans="1:12" x14ac:dyDescent="0.35">
      <c r="A786" s="8">
        <v>45324</v>
      </c>
      <c r="B786" s="9" t="s">
        <v>23</v>
      </c>
      <c r="C786" s="9" t="s">
        <v>34</v>
      </c>
      <c r="D786" s="9" t="s">
        <v>21</v>
      </c>
      <c r="E786" s="9" t="s">
        <v>22</v>
      </c>
      <c r="F786" s="9">
        <v>90</v>
      </c>
      <c r="G786" s="9">
        <v>150</v>
      </c>
      <c r="H786" s="9">
        <v>1</v>
      </c>
      <c r="I786" s="59"/>
      <c r="J786" s="59"/>
      <c r="K786" s="59"/>
      <c r="L786" s="60">
        <f>IF(AND(A786&gt;=Workings!$B$7, A786&lt;=Workings!$C$7, B786="Scheduled", G786&gt;0, F786&gt;0, (F786/G786)&gt;0.9, OR(D786="RAK", D786="CMN", D786="AGA")), (J786/F786)*(F786-(G786*0.9)), 0)</f>
        <v>0</v>
      </c>
    </row>
    <row r="787" spans="1:12" x14ac:dyDescent="0.35">
      <c r="A787" s="8">
        <v>45324</v>
      </c>
      <c r="B787" s="9" t="s">
        <v>23</v>
      </c>
      <c r="C787" s="9" t="s">
        <v>34</v>
      </c>
      <c r="D787" s="9" t="s">
        <v>21</v>
      </c>
      <c r="E787" s="9" t="s">
        <v>24</v>
      </c>
      <c r="F787" s="9">
        <v>88</v>
      </c>
      <c r="G787" s="9">
        <v>150</v>
      </c>
      <c r="H787" s="9">
        <v>1</v>
      </c>
      <c r="I787" s="59">
        <v>28.56</v>
      </c>
      <c r="J787" s="59">
        <v>1520.64</v>
      </c>
      <c r="K787" s="59">
        <v>488.24</v>
      </c>
      <c r="L787" s="60">
        <f>IF(AND(A787&gt;=Workings!$B$7, A787&lt;=Workings!$C$7, B787="Scheduled", G787&gt;0, F787&gt;0, (F787/G787)&gt;0.9, OR(D787="RAK", D787="CMN", D787="AGA")), (J787/F787)*(F787-(G787*0.9)), 0)</f>
        <v>0</v>
      </c>
    </row>
    <row r="788" spans="1:12" x14ac:dyDescent="0.35">
      <c r="A788" s="8">
        <v>45326</v>
      </c>
      <c r="B788" s="9" t="s">
        <v>23</v>
      </c>
      <c r="C788" s="9" t="s">
        <v>34</v>
      </c>
      <c r="D788" s="9" t="s">
        <v>21</v>
      </c>
      <c r="E788" s="9" t="s">
        <v>22</v>
      </c>
      <c r="F788" s="9">
        <v>59</v>
      </c>
      <c r="G788" s="9">
        <v>180</v>
      </c>
      <c r="H788" s="9">
        <v>1</v>
      </c>
      <c r="I788" s="59"/>
      <c r="J788" s="59"/>
      <c r="K788" s="59"/>
      <c r="L788" s="60">
        <f>IF(AND(A788&gt;=Workings!$B$7, A788&lt;=Workings!$C$7, B788="Scheduled", G788&gt;0, F788&gt;0, (F788/G788)&gt;0.9, OR(D788="RAK", D788="CMN", D788="AGA")), (J788/F788)*(F788-(G788*0.9)), 0)</f>
        <v>0</v>
      </c>
    </row>
    <row r="789" spans="1:12" x14ac:dyDescent="0.35">
      <c r="A789" s="8">
        <v>45326</v>
      </c>
      <c r="B789" s="9" t="s">
        <v>23</v>
      </c>
      <c r="C789" s="9" t="s">
        <v>34</v>
      </c>
      <c r="D789" s="9" t="s">
        <v>21</v>
      </c>
      <c r="E789" s="9" t="s">
        <v>24</v>
      </c>
      <c r="F789" s="9">
        <v>82</v>
      </c>
      <c r="G789" s="9">
        <v>180</v>
      </c>
      <c r="H789" s="9">
        <v>1</v>
      </c>
      <c r="I789" s="59">
        <v>23.31</v>
      </c>
      <c r="J789" s="59">
        <v>1416.96</v>
      </c>
      <c r="K789" s="59">
        <v>531.32000000000005</v>
      </c>
      <c r="L789" s="60">
        <f>IF(AND(A789&gt;=Workings!$B$7, A789&lt;=Workings!$C$7, B789="Scheduled", G789&gt;0, F789&gt;0, (F789/G789)&gt;0.9, OR(D789="RAK", D789="CMN", D789="AGA")), (J789/F789)*(F789-(G789*0.9)), 0)</f>
        <v>0</v>
      </c>
    </row>
    <row r="790" spans="1:12" x14ac:dyDescent="0.35">
      <c r="A790" s="8">
        <v>45331</v>
      </c>
      <c r="B790" s="9" t="s">
        <v>23</v>
      </c>
      <c r="C790" s="9" t="s">
        <v>34</v>
      </c>
      <c r="D790" s="9" t="s">
        <v>21</v>
      </c>
      <c r="E790" s="9" t="s">
        <v>22</v>
      </c>
      <c r="F790" s="9">
        <v>135</v>
      </c>
      <c r="G790" s="9">
        <v>180</v>
      </c>
      <c r="H790" s="9">
        <v>1</v>
      </c>
      <c r="I790" s="59"/>
      <c r="J790" s="59"/>
      <c r="K790" s="59"/>
      <c r="L790" s="60">
        <f>IF(AND(A790&gt;=Workings!$B$7, A790&lt;=Workings!$C$7, B790="Scheduled", G790&gt;0, F790&gt;0, (F790/G790)&gt;0.9, OR(D790="RAK", D790="CMN", D790="AGA")), (J790/F790)*(F790-(G790*0.9)), 0)</f>
        <v>0</v>
      </c>
    </row>
    <row r="791" spans="1:12" x14ac:dyDescent="0.35">
      <c r="A791" s="8">
        <v>45331</v>
      </c>
      <c r="B791" s="9" t="s">
        <v>23</v>
      </c>
      <c r="C791" s="9" t="s">
        <v>34</v>
      </c>
      <c r="D791" s="9" t="s">
        <v>21</v>
      </c>
      <c r="E791" s="9" t="s">
        <v>24</v>
      </c>
      <c r="F791" s="9">
        <v>148</v>
      </c>
      <c r="G791" s="9">
        <v>180</v>
      </c>
      <c r="H791" s="9">
        <v>1</v>
      </c>
      <c r="I791" s="59">
        <v>24.26</v>
      </c>
      <c r="J791" s="59">
        <v>2557.44</v>
      </c>
      <c r="K791" s="59">
        <v>552.86</v>
      </c>
      <c r="L791" s="60">
        <f>IF(AND(A791&gt;=Workings!$B$7, A791&lt;=Workings!$C$7, B791="Scheduled", G791&gt;0, F791&gt;0, (F791/G791)&gt;0.9, OR(D791="RAK", D791="CMN", D791="AGA")), (J791/F791)*(F791-(G791*0.9)), 0)</f>
        <v>0</v>
      </c>
    </row>
    <row r="792" spans="1:12" x14ac:dyDescent="0.35">
      <c r="A792" s="8">
        <v>45333</v>
      </c>
      <c r="B792" s="9" t="s">
        <v>23</v>
      </c>
      <c r="C792" s="9" t="s">
        <v>34</v>
      </c>
      <c r="D792" s="9" t="s">
        <v>21</v>
      </c>
      <c r="E792" s="9" t="s">
        <v>22</v>
      </c>
      <c r="F792" s="9">
        <v>99</v>
      </c>
      <c r="G792" s="9">
        <v>150</v>
      </c>
      <c r="H792" s="9">
        <v>1</v>
      </c>
      <c r="I792" s="59"/>
      <c r="J792" s="59"/>
      <c r="K792" s="59"/>
      <c r="L792" s="60">
        <f>IF(AND(A792&gt;=Workings!$B$7, A792&lt;=Workings!$C$7, B792="Scheduled", G792&gt;0, F792&gt;0, (F792/G792)&gt;0.9, OR(D792="RAK", D792="CMN", D792="AGA")), (J792/F792)*(F792-(G792*0.9)), 0)</f>
        <v>0</v>
      </c>
    </row>
    <row r="793" spans="1:12" x14ac:dyDescent="0.35">
      <c r="A793" s="8">
        <v>45333</v>
      </c>
      <c r="B793" s="9" t="s">
        <v>23</v>
      </c>
      <c r="C793" s="9" t="s">
        <v>34</v>
      </c>
      <c r="D793" s="9" t="s">
        <v>21</v>
      </c>
      <c r="E793" s="9" t="s">
        <v>24</v>
      </c>
      <c r="F793" s="9">
        <v>106</v>
      </c>
      <c r="G793" s="9">
        <v>150</v>
      </c>
      <c r="H793" s="9">
        <v>1</v>
      </c>
      <c r="I793" s="59">
        <v>28.56</v>
      </c>
      <c r="J793" s="59">
        <v>1831.68</v>
      </c>
      <c r="K793" s="59">
        <v>488.24</v>
      </c>
      <c r="L793" s="60">
        <f>IF(AND(A793&gt;=Workings!$B$7, A793&lt;=Workings!$C$7, B793="Scheduled", G793&gt;0, F793&gt;0, (F793/G793)&gt;0.9, OR(D793="RAK", D793="CMN", D793="AGA")), (J793/F793)*(F793-(G793*0.9)), 0)</f>
        <v>0</v>
      </c>
    </row>
    <row r="794" spans="1:12" x14ac:dyDescent="0.35">
      <c r="A794" s="8">
        <v>45338</v>
      </c>
      <c r="B794" s="9" t="s">
        <v>23</v>
      </c>
      <c r="C794" s="9" t="s">
        <v>34</v>
      </c>
      <c r="D794" s="9" t="s">
        <v>21</v>
      </c>
      <c r="E794" s="9" t="s">
        <v>22</v>
      </c>
      <c r="F794" s="9">
        <v>106</v>
      </c>
      <c r="G794" s="9">
        <v>180</v>
      </c>
      <c r="H794" s="9">
        <v>1</v>
      </c>
      <c r="I794" s="59"/>
      <c r="J794" s="59"/>
      <c r="K794" s="59"/>
      <c r="L794" s="60">
        <f>IF(AND(A794&gt;=Workings!$B$7, A794&lt;=Workings!$C$7, B794="Scheduled", G794&gt;0, F794&gt;0, (F794/G794)&gt;0.9, OR(D794="RAK", D794="CMN", D794="AGA")), (J794/F794)*(F794-(G794*0.9)), 0)</f>
        <v>0</v>
      </c>
    </row>
    <row r="795" spans="1:12" x14ac:dyDescent="0.35">
      <c r="A795" s="8">
        <v>45338</v>
      </c>
      <c r="B795" s="9" t="s">
        <v>23</v>
      </c>
      <c r="C795" s="9" t="s">
        <v>34</v>
      </c>
      <c r="D795" s="9" t="s">
        <v>21</v>
      </c>
      <c r="E795" s="9" t="s">
        <v>24</v>
      </c>
      <c r="F795" s="9">
        <v>101</v>
      </c>
      <c r="G795" s="9">
        <v>180</v>
      </c>
      <c r="H795" s="9">
        <v>1</v>
      </c>
      <c r="I795" s="59">
        <v>24.26</v>
      </c>
      <c r="J795" s="59">
        <v>1745.28</v>
      </c>
      <c r="K795" s="59">
        <v>552.86</v>
      </c>
      <c r="L795" s="60">
        <f>IF(AND(A795&gt;=Workings!$B$7, A795&lt;=Workings!$C$7, B795="Scheduled", G795&gt;0, F795&gt;0, (F795/G795)&gt;0.9, OR(D795="RAK", D795="CMN", D795="AGA")), (J795/F795)*(F795-(G795*0.9)), 0)</f>
        <v>0</v>
      </c>
    </row>
    <row r="796" spans="1:12" x14ac:dyDescent="0.35">
      <c r="A796" s="8">
        <v>45340</v>
      </c>
      <c r="B796" s="9" t="s">
        <v>23</v>
      </c>
      <c r="C796" s="9" t="s">
        <v>34</v>
      </c>
      <c r="D796" s="9" t="s">
        <v>21</v>
      </c>
      <c r="E796" s="9" t="s">
        <v>22</v>
      </c>
      <c r="F796" s="9">
        <v>133</v>
      </c>
      <c r="G796" s="9">
        <v>150</v>
      </c>
      <c r="H796" s="9">
        <v>1</v>
      </c>
      <c r="I796" s="59"/>
      <c r="J796" s="59"/>
      <c r="K796" s="59"/>
      <c r="L796" s="60">
        <f>IF(AND(A796&gt;=Workings!$B$7, A796&lt;=Workings!$C$7, B796="Scheduled", G796&gt;0, F796&gt;0, (F796/G796)&gt;0.9, OR(D796="RAK", D796="CMN", D796="AGA")), (J796/F796)*(F796-(G796*0.9)), 0)</f>
        <v>0</v>
      </c>
    </row>
    <row r="797" spans="1:12" x14ac:dyDescent="0.35">
      <c r="A797" s="8">
        <v>45340</v>
      </c>
      <c r="B797" s="9" t="s">
        <v>23</v>
      </c>
      <c r="C797" s="9" t="s">
        <v>34</v>
      </c>
      <c r="D797" s="9" t="s">
        <v>21</v>
      </c>
      <c r="E797" s="9" t="s">
        <v>24</v>
      </c>
      <c r="F797" s="9">
        <v>103</v>
      </c>
      <c r="G797" s="9">
        <v>150</v>
      </c>
      <c r="H797" s="9">
        <v>1</v>
      </c>
      <c r="I797" s="59">
        <v>21.42</v>
      </c>
      <c r="J797" s="59">
        <v>1779.84</v>
      </c>
      <c r="K797" s="59">
        <v>488.24</v>
      </c>
      <c r="L797" s="60">
        <f>IF(AND(A797&gt;=Workings!$B$7, A797&lt;=Workings!$C$7, B797="Scheduled", G797&gt;0, F797&gt;0, (F797/G797)&gt;0.9, OR(D797="RAK", D797="CMN", D797="AGA")), (J797/F797)*(F797-(G797*0.9)), 0)</f>
        <v>0</v>
      </c>
    </row>
    <row r="798" spans="1:12" x14ac:dyDescent="0.35">
      <c r="A798" s="8">
        <v>45345</v>
      </c>
      <c r="B798" s="9" t="s">
        <v>23</v>
      </c>
      <c r="C798" s="9" t="s">
        <v>34</v>
      </c>
      <c r="D798" s="9" t="s">
        <v>21</v>
      </c>
      <c r="E798" s="9" t="s">
        <v>22</v>
      </c>
      <c r="F798" s="9">
        <v>107</v>
      </c>
      <c r="G798" s="9">
        <v>232</v>
      </c>
      <c r="H798" s="9">
        <v>1</v>
      </c>
      <c r="I798" s="59"/>
      <c r="J798" s="59"/>
      <c r="K798" s="59"/>
      <c r="L798" s="60">
        <f>IF(AND(A798&gt;=Workings!$B$7, A798&lt;=Workings!$C$7, B798="Scheduled", G798&gt;0, F798&gt;0, (F798/G798)&gt;0.9, OR(D798="RAK", D798="CMN", D798="AGA")), (J798/F798)*(F798-(G798*0.9)), 0)</f>
        <v>0</v>
      </c>
    </row>
    <row r="799" spans="1:12" x14ac:dyDescent="0.35">
      <c r="A799" s="8">
        <v>45345</v>
      </c>
      <c r="B799" s="9" t="s">
        <v>23</v>
      </c>
      <c r="C799" s="9" t="s">
        <v>34</v>
      </c>
      <c r="D799" s="9" t="s">
        <v>21</v>
      </c>
      <c r="E799" s="9" t="s">
        <v>24</v>
      </c>
      <c r="F799" s="9">
        <v>117</v>
      </c>
      <c r="G799" s="9">
        <v>232</v>
      </c>
      <c r="H799" s="9">
        <v>1</v>
      </c>
      <c r="I799" s="59">
        <v>28.04</v>
      </c>
      <c r="J799" s="59">
        <v>2021.76</v>
      </c>
      <c r="K799" s="59">
        <v>639.02</v>
      </c>
      <c r="L799" s="60">
        <f>IF(AND(A799&gt;=Workings!$B$7, A799&lt;=Workings!$C$7, B799="Scheduled", G799&gt;0, F799&gt;0, (F799/G799)&gt;0.9, OR(D799="RAK", D799="CMN", D799="AGA")), (J799/F799)*(F799-(G799*0.9)), 0)</f>
        <v>0</v>
      </c>
    </row>
    <row r="800" spans="1:12" x14ac:dyDescent="0.35">
      <c r="A800" s="8">
        <v>45347</v>
      </c>
      <c r="B800" s="9" t="s">
        <v>23</v>
      </c>
      <c r="C800" s="9" t="s">
        <v>34</v>
      </c>
      <c r="D800" s="9" t="s">
        <v>21</v>
      </c>
      <c r="E800" s="9" t="s">
        <v>22</v>
      </c>
      <c r="F800" s="9">
        <v>119</v>
      </c>
      <c r="G800" s="9">
        <v>144</v>
      </c>
      <c r="H800" s="9">
        <v>1</v>
      </c>
      <c r="I800" s="59"/>
      <c r="J800" s="59"/>
      <c r="K800" s="59"/>
      <c r="L800" s="60">
        <f>IF(AND(A800&gt;=Workings!$B$7, A800&lt;=Workings!$C$7, B800="Scheduled", G800&gt;0, F800&gt;0, (F800/G800)&gt;0.9, OR(D800="RAK", D800="CMN", D800="AGA")), (J800/F800)*(F800-(G800*0.9)), 0)</f>
        <v>0</v>
      </c>
    </row>
    <row r="801" spans="1:12" x14ac:dyDescent="0.35">
      <c r="A801" s="8">
        <v>45347</v>
      </c>
      <c r="B801" s="9" t="s">
        <v>23</v>
      </c>
      <c r="C801" s="9" t="s">
        <v>34</v>
      </c>
      <c r="D801" s="9" t="s">
        <v>21</v>
      </c>
      <c r="E801" s="9" t="s">
        <v>24</v>
      </c>
      <c r="F801" s="9">
        <v>90</v>
      </c>
      <c r="G801" s="9">
        <v>144</v>
      </c>
      <c r="H801" s="9">
        <v>1</v>
      </c>
      <c r="I801" s="59">
        <v>21.42</v>
      </c>
      <c r="J801" s="59">
        <v>1555.2</v>
      </c>
      <c r="K801" s="59">
        <v>488.24</v>
      </c>
      <c r="L801" s="60">
        <f>IF(AND(A801&gt;=Workings!$B$7, A801&lt;=Workings!$C$7, B801="Scheduled", G801&gt;0, F801&gt;0, (F801/G801)&gt;0.9, OR(D801="RAK", D801="CMN", D801="AGA")), (J801/F801)*(F801-(G801*0.9)), 0)</f>
        <v>0</v>
      </c>
    </row>
    <row r="802" spans="1:12" x14ac:dyDescent="0.35">
      <c r="A802" s="8">
        <v>45352</v>
      </c>
      <c r="B802" s="9" t="s">
        <v>23</v>
      </c>
      <c r="C802" s="9" t="s">
        <v>34</v>
      </c>
      <c r="D802" s="9" t="s">
        <v>21</v>
      </c>
      <c r="E802" s="9" t="s">
        <v>22</v>
      </c>
      <c r="F802" s="9">
        <v>128</v>
      </c>
      <c r="G802" s="9">
        <v>180</v>
      </c>
      <c r="H802" s="9">
        <v>1</v>
      </c>
      <c r="I802" s="59"/>
      <c r="J802" s="59"/>
      <c r="K802" s="59"/>
      <c r="L802" s="60">
        <f>IF(AND(A802&gt;=Workings!$B$7, A802&lt;=Workings!$C$7, B802="Scheduled", G802&gt;0, F802&gt;0, (F802/G802)&gt;0.9, OR(D802="RAK", D802="CMN", D802="AGA")), (J802/F802)*(F802-(G802*0.9)), 0)</f>
        <v>0</v>
      </c>
    </row>
    <row r="803" spans="1:12" x14ac:dyDescent="0.35">
      <c r="A803" s="8">
        <v>45352</v>
      </c>
      <c r="B803" s="9" t="s">
        <v>23</v>
      </c>
      <c r="C803" s="9" t="s">
        <v>34</v>
      </c>
      <c r="D803" s="9" t="s">
        <v>21</v>
      </c>
      <c r="E803" s="9" t="s">
        <v>24</v>
      </c>
      <c r="F803" s="9">
        <v>120</v>
      </c>
      <c r="G803" s="9">
        <v>180</v>
      </c>
      <c r="H803" s="9">
        <v>1</v>
      </c>
      <c r="I803" s="59">
        <v>24.26</v>
      </c>
      <c r="J803" s="59">
        <v>2193.6</v>
      </c>
      <c r="K803" s="59">
        <v>552.86</v>
      </c>
      <c r="L803" s="60">
        <f>IF(AND(A803&gt;=Workings!$B$7, A803&lt;=Workings!$C$7, B803="Scheduled", G803&gt;0, F803&gt;0, (F803/G803)&gt;0.9, OR(D803="RAK", D803="CMN", D803="AGA")), (J803/F803)*(F803-(G803*0.9)), 0)</f>
        <v>0</v>
      </c>
    </row>
    <row r="804" spans="1:12" x14ac:dyDescent="0.35">
      <c r="A804" s="8">
        <v>45354</v>
      </c>
      <c r="B804" s="9" t="s">
        <v>23</v>
      </c>
      <c r="C804" s="9" t="s">
        <v>34</v>
      </c>
      <c r="D804" s="9" t="s">
        <v>21</v>
      </c>
      <c r="E804" s="9" t="s">
        <v>22</v>
      </c>
      <c r="F804" s="9">
        <v>105</v>
      </c>
      <c r="G804" s="9">
        <v>144</v>
      </c>
      <c r="H804" s="9">
        <v>1</v>
      </c>
      <c r="I804" s="59"/>
      <c r="J804" s="59"/>
      <c r="K804" s="59"/>
      <c r="L804" s="60">
        <f>IF(AND(A804&gt;=Workings!$B$7, A804&lt;=Workings!$C$7, B804="Scheduled", G804&gt;0, F804&gt;0, (F804/G804)&gt;0.9, OR(D804="RAK", D804="CMN", D804="AGA")), (J804/F804)*(F804-(G804*0.9)), 0)</f>
        <v>0</v>
      </c>
    </row>
    <row r="805" spans="1:12" x14ac:dyDescent="0.35">
      <c r="A805" s="8">
        <v>45354</v>
      </c>
      <c r="B805" s="9" t="s">
        <v>23</v>
      </c>
      <c r="C805" s="9" t="s">
        <v>34</v>
      </c>
      <c r="D805" s="9" t="s">
        <v>21</v>
      </c>
      <c r="E805" s="9" t="s">
        <v>24</v>
      </c>
      <c r="F805" s="9">
        <v>94</v>
      </c>
      <c r="G805" s="9">
        <v>144</v>
      </c>
      <c r="H805" s="9">
        <v>1</v>
      </c>
      <c r="I805" s="59">
        <v>21.42</v>
      </c>
      <c r="J805" s="59">
        <v>1718.32</v>
      </c>
      <c r="K805" s="59">
        <v>488.24</v>
      </c>
      <c r="L805" s="60">
        <f>IF(AND(A805&gt;=Workings!$B$7, A805&lt;=Workings!$C$7, B805="Scheduled", G805&gt;0, F805&gt;0, (F805/G805)&gt;0.9, OR(D805="RAK", D805="CMN", D805="AGA")), (J805/F805)*(F805-(G805*0.9)), 0)</f>
        <v>0</v>
      </c>
    </row>
    <row r="806" spans="1:12" x14ac:dyDescent="0.35">
      <c r="A806" s="8">
        <v>45358</v>
      </c>
      <c r="B806" s="9" t="s">
        <v>23</v>
      </c>
      <c r="C806" s="9" t="s">
        <v>34</v>
      </c>
      <c r="D806" s="9" t="s">
        <v>38</v>
      </c>
      <c r="E806" s="9" t="s">
        <v>22</v>
      </c>
      <c r="F806" s="9">
        <v>141</v>
      </c>
      <c r="G806" s="9">
        <v>180</v>
      </c>
      <c r="H806" s="9">
        <v>1</v>
      </c>
      <c r="I806" s="59"/>
      <c r="J806" s="59"/>
      <c r="K806" s="59"/>
      <c r="L806" s="60">
        <f>IF(AND(A806&gt;=Workings!$B$7, A806&lt;=Workings!$C$7, B806="Scheduled", G806&gt;0, F806&gt;0, (F806/G806)&gt;0.9, OR(D806="RAK", D806="CMN", D806="AGA")), (J806/F806)*(F806-(G806*0.9)), 0)</f>
        <v>0</v>
      </c>
    </row>
    <row r="807" spans="1:12" x14ac:dyDescent="0.35">
      <c r="A807" s="8">
        <v>45358</v>
      </c>
      <c r="B807" s="9" t="s">
        <v>23</v>
      </c>
      <c r="C807" s="9" t="s">
        <v>34</v>
      </c>
      <c r="D807" s="9" t="s">
        <v>38</v>
      </c>
      <c r="E807" s="9" t="s">
        <v>24</v>
      </c>
      <c r="F807" s="9">
        <v>83</v>
      </c>
      <c r="G807" s="9">
        <v>180</v>
      </c>
      <c r="H807" s="9">
        <v>1</v>
      </c>
      <c r="I807" s="59">
        <v>32.340000000000003</v>
      </c>
      <c r="J807" s="59">
        <v>1517.24</v>
      </c>
      <c r="K807" s="59">
        <v>552.86</v>
      </c>
      <c r="L807" s="60">
        <f>IF(AND(A807&gt;=Workings!$B$7, A807&lt;=Workings!$C$7, B807="Scheduled", G807&gt;0, F807&gt;0, (F807/G807)&gt;0.9, OR(D807="RAK", D807="CMN", D807="AGA")), (J807/F807)*(F807-(G807*0.9)), 0)</f>
        <v>0</v>
      </c>
    </row>
    <row r="808" spans="1:12" x14ac:dyDescent="0.35">
      <c r="A808" s="8">
        <v>45359</v>
      </c>
      <c r="B808" s="9" t="s">
        <v>23</v>
      </c>
      <c r="C808" s="9" t="s">
        <v>34</v>
      </c>
      <c r="D808" s="9" t="s">
        <v>21</v>
      </c>
      <c r="E808" s="9" t="s">
        <v>22</v>
      </c>
      <c r="F808" s="9">
        <v>144</v>
      </c>
      <c r="G808" s="9">
        <v>180</v>
      </c>
      <c r="H808" s="9">
        <v>1</v>
      </c>
      <c r="I808" s="59"/>
      <c r="J808" s="59"/>
      <c r="K808" s="59"/>
      <c r="L808" s="60">
        <f>IF(AND(A808&gt;=Workings!$B$7, A808&lt;=Workings!$C$7, B808="Scheduled", G808&gt;0, F808&gt;0, (F808/G808)&gt;0.9, OR(D808="RAK", D808="CMN", D808="AGA")), (J808/F808)*(F808-(G808*0.9)), 0)</f>
        <v>0</v>
      </c>
    </row>
    <row r="809" spans="1:12" x14ac:dyDescent="0.35">
      <c r="A809" s="8">
        <v>45359</v>
      </c>
      <c r="B809" s="9" t="s">
        <v>23</v>
      </c>
      <c r="C809" s="9" t="s">
        <v>34</v>
      </c>
      <c r="D809" s="9" t="s">
        <v>21</v>
      </c>
      <c r="E809" s="9" t="s">
        <v>24</v>
      </c>
      <c r="F809" s="9">
        <v>145</v>
      </c>
      <c r="G809" s="9">
        <v>180</v>
      </c>
      <c r="H809" s="9">
        <v>1</v>
      </c>
      <c r="I809" s="59">
        <v>24.26</v>
      </c>
      <c r="J809" s="59">
        <v>2650.6</v>
      </c>
      <c r="K809" s="59">
        <v>552.86</v>
      </c>
      <c r="L809" s="60">
        <f>IF(AND(A809&gt;=Workings!$B$7, A809&lt;=Workings!$C$7, B809="Scheduled", G809&gt;0, F809&gt;0, (F809/G809)&gt;0.9, OR(D809="RAK", D809="CMN", D809="AGA")), (J809/F809)*(F809-(G809*0.9)), 0)</f>
        <v>0</v>
      </c>
    </row>
    <row r="810" spans="1:12" x14ac:dyDescent="0.35">
      <c r="A810" s="8">
        <v>45361</v>
      </c>
      <c r="B810" s="9" t="s">
        <v>23</v>
      </c>
      <c r="C810" s="9" t="s">
        <v>34</v>
      </c>
      <c r="D810" s="9" t="s">
        <v>38</v>
      </c>
      <c r="E810" s="9" t="s">
        <v>22</v>
      </c>
      <c r="F810" s="9">
        <v>77</v>
      </c>
      <c r="G810" s="9">
        <v>150</v>
      </c>
      <c r="H810" s="9">
        <v>1</v>
      </c>
      <c r="I810" s="59"/>
      <c r="J810" s="59"/>
      <c r="K810" s="59"/>
      <c r="L810" s="60">
        <f>IF(AND(A810&gt;=Workings!$B$7, A810&lt;=Workings!$C$7, B810="Scheduled", G810&gt;0, F810&gt;0, (F810/G810)&gt;0.9, OR(D810="RAK", D810="CMN", D810="AGA")), (J810/F810)*(F810-(G810*0.9)), 0)</f>
        <v>0</v>
      </c>
    </row>
    <row r="811" spans="1:12" x14ac:dyDescent="0.35">
      <c r="A811" s="8">
        <v>45361</v>
      </c>
      <c r="B811" s="9" t="s">
        <v>23</v>
      </c>
      <c r="C811" s="9" t="s">
        <v>34</v>
      </c>
      <c r="D811" s="9" t="s">
        <v>21</v>
      </c>
      <c r="E811" s="9" t="s">
        <v>22</v>
      </c>
      <c r="F811" s="9">
        <v>74</v>
      </c>
      <c r="G811" s="9">
        <v>144</v>
      </c>
      <c r="H811" s="9">
        <v>1</v>
      </c>
      <c r="I811" s="59"/>
      <c r="J811" s="59"/>
      <c r="K811" s="59"/>
      <c r="L811" s="60">
        <f>IF(AND(A811&gt;=Workings!$B$7, A811&lt;=Workings!$C$7, B811="Scheduled", G811&gt;0, F811&gt;0, (F811/G811)&gt;0.9, OR(D811="RAK", D811="CMN", D811="AGA")), (J811/F811)*(F811-(G811*0.9)), 0)</f>
        <v>0</v>
      </c>
    </row>
    <row r="812" spans="1:12" x14ac:dyDescent="0.35">
      <c r="A812" s="8">
        <v>45361</v>
      </c>
      <c r="B812" s="9" t="s">
        <v>23</v>
      </c>
      <c r="C812" s="9" t="s">
        <v>34</v>
      </c>
      <c r="D812" s="9" t="s">
        <v>38</v>
      </c>
      <c r="E812" s="9" t="s">
        <v>24</v>
      </c>
      <c r="F812" s="9">
        <v>125</v>
      </c>
      <c r="G812" s="9">
        <v>150</v>
      </c>
      <c r="H812" s="9">
        <v>1</v>
      </c>
      <c r="I812" s="59">
        <v>28.56</v>
      </c>
      <c r="J812" s="59">
        <v>2285</v>
      </c>
      <c r="K812" s="59">
        <v>488.24</v>
      </c>
      <c r="L812" s="60">
        <f>IF(AND(A812&gt;=Workings!$B$7, A812&lt;=Workings!$C$7, B812="Scheduled", G812&gt;0, F812&gt;0, (F812/G812)&gt;0.9, OR(D812="RAK", D812="CMN", D812="AGA")), (J812/F812)*(F812-(G812*0.9)), 0)</f>
        <v>0</v>
      </c>
    </row>
    <row r="813" spans="1:12" x14ac:dyDescent="0.35">
      <c r="A813" s="8">
        <v>45361</v>
      </c>
      <c r="B813" s="9" t="s">
        <v>23</v>
      </c>
      <c r="C813" s="9" t="s">
        <v>34</v>
      </c>
      <c r="D813" s="9" t="s">
        <v>21</v>
      </c>
      <c r="E813" s="9" t="s">
        <v>24</v>
      </c>
      <c r="F813" s="9">
        <v>99</v>
      </c>
      <c r="G813" s="9">
        <v>144</v>
      </c>
      <c r="H813" s="9">
        <v>1</v>
      </c>
      <c r="I813" s="59">
        <v>21.42</v>
      </c>
      <c r="J813" s="59">
        <v>1809.72</v>
      </c>
      <c r="K813" s="59">
        <v>488.24</v>
      </c>
      <c r="L813" s="60">
        <f>IF(AND(A813&gt;=Workings!$B$7, A813&lt;=Workings!$C$7, B813="Scheduled", G813&gt;0, F813&gt;0, (F813/G813)&gt;0.9, OR(D813="RAK", D813="CMN", D813="AGA")), (J813/F813)*(F813-(G813*0.9)), 0)</f>
        <v>0</v>
      </c>
    </row>
    <row r="814" spans="1:12" x14ac:dyDescent="0.35">
      <c r="A814" s="8">
        <v>45365</v>
      </c>
      <c r="B814" s="9" t="s">
        <v>25</v>
      </c>
      <c r="C814" s="9" t="s">
        <v>34</v>
      </c>
      <c r="D814" s="9" t="s">
        <v>38</v>
      </c>
      <c r="E814" s="9" t="s">
        <v>22</v>
      </c>
      <c r="F814" s="9">
        <v>0</v>
      </c>
      <c r="G814" s="9">
        <v>180</v>
      </c>
      <c r="H814" s="9">
        <v>1</v>
      </c>
      <c r="I814" s="59"/>
      <c r="J814" s="59"/>
      <c r="K814" s="59"/>
      <c r="L814" s="60">
        <f>IF(AND(A814&gt;=Workings!$B$7, A814&lt;=Workings!$C$7, B814="Scheduled", G814&gt;0, F814&gt;0, (F814/G814)&gt;0.9, OR(D814="RAK", D814="CMN", D814="AGA")), (J814/F814)*(F814-(G814*0.9)), 0)</f>
        <v>0</v>
      </c>
    </row>
    <row r="815" spans="1:12" x14ac:dyDescent="0.35">
      <c r="A815" s="8">
        <v>45365</v>
      </c>
      <c r="B815" s="9" t="s">
        <v>23</v>
      </c>
      <c r="C815" s="9" t="s">
        <v>34</v>
      </c>
      <c r="D815" s="9" t="s">
        <v>38</v>
      </c>
      <c r="E815" s="9" t="s">
        <v>24</v>
      </c>
      <c r="F815" s="9">
        <v>82</v>
      </c>
      <c r="G815" s="9">
        <v>180</v>
      </c>
      <c r="H815" s="9">
        <v>1</v>
      </c>
      <c r="I815" s="59">
        <v>16.170000000000002</v>
      </c>
      <c r="J815" s="59">
        <v>1498.96</v>
      </c>
      <c r="K815" s="59">
        <v>552.86</v>
      </c>
      <c r="L815" s="60">
        <f>IF(AND(A815&gt;=Workings!$B$7, A815&lt;=Workings!$C$7, B815="Scheduled", G815&gt;0, F815&gt;0, (F815/G815)&gt;0.9, OR(D815="RAK", D815="CMN", D815="AGA")), (J815/F815)*(F815-(G815*0.9)), 0)</f>
        <v>0</v>
      </c>
    </row>
    <row r="816" spans="1:12" x14ac:dyDescent="0.35">
      <c r="A816" s="8">
        <v>45366</v>
      </c>
      <c r="B816" s="9" t="s">
        <v>23</v>
      </c>
      <c r="C816" s="9" t="s">
        <v>34</v>
      </c>
      <c r="D816" s="9" t="s">
        <v>21</v>
      </c>
      <c r="E816" s="9" t="s">
        <v>22</v>
      </c>
      <c r="F816" s="9">
        <v>149</v>
      </c>
      <c r="G816" s="9">
        <v>150</v>
      </c>
      <c r="H816" s="9">
        <v>1</v>
      </c>
      <c r="I816" s="59"/>
      <c r="J816" s="59"/>
      <c r="K816" s="59"/>
      <c r="L816" s="60">
        <f>IF(AND(A816&gt;=Workings!$B$7, A816&lt;=Workings!$C$7, B816="Scheduled", G816&gt;0, F816&gt;0, (F816/G816)&gt;0.9, OR(D816="RAK", D816="CMN", D816="AGA")), (J816/F816)*(F816-(G816*0.9)), 0)</f>
        <v>0</v>
      </c>
    </row>
    <row r="817" spans="1:12" x14ac:dyDescent="0.35">
      <c r="A817" s="8">
        <v>45366</v>
      </c>
      <c r="B817" s="9" t="s">
        <v>23</v>
      </c>
      <c r="C817" s="9" t="s">
        <v>34</v>
      </c>
      <c r="D817" s="9" t="s">
        <v>21</v>
      </c>
      <c r="E817" s="9" t="s">
        <v>24</v>
      </c>
      <c r="F817" s="9">
        <v>106</v>
      </c>
      <c r="G817" s="9">
        <v>150</v>
      </c>
      <c r="H817" s="9">
        <v>1</v>
      </c>
      <c r="I817" s="59">
        <v>21.42</v>
      </c>
      <c r="J817" s="59">
        <v>1937.68</v>
      </c>
      <c r="K817" s="59">
        <v>488.24</v>
      </c>
      <c r="L817" s="60">
        <f>IF(AND(A817&gt;=Workings!$B$7, A817&lt;=Workings!$C$7, B817="Scheduled", G817&gt;0, F817&gt;0, (F817/G817)&gt;0.9, OR(D817="RAK", D817="CMN", D817="AGA")), (J817/F817)*(F817-(G817*0.9)), 0)</f>
        <v>0</v>
      </c>
    </row>
    <row r="818" spans="1:12" x14ac:dyDescent="0.35">
      <c r="A818" s="8">
        <v>45368</v>
      </c>
      <c r="B818" s="9" t="s">
        <v>23</v>
      </c>
      <c r="C818" s="9" t="s">
        <v>34</v>
      </c>
      <c r="D818" s="9" t="s">
        <v>38</v>
      </c>
      <c r="E818" s="9" t="s">
        <v>22</v>
      </c>
      <c r="F818" s="9">
        <v>98</v>
      </c>
      <c r="G818" s="9">
        <v>150</v>
      </c>
      <c r="H818" s="9">
        <v>1</v>
      </c>
      <c r="I818" s="59"/>
      <c r="J818" s="59"/>
      <c r="K818" s="59"/>
      <c r="L818" s="60">
        <f>IF(AND(A818&gt;=Workings!$B$7, A818&lt;=Workings!$C$7, B818="Scheduled", G818&gt;0, F818&gt;0, (F818/G818)&gt;0.9, OR(D818="RAK", D818="CMN", D818="AGA")), (J818/F818)*(F818-(G818*0.9)), 0)</f>
        <v>0</v>
      </c>
    </row>
    <row r="819" spans="1:12" x14ac:dyDescent="0.35">
      <c r="A819" s="8">
        <v>45368</v>
      </c>
      <c r="B819" s="9" t="s">
        <v>23</v>
      </c>
      <c r="C819" s="9" t="s">
        <v>34</v>
      </c>
      <c r="D819" s="9" t="s">
        <v>21</v>
      </c>
      <c r="E819" s="9" t="s">
        <v>22</v>
      </c>
      <c r="F819" s="9">
        <v>88</v>
      </c>
      <c r="G819" s="9">
        <v>144</v>
      </c>
      <c r="H819" s="9">
        <v>1</v>
      </c>
      <c r="I819" s="59"/>
      <c r="J819" s="59"/>
      <c r="K819" s="59"/>
      <c r="L819" s="60">
        <f>IF(AND(A819&gt;=Workings!$B$7, A819&lt;=Workings!$C$7, B819="Scheduled", G819&gt;0, F819&gt;0, (F819/G819)&gt;0.9, OR(D819="RAK", D819="CMN", D819="AGA")), (J819/F819)*(F819-(G819*0.9)), 0)</f>
        <v>0</v>
      </c>
    </row>
    <row r="820" spans="1:12" x14ac:dyDescent="0.35">
      <c r="A820" s="8">
        <v>45368</v>
      </c>
      <c r="B820" s="9" t="s">
        <v>23</v>
      </c>
      <c r="C820" s="9" t="s">
        <v>34</v>
      </c>
      <c r="D820" s="9" t="s">
        <v>38</v>
      </c>
      <c r="E820" s="9" t="s">
        <v>24</v>
      </c>
      <c r="F820" s="9">
        <v>72</v>
      </c>
      <c r="G820" s="9">
        <v>150</v>
      </c>
      <c r="H820" s="9">
        <v>1</v>
      </c>
      <c r="I820" s="59">
        <v>28.56</v>
      </c>
      <c r="J820" s="59">
        <v>1316.16</v>
      </c>
      <c r="K820" s="59">
        <v>488.24</v>
      </c>
      <c r="L820" s="60">
        <f>IF(AND(A820&gt;=Workings!$B$7, A820&lt;=Workings!$C$7, B820="Scheduled", G820&gt;0, F820&gt;0, (F820/G820)&gt;0.9, OR(D820="RAK", D820="CMN", D820="AGA")), (J820/F820)*(F820-(G820*0.9)), 0)</f>
        <v>0</v>
      </c>
    </row>
    <row r="821" spans="1:12" x14ac:dyDescent="0.35">
      <c r="A821" s="8">
        <v>45368</v>
      </c>
      <c r="B821" s="9" t="s">
        <v>23</v>
      </c>
      <c r="C821" s="9" t="s">
        <v>34</v>
      </c>
      <c r="D821" s="9" t="s">
        <v>21</v>
      </c>
      <c r="E821" s="9" t="s">
        <v>24</v>
      </c>
      <c r="F821" s="9">
        <v>74</v>
      </c>
      <c r="G821" s="9">
        <v>144</v>
      </c>
      <c r="H821" s="9">
        <v>1</v>
      </c>
      <c r="I821" s="59">
        <v>14.28</v>
      </c>
      <c r="J821" s="59">
        <v>1352.72</v>
      </c>
      <c r="K821" s="59">
        <v>488.24</v>
      </c>
      <c r="L821" s="60">
        <f>IF(AND(A821&gt;=Workings!$B$7, A821&lt;=Workings!$C$7, B821="Scheduled", G821&gt;0, F821&gt;0, (F821/G821)&gt;0.9, OR(D821="RAK", D821="CMN", D821="AGA")), (J821/F821)*(F821-(G821*0.9)), 0)</f>
        <v>0</v>
      </c>
    </row>
    <row r="822" spans="1:12" x14ac:dyDescent="0.35">
      <c r="A822" s="8">
        <v>45372</v>
      </c>
      <c r="B822" s="9" t="s">
        <v>23</v>
      </c>
      <c r="C822" s="9" t="s">
        <v>34</v>
      </c>
      <c r="D822" s="9" t="s">
        <v>38</v>
      </c>
      <c r="E822" s="9" t="s">
        <v>22</v>
      </c>
      <c r="F822" s="9">
        <v>150</v>
      </c>
      <c r="G822" s="9">
        <v>180</v>
      </c>
      <c r="H822" s="9">
        <v>1</v>
      </c>
      <c r="I822" s="59"/>
      <c r="J822" s="59"/>
      <c r="K822" s="59"/>
      <c r="L822" s="60">
        <f>IF(AND(A822&gt;=Workings!$B$7, A822&lt;=Workings!$C$7, B822="Scheduled", G822&gt;0, F822&gt;0, (F822/G822)&gt;0.9, OR(D822="RAK", D822="CMN", D822="AGA")), (J822/F822)*(F822-(G822*0.9)), 0)</f>
        <v>0</v>
      </c>
    </row>
    <row r="823" spans="1:12" x14ac:dyDescent="0.35">
      <c r="A823" s="8">
        <v>45372</v>
      </c>
      <c r="B823" s="9" t="s">
        <v>23</v>
      </c>
      <c r="C823" s="9" t="s">
        <v>34</v>
      </c>
      <c r="D823" s="9" t="s">
        <v>38</v>
      </c>
      <c r="E823" s="9" t="s">
        <v>24</v>
      </c>
      <c r="F823" s="9">
        <v>85</v>
      </c>
      <c r="G823" s="9">
        <v>180</v>
      </c>
      <c r="H823" s="9">
        <v>1</v>
      </c>
      <c r="I823" s="59">
        <v>24.26</v>
      </c>
      <c r="J823" s="59">
        <v>1553.8</v>
      </c>
      <c r="K823" s="59">
        <v>552.86</v>
      </c>
      <c r="L823" s="60">
        <f>IF(AND(A823&gt;=Workings!$B$7, A823&lt;=Workings!$C$7, B823="Scheduled", G823&gt;0, F823&gt;0, (F823/G823)&gt;0.9, OR(D823="RAK", D823="CMN", D823="AGA")), (J823/F823)*(F823-(G823*0.9)), 0)</f>
        <v>0</v>
      </c>
    </row>
    <row r="824" spans="1:12" x14ac:dyDescent="0.35">
      <c r="A824" s="8">
        <v>45373</v>
      </c>
      <c r="B824" s="9" t="s">
        <v>23</v>
      </c>
      <c r="C824" s="9" t="s">
        <v>34</v>
      </c>
      <c r="D824" s="9" t="s">
        <v>21</v>
      </c>
      <c r="E824" s="9" t="s">
        <v>22</v>
      </c>
      <c r="F824" s="9">
        <v>138</v>
      </c>
      <c r="G824" s="9">
        <v>150</v>
      </c>
      <c r="H824" s="9">
        <v>1</v>
      </c>
      <c r="I824" s="59"/>
      <c r="J824" s="59"/>
      <c r="K824" s="59"/>
      <c r="L824" s="60">
        <f>IF(AND(A824&gt;=Workings!$B$7, A824&lt;=Workings!$C$7, B824="Scheduled", G824&gt;0, F824&gt;0, (F824/G824)&gt;0.9, OR(D824="RAK", D824="CMN", D824="AGA")), (J824/F824)*(F824-(G824*0.9)), 0)</f>
        <v>0</v>
      </c>
    </row>
    <row r="825" spans="1:12" x14ac:dyDescent="0.35">
      <c r="A825" s="8">
        <v>45373</v>
      </c>
      <c r="B825" s="9" t="s">
        <v>23</v>
      </c>
      <c r="C825" s="9" t="s">
        <v>34</v>
      </c>
      <c r="D825" s="9" t="s">
        <v>21</v>
      </c>
      <c r="E825" s="9" t="s">
        <v>24</v>
      </c>
      <c r="F825" s="9">
        <v>96</v>
      </c>
      <c r="G825" s="9">
        <v>150</v>
      </c>
      <c r="H825" s="9">
        <v>1</v>
      </c>
      <c r="I825" s="59">
        <v>28.56</v>
      </c>
      <c r="J825" s="59">
        <v>1754.88</v>
      </c>
      <c r="K825" s="59">
        <v>488.24</v>
      </c>
      <c r="L825" s="60">
        <f>IF(AND(A825&gt;=Workings!$B$7, A825&lt;=Workings!$C$7, B825="Scheduled", G825&gt;0, F825&gt;0, (F825/G825)&gt;0.9, OR(D825="RAK", D825="CMN", D825="AGA")), (J825/F825)*(F825-(G825*0.9)), 0)</f>
        <v>0</v>
      </c>
    </row>
    <row r="826" spans="1:12" x14ac:dyDescent="0.35">
      <c r="A826" s="8">
        <v>45375</v>
      </c>
      <c r="B826" s="9" t="s">
        <v>23</v>
      </c>
      <c r="C826" s="9" t="s">
        <v>34</v>
      </c>
      <c r="D826" s="9" t="s">
        <v>38</v>
      </c>
      <c r="E826" s="9" t="s">
        <v>22</v>
      </c>
      <c r="F826" s="9">
        <v>145</v>
      </c>
      <c r="G826" s="9">
        <v>150</v>
      </c>
      <c r="H826" s="9">
        <v>1</v>
      </c>
      <c r="I826" s="59"/>
      <c r="J826" s="59"/>
      <c r="K826" s="59"/>
      <c r="L826" s="60">
        <f>IF(AND(A826&gt;=Workings!$B$7, A826&lt;=Workings!$C$7, B826="Scheduled", G826&gt;0, F826&gt;0, (F826/G826)&gt;0.9, OR(D826="RAK", D826="CMN", D826="AGA")), (J826/F826)*(F826-(G826*0.9)), 0)</f>
        <v>0</v>
      </c>
    </row>
    <row r="827" spans="1:12" x14ac:dyDescent="0.35">
      <c r="A827" s="8">
        <v>45375</v>
      </c>
      <c r="B827" s="9" t="s">
        <v>23</v>
      </c>
      <c r="C827" s="9" t="s">
        <v>34</v>
      </c>
      <c r="D827" s="9" t="s">
        <v>21</v>
      </c>
      <c r="E827" s="9" t="s">
        <v>22</v>
      </c>
      <c r="F827" s="9">
        <v>142</v>
      </c>
      <c r="G827" s="9">
        <v>150</v>
      </c>
      <c r="H827" s="9">
        <v>1</v>
      </c>
      <c r="I827" s="59"/>
      <c r="J827" s="59"/>
      <c r="K827" s="59"/>
      <c r="L827" s="60">
        <f>IF(AND(A827&gt;=Workings!$B$7, A827&lt;=Workings!$C$7, B827="Scheduled", G827&gt;0, F827&gt;0, (F827/G827)&gt;0.9, OR(D827="RAK", D827="CMN", D827="AGA")), (J827/F827)*(F827-(G827*0.9)), 0)</f>
        <v>0</v>
      </c>
    </row>
    <row r="828" spans="1:12" x14ac:dyDescent="0.35">
      <c r="A828" s="8">
        <v>45375</v>
      </c>
      <c r="B828" s="9" t="s">
        <v>23</v>
      </c>
      <c r="C828" s="9" t="s">
        <v>34</v>
      </c>
      <c r="D828" s="9" t="s">
        <v>38</v>
      </c>
      <c r="E828" s="9" t="s">
        <v>24</v>
      </c>
      <c r="F828" s="9">
        <v>110</v>
      </c>
      <c r="G828" s="9">
        <v>150</v>
      </c>
      <c r="H828" s="9">
        <v>1</v>
      </c>
      <c r="I828" s="59">
        <v>21.42</v>
      </c>
      <c r="J828" s="59">
        <v>2010.8</v>
      </c>
      <c r="K828" s="59">
        <v>488.24</v>
      </c>
      <c r="L828" s="60">
        <f>IF(AND(A828&gt;=Workings!$B$7, A828&lt;=Workings!$C$7, B828="Scheduled", G828&gt;0, F828&gt;0, (F828/G828)&gt;0.9, OR(D828="RAK", D828="CMN", D828="AGA")), (J828/F828)*(F828-(G828*0.9)), 0)</f>
        <v>0</v>
      </c>
    </row>
    <row r="829" spans="1:12" x14ac:dyDescent="0.35">
      <c r="A829" s="8">
        <v>45375</v>
      </c>
      <c r="B829" s="9" t="s">
        <v>23</v>
      </c>
      <c r="C829" s="9" t="s">
        <v>34</v>
      </c>
      <c r="D829" s="9" t="s">
        <v>21</v>
      </c>
      <c r="E829" s="9" t="s">
        <v>24</v>
      </c>
      <c r="F829" s="9">
        <v>96</v>
      </c>
      <c r="G829" s="9">
        <v>150</v>
      </c>
      <c r="H829" s="9">
        <v>1</v>
      </c>
      <c r="I829" s="59">
        <v>21.42</v>
      </c>
      <c r="J829" s="59">
        <v>1754.88</v>
      </c>
      <c r="K829" s="59">
        <v>488.24</v>
      </c>
      <c r="L829" s="60">
        <f>IF(AND(A829&gt;=Workings!$B$7, A829&lt;=Workings!$C$7, B829="Scheduled", G829&gt;0, F829&gt;0, (F829/G829)&gt;0.9, OR(D829="RAK", D829="CMN", D829="AGA")), (J829/F829)*(F829-(G829*0.9)), 0)</f>
        <v>0</v>
      </c>
    </row>
    <row r="830" spans="1:12" x14ac:dyDescent="0.35">
      <c r="A830" s="8">
        <v>45376</v>
      </c>
      <c r="B830" s="9" t="s">
        <v>23</v>
      </c>
      <c r="C830" s="9" t="s">
        <v>34</v>
      </c>
      <c r="D830" s="9" t="s">
        <v>21</v>
      </c>
      <c r="E830" s="9" t="s">
        <v>22</v>
      </c>
      <c r="F830" s="9">
        <v>127</v>
      </c>
      <c r="G830" s="9">
        <v>144</v>
      </c>
      <c r="H830" s="9">
        <v>1</v>
      </c>
      <c r="I830" s="59"/>
      <c r="J830" s="59"/>
      <c r="K830" s="59"/>
      <c r="L830" s="60">
        <f>IF(AND(A830&gt;=Workings!$B$7, A830&lt;=Workings!$C$7, B830="Scheduled", G830&gt;0, F830&gt;0, (F830/G830)&gt;0.9, OR(D830="RAK", D830="CMN", D830="AGA")), (J830/F830)*(F830-(G830*0.9)), 0)</f>
        <v>0</v>
      </c>
    </row>
    <row r="831" spans="1:12" x14ac:dyDescent="0.35">
      <c r="A831" s="8">
        <v>45376</v>
      </c>
      <c r="B831" s="9" t="s">
        <v>23</v>
      </c>
      <c r="C831" s="9" t="s">
        <v>34</v>
      </c>
      <c r="D831" s="9" t="s">
        <v>21</v>
      </c>
      <c r="E831" s="9" t="s">
        <v>24</v>
      </c>
      <c r="F831" s="9">
        <v>39</v>
      </c>
      <c r="G831" s="9">
        <v>144</v>
      </c>
      <c r="H831" s="9">
        <v>1</v>
      </c>
      <c r="I831" s="59">
        <v>21.42</v>
      </c>
      <c r="J831" s="59">
        <v>712.92</v>
      </c>
      <c r="K831" s="59">
        <v>488.24</v>
      </c>
      <c r="L831" s="60">
        <f>IF(AND(A831&gt;=Workings!$B$7, A831&lt;=Workings!$C$7, B831="Scheduled", G831&gt;0, F831&gt;0, (F831/G831)&gt;0.9, OR(D831="RAK", D831="CMN", D831="AGA")), (J831/F831)*(F831-(G831*0.9)), 0)</f>
        <v>0</v>
      </c>
    </row>
    <row r="832" spans="1:12" x14ac:dyDescent="0.35">
      <c r="A832" s="8">
        <v>45379</v>
      </c>
      <c r="B832" s="9" t="s">
        <v>23</v>
      </c>
      <c r="C832" s="9" t="s">
        <v>34</v>
      </c>
      <c r="D832" s="9" t="s">
        <v>38</v>
      </c>
      <c r="E832" s="9" t="s">
        <v>22</v>
      </c>
      <c r="F832" s="9">
        <v>175</v>
      </c>
      <c r="G832" s="9">
        <v>180</v>
      </c>
      <c r="H832" s="9">
        <v>1</v>
      </c>
      <c r="I832" s="59"/>
      <c r="J832" s="59"/>
      <c r="K832" s="59"/>
      <c r="L832" s="60">
        <f>IF(AND(A832&gt;=Workings!$B$7, A832&lt;=Workings!$C$7, B832="Scheduled", G832&gt;0, F832&gt;0, (F832/G832)&gt;0.9, OR(D832="RAK", D832="CMN", D832="AGA")), (J832/F832)*(F832-(G832*0.9)), 0)</f>
        <v>0</v>
      </c>
    </row>
    <row r="833" spans="1:12" x14ac:dyDescent="0.35">
      <c r="A833" s="8">
        <v>45379</v>
      </c>
      <c r="B833" s="9" t="s">
        <v>23</v>
      </c>
      <c r="C833" s="9" t="s">
        <v>34</v>
      </c>
      <c r="D833" s="9" t="s">
        <v>38</v>
      </c>
      <c r="E833" s="9" t="s">
        <v>24</v>
      </c>
      <c r="F833" s="9">
        <v>178</v>
      </c>
      <c r="G833" s="9">
        <v>180</v>
      </c>
      <c r="H833" s="9">
        <v>1</v>
      </c>
      <c r="I833" s="59">
        <v>31.08</v>
      </c>
      <c r="J833" s="59">
        <v>3253.84</v>
      </c>
      <c r="K833" s="59">
        <v>531.32000000000005</v>
      </c>
      <c r="L833" s="60">
        <f>IF(AND(A833&gt;=Workings!$B$7, A833&lt;=Workings!$C$7, B833="Scheduled", G833&gt;0, F833&gt;0, (F833/G833)&gt;0.9, OR(D833="RAK", D833="CMN", D833="AGA")), (J833/F833)*(F833-(G833*0.9)), 0)</f>
        <v>0</v>
      </c>
    </row>
    <row r="834" spans="1:12" x14ac:dyDescent="0.35">
      <c r="A834" s="8">
        <v>45380</v>
      </c>
      <c r="B834" s="9" t="s">
        <v>23</v>
      </c>
      <c r="C834" s="9" t="s">
        <v>34</v>
      </c>
      <c r="D834" s="9" t="s">
        <v>21</v>
      </c>
      <c r="E834" s="9" t="s">
        <v>22</v>
      </c>
      <c r="F834" s="9">
        <v>166</v>
      </c>
      <c r="G834" s="9">
        <v>180</v>
      </c>
      <c r="H834" s="9">
        <v>1</v>
      </c>
      <c r="I834" s="59"/>
      <c r="J834" s="59"/>
      <c r="K834" s="59"/>
      <c r="L834" s="60">
        <f>IF(AND(A834&gt;=Workings!$B$7, A834&lt;=Workings!$C$7, B834="Scheduled", G834&gt;0, F834&gt;0, (F834/G834)&gt;0.9, OR(D834="RAK", D834="CMN", D834="AGA")), (J834/F834)*(F834-(G834*0.9)), 0)</f>
        <v>0</v>
      </c>
    </row>
    <row r="835" spans="1:12" x14ac:dyDescent="0.35">
      <c r="A835" s="8">
        <v>45380</v>
      </c>
      <c r="B835" s="9" t="s">
        <v>23</v>
      </c>
      <c r="C835" s="9" t="s">
        <v>34</v>
      </c>
      <c r="D835" s="9" t="s">
        <v>21</v>
      </c>
      <c r="E835" s="9" t="s">
        <v>24</v>
      </c>
      <c r="F835" s="9">
        <v>171</v>
      </c>
      <c r="G835" s="9">
        <v>180</v>
      </c>
      <c r="H835" s="9">
        <v>1</v>
      </c>
      <c r="I835" s="59">
        <v>32.340000000000003</v>
      </c>
      <c r="J835" s="59">
        <v>3125.88</v>
      </c>
      <c r="K835" s="59">
        <v>552.86</v>
      </c>
      <c r="L835" s="60">
        <f>IF(AND(A835&gt;=Workings!$B$7, A835&lt;=Workings!$C$7, B835="Scheduled", G835&gt;0, F835&gt;0, (F835/G835)&gt;0.9, OR(D835="RAK", D835="CMN", D835="AGA")), (J835/F835)*(F835-(G835*0.9)), 0)</f>
        <v>0</v>
      </c>
    </row>
    <row r="836" spans="1:12" x14ac:dyDescent="0.35">
      <c r="A836" s="8">
        <v>45382</v>
      </c>
      <c r="B836" s="9" t="s">
        <v>23</v>
      </c>
      <c r="C836" s="9" t="s">
        <v>34</v>
      </c>
      <c r="D836" s="9" t="s">
        <v>38</v>
      </c>
      <c r="E836" s="9" t="s">
        <v>22</v>
      </c>
      <c r="F836" s="9">
        <v>115</v>
      </c>
      <c r="G836" s="9">
        <v>180</v>
      </c>
      <c r="H836" s="9">
        <v>1</v>
      </c>
      <c r="I836" s="59"/>
      <c r="J836" s="59"/>
      <c r="K836" s="59"/>
      <c r="L836" s="60">
        <f>IF(AND(A836&gt;=Workings!$B$7, A836&lt;=Workings!$C$7, B836="Scheduled", G836&gt;0, F836&gt;0, (F836/G836)&gt;0.9, OR(D836="RAK", D836="CMN", D836="AGA")), (J836/F836)*(F836-(G836*0.9)), 0)</f>
        <v>0</v>
      </c>
    </row>
    <row r="837" spans="1:12" x14ac:dyDescent="0.35">
      <c r="A837" s="8">
        <v>45382</v>
      </c>
      <c r="B837" s="9" t="s">
        <v>23</v>
      </c>
      <c r="C837" s="9" t="s">
        <v>34</v>
      </c>
      <c r="D837" s="9" t="s">
        <v>21</v>
      </c>
      <c r="E837" s="9" t="s">
        <v>22</v>
      </c>
      <c r="F837" s="9">
        <v>155</v>
      </c>
      <c r="G837" s="9">
        <v>200</v>
      </c>
      <c r="H837" s="9">
        <v>1</v>
      </c>
      <c r="I837" s="59"/>
      <c r="J837" s="59"/>
      <c r="K837" s="59"/>
      <c r="L837" s="60">
        <f>IF(AND(A837&gt;=Workings!$B$7, A837&lt;=Workings!$C$7, B837="Scheduled", G837&gt;0, F837&gt;0, (F837/G837)&gt;0.9, OR(D837="RAK", D837="CMN", D837="AGA")), (J837/F837)*(F837-(G837*0.9)), 0)</f>
        <v>0</v>
      </c>
    </row>
    <row r="838" spans="1:12" x14ac:dyDescent="0.35">
      <c r="A838" s="8">
        <v>45382</v>
      </c>
      <c r="B838" s="9" t="s">
        <v>23</v>
      </c>
      <c r="C838" s="9" t="s">
        <v>34</v>
      </c>
      <c r="D838" s="9" t="s">
        <v>38</v>
      </c>
      <c r="E838" s="9" t="s">
        <v>24</v>
      </c>
      <c r="F838" s="9">
        <v>135</v>
      </c>
      <c r="G838" s="9">
        <v>180</v>
      </c>
      <c r="H838" s="9">
        <v>1</v>
      </c>
      <c r="I838" s="59">
        <v>24.26</v>
      </c>
      <c r="J838" s="59">
        <v>2670.3</v>
      </c>
      <c r="K838" s="59">
        <v>552.86</v>
      </c>
      <c r="L838" s="60">
        <f>IF(AND(A838&gt;=Workings!$B$7, A838&lt;=Workings!$C$7, B838="Scheduled", G838&gt;0, F838&gt;0, (F838/G838)&gt;0.9, OR(D838="RAK", D838="CMN", D838="AGA")), (J838/F838)*(F838-(G838*0.9)), 0)</f>
        <v>0</v>
      </c>
    </row>
    <row r="839" spans="1:12" x14ac:dyDescent="0.35">
      <c r="A839" s="8">
        <v>45382</v>
      </c>
      <c r="B839" s="9" t="s">
        <v>23</v>
      </c>
      <c r="C839" s="9" t="s">
        <v>34</v>
      </c>
      <c r="D839" s="9" t="s">
        <v>21</v>
      </c>
      <c r="E839" s="9" t="s">
        <v>24</v>
      </c>
      <c r="F839" s="9">
        <v>144</v>
      </c>
      <c r="G839" s="9">
        <v>200</v>
      </c>
      <c r="H839" s="9">
        <v>1</v>
      </c>
      <c r="I839" s="59">
        <v>28.04</v>
      </c>
      <c r="J839" s="59">
        <v>2848.32</v>
      </c>
      <c r="K839" s="59">
        <v>639.02</v>
      </c>
      <c r="L839" s="60">
        <f>IF(AND(A839&gt;=Workings!$B$7, A839&lt;=Workings!$C$7, B839="Scheduled", G839&gt;0, F839&gt;0, (F839/G839)&gt;0.9, OR(D839="RAK", D839="CMN", D839="AGA")), (J839/F839)*(F839-(G839*0.9)), 0)</f>
        <v>0</v>
      </c>
    </row>
    <row r="840" spans="1:12" x14ac:dyDescent="0.35">
      <c r="A840" s="8">
        <v>45383</v>
      </c>
      <c r="B840" s="9" t="s">
        <v>23</v>
      </c>
      <c r="C840" s="9" t="s">
        <v>34</v>
      </c>
      <c r="D840" s="9" t="s">
        <v>38</v>
      </c>
      <c r="E840" s="9" t="s">
        <v>22</v>
      </c>
      <c r="F840" s="9">
        <v>101</v>
      </c>
      <c r="G840" s="9">
        <v>180</v>
      </c>
      <c r="H840" s="9">
        <v>1</v>
      </c>
      <c r="I840" s="59"/>
      <c r="J840" s="59"/>
      <c r="K840" s="59"/>
      <c r="L840" s="60">
        <f>IF(AND(A840&gt;=Workings!$B$7, A840&lt;=Workings!$C$7, B840="Scheduled", G840&gt;0, F840&gt;0, (F840/G840)&gt;0.9, OR(D840="RAK", D840="CMN", D840="AGA")), (J840/F840)*(F840-(G840*0.9)), 0)</f>
        <v>0</v>
      </c>
    </row>
    <row r="841" spans="1:12" x14ac:dyDescent="0.35">
      <c r="A841" s="8">
        <v>45383</v>
      </c>
      <c r="B841" s="9" t="s">
        <v>23</v>
      </c>
      <c r="C841" s="9" t="s">
        <v>34</v>
      </c>
      <c r="D841" s="9" t="s">
        <v>21</v>
      </c>
      <c r="E841" s="9" t="s">
        <v>22</v>
      </c>
      <c r="F841" s="9">
        <v>129</v>
      </c>
      <c r="G841" s="9">
        <v>144</v>
      </c>
      <c r="H841" s="9">
        <v>1</v>
      </c>
      <c r="I841" s="59"/>
      <c r="J841" s="59"/>
      <c r="K841" s="59"/>
      <c r="L841" s="60">
        <f>IF(AND(A841&gt;=Workings!$B$7, A841&lt;=Workings!$C$7, B841="Scheduled", G841&gt;0, F841&gt;0, (F841/G841)&gt;0.9, OR(D841="RAK", D841="CMN", D841="AGA")), (J841/F841)*(F841-(G841*0.9)), 0)</f>
        <v>0</v>
      </c>
    </row>
    <row r="842" spans="1:12" x14ac:dyDescent="0.35">
      <c r="A842" s="8">
        <v>45383</v>
      </c>
      <c r="B842" s="9" t="s">
        <v>23</v>
      </c>
      <c r="C842" s="9" t="s">
        <v>34</v>
      </c>
      <c r="D842" s="9" t="s">
        <v>38</v>
      </c>
      <c r="E842" s="9" t="s">
        <v>24</v>
      </c>
      <c r="F842" s="9">
        <v>157</v>
      </c>
      <c r="G842" s="9">
        <v>180</v>
      </c>
      <c r="H842" s="9">
        <v>1</v>
      </c>
      <c r="I842" s="59">
        <v>35.11</v>
      </c>
      <c r="J842" s="59">
        <v>3384.92</v>
      </c>
      <c r="K842" s="59">
        <v>602.91</v>
      </c>
      <c r="L842" s="60">
        <f>IF(AND(A842&gt;=Workings!$B$7, A842&lt;=Workings!$C$7, B842="Scheduled", G842&gt;0, F842&gt;0, (F842/G842)&gt;0.9, OR(D842="RAK", D842="CMN", D842="AGA")), (J842/F842)*(F842-(G842*0.9)), 0)</f>
        <v>0</v>
      </c>
    </row>
    <row r="843" spans="1:12" x14ac:dyDescent="0.35">
      <c r="A843" s="8">
        <v>45383</v>
      </c>
      <c r="B843" s="9" t="s">
        <v>23</v>
      </c>
      <c r="C843" s="9" t="s">
        <v>34</v>
      </c>
      <c r="D843" s="9" t="s">
        <v>21</v>
      </c>
      <c r="E843" s="9" t="s">
        <v>24</v>
      </c>
      <c r="F843" s="9">
        <v>123</v>
      </c>
      <c r="G843" s="9">
        <v>144</v>
      </c>
      <c r="H843" s="9">
        <v>1</v>
      </c>
      <c r="I843" s="59">
        <v>31.01</v>
      </c>
      <c r="J843" s="59">
        <v>2651.88</v>
      </c>
      <c r="K843" s="59">
        <v>532.44000000000005</v>
      </c>
      <c r="L843" s="60">
        <f>IF(AND(A843&gt;=Workings!$B$7, A843&lt;=Workings!$C$7, B843="Scheduled", G843&gt;0, F843&gt;0, (F843/G843)&gt;0.9, OR(D843="RAK", D843="CMN", D843="AGA")), (J843/F843)*(F843-(G843*0.9)), 0)</f>
        <v>0</v>
      </c>
    </row>
    <row r="844" spans="1:12" x14ac:dyDescent="0.35">
      <c r="A844" s="8">
        <v>45386</v>
      </c>
      <c r="B844" s="9" t="s">
        <v>23</v>
      </c>
      <c r="C844" s="9" t="s">
        <v>34</v>
      </c>
      <c r="D844" s="9" t="s">
        <v>38</v>
      </c>
      <c r="E844" s="9" t="s">
        <v>22</v>
      </c>
      <c r="F844" s="9">
        <v>96</v>
      </c>
      <c r="G844" s="9">
        <v>144</v>
      </c>
      <c r="H844" s="9">
        <v>1</v>
      </c>
      <c r="I844" s="59"/>
      <c r="J844" s="59"/>
      <c r="K844" s="59"/>
      <c r="L844" s="60">
        <f>IF(AND(A844&gt;=Workings!$B$7, A844&lt;=Workings!$C$7, B844="Scheduled", G844&gt;0, F844&gt;0, (F844/G844)&gt;0.9, OR(D844="RAK", D844="CMN", D844="AGA")), (J844/F844)*(F844-(G844*0.9)), 0)</f>
        <v>0</v>
      </c>
    </row>
    <row r="845" spans="1:12" x14ac:dyDescent="0.35">
      <c r="A845" s="8">
        <v>45386</v>
      </c>
      <c r="B845" s="9" t="s">
        <v>23</v>
      </c>
      <c r="C845" s="9" t="s">
        <v>34</v>
      </c>
      <c r="D845" s="9" t="s">
        <v>21</v>
      </c>
      <c r="E845" s="9" t="s">
        <v>22</v>
      </c>
      <c r="F845" s="9">
        <v>76</v>
      </c>
      <c r="G845" s="9">
        <v>150</v>
      </c>
      <c r="H845" s="9">
        <v>1</v>
      </c>
      <c r="I845" s="59"/>
      <c r="J845" s="59"/>
      <c r="K845" s="59"/>
      <c r="L845" s="60">
        <f>IF(AND(A845&gt;=Workings!$B$7, A845&lt;=Workings!$C$7, B845="Scheduled", G845&gt;0, F845&gt;0, (F845/G845)&gt;0.9, OR(D845="RAK", D845="CMN", D845="AGA")), (J845/F845)*(F845-(G845*0.9)), 0)</f>
        <v>0</v>
      </c>
    </row>
    <row r="846" spans="1:12" x14ac:dyDescent="0.35">
      <c r="A846" s="8">
        <v>45386</v>
      </c>
      <c r="B846" s="9" t="s">
        <v>23</v>
      </c>
      <c r="C846" s="9" t="s">
        <v>34</v>
      </c>
      <c r="D846" s="9" t="s">
        <v>38</v>
      </c>
      <c r="E846" s="9" t="s">
        <v>24</v>
      </c>
      <c r="F846" s="9">
        <v>149</v>
      </c>
      <c r="G846" s="9">
        <v>144</v>
      </c>
      <c r="H846" s="9">
        <v>1</v>
      </c>
      <c r="I846" s="59">
        <v>31.01</v>
      </c>
      <c r="J846" s="59">
        <v>3212.44</v>
      </c>
      <c r="K846" s="59">
        <v>532.44000000000005</v>
      </c>
      <c r="L846" s="60">
        <f>IF(AND(A846&gt;=Workings!$B$7, A846&lt;=Workings!$C$7, B846="Scheduled", G846&gt;0, F846&gt;0, (F846/G846)&gt;0.9, OR(D846="RAK", D846="CMN", D846="AGA")), (J846/F846)*(F846-(G846*0.9)), 0)</f>
        <v>418.26400000000012</v>
      </c>
    </row>
    <row r="847" spans="1:12" x14ac:dyDescent="0.35">
      <c r="A847" s="8">
        <v>45386</v>
      </c>
      <c r="B847" s="9" t="s">
        <v>23</v>
      </c>
      <c r="C847" s="9" t="s">
        <v>34</v>
      </c>
      <c r="D847" s="9" t="s">
        <v>21</v>
      </c>
      <c r="E847" s="9" t="s">
        <v>24</v>
      </c>
      <c r="F847" s="9">
        <v>138</v>
      </c>
      <c r="G847" s="9">
        <v>150</v>
      </c>
      <c r="H847" s="9">
        <v>1</v>
      </c>
      <c r="I847" s="59">
        <v>23.26</v>
      </c>
      <c r="J847" s="59">
        <v>2975.28</v>
      </c>
      <c r="K847" s="59">
        <v>532.44000000000005</v>
      </c>
      <c r="L847" s="60">
        <f>IF(AND(A847&gt;=Workings!$B$7, A847&lt;=Workings!$C$7, B847="Scheduled", G847&gt;0, F847&gt;0, (F847/G847)&gt;0.9, OR(D847="RAK", D847="CMN", D847="AGA")), (J847/F847)*(F847-(G847*0.9)), 0)</f>
        <v>64.680000000000007</v>
      </c>
    </row>
    <row r="848" spans="1:12" x14ac:dyDescent="0.35">
      <c r="A848" s="8">
        <v>45387</v>
      </c>
      <c r="B848" s="9" t="s">
        <v>23</v>
      </c>
      <c r="C848" s="9" t="s">
        <v>34</v>
      </c>
      <c r="D848" s="9" t="s">
        <v>38</v>
      </c>
      <c r="E848" s="9" t="s">
        <v>22</v>
      </c>
      <c r="F848" s="9">
        <v>71</v>
      </c>
      <c r="G848" s="9">
        <v>150</v>
      </c>
      <c r="H848" s="9">
        <v>1</v>
      </c>
      <c r="I848" s="59"/>
      <c r="J848" s="59"/>
      <c r="K848" s="59"/>
      <c r="L848" s="60">
        <f>IF(AND(A848&gt;=Workings!$B$7, A848&lt;=Workings!$C$7, B848="Scheduled", G848&gt;0, F848&gt;0, (F848/G848)&gt;0.9, OR(D848="RAK", D848="CMN", D848="AGA")), (J848/F848)*(F848-(G848*0.9)), 0)</f>
        <v>0</v>
      </c>
    </row>
    <row r="849" spans="1:12" x14ac:dyDescent="0.35">
      <c r="A849" s="8">
        <v>45387</v>
      </c>
      <c r="B849" s="9" t="s">
        <v>23</v>
      </c>
      <c r="C849" s="9" t="s">
        <v>34</v>
      </c>
      <c r="D849" s="9" t="s">
        <v>21</v>
      </c>
      <c r="E849" s="9" t="s">
        <v>22</v>
      </c>
      <c r="F849" s="9">
        <v>102</v>
      </c>
      <c r="G849" s="9">
        <v>180</v>
      </c>
      <c r="H849" s="9">
        <v>1</v>
      </c>
      <c r="I849" s="59"/>
      <c r="J849" s="59"/>
      <c r="K849" s="59"/>
      <c r="L849" s="60">
        <f>IF(AND(A849&gt;=Workings!$B$7, A849&lt;=Workings!$C$7, B849="Scheduled", G849&gt;0, F849&gt;0, (F849/G849)&gt;0.9, OR(D849="RAK", D849="CMN", D849="AGA")), (J849/F849)*(F849-(G849*0.9)), 0)</f>
        <v>0</v>
      </c>
    </row>
    <row r="850" spans="1:12" x14ac:dyDescent="0.35">
      <c r="A850" s="8">
        <v>45387</v>
      </c>
      <c r="B850" s="9" t="s">
        <v>23</v>
      </c>
      <c r="C850" s="9" t="s">
        <v>34</v>
      </c>
      <c r="D850" s="9" t="s">
        <v>38</v>
      </c>
      <c r="E850" s="9" t="s">
        <v>24</v>
      </c>
      <c r="F850" s="9">
        <v>141</v>
      </c>
      <c r="G850" s="9">
        <v>150</v>
      </c>
      <c r="H850" s="9">
        <v>1</v>
      </c>
      <c r="I850" s="59">
        <v>23.26</v>
      </c>
      <c r="J850" s="59">
        <v>3039.96</v>
      </c>
      <c r="K850" s="59">
        <v>532.44000000000005</v>
      </c>
      <c r="L850" s="60">
        <f>IF(AND(A850&gt;=Workings!$B$7, A850&lt;=Workings!$C$7, B850="Scheduled", G850&gt;0, F850&gt;0, (F850/G850)&gt;0.9, OR(D850="RAK", D850="CMN", D850="AGA")), (J850/F850)*(F850-(G850*0.9)), 0)</f>
        <v>129.35999999999999</v>
      </c>
    </row>
    <row r="851" spans="1:12" x14ac:dyDescent="0.35">
      <c r="A851" s="8">
        <v>45387</v>
      </c>
      <c r="B851" s="9" t="s">
        <v>23</v>
      </c>
      <c r="C851" s="9" t="s">
        <v>34</v>
      </c>
      <c r="D851" s="9" t="s">
        <v>21</v>
      </c>
      <c r="E851" s="9" t="s">
        <v>24</v>
      </c>
      <c r="F851" s="9">
        <v>174</v>
      </c>
      <c r="G851" s="9">
        <v>180</v>
      </c>
      <c r="H851" s="9">
        <v>1</v>
      </c>
      <c r="I851" s="59">
        <v>35.11</v>
      </c>
      <c r="J851" s="59">
        <v>3751.44</v>
      </c>
      <c r="K851" s="59">
        <v>602.91</v>
      </c>
      <c r="L851" s="60">
        <f>IF(AND(A851&gt;=Workings!$B$7, A851&lt;=Workings!$C$7, B851="Scheduled", G851&gt;0, F851&gt;0, (F851/G851)&gt;0.9, OR(D851="RAK", D851="CMN", D851="AGA")), (J851/F851)*(F851-(G851*0.9)), 0)</f>
        <v>258.71999999999997</v>
      </c>
    </row>
    <row r="852" spans="1:12" x14ac:dyDescent="0.35">
      <c r="A852" s="8">
        <v>45389</v>
      </c>
      <c r="B852" s="9" t="s">
        <v>23</v>
      </c>
      <c r="C852" s="9" t="s">
        <v>34</v>
      </c>
      <c r="D852" s="9" t="s">
        <v>38</v>
      </c>
      <c r="E852" s="9" t="s">
        <v>22</v>
      </c>
      <c r="F852" s="9">
        <v>97</v>
      </c>
      <c r="G852" s="9">
        <v>150</v>
      </c>
      <c r="H852" s="9">
        <v>1</v>
      </c>
      <c r="I852" s="59"/>
      <c r="J852" s="59"/>
      <c r="K852" s="59"/>
      <c r="L852" s="60">
        <f>IF(AND(A852&gt;=Workings!$B$7, A852&lt;=Workings!$C$7, B852="Scheduled", G852&gt;0, F852&gt;0, (F852/G852)&gt;0.9, OR(D852="RAK", D852="CMN", D852="AGA")), (J852/F852)*(F852-(G852*0.9)), 0)</f>
        <v>0</v>
      </c>
    </row>
    <row r="853" spans="1:12" x14ac:dyDescent="0.35">
      <c r="A853" s="8">
        <v>45389</v>
      </c>
      <c r="B853" s="9" t="s">
        <v>23</v>
      </c>
      <c r="C853" s="9" t="s">
        <v>34</v>
      </c>
      <c r="D853" s="9" t="s">
        <v>21</v>
      </c>
      <c r="E853" s="9" t="s">
        <v>22</v>
      </c>
      <c r="F853" s="9">
        <v>95</v>
      </c>
      <c r="G853" s="9">
        <v>226</v>
      </c>
      <c r="H853" s="9">
        <v>1</v>
      </c>
      <c r="I853" s="59"/>
      <c r="J853" s="59"/>
      <c r="K853" s="59"/>
      <c r="L853" s="60">
        <f>IF(AND(A853&gt;=Workings!$B$7, A853&lt;=Workings!$C$7, B853="Scheduled", G853&gt;0, F853&gt;0, (F853/G853)&gt;0.9, OR(D853="RAK", D853="CMN", D853="AGA")), (J853/F853)*(F853-(G853*0.9)), 0)</f>
        <v>0</v>
      </c>
    </row>
    <row r="854" spans="1:12" x14ac:dyDescent="0.35">
      <c r="A854" s="8">
        <v>45389</v>
      </c>
      <c r="B854" s="9" t="s">
        <v>23</v>
      </c>
      <c r="C854" s="9" t="s">
        <v>34</v>
      </c>
      <c r="D854" s="9" t="s">
        <v>38</v>
      </c>
      <c r="E854" s="9" t="s">
        <v>24</v>
      </c>
      <c r="F854" s="9">
        <v>144</v>
      </c>
      <c r="G854" s="9">
        <v>150</v>
      </c>
      <c r="H854" s="9">
        <v>1</v>
      </c>
      <c r="I854" s="59">
        <v>31.01</v>
      </c>
      <c r="J854" s="59">
        <v>3104.64</v>
      </c>
      <c r="K854" s="59">
        <v>532.44000000000005</v>
      </c>
      <c r="L854" s="60">
        <f>IF(AND(A854&gt;=Workings!$B$7, A854&lt;=Workings!$C$7, B854="Scheduled", G854&gt;0, F854&gt;0, (F854/G854)&gt;0.9, OR(D854="RAK", D854="CMN", D854="AGA")), (J854/F854)*(F854-(G854*0.9)), 0)</f>
        <v>194.04</v>
      </c>
    </row>
    <row r="855" spans="1:12" x14ac:dyDescent="0.35">
      <c r="A855" s="8">
        <v>45389</v>
      </c>
      <c r="B855" s="9" t="s">
        <v>23</v>
      </c>
      <c r="C855" s="9" t="s">
        <v>34</v>
      </c>
      <c r="D855" s="9" t="s">
        <v>21</v>
      </c>
      <c r="E855" s="9" t="s">
        <v>24</v>
      </c>
      <c r="F855" s="9">
        <v>213</v>
      </c>
      <c r="G855" s="9">
        <v>226</v>
      </c>
      <c r="H855" s="9">
        <v>1</v>
      </c>
      <c r="I855" s="59">
        <v>30.44</v>
      </c>
      <c r="J855" s="59">
        <v>4592.28</v>
      </c>
      <c r="K855" s="59">
        <v>696.87</v>
      </c>
      <c r="L855" s="60">
        <f>IF(AND(A855&gt;=Workings!$B$7, A855&lt;=Workings!$C$7, B855="Scheduled", G855&gt;0, F855&gt;0, (F855/G855)&gt;0.9, OR(D855="RAK", D855="CMN", D855="AGA")), (J855/F855)*(F855-(G855*0.9)), 0)</f>
        <v>206.97599999999986</v>
      </c>
    </row>
    <row r="856" spans="1:12" x14ac:dyDescent="0.35">
      <c r="A856" s="8">
        <v>45390</v>
      </c>
      <c r="B856" s="9" t="s">
        <v>23</v>
      </c>
      <c r="C856" s="9" t="s">
        <v>34</v>
      </c>
      <c r="D856" s="9" t="s">
        <v>38</v>
      </c>
      <c r="E856" s="9" t="s">
        <v>22</v>
      </c>
      <c r="F856" s="9">
        <v>108</v>
      </c>
      <c r="G856" s="9">
        <v>150</v>
      </c>
      <c r="H856" s="9">
        <v>1</v>
      </c>
      <c r="I856" s="59"/>
      <c r="J856" s="59"/>
      <c r="K856" s="59"/>
      <c r="L856" s="60">
        <f>IF(AND(A856&gt;=Workings!$B$7, A856&lt;=Workings!$C$7, B856="Scheduled", G856&gt;0, F856&gt;0, (F856/G856)&gt;0.9, OR(D856="RAK", D856="CMN", D856="AGA")), (J856/F856)*(F856-(G856*0.9)), 0)</f>
        <v>0</v>
      </c>
    </row>
    <row r="857" spans="1:12" x14ac:dyDescent="0.35">
      <c r="A857" s="8">
        <v>45390</v>
      </c>
      <c r="B857" s="9" t="s">
        <v>23</v>
      </c>
      <c r="C857" s="9" t="s">
        <v>34</v>
      </c>
      <c r="D857" s="9" t="s">
        <v>21</v>
      </c>
      <c r="E857" s="9" t="s">
        <v>22</v>
      </c>
      <c r="F857" s="9">
        <v>114</v>
      </c>
      <c r="G857" s="9">
        <v>144</v>
      </c>
      <c r="H857" s="9">
        <v>1</v>
      </c>
      <c r="I857" s="59"/>
      <c r="J857" s="59"/>
      <c r="K857" s="59"/>
      <c r="L857" s="60">
        <f>IF(AND(A857&gt;=Workings!$B$7, A857&lt;=Workings!$C$7, B857="Scheduled", G857&gt;0, F857&gt;0, (F857/G857)&gt;0.9, OR(D857="RAK", D857="CMN", D857="AGA")), (J857/F857)*(F857-(G857*0.9)), 0)</f>
        <v>0</v>
      </c>
    </row>
    <row r="858" spans="1:12" x14ac:dyDescent="0.35">
      <c r="A858" s="8">
        <v>45390</v>
      </c>
      <c r="B858" s="9" t="s">
        <v>23</v>
      </c>
      <c r="C858" s="9" t="s">
        <v>34</v>
      </c>
      <c r="D858" s="9" t="s">
        <v>38</v>
      </c>
      <c r="E858" s="9" t="s">
        <v>24</v>
      </c>
      <c r="F858" s="9">
        <v>113</v>
      </c>
      <c r="G858" s="9">
        <v>150</v>
      </c>
      <c r="H858" s="9">
        <v>1</v>
      </c>
      <c r="I858" s="59">
        <v>23.26</v>
      </c>
      <c r="J858" s="59">
        <v>2436.2800000000002</v>
      </c>
      <c r="K858" s="59">
        <v>532.44000000000005</v>
      </c>
      <c r="L858" s="60">
        <f>IF(AND(A858&gt;=Workings!$B$7, A858&lt;=Workings!$C$7, B858="Scheduled", G858&gt;0, F858&gt;0, (F858/G858)&gt;0.9, OR(D858="RAK", D858="CMN", D858="AGA")), (J858/F858)*(F858-(G858*0.9)), 0)</f>
        <v>0</v>
      </c>
    </row>
    <row r="859" spans="1:12" x14ac:dyDescent="0.35">
      <c r="A859" s="8">
        <v>45390</v>
      </c>
      <c r="B859" s="9" t="s">
        <v>23</v>
      </c>
      <c r="C859" s="9" t="s">
        <v>34</v>
      </c>
      <c r="D859" s="9" t="s">
        <v>21</v>
      </c>
      <c r="E859" s="9" t="s">
        <v>24</v>
      </c>
      <c r="F859" s="9">
        <v>109</v>
      </c>
      <c r="G859" s="9">
        <v>144</v>
      </c>
      <c r="H859" s="9">
        <v>1</v>
      </c>
      <c r="I859" s="59">
        <v>23.26</v>
      </c>
      <c r="J859" s="59">
        <v>2350.04</v>
      </c>
      <c r="K859" s="59">
        <v>532.44000000000005</v>
      </c>
      <c r="L859" s="60">
        <f>IF(AND(A859&gt;=Workings!$B$7, A859&lt;=Workings!$C$7, B859="Scheduled", G859&gt;0, F859&gt;0, (F859/G859)&gt;0.9, OR(D859="RAK", D859="CMN", D859="AGA")), (J859/F859)*(F859-(G859*0.9)), 0)</f>
        <v>0</v>
      </c>
    </row>
    <row r="860" spans="1:12" x14ac:dyDescent="0.35">
      <c r="A860" s="8">
        <v>45392</v>
      </c>
      <c r="B860" s="9" t="s">
        <v>23</v>
      </c>
      <c r="C860" s="9" t="s">
        <v>34</v>
      </c>
      <c r="D860" s="9" t="s">
        <v>38</v>
      </c>
      <c r="E860" s="9" t="s">
        <v>22</v>
      </c>
      <c r="F860" s="9">
        <v>65</v>
      </c>
      <c r="G860" s="9">
        <v>150</v>
      </c>
      <c r="H860" s="9">
        <v>1</v>
      </c>
      <c r="I860" s="59"/>
      <c r="J860" s="59"/>
      <c r="K860" s="59"/>
      <c r="L860" s="60">
        <f>IF(AND(A860&gt;=Workings!$B$7, A860&lt;=Workings!$C$7, B860="Scheduled", G860&gt;0, F860&gt;0, (F860/G860)&gt;0.9, OR(D860="RAK", D860="CMN", D860="AGA")), (J860/F860)*(F860-(G860*0.9)), 0)</f>
        <v>0</v>
      </c>
    </row>
    <row r="861" spans="1:12" x14ac:dyDescent="0.35">
      <c r="A861" s="8">
        <v>45392</v>
      </c>
      <c r="B861" s="9" t="s">
        <v>23</v>
      </c>
      <c r="C861" s="9" t="s">
        <v>34</v>
      </c>
      <c r="D861" s="9" t="s">
        <v>38</v>
      </c>
      <c r="E861" s="9" t="s">
        <v>24</v>
      </c>
      <c r="F861" s="9">
        <v>101</v>
      </c>
      <c r="G861" s="9">
        <v>150</v>
      </c>
      <c r="H861" s="9">
        <v>1</v>
      </c>
      <c r="I861" s="59">
        <v>23.26</v>
      </c>
      <c r="J861" s="59">
        <v>2177.56</v>
      </c>
      <c r="K861" s="59">
        <v>532.44000000000005</v>
      </c>
      <c r="L861" s="60">
        <f>IF(AND(A861&gt;=Workings!$B$7, A861&lt;=Workings!$C$7, B861="Scheduled", G861&gt;0, F861&gt;0, (F861/G861)&gt;0.9, OR(D861="RAK", D861="CMN", D861="AGA")), (J861/F861)*(F861-(G861*0.9)), 0)</f>
        <v>0</v>
      </c>
    </row>
    <row r="862" spans="1:12" x14ac:dyDescent="0.35">
      <c r="A862" s="8">
        <v>45393</v>
      </c>
      <c r="B862" s="9" t="s">
        <v>23</v>
      </c>
      <c r="C862" s="9" t="s">
        <v>34</v>
      </c>
      <c r="D862" s="9" t="s">
        <v>38</v>
      </c>
      <c r="E862" s="9" t="s">
        <v>22</v>
      </c>
      <c r="F862" s="9">
        <v>99</v>
      </c>
      <c r="G862" s="9">
        <v>180</v>
      </c>
      <c r="H862" s="9">
        <v>1</v>
      </c>
      <c r="I862" s="59"/>
      <c r="J862" s="59"/>
      <c r="K862" s="59"/>
      <c r="L862" s="60">
        <f>IF(AND(A862&gt;=Workings!$B$7, A862&lt;=Workings!$C$7, B862="Scheduled", G862&gt;0, F862&gt;0, (F862/G862)&gt;0.9, OR(D862="RAK", D862="CMN", D862="AGA")), (J862/F862)*(F862-(G862*0.9)), 0)</f>
        <v>0</v>
      </c>
    </row>
    <row r="863" spans="1:12" x14ac:dyDescent="0.35">
      <c r="A863" s="8">
        <v>45393</v>
      </c>
      <c r="B863" s="9" t="s">
        <v>23</v>
      </c>
      <c r="C863" s="9" t="s">
        <v>34</v>
      </c>
      <c r="D863" s="9" t="s">
        <v>21</v>
      </c>
      <c r="E863" s="9" t="s">
        <v>22</v>
      </c>
      <c r="F863" s="9">
        <v>101</v>
      </c>
      <c r="G863" s="9">
        <v>150</v>
      </c>
      <c r="H863" s="9">
        <v>1</v>
      </c>
      <c r="I863" s="59"/>
      <c r="J863" s="59"/>
      <c r="K863" s="59"/>
      <c r="L863" s="60">
        <f>IF(AND(A863&gt;=Workings!$B$7, A863&lt;=Workings!$C$7, B863="Scheduled", G863&gt;0, F863&gt;0, (F863/G863)&gt;0.9, OR(D863="RAK", D863="CMN", D863="AGA")), (J863/F863)*(F863-(G863*0.9)), 0)</f>
        <v>0</v>
      </c>
    </row>
    <row r="864" spans="1:12" x14ac:dyDescent="0.35">
      <c r="A864" s="8">
        <v>45393</v>
      </c>
      <c r="B864" s="9" t="s">
        <v>23</v>
      </c>
      <c r="C864" s="9" t="s">
        <v>34</v>
      </c>
      <c r="D864" s="9" t="s">
        <v>38</v>
      </c>
      <c r="E864" s="9" t="s">
        <v>24</v>
      </c>
      <c r="F864" s="9">
        <v>101</v>
      </c>
      <c r="G864" s="9">
        <v>180</v>
      </c>
      <c r="H864" s="9">
        <v>1</v>
      </c>
      <c r="I864" s="59">
        <v>35.11</v>
      </c>
      <c r="J864" s="59">
        <v>2177.56</v>
      </c>
      <c r="K864" s="59">
        <v>602.91</v>
      </c>
      <c r="L864" s="60">
        <f>IF(AND(A864&gt;=Workings!$B$7, A864&lt;=Workings!$C$7, B864="Scheduled", G864&gt;0, F864&gt;0, (F864/G864)&gt;0.9, OR(D864="RAK", D864="CMN", D864="AGA")), (J864/F864)*(F864-(G864*0.9)), 0)</f>
        <v>0</v>
      </c>
    </row>
    <row r="865" spans="1:12" x14ac:dyDescent="0.35">
      <c r="A865" s="8">
        <v>45393</v>
      </c>
      <c r="B865" s="9" t="s">
        <v>23</v>
      </c>
      <c r="C865" s="9" t="s">
        <v>34</v>
      </c>
      <c r="D865" s="9" t="s">
        <v>21</v>
      </c>
      <c r="E865" s="9" t="s">
        <v>24</v>
      </c>
      <c r="F865" s="9">
        <v>80</v>
      </c>
      <c r="G865" s="9">
        <v>150</v>
      </c>
      <c r="H865" s="9">
        <v>1</v>
      </c>
      <c r="I865" s="59">
        <v>23.26</v>
      </c>
      <c r="J865" s="59">
        <v>1724.8</v>
      </c>
      <c r="K865" s="59">
        <v>532.44000000000005</v>
      </c>
      <c r="L865" s="60">
        <f>IF(AND(A865&gt;=Workings!$B$7, A865&lt;=Workings!$C$7, B865="Scheduled", G865&gt;0, F865&gt;0, (F865/G865)&gt;0.9, OR(D865="RAK", D865="CMN", D865="AGA")), (J865/F865)*(F865-(G865*0.9)), 0)</f>
        <v>0</v>
      </c>
    </row>
    <row r="866" spans="1:12" x14ac:dyDescent="0.35">
      <c r="A866" s="8">
        <v>45394</v>
      </c>
      <c r="B866" s="9" t="s">
        <v>23</v>
      </c>
      <c r="C866" s="9" t="s">
        <v>34</v>
      </c>
      <c r="D866" s="9" t="s">
        <v>38</v>
      </c>
      <c r="E866" s="9" t="s">
        <v>22</v>
      </c>
      <c r="F866" s="9">
        <v>142</v>
      </c>
      <c r="G866" s="9">
        <v>150</v>
      </c>
      <c r="H866" s="9">
        <v>1</v>
      </c>
      <c r="I866" s="59"/>
      <c r="J866" s="59"/>
      <c r="K866" s="59"/>
      <c r="L866" s="60">
        <f>IF(AND(A866&gt;=Workings!$B$7, A866&lt;=Workings!$C$7, B866="Scheduled", G866&gt;0, F866&gt;0, (F866/G866)&gt;0.9, OR(D866="RAK", D866="CMN", D866="AGA")), (J866/F866)*(F866-(G866*0.9)), 0)</f>
        <v>0</v>
      </c>
    </row>
    <row r="867" spans="1:12" x14ac:dyDescent="0.35">
      <c r="A867" s="8">
        <v>45394</v>
      </c>
      <c r="B867" s="9" t="s">
        <v>23</v>
      </c>
      <c r="C867" s="9" t="s">
        <v>34</v>
      </c>
      <c r="D867" s="9" t="s">
        <v>21</v>
      </c>
      <c r="E867" s="9" t="s">
        <v>22</v>
      </c>
      <c r="F867" s="9">
        <v>140</v>
      </c>
      <c r="G867" s="9">
        <v>180</v>
      </c>
      <c r="H867" s="9">
        <v>1</v>
      </c>
      <c r="I867" s="59"/>
      <c r="J867" s="59"/>
      <c r="K867" s="59"/>
      <c r="L867" s="60">
        <f>IF(AND(A867&gt;=Workings!$B$7, A867&lt;=Workings!$C$7, B867="Scheduled", G867&gt;0, F867&gt;0, (F867/G867)&gt;0.9, OR(D867="RAK", D867="CMN", D867="AGA")), (J867/F867)*(F867-(G867*0.9)), 0)</f>
        <v>0</v>
      </c>
    </row>
    <row r="868" spans="1:12" x14ac:dyDescent="0.35">
      <c r="A868" s="8">
        <v>45394</v>
      </c>
      <c r="B868" s="9" t="s">
        <v>23</v>
      </c>
      <c r="C868" s="9" t="s">
        <v>34</v>
      </c>
      <c r="D868" s="9" t="s">
        <v>38</v>
      </c>
      <c r="E868" s="9" t="s">
        <v>24</v>
      </c>
      <c r="F868" s="9">
        <v>132</v>
      </c>
      <c r="G868" s="9">
        <v>150</v>
      </c>
      <c r="H868" s="9">
        <v>1</v>
      </c>
      <c r="I868" s="59">
        <v>23.26</v>
      </c>
      <c r="J868" s="59">
        <v>2845.92</v>
      </c>
      <c r="K868" s="59">
        <v>532.44000000000005</v>
      </c>
      <c r="L868" s="60">
        <f>IF(AND(A868&gt;=Workings!$B$7, A868&lt;=Workings!$C$7, B868="Scheduled", G868&gt;0, F868&gt;0, (F868/G868)&gt;0.9, OR(D868="RAK", D868="CMN", D868="AGA")), (J868/F868)*(F868-(G868*0.9)), 0)</f>
        <v>0</v>
      </c>
    </row>
    <row r="869" spans="1:12" x14ac:dyDescent="0.35">
      <c r="A869" s="8">
        <v>45394</v>
      </c>
      <c r="B869" s="9" t="s">
        <v>23</v>
      </c>
      <c r="C869" s="9" t="s">
        <v>34</v>
      </c>
      <c r="D869" s="9" t="s">
        <v>21</v>
      </c>
      <c r="E869" s="9" t="s">
        <v>24</v>
      </c>
      <c r="F869" s="9">
        <v>100</v>
      </c>
      <c r="G869" s="9">
        <v>180</v>
      </c>
      <c r="H869" s="9">
        <v>1</v>
      </c>
      <c r="I869" s="59">
        <v>35.11</v>
      </c>
      <c r="J869" s="59">
        <v>2156</v>
      </c>
      <c r="K869" s="59">
        <v>602.91</v>
      </c>
      <c r="L869" s="60">
        <f>IF(AND(A869&gt;=Workings!$B$7, A869&lt;=Workings!$C$7, B869="Scheduled", G869&gt;0, F869&gt;0, (F869/G869)&gt;0.9, OR(D869="RAK", D869="CMN", D869="AGA")), (J869/F869)*(F869-(G869*0.9)), 0)</f>
        <v>0</v>
      </c>
    </row>
    <row r="870" spans="1:12" x14ac:dyDescent="0.35">
      <c r="A870" s="8">
        <v>45396</v>
      </c>
      <c r="B870" s="9" t="s">
        <v>23</v>
      </c>
      <c r="C870" s="9" t="s">
        <v>34</v>
      </c>
      <c r="D870" s="9" t="s">
        <v>38</v>
      </c>
      <c r="E870" s="9" t="s">
        <v>22</v>
      </c>
      <c r="F870" s="9">
        <v>131</v>
      </c>
      <c r="G870" s="9">
        <v>150</v>
      </c>
      <c r="H870" s="9">
        <v>1</v>
      </c>
      <c r="I870" s="59"/>
      <c r="J870" s="59"/>
      <c r="K870" s="59"/>
      <c r="L870" s="60">
        <f>IF(AND(A870&gt;=Workings!$B$7, A870&lt;=Workings!$C$7, B870="Scheduled", G870&gt;0, F870&gt;0, (F870/G870)&gt;0.9, OR(D870="RAK", D870="CMN", D870="AGA")), (J870/F870)*(F870-(G870*0.9)), 0)</f>
        <v>0</v>
      </c>
    </row>
    <row r="871" spans="1:12" x14ac:dyDescent="0.35">
      <c r="A871" s="8">
        <v>45396</v>
      </c>
      <c r="B871" s="9" t="s">
        <v>23</v>
      </c>
      <c r="C871" s="9" t="s">
        <v>34</v>
      </c>
      <c r="D871" s="9" t="s">
        <v>21</v>
      </c>
      <c r="E871" s="9" t="s">
        <v>22</v>
      </c>
      <c r="F871" s="9">
        <v>201</v>
      </c>
      <c r="G871" s="9">
        <v>226</v>
      </c>
      <c r="H871" s="9">
        <v>1</v>
      </c>
      <c r="I871" s="59"/>
      <c r="J871" s="59"/>
      <c r="K871" s="59"/>
      <c r="L871" s="60">
        <f>IF(AND(A871&gt;=Workings!$B$7, A871&lt;=Workings!$C$7, B871="Scheduled", G871&gt;0, F871&gt;0, (F871/G871)&gt;0.9, OR(D871="RAK", D871="CMN", D871="AGA")), (J871/F871)*(F871-(G871*0.9)), 0)</f>
        <v>0</v>
      </c>
    </row>
    <row r="872" spans="1:12" x14ac:dyDescent="0.35">
      <c r="A872" s="8">
        <v>45396</v>
      </c>
      <c r="B872" s="9" t="s">
        <v>23</v>
      </c>
      <c r="C872" s="9" t="s">
        <v>34</v>
      </c>
      <c r="D872" s="9" t="s">
        <v>38</v>
      </c>
      <c r="E872" s="9" t="s">
        <v>24</v>
      </c>
      <c r="F872" s="9">
        <v>92</v>
      </c>
      <c r="G872" s="9">
        <v>150</v>
      </c>
      <c r="H872" s="9">
        <v>1</v>
      </c>
      <c r="I872" s="59">
        <v>23.26</v>
      </c>
      <c r="J872" s="59">
        <v>1983.52</v>
      </c>
      <c r="K872" s="59">
        <v>532.44000000000005</v>
      </c>
      <c r="L872" s="60">
        <f>IF(AND(A872&gt;=Workings!$B$7, A872&lt;=Workings!$C$7, B872="Scheduled", G872&gt;0, F872&gt;0, (F872/G872)&gt;0.9, OR(D872="RAK", D872="CMN", D872="AGA")), (J872/F872)*(F872-(G872*0.9)), 0)</f>
        <v>0</v>
      </c>
    </row>
    <row r="873" spans="1:12" x14ac:dyDescent="0.35">
      <c r="A873" s="8">
        <v>45396</v>
      </c>
      <c r="B873" s="9" t="s">
        <v>23</v>
      </c>
      <c r="C873" s="9" t="s">
        <v>34</v>
      </c>
      <c r="D873" s="9" t="s">
        <v>21</v>
      </c>
      <c r="E873" s="9" t="s">
        <v>24</v>
      </c>
      <c r="F873" s="9">
        <v>109</v>
      </c>
      <c r="G873" s="9">
        <v>226</v>
      </c>
      <c r="H873" s="9">
        <v>1</v>
      </c>
      <c r="I873" s="59">
        <v>40.58</v>
      </c>
      <c r="J873" s="59">
        <v>2350.04</v>
      </c>
      <c r="K873" s="59">
        <v>696.87</v>
      </c>
      <c r="L873" s="60">
        <f>IF(AND(A873&gt;=Workings!$B$7, A873&lt;=Workings!$C$7, B873="Scheduled", G873&gt;0, F873&gt;0, (F873/G873)&gt;0.9, OR(D873="RAK", D873="CMN", D873="AGA")), (J873/F873)*(F873-(G873*0.9)), 0)</f>
        <v>0</v>
      </c>
    </row>
    <row r="874" spans="1:12" x14ac:dyDescent="0.35">
      <c r="A874" s="8">
        <v>45397</v>
      </c>
      <c r="B874" s="9" t="s">
        <v>23</v>
      </c>
      <c r="C874" s="9" t="s">
        <v>34</v>
      </c>
      <c r="D874" s="9" t="s">
        <v>38</v>
      </c>
      <c r="E874" s="9" t="s">
        <v>22</v>
      </c>
      <c r="F874" s="9">
        <v>122</v>
      </c>
      <c r="G874" s="9">
        <v>150</v>
      </c>
      <c r="H874" s="9">
        <v>1</v>
      </c>
      <c r="I874" s="59"/>
      <c r="J874" s="59"/>
      <c r="K874" s="59"/>
      <c r="L874" s="60">
        <f>IF(AND(A874&gt;=Workings!$B$7, A874&lt;=Workings!$C$7, B874="Scheduled", G874&gt;0, F874&gt;0, (F874/G874)&gt;0.9, OR(D874="RAK", D874="CMN", D874="AGA")), (J874/F874)*(F874-(G874*0.9)), 0)</f>
        <v>0</v>
      </c>
    </row>
    <row r="875" spans="1:12" x14ac:dyDescent="0.35">
      <c r="A875" s="8">
        <v>45397</v>
      </c>
      <c r="B875" s="9" t="s">
        <v>23</v>
      </c>
      <c r="C875" s="9" t="s">
        <v>34</v>
      </c>
      <c r="D875" s="9" t="s">
        <v>21</v>
      </c>
      <c r="E875" s="9" t="s">
        <v>22</v>
      </c>
      <c r="F875" s="9">
        <v>143</v>
      </c>
      <c r="G875" s="9">
        <v>150</v>
      </c>
      <c r="H875" s="9">
        <v>1</v>
      </c>
      <c r="I875" s="59"/>
      <c r="J875" s="59"/>
      <c r="K875" s="59"/>
      <c r="L875" s="60">
        <f>IF(AND(A875&gt;=Workings!$B$7, A875&lt;=Workings!$C$7, B875="Scheduled", G875&gt;0, F875&gt;0, (F875/G875)&gt;0.9, OR(D875="RAK", D875="CMN", D875="AGA")), (J875/F875)*(F875-(G875*0.9)), 0)</f>
        <v>0</v>
      </c>
    </row>
    <row r="876" spans="1:12" x14ac:dyDescent="0.35">
      <c r="A876" s="8">
        <v>45397</v>
      </c>
      <c r="B876" s="9" t="s">
        <v>23</v>
      </c>
      <c r="C876" s="9" t="s">
        <v>34</v>
      </c>
      <c r="D876" s="9" t="s">
        <v>38</v>
      </c>
      <c r="E876" s="9" t="s">
        <v>24</v>
      </c>
      <c r="F876" s="9">
        <v>77</v>
      </c>
      <c r="G876" s="9">
        <v>150</v>
      </c>
      <c r="H876" s="9">
        <v>1</v>
      </c>
      <c r="I876" s="59">
        <v>23.26</v>
      </c>
      <c r="J876" s="59">
        <v>1660.12</v>
      </c>
      <c r="K876" s="59">
        <v>532.44000000000005</v>
      </c>
      <c r="L876" s="60">
        <f>IF(AND(A876&gt;=Workings!$B$7, A876&lt;=Workings!$C$7, B876="Scheduled", G876&gt;0, F876&gt;0, (F876/G876)&gt;0.9, OR(D876="RAK", D876="CMN", D876="AGA")), (J876/F876)*(F876-(G876*0.9)), 0)</f>
        <v>0</v>
      </c>
    </row>
    <row r="877" spans="1:12" x14ac:dyDescent="0.35">
      <c r="A877" s="8">
        <v>45397</v>
      </c>
      <c r="B877" s="9" t="s">
        <v>23</v>
      </c>
      <c r="C877" s="9" t="s">
        <v>34</v>
      </c>
      <c r="D877" s="9" t="s">
        <v>21</v>
      </c>
      <c r="E877" s="9" t="s">
        <v>24</v>
      </c>
      <c r="F877" s="9">
        <v>87</v>
      </c>
      <c r="G877" s="9">
        <v>150</v>
      </c>
      <c r="H877" s="9">
        <v>1</v>
      </c>
      <c r="I877" s="59">
        <v>31.01</v>
      </c>
      <c r="J877" s="59">
        <v>1875.72</v>
      </c>
      <c r="K877" s="59">
        <v>532.44000000000005</v>
      </c>
      <c r="L877" s="60">
        <f>IF(AND(A877&gt;=Workings!$B$7, A877&lt;=Workings!$C$7, B877="Scheduled", G877&gt;0, F877&gt;0, (F877/G877)&gt;0.9, OR(D877="RAK", D877="CMN", D877="AGA")), (J877/F877)*(F877-(G877*0.9)), 0)</f>
        <v>0</v>
      </c>
    </row>
    <row r="878" spans="1:12" x14ac:dyDescent="0.35">
      <c r="A878" s="8">
        <v>45399</v>
      </c>
      <c r="B878" s="9" t="s">
        <v>23</v>
      </c>
      <c r="C878" s="9" t="s">
        <v>34</v>
      </c>
      <c r="D878" s="9" t="s">
        <v>38</v>
      </c>
      <c r="E878" s="9" t="s">
        <v>22</v>
      </c>
      <c r="F878" s="9">
        <v>62</v>
      </c>
      <c r="G878" s="9">
        <v>150</v>
      </c>
      <c r="H878" s="9">
        <v>1</v>
      </c>
      <c r="I878" s="59"/>
      <c r="J878" s="59"/>
      <c r="K878" s="59"/>
      <c r="L878" s="60">
        <f>IF(AND(A878&gt;=Workings!$B$7, A878&lt;=Workings!$C$7, B878="Scheduled", G878&gt;0, F878&gt;0, (F878/G878)&gt;0.9, OR(D878="RAK", D878="CMN", D878="AGA")), (J878/F878)*(F878-(G878*0.9)), 0)</f>
        <v>0</v>
      </c>
    </row>
    <row r="879" spans="1:12" x14ac:dyDescent="0.35">
      <c r="A879" s="8">
        <v>45399</v>
      </c>
      <c r="B879" s="9" t="s">
        <v>23</v>
      </c>
      <c r="C879" s="9" t="s">
        <v>34</v>
      </c>
      <c r="D879" s="9" t="s">
        <v>38</v>
      </c>
      <c r="E879" s="9" t="s">
        <v>24</v>
      </c>
      <c r="F879" s="9">
        <v>92</v>
      </c>
      <c r="G879" s="9">
        <v>150</v>
      </c>
      <c r="H879" s="9">
        <v>1</v>
      </c>
      <c r="I879" s="59">
        <v>15.5</v>
      </c>
      <c r="J879" s="59">
        <v>1983.52</v>
      </c>
      <c r="K879" s="59">
        <v>532.44000000000005</v>
      </c>
      <c r="L879" s="60">
        <f>IF(AND(A879&gt;=Workings!$B$7, A879&lt;=Workings!$C$7, B879="Scheduled", G879&gt;0, F879&gt;0, (F879/G879)&gt;0.9, OR(D879="RAK", D879="CMN", D879="AGA")), (J879/F879)*(F879-(G879*0.9)), 0)</f>
        <v>0</v>
      </c>
    </row>
    <row r="880" spans="1:12" x14ac:dyDescent="0.35">
      <c r="A880" s="8">
        <v>45400</v>
      </c>
      <c r="B880" s="9" t="s">
        <v>23</v>
      </c>
      <c r="C880" s="9" t="s">
        <v>34</v>
      </c>
      <c r="D880" s="9" t="s">
        <v>38</v>
      </c>
      <c r="E880" s="9" t="s">
        <v>22</v>
      </c>
      <c r="F880" s="9">
        <v>105</v>
      </c>
      <c r="G880" s="9">
        <v>180</v>
      </c>
      <c r="H880" s="9">
        <v>1</v>
      </c>
      <c r="I880" s="59"/>
      <c r="J880" s="59"/>
      <c r="K880" s="59"/>
      <c r="L880" s="60">
        <f>IF(AND(A880&gt;=Workings!$B$7, A880&lt;=Workings!$C$7, B880="Scheduled", G880&gt;0, F880&gt;0, (F880/G880)&gt;0.9, OR(D880="RAK", D880="CMN", D880="AGA")), (J880/F880)*(F880-(G880*0.9)), 0)</f>
        <v>0</v>
      </c>
    </row>
    <row r="881" spans="1:12" x14ac:dyDescent="0.35">
      <c r="A881" s="8">
        <v>45400</v>
      </c>
      <c r="B881" s="9" t="s">
        <v>23</v>
      </c>
      <c r="C881" s="9" t="s">
        <v>34</v>
      </c>
      <c r="D881" s="9" t="s">
        <v>21</v>
      </c>
      <c r="E881" s="9" t="s">
        <v>22</v>
      </c>
      <c r="F881" s="9">
        <v>115</v>
      </c>
      <c r="G881" s="9">
        <v>150</v>
      </c>
      <c r="H881" s="9">
        <v>1</v>
      </c>
      <c r="I881" s="59"/>
      <c r="J881" s="59"/>
      <c r="K881" s="59"/>
      <c r="L881" s="60">
        <f>IF(AND(A881&gt;=Workings!$B$7, A881&lt;=Workings!$C$7, B881="Scheduled", G881&gt;0, F881&gt;0, (F881/G881)&gt;0.9, OR(D881="RAK", D881="CMN", D881="AGA")), (J881/F881)*(F881-(G881*0.9)), 0)</f>
        <v>0</v>
      </c>
    </row>
    <row r="882" spans="1:12" x14ac:dyDescent="0.35">
      <c r="A882" s="8">
        <v>45400</v>
      </c>
      <c r="B882" s="9" t="s">
        <v>23</v>
      </c>
      <c r="C882" s="9" t="s">
        <v>34</v>
      </c>
      <c r="D882" s="9" t="s">
        <v>38</v>
      </c>
      <c r="E882" s="9" t="s">
        <v>24</v>
      </c>
      <c r="F882" s="9">
        <v>104</v>
      </c>
      <c r="G882" s="9">
        <v>180</v>
      </c>
      <c r="H882" s="9">
        <v>1</v>
      </c>
      <c r="I882" s="59">
        <v>35.11</v>
      </c>
      <c r="J882" s="59">
        <v>2242.2399999999998</v>
      </c>
      <c r="K882" s="59">
        <v>602.91</v>
      </c>
      <c r="L882" s="60">
        <f>IF(AND(A882&gt;=Workings!$B$7, A882&lt;=Workings!$C$7, B882="Scheduled", G882&gt;0, F882&gt;0, (F882/G882)&gt;0.9, OR(D882="RAK", D882="CMN", D882="AGA")), (J882/F882)*(F882-(G882*0.9)), 0)</f>
        <v>0</v>
      </c>
    </row>
    <row r="883" spans="1:12" x14ac:dyDescent="0.35">
      <c r="A883" s="8">
        <v>45400</v>
      </c>
      <c r="B883" s="9" t="s">
        <v>23</v>
      </c>
      <c r="C883" s="9" t="s">
        <v>34</v>
      </c>
      <c r="D883" s="9" t="s">
        <v>21</v>
      </c>
      <c r="E883" s="9" t="s">
        <v>24</v>
      </c>
      <c r="F883" s="9">
        <v>87</v>
      </c>
      <c r="G883" s="9">
        <v>150</v>
      </c>
      <c r="H883" s="9">
        <v>1</v>
      </c>
      <c r="I883" s="59">
        <v>23.26</v>
      </c>
      <c r="J883" s="59">
        <v>1875.72</v>
      </c>
      <c r="K883" s="59">
        <v>532.44000000000005</v>
      </c>
      <c r="L883" s="60">
        <f>IF(AND(A883&gt;=Workings!$B$7, A883&lt;=Workings!$C$7, B883="Scheduled", G883&gt;0, F883&gt;0, (F883/G883)&gt;0.9, OR(D883="RAK", D883="CMN", D883="AGA")), (J883/F883)*(F883-(G883*0.9)), 0)</f>
        <v>0</v>
      </c>
    </row>
    <row r="884" spans="1:12" x14ac:dyDescent="0.35">
      <c r="A884" s="8">
        <v>45401</v>
      </c>
      <c r="B884" s="9" t="s">
        <v>23</v>
      </c>
      <c r="C884" s="9" t="s">
        <v>34</v>
      </c>
      <c r="D884" s="9" t="s">
        <v>38</v>
      </c>
      <c r="E884" s="9" t="s">
        <v>22</v>
      </c>
      <c r="F884" s="9">
        <v>112</v>
      </c>
      <c r="G884" s="9">
        <v>150</v>
      </c>
      <c r="H884" s="9">
        <v>1</v>
      </c>
      <c r="I884" s="59"/>
      <c r="J884" s="59"/>
      <c r="K884" s="59"/>
      <c r="L884" s="60">
        <f>IF(AND(A884&gt;=Workings!$B$7, A884&lt;=Workings!$C$7, B884="Scheduled", G884&gt;0, F884&gt;0, (F884/G884)&gt;0.9, OR(D884="RAK", D884="CMN", D884="AGA")), (J884/F884)*(F884-(G884*0.9)), 0)</f>
        <v>0</v>
      </c>
    </row>
    <row r="885" spans="1:12" x14ac:dyDescent="0.35">
      <c r="A885" s="8">
        <v>45401</v>
      </c>
      <c r="B885" s="9" t="s">
        <v>23</v>
      </c>
      <c r="C885" s="9" t="s">
        <v>34</v>
      </c>
      <c r="D885" s="9" t="s">
        <v>21</v>
      </c>
      <c r="E885" s="9" t="s">
        <v>22</v>
      </c>
      <c r="F885" s="9">
        <v>132</v>
      </c>
      <c r="G885" s="9">
        <v>148</v>
      </c>
      <c r="H885" s="9">
        <v>1</v>
      </c>
      <c r="I885" s="59"/>
      <c r="J885" s="59"/>
      <c r="K885" s="59"/>
      <c r="L885" s="60">
        <f>IF(AND(A885&gt;=Workings!$B$7, A885&lt;=Workings!$C$7, B885="Scheduled", G885&gt;0, F885&gt;0, (F885/G885)&gt;0.9, OR(D885="RAK", D885="CMN", D885="AGA")), (J885/F885)*(F885-(G885*0.9)), 0)</f>
        <v>0</v>
      </c>
    </row>
    <row r="886" spans="1:12" x14ac:dyDescent="0.35">
      <c r="A886" s="8">
        <v>45401</v>
      </c>
      <c r="B886" s="9" t="s">
        <v>23</v>
      </c>
      <c r="C886" s="9" t="s">
        <v>34</v>
      </c>
      <c r="D886" s="9" t="s">
        <v>38</v>
      </c>
      <c r="E886" s="9" t="s">
        <v>24</v>
      </c>
      <c r="F886" s="9">
        <v>96</v>
      </c>
      <c r="G886" s="9">
        <v>150</v>
      </c>
      <c r="H886" s="9">
        <v>1</v>
      </c>
      <c r="I886" s="59">
        <v>23.26</v>
      </c>
      <c r="J886" s="59">
        <v>2069.7600000000002</v>
      </c>
      <c r="K886" s="59">
        <v>532.44000000000005</v>
      </c>
      <c r="L886" s="60">
        <f>IF(AND(A886&gt;=Workings!$B$7, A886&lt;=Workings!$C$7, B886="Scheduled", G886&gt;0, F886&gt;0, (F886/G886)&gt;0.9, OR(D886="RAK", D886="CMN", D886="AGA")), (J886/F886)*(F886-(G886*0.9)), 0)</f>
        <v>0</v>
      </c>
    </row>
    <row r="887" spans="1:12" x14ac:dyDescent="0.35">
      <c r="A887" s="8">
        <v>45401</v>
      </c>
      <c r="B887" s="9" t="s">
        <v>23</v>
      </c>
      <c r="C887" s="9" t="s">
        <v>34</v>
      </c>
      <c r="D887" s="9" t="s">
        <v>21</v>
      </c>
      <c r="E887" s="9" t="s">
        <v>24</v>
      </c>
      <c r="F887" s="9">
        <v>76</v>
      </c>
      <c r="G887" s="9">
        <v>148</v>
      </c>
      <c r="H887" s="9">
        <v>1</v>
      </c>
      <c r="I887" s="59">
        <v>31.01</v>
      </c>
      <c r="J887" s="59">
        <v>1638.56</v>
      </c>
      <c r="K887" s="59">
        <v>532.44000000000005</v>
      </c>
      <c r="L887" s="60">
        <f>IF(AND(A887&gt;=Workings!$B$7, A887&lt;=Workings!$C$7, B887="Scheduled", G887&gt;0, F887&gt;0, (F887/G887)&gt;0.9, OR(D887="RAK", D887="CMN", D887="AGA")), (J887/F887)*(F887-(G887*0.9)), 0)</f>
        <v>0</v>
      </c>
    </row>
    <row r="888" spans="1:12" x14ac:dyDescent="0.35">
      <c r="A888" s="8">
        <v>45403</v>
      </c>
      <c r="B888" s="9" t="s">
        <v>23</v>
      </c>
      <c r="C888" s="9" t="s">
        <v>34</v>
      </c>
      <c r="D888" s="9" t="s">
        <v>38</v>
      </c>
      <c r="E888" s="9" t="s">
        <v>22</v>
      </c>
      <c r="F888" s="9">
        <v>110</v>
      </c>
      <c r="G888" s="9">
        <v>150</v>
      </c>
      <c r="H888" s="9">
        <v>1</v>
      </c>
      <c r="I888" s="59"/>
      <c r="J888" s="59"/>
      <c r="K888" s="59"/>
      <c r="L888" s="60">
        <f>IF(AND(A888&gt;=Workings!$B$7, A888&lt;=Workings!$C$7, B888="Scheduled", G888&gt;0, F888&gt;0, (F888/G888)&gt;0.9, OR(D888="RAK", D888="CMN", D888="AGA")), (J888/F888)*(F888-(G888*0.9)), 0)</f>
        <v>0</v>
      </c>
    </row>
    <row r="889" spans="1:12" x14ac:dyDescent="0.35">
      <c r="A889" s="8">
        <v>45403</v>
      </c>
      <c r="B889" s="9" t="s">
        <v>23</v>
      </c>
      <c r="C889" s="9" t="s">
        <v>34</v>
      </c>
      <c r="D889" s="9" t="s">
        <v>21</v>
      </c>
      <c r="E889" s="9" t="s">
        <v>22</v>
      </c>
      <c r="F889" s="9">
        <v>145</v>
      </c>
      <c r="G889" s="9">
        <v>226</v>
      </c>
      <c r="H889" s="9">
        <v>1</v>
      </c>
      <c r="I889" s="59"/>
      <c r="J889" s="59"/>
      <c r="K889" s="59"/>
      <c r="L889" s="60">
        <f>IF(AND(A889&gt;=Workings!$B$7, A889&lt;=Workings!$C$7, B889="Scheduled", G889&gt;0, F889&gt;0, (F889/G889)&gt;0.9, OR(D889="RAK", D889="CMN", D889="AGA")), (J889/F889)*(F889-(G889*0.9)), 0)</f>
        <v>0</v>
      </c>
    </row>
    <row r="890" spans="1:12" x14ac:dyDescent="0.35">
      <c r="A890" s="8">
        <v>45403</v>
      </c>
      <c r="B890" s="9" t="s">
        <v>23</v>
      </c>
      <c r="C890" s="9" t="s">
        <v>34</v>
      </c>
      <c r="D890" s="9" t="s">
        <v>38</v>
      </c>
      <c r="E890" s="9" t="s">
        <v>24</v>
      </c>
      <c r="F890" s="9">
        <v>122</v>
      </c>
      <c r="G890" s="9">
        <v>150</v>
      </c>
      <c r="H890" s="9">
        <v>1</v>
      </c>
      <c r="I890" s="59">
        <v>31.01</v>
      </c>
      <c r="J890" s="59">
        <v>2630.32</v>
      </c>
      <c r="K890" s="59">
        <v>532.44000000000005</v>
      </c>
      <c r="L890" s="60">
        <f>IF(AND(A890&gt;=Workings!$B$7, A890&lt;=Workings!$C$7, B890="Scheduled", G890&gt;0, F890&gt;0, (F890/G890)&gt;0.9, OR(D890="RAK", D890="CMN", D890="AGA")), (J890/F890)*(F890-(G890*0.9)), 0)</f>
        <v>0</v>
      </c>
    </row>
    <row r="891" spans="1:12" x14ac:dyDescent="0.35">
      <c r="A891" s="8">
        <v>45403</v>
      </c>
      <c r="B891" s="9" t="s">
        <v>23</v>
      </c>
      <c r="C891" s="9" t="s">
        <v>34</v>
      </c>
      <c r="D891" s="9" t="s">
        <v>21</v>
      </c>
      <c r="E891" s="9" t="s">
        <v>24</v>
      </c>
      <c r="F891" s="9">
        <v>104</v>
      </c>
      <c r="G891" s="9">
        <v>226</v>
      </c>
      <c r="H891" s="9">
        <v>1</v>
      </c>
      <c r="I891" s="59">
        <v>40.58</v>
      </c>
      <c r="J891" s="59">
        <v>2242.2399999999998</v>
      </c>
      <c r="K891" s="59">
        <v>696.87</v>
      </c>
      <c r="L891" s="60">
        <f>IF(AND(A891&gt;=Workings!$B$7, A891&lt;=Workings!$C$7, B891="Scheduled", G891&gt;0, F891&gt;0, (F891/G891)&gt;0.9, OR(D891="RAK", D891="CMN", D891="AGA")), (J891/F891)*(F891-(G891*0.9)), 0)</f>
        <v>0</v>
      </c>
    </row>
    <row r="892" spans="1:12" x14ac:dyDescent="0.35">
      <c r="A892" s="8">
        <v>45404</v>
      </c>
      <c r="B892" s="9" t="s">
        <v>23</v>
      </c>
      <c r="C892" s="9" t="s">
        <v>34</v>
      </c>
      <c r="D892" s="9" t="s">
        <v>38</v>
      </c>
      <c r="E892" s="9" t="s">
        <v>22</v>
      </c>
      <c r="F892" s="9">
        <v>103</v>
      </c>
      <c r="G892" s="9">
        <v>150</v>
      </c>
      <c r="H892" s="9">
        <v>1</v>
      </c>
      <c r="I892" s="59"/>
      <c r="J892" s="59"/>
      <c r="K892" s="59"/>
      <c r="L892" s="60">
        <f>IF(AND(A892&gt;=Workings!$B$7, A892&lt;=Workings!$C$7, B892="Scheduled", G892&gt;0, F892&gt;0, (F892/G892)&gt;0.9, OR(D892="RAK", D892="CMN", D892="AGA")), (J892/F892)*(F892-(G892*0.9)), 0)</f>
        <v>0</v>
      </c>
    </row>
    <row r="893" spans="1:12" x14ac:dyDescent="0.35">
      <c r="A893" s="8">
        <v>45404</v>
      </c>
      <c r="B893" s="9" t="s">
        <v>23</v>
      </c>
      <c r="C893" s="9" t="s">
        <v>34</v>
      </c>
      <c r="D893" s="9" t="s">
        <v>21</v>
      </c>
      <c r="E893" s="9" t="s">
        <v>22</v>
      </c>
      <c r="F893" s="9">
        <v>138</v>
      </c>
      <c r="G893" s="9">
        <v>148</v>
      </c>
      <c r="H893" s="9">
        <v>1</v>
      </c>
      <c r="I893" s="59"/>
      <c r="J893" s="59"/>
      <c r="K893" s="59"/>
      <c r="L893" s="60">
        <f>IF(AND(A893&gt;=Workings!$B$7, A893&lt;=Workings!$C$7, B893="Scheduled", G893&gt;0, F893&gt;0, (F893/G893)&gt;0.9, OR(D893="RAK", D893="CMN", D893="AGA")), (J893/F893)*(F893-(G893*0.9)), 0)</f>
        <v>0</v>
      </c>
    </row>
    <row r="894" spans="1:12" x14ac:dyDescent="0.35">
      <c r="A894" s="8">
        <v>45404</v>
      </c>
      <c r="B894" s="9" t="s">
        <v>23</v>
      </c>
      <c r="C894" s="9" t="s">
        <v>34</v>
      </c>
      <c r="D894" s="9" t="s">
        <v>38</v>
      </c>
      <c r="E894" s="9" t="s">
        <v>24</v>
      </c>
      <c r="F894" s="9">
        <v>91</v>
      </c>
      <c r="G894" s="9">
        <v>150</v>
      </c>
      <c r="H894" s="9">
        <v>1</v>
      </c>
      <c r="I894" s="59">
        <v>31.01</v>
      </c>
      <c r="J894" s="59">
        <v>1961.96</v>
      </c>
      <c r="K894" s="59">
        <v>532.44000000000005</v>
      </c>
      <c r="L894" s="60">
        <f>IF(AND(A894&gt;=Workings!$B$7, A894&lt;=Workings!$C$7, B894="Scheduled", G894&gt;0, F894&gt;0, (F894/G894)&gt;0.9, OR(D894="RAK", D894="CMN", D894="AGA")), (J894/F894)*(F894-(G894*0.9)), 0)</f>
        <v>0</v>
      </c>
    </row>
    <row r="895" spans="1:12" x14ac:dyDescent="0.35">
      <c r="A895" s="8">
        <v>45404</v>
      </c>
      <c r="B895" s="9" t="s">
        <v>23</v>
      </c>
      <c r="C895" s="9" t="s">
        <v>34</v>
      </c>
      <c r="D895" s="9" t="s">
        <v>21</v>
      </c>
      <c r="E895" s="9" t="s">
        <v>24</v>
      </c>
      <c r="F895" s="9">
        <v>87</v>
      </c>
      <c r="G895" s="9">
        <v>148</v>
      </c>
      <c r="H895" s="9">
        <v>1</v>
      </c>
      <c r="I895" s="59">
        <v>23.26</v>
      </c>
      <c r="J895" s="59">
        <v>1875.72</v>
      </c>
      <c r="K895" s="59">
        <v>532.44000000000005</v>
      </c>
      <c r="L895" s="60">
        <f>IF(AND(A895&gt;=Workings!$B$7, A895&lt;=Workings!$C$7, B895="Scheduled", G895&gt;0, F895&gt;0, (F895/G895)&gt;0.9, OR(D895="RAK", D895="CMN", D895="AGA")), (J895/F895)*(F895-(G895*0.9)), 0)</f>
        <v>0</v>
      </c>
    </row>
    <row r="896" spans="1:12" x14ac:dyDescent="0.35">
      <c r="A896" s="8">
        <v>45406</v>
      </c>
      <c r="B896" s="9" t="s">
        <v>23</v>
      </c>
      <c r="C896" s="9" t="s">
        <v>34</v>
      </c>
      <c r="D896" s="9" t="s">
        <v>38</v>
      </c>
      <c r="E896" s="9" t="s">
        <v>22</v>
      </c>
      <c r="F896" s="9">
        <v>95</v>
      </c>
      <c r="G896" s="9">
        <v>150</v>
      </c>
      <c r="H896" s="9">
        <v>1</v>
      </c>
      <c r="I896" s="59"/>
      <c r="J896" s="59"/>
      <c r="K896" s="59"/>
      <c r="L896" s="60">
        <f>IF(AND(A896&gt;=Workings!$B$7, A896&lt;=Workings!$C$7, B896="Scheduled", G896&gt;0, F896&gt;0, (F896/G896)&gt;0.9, OR(D896="RAK", D896="CMN", D896="AGA")), (J896/F896)*(F896-(G896*0.9)), 0)</f>
        <v>0</v>
      </c>
    </row>
    <row r="897" spans="1:12" x14ac:dyDescent="0.35">
      <c r="A897" s="8">
        <v>45406</v>
      </c>
      <c r="B897" s="9" t="s">
        <v>23</v>
      </c>
      <c r="C897" s="9" t="s">
        <v>34</v>
      </c>
      <c r="D897" s="9" t="s">
        <v>38</v>
      </c>
      <c r="E897" s="9" t="s">
        <v>24</v>
      </c>
      <c r="F897" s="9">
        <v>67</v>
      </c>
      <c r="G897" s="9">
        <v>150</v>
      </c>
      <c r="H897" s="9">
        <v>1</v>
      </c>
      <c r="I897" s="59">
        <v>23.26</v>
      </c>
      <c r="J897" s="59">
        <v>1444.52</v>
      </c>
      <c r="K897" s="59">
        <v>532.44000000000005</v>
      </c>
      <c r="L897" s="60">
        <f>IF(AND(A897&gt;=Workings!$B$7, A897&lt;=Workings!$C$7, B897="Scheduled", G897&gt;0, F897&gt;0, (F897/G897)&gt;0.9, OR(D897="RAK", D897="CMN", D897="AGA")), (J897/F897)*(F897-(G897*0.9)), 0)</f>
        <v>0</v>
      </c>
    </row>
    <row r="898" spans="1:12" x14ac:dyDescent="0.35">
      <c r="A898" s="8">
        <v>45407</v>
      </c>
      <c r="B898" s="9" t="s">
        <v>23</v>
      </c>
      <c r="C898" s="9" t="s">
        <v>34</v>
      </c>
      <c r="D898" s="9" t="s">
        <v>38</v>
      </c>
      <c r="E898" s="9" t="s">
        <v>22</v>
      </c>
      <c r="F898" s="9">
        <v>116</v>
      </c>
      <c r="G898" s="9">
        <v>180</v>
      </c>
      <c r="H898" s="9">
        <v>1</v>
      </c>
      <c r="I898" s="59"/>
      <c r="J898" s="59"/>
      <c r="K898" s="59"/>
      <c r="L898" s="60">
        <f>IF(AND(A898&gt;=Workings!$B$7, A898&lt;=Workings!$C$7, B898="Scheduled", G898&gt;0, F898&gt;0, (F898/G898)&gt;0.9, OR(D898="RAK", D898="CMN", D898="AGA")), (J898/F898)*(F898-(G898*0.9)), 0)</f>
        <v>0</v>
      </c>
    </row>
    <row r="899" spans="1:12" x14ac:dyDescent="0.35">
      <c r="A899" s="8">
        <v>45407</v>
      </c>
      <c r="B899" s="9" t="s">
        <v>23</v>
      </c>
      <c r="C899" s="9" t="s">
        <v>34</v>
      </c>
      <c r="D899" s="9" t="s">
        <v>21</v>
      </c>
      <c r="E899" s="9" t="s">
        <v>22</v>
      </c>
      <c r="F899" s="9">
        <v>129</v>
      </c>
      <c r="G899" s="9">
        <v>180</v>
      </c>
      <c r="H899" s="9">
        <v>1</v>
      </c>
      <c r="I899" s="59"/>
      <c r="J899" s="59"/>
      <c r="K899" s="59"/>
      <c r="L899" s="60">
        <f>IF(AND(A899&gt;=Workings!$B$7, A899&lt;=Workings!$C$7, B899="Scheduled", G899&gt;0, F899&gt;0, (F899/G899)&gt;0.9, OR(D899="RAK", D899="CMN", D899="AGA")), (J899/F899)*(F899-(G899*0.9)), 0)</f>
        <v>0</v>
      </c>
    </row>
    <row r="900" spans="1:12" x14ac:dyDescent="0.35">
      <c r="A900" s="8">
        <v>45407</v>
      </c>
      <c r="B900" s="9" t="s">
        <v>23</v>
      </c>
      <c r="C900" s="9" t="s">
        <v>34</v>
      </c>
      <c r="D900" s="9" t="s">
        <v>38</v>
      </c>
      <c r="E900" s="9" t="s">
        <v>24</v>
      </c>
      <c r="F900" s="9">
        <v>47</v>
      </c>
      <c r="G900" s="9">
        <v>180</v>
      </c>
      <c r="H900" s="9">
        <v>1</v>
      </c>
      <c r="I900" s="59">
        <v>26.33</v>
      </c>
      <c r="J900" s="59">
        <v>1013.32</v>
      </c>
      <c r="K900" s="59">
        <v>602.91</v>
      </c>
      <c r="L900" s="60">
        <f>IF(AND(A900&gt;=Workings!$B$7, A900&lt;=Workings!$C$7, B900="Scheduled", G900&gt;0, F900&gt;0, (F900/G900)&gt;0.9, OR(D900="RAK", D900="CMN", D900="AGA")), (J900/F900)*(F900-(G900*0.9)), 0)</f>
        <v>0</v>
      </c>
    </row>
    <row r="901" spans="1:12" x14ac:dyDescent="0.35">
      <c r="A901" s="8">
        <v>45407</v>
      </c>
      <c r="B901" s="9" t="s">
        <v>23</v>
      </c>
      <c r="C901" s="9" t="s">
        <v>34</v>
      </c>
      <c r="D901" s="9" t="s">
        <v>21</v>
      </c>
      <c r="E901" s="9" t="s">
        <v>24</v>
      </c>
      <c r="F901" s="9">
        <v>141</v>
      </c>
      <c r="G901" s="9">
        <v>180</v>
      </c>
      <c r="H901" s="9">
        <v>1</v>
      </c>
      <c r="I901" s="59">
        <v>26.33</v>
      </c>
      <c r="J901" s="59">
        <v>3039.96</v>
      </c>
      <c r="K901" s="59">
        <v>602.91</v>
      </c>
      <c r="L901" s="60">
        <f>IF(AND(A901&gt;=Workings!$B$7, A901&lt;=Workings!$C$7, B901="Scheduled", G901&gt;0, F901&gt;0, (F901/G901)&gt;0.9, OR(D901="RAK", D901="CMN", D901="AGA")), (J901/F901)*(F901-(G901*0.9)), 0)</f>
        <v>0</v>
      </c>
    </row>
    <row r="902" spans="1:12" x14ac:dyDescent="0.35">
      <c r="A902" s="8">
        <v>45408</v>
      </c>
      <c r="B902" s="9" t="s">
        <v>23</v>
      </c>
      <c r="C902" s="9" t="s">
        <v>34</v>
      </c>
      <c r="D902" s="9" t="s">
        <v>38</v>
      </c>
      <c r="E902" s="9" t="s">
        <v>22</v>
      </c>
      <c r="F902" s="9">
        <v>112</v>
      </c>
      <c r="G902" s="9">
        <v>150</v>
      </c>
      <c r="H902" s="9">
        <v>1</v>
      </c>
      <c r="I902" s="59"/>
      <c r="J902" s="59"/>
      <c r="K902" s="59"/>
      <c r="L902" s="60">
        <f>IF(AND(A902&gt;=Workings!$B$7, A902&lt;=Workings!$C$7, B902="Scheduled", G902&gt;0, F902&gt;0, (F902/G902)&gt;0.9, OR(D902="RAK", D902="CMN", D902="AGA")), (J902/F902)*(F902-(G902*0.9)), 0)</f>
        <v>0</v>
      </c>
    </row>
    <row r="903" spans="1:12" x14ac:dyDescent="0.35">
      <c r="A903" s="8">
        <v>45408</v>
      </c>
      <c r="B903" s="9" t="s">
        <v>23</v>
      </c>
      <c r="C903" s="9" t="s">
        <v>34</v>
      </c>
      <c r="D903" s="9" t="s">
        <v>21</v>
      </c>
      <c r="E903" s="9" t="s">
        <v>22</v>
      </c>
      <c r="F903" s="9">
        <v>142</v>
      </c>
      <c r="G903" s="9">
        <v>150</v>
      </c>
      <c r="H903" s="9">
        <v>1</v>
      </c>
      <c r="I903" s="59"/>
      <c r="J903" s="59"/>
      <c r="K903" s="59"/>
      <c r="L903" s="60">
        <f>IF(AND(A903&gt;=Workings!$B$7, A903&lt;=Workings!$C$7, B903="Scheduled", G903&gt;0, F903&gt;0, (F903/G903)&gt;0.9, OR(D903="RAK", D903="CMN", D903="AGA")), (J903/F903)*(F903-(G903*0.9)), 0)</f>
        <v>0</v>
      </c>
    </row>
    <row r="904" spans="1:12" x14ac:dyDescent="0.35">
      <c r="A904" s="8">
        <v>45408</v>
      </c>
      <c r="B904" s="9" t="s">
        <v>23</v>
      </c>
      <c r="C904" s="9" t="s">
        <v>34</v>
      </c>
      <c r="D904" s="9" t="s">
        <v>38</v>
      </c>
      <c r="E904" s="9" t="s">
        <v>24</v>
      </c>
      <c r="F904" s="9">
        <v>87</v>
      </c>
      <c r="G904" s="9">
        <v>150</v>
      </c>
      <c r="H904" s="9">
        <v>1</v>
      </c>
      <c r="I904" s="59">
        <v>23.26</v>
      </c>
      <c r="J904" s="59">
        <v>1875.72</v>
      </c>
      <c r="K904" s="59">
        <v>532.44000000000005</v>
      </c>
      <c r="L904" s="60">
        <f>IF(AND(A904&gt;=Workings!$B$7, A904&lt;=Workings!$C$7, B904="Scheduled", G904&gt;0, F904&gt;0, (F904/G904)&gt;0.9, OR(D904="RAK", D904="CMN", D904="AGA")), (J904/F904)*(F904-(G904*0.9)), 0)</f>
        <v>0</v>
      </c>
    </row>
    <row r="905" spans="1:12" x14ac:dyDescent="0.35">
      <c r="A905" s="8">
        <v>45408</v>
      </c>
      <c r="B905" s="9" t="s">
        <v>23</v>
      </c>
      <c r="C905" s="9" t="s">
        <v>34</v>
      </c>
      <c r="D905" s="9" t="s">
        <v>21</v>
      </c>
      <c r="E905" s="9" t="s">
        <v>24</v>
      </c>
      <c r="F905" s="9">
        <v>98</v>
      </c>
      <c r="G905" s="9">
        <v>150</v>
      </c>
      <c r="H905" s="9">
        <v>1</v>
      </c>
      <c r="I905" s="59">
        <v>31.01</v>
      </c>
      <c r="J905" s="59">
        <v>2112.88</v>
      </c>
      <c r="K905" s="59">
        <v>532.44000000000005</v>
      </c>
      <c r="L905" s="60">
        <f>IF(AND(A905&gt;=Workings!$B$7, A905&lt;=Workings!$C$7, B905="Scheduled", G905&gt;0, F905&gt;0, (F905/G905)&gt;0.9, OR(D905="RAK", D905="CMN", D905="AGA")), (J905/F905)*(F905-(G905*0.9)), 0)</f>
        <v>0</v>
      </c>
    </row>
    <row r="906" spans="1:12" x14ac:dyDescent="0.35">
      <c r="A906" s="8">
        <v>45410</v>
      </c>
      <c r="B906" s="9" t="s">
        <v>23</v>
      </c>
      <c r="C906" s="9" t="s">
        <v>34</v>
      </c>
      <c r="D906" s="9" t="s">
        <v>38</v>
      </c>
      <c r="E906" s="9" t="s">
        <v>22</v>
      </c>
      <c r="F906" s="9">
        <v>109</v>
      </c>
      <c r="G906" s="9">
        <v>150</v>
      </c>
      <c r="H906" s="9">
        <v>1</v>
      </c>
      <c r="I906" s="59"/>
      <c r="J906" s="59"/>
      <c r="K906" s="59"/>
      <c r="L906" s="60">
        <f>IF(AND(A906&gt;=Workings!$B$7, A906&lt;=Workings!$C$7, B906="Scheduled", G906&gt;0, F906&gt;0, (F906/G906)&gt;0.9, OR(D906="RAK", D906="CMN", D906="AGA")), (J906/F906)*(F906-(G906*0.9)), 0)</f>
        <v>0</v>
      </c>
    </row>
    <row r="907" spans="1:12" x14ac:dyDescent="0.35">
      <c r="A907" s="8">
        <v>45410</v>
      </c>
      <c r="B907" s="9" t="s">
        <v>23</v>
      </c>
      <c r="C907" s="9" t="s">
        <v>34</v>
      </c>
      <c r="D907" s="9" t="s">
        <v>21</v>
      </c>
      <c r="E907" s="9" t="s">
        <v>22</v>
      </c>
      <c r="F907" s="9">
        <v>169</v>
      </c>
      <c r="G907" s="9">
        <v>226</v>
      </c>
      <c r="H907" s="9">
        <v>1</v>
      </c>
      <c r="I907" s="59"/>
      <c r="J907" s="59"/>
      <c r="K907" s="59"/>
      <c r="L907" s="60">
        <f>IF(AND(A907&gt;=Workings!$B$7, A907&lt;=Workings!$C$7, B907="Scheduled", G907&gt;0, F907&gt;0, (F907/G907)&gt;0.9, OR(D907="RAK", D907="CMN", D907="AGA")), (J907/F907)*(F907-(G907*0.9)), 0)</f>
        <v>0</v>
      </c>
    </row>
    <row r="908" spans="1:12" x14ac:dyDescent="0.35">
      <c r="A908" s="8">
        <v>45410</v>
      </c>
      <c r="B908" s="9" t="s">
        <v>23</v>
      </c>
      <c r="C908" s="9" t="s">
        <v>34</v>
      </c>
      <c r="D908" s="9" t="s">
        <v>38</v>
      </c>
      <c r="E908" s="9" t="s">
        <v>24</v>
      </c>
      <c r="F908" s="9">
        <v>123</v>
      </c>
      <c r="G908" s="9">
        <v>150</v>
      </c>
      <c r="H908" s="9">
        <v>1</v>
      </c>
      <c r="I908" s="59">
        <v>31.01</v>
      </c>
      <c r="J908" s="59">
        <v>2651.88</v>
      </c>
      <c r="K908" s="59">
        <v>532.44000000000005</v>
      </c>
      <c r="L908" s="60">
        <f>IF(AND(A908&gt;=Workings!$B$7, A908&lt;=Workings!$C$7, B908="Scheduled", G908&gt;0, F908&gt;0, (F908/G908)&gt;0.9, OR(D908="RAK", D908="CMN", D908="AGA")), (J908/F908)*(F908-(G908*0.9)), 0)</f>
        <v>0</v>
      </c>
    </row>
    <row r="909" spans="1:12" x14ac:dyDescent="0.35">
      <c r="A909" s="8">
        <v>45410</v>
      </c>
      <c r="B909" s="9" t="s">
        <v>23</v>
      </c>
      <c r="C909" s="9" t="s">
        <v>34</v>
      </c>
      <c r="D909" s="9" t="s">
        <v>21</v>
      </c>
      <c r="E909" s="9" t="s">
        <v>24</v>
      </c>
      <c r="F909" s="9">
        <v>116</v>
      </c>
      <c r="G909" s="9">
        <v>226</v>
      </c>
      <c r="H909" s="9">
        <v>1</v>
      </c>
      <c r="I909" s="59">
        <v>40.58</v>
      </c>
      <c r="J909" s="59">
        <v>2500.96</v>
      </c>
      <c r="K909" s="59">
        <v>696.87</v>
      </c>
      <c r="L909" s="60">
        <f>IF(AND(A909&gt;=Workings!$B$7, A909&lt;=Workings!$C$7, B909="Scheduled", G909&gt;0, F909&gt;0, (F909/G909)&gt;0.9, OR(D909="RAK", D909="CMN", D909="AGA")), (J909/F909)*(F909-(G909*0.9)), 0)</f>
        <v>0</v>
      </c>
    </row>
    <row r="910" spans="1:12" x14ac:dyDescent="0.35">
      <c r="A910" s="8">
        <v>45411</v>
      </c>
      <c r="B910" s="9" t="s">
        <v>23</v>
      </c>
      <c r="C910" s="9" t="s">
        <v>34</v>
      </c>
      <c r="D910" s="9" t="s">
        <v>38</v>
      </c>
      <c r="E910" s="9" t="s">
        <v>22</v>
      </c>
      <c r="F910" s="9">
        <v>157</v>
      </c>
      <c r="G910" s="9">
        <v>180</v>
      </c>
      <c r="H910" s="9">
        <v>1</v>
      </c>
      <c r="I910" s="59"/>
      <c r="J910" s="59"/>
      <c r="K910" s="59"/>
      <c r="L910" s="60">
        <f>IF(AND(A910&gt;=Workings!$B$7, A910&lt;=Workings!$C$7, B910="Scheduled", G910&gt;0, F910&gt;0, (F910/G910)&gt;0.9, OR(D910="RAK", D910="CMN", D910="AGA")), (J910/F910)*(F910-(G910*0.9)), 0)</f>
        <v>0</v>
      </c>
    </row>
    <row r="911" spans="1:12" x14ac:dyDescent="0.35">
      <c r="A911" s="8">
        <v>45411</v>
      </c>
      <c r="B911" s="9" t="s">
        <v>23</v>
      </c>
      <c r="C911" s="9" t="s">
        <v>34</v>
      </c>
      <c r="D911" s="9" t="s">
        <v>21</v>
      </c>
      <c r="E911" s="9" t="s">
        <v>22</v>
      </c>
      <c r="F911" s="9">
        <v>146</v>
      </c>
      <c r="G911" s="9">
        <v>180</v>
      </c>
      <c r="H911" s="9">
        <v>1</v>
      </c>
      <c r="I911" s="59"/>
      <c r="J911" s="59"/>
      <c r="K911" s="59"/>
      <c r="L911" s="60">
        <f>IF(AND(A911&gt;=Workings!$B$7, A911&lt;=Workings!$C$7, B911="Scheduled", G911&gt;0, F911&gt;0, (F911/G911)&gt;0.9, OR(D911="RAK", D911="CMN", D911="AGA")), (J911/F911)*(F911-(G911*0.9)), 0)</f>
        <v>0</v>
      </c>
    </row>
    <row r="912" spans="1:12" x14ac:dyDescent="0.35">
      <c r="A912" s="8">
        <v>45411</v>
      </c>
      <c r="B912" s="9" t="s">
        <v>23</v>
      </c>
      <c r="C912" s="9" t="s">
        <v>34</v>
      </c>
      <c r="D912" s="9" t="s">
        <v>38</v>
      </c>
      <c r="E912" s="9" t="s">
        <v>24</v>
      </c>
      <c r="F912" s="9">
        <v>93</v>
      </c>
      <c r="G912" s="9">
        <v>180</v>
      </c>
      <c r="H912" s="9">
        <v>1</v>
      </c>
      <c r="I912" s="59">
        <v>26.33</v>
      </c>
      <c r="J912" s="59">
        <v>2005.08</v>
      </c>
      <c r="K912" s="59">
        <v>602.91</v>
      </c>
      <c r="L912" s="60">
        <f>IF(AND(A912&gt;=Workings!$B$7, A912&lt;=Workings!$C$7, B912="Scheduled", G912&gt;0, F912&gt;0, (F912/G912)&gt;0.9, OR(D912="RAK", D912="CMN", D912="AGA")), (J912/F912)*(F912-(G912*0.9)), 0)</f>
        <v>0</v>
      </c>
    </row>
    <row r="913" spans="1:12" x14ac:dyDescent="0.35">
      <c r="A913" s="8">
        <v>45411</v>
      </c>
      <c r="B913" s="9" t="s">
        <v>23</v>
      </c>
      <c r="C913" s="9" t="s">
        <v>34</v>
      </c>
      <c r="D913" s="9" t="s">
        <v>21</v>
      </c>
      <c r="E913" s="9" t="s">
        <v>24</v>
      </c>
      <c r="F913" s="9">
        <v>91</v>
      </c>
      <c r="G913" s="9">
        <v>180</v>
      </c>
      <c r="H913" s="9">
        <v>1</v>
      </c>
      <c r="I913" s="59">
        <v>43.89</v>
      </c>
      <c r="J913" s="59">
        <v>1961.96</v>
      </c>
      <c r="K913" s="59">
        <v>602.91</v>
      </c>
      <c r="L913" s="60">
        <f>IF(AND(A913&gt;=Workings!$B$7, A913&lt;=Workings!$C$7, B913="Scheduled", G913&gt;0, F913&gt;0, (F913/G913)&gt;0.9, OR(D913="RAK", D913="CMN", D913="AGA")), (J913/F913)*(F913-(G913*0.9)), 0)</f>
        <v>0</v>
      </c>
    </row>
    <row r="914" spans="1:12" x14ac:dyDescent="0.35">
      <c r="A914" s="8">
        <v>45413</v>
      </c>
      <c r="B914" s="9" t="s">
        <v>23</v>
      </c>
      <c r="C914" s="9" t="s">
        <v>34</v>
      </c>
      <c r="D914" s="9" t="s">
        <v>38</v>
      </c>
      <c r="E914" s="9" t="s">
        <v>22</v>
      </c>
      <c r="F914" s="9">
        <v>118</v>
      </c>
      <c r="G914" s="9">
        <v>186</v>
      </c>
      <c r="H914" s="9">
        <v>1</v>
      </c>
      <c r="I914" s="59"/>
      <c r="J914" s="59"/>
      <c r="K914" s="59"/>
      <c r="L914" s="60">
        <f>IF(AND(A914&gt;=Workings!$B$7, A914&lt;=Workings!$C$7, B914="Scheduled", G914&gt;0, F914&gt;0, (F914/G914)&gt;0.9, OR(D914="RAK", D914="CMN", D914="AGA")), (J914/F914)*(F914-(G914*0.9)), 0)</f>
        <v>0</v>
      </c>
    </row>
    <row r="915" spans="1:12" x14ac:dyDescent="0.35">
      <c r="A915" s="8">
        <v>45413</v>
      </c>
      <c r="B915" s="9" t="s">
        <v>23</v>
      </c>
      <c r="C915" s="9" t="s">
        <v>34</v>
      </c>
      <c r="D915" s="9" t="s">
        <v>21</v>
      </c>
      <c r="E915" s="9" t="s">
        <v>22</v>
      </c>
      <c r="F915" s="9">
        <v>134</v>
      </c>
      <c r="G915" s="9">
        <v>180</v>
      </c>
      <c r="H915" s="9">
        <v>1</v>
      </c>
      <c r="I915" s="59"/>
      <c r="J915" s="59"/>
      <c r="K915" s="59"/>
      <c r="L915" s="60">
        <f>IF(AND(A915&gt;=Workings!$B$7, A915&lt;=Workings!$C$7, B915="Scheduled", G915&gt;0, F915&gt;0, (F915/G915)&gt;0.9, OR(D915="RAK", D915="CMN", D915="AGA")), (J915/F915)*(F915-(G915*0.9)), 0)</f>
        <v>0</v>
      </c>
    </row>
    <row r="916" spans="1:12" x14ac:dyDescent="0.35">
      <c r="A916" s="8">
        <v>45413</v>
      </c>
      <c r="B916" s="9" t="s">
        <v>23</v>
      </c>
      <c r="C916" s="9" t="s">
        <v>34</v>
      </c>
      <c r="D916" s="9" t="s">
        <v>39</v>
      </c>
      <c r="E916" s="9" t="s">
        <v>22</v>
      </c>
      <c r="F916" s="9">
        <v>138</v>
      </c>
      <c r="G916" s="9">
        <v>180</v>
      </c>
      <c r="H916" s="9">
        <v>1</v>
      </c>
      <c r="I916" s="59"/>
      <c r="J916" s="59"/>
      <c r="K916" s="59"/>
      <c r="L916" s="60">
        <f>IF(AND(A916&gt;=Workings!$B$7, A916&lt;=Workings!$C$7, B916="Scheduled", G916&gt;0, F916&gt;0, (F916/G916)&gt;0.9, OR(D916="RAK", D916="CMN", D916="AGA")), (J916/F916)*(F916-(G916*0.9)), 0)</f>
        <v>0</v>
      </c>
    </row>
    <row r="917" spans="1:12" x14ac:dyDescent="0.35">
      <c r="A917" s="8">
        <v>45413</v>
      </c>
      <c r="B917" s="9" t="s">
        <v>23</v>
      </c>
      <c r="C917" s="9" t="s">
        <v>34</v>
      </c>
      <c r="D917" s="9" t="s">
        <v>38</v>
      </c>
      <c r="E917" s="9" t="s">
        <v>24</v>
      </c>
      <c r="F917" s="9">
        <v>70</v>
      </c>
      <c r="G917" s="9">
        <v>186</v>
      </c>
      <c r="H917" s="9">
        <v>1</v>
      </c>
      <c r="I917" s="59">
        <v>36.479999999999997</v>
      </c>
      <c r="J917" s="59">
        <v>1509.2</v>
      </c>
      <c r="K917" s="59">
        <v>626.4</v>
      </c>
      <c r="L917" s="60">
        <f>IF(AND(A917&gt;=Workings!$B$7, A917&lt;=Workings!$C$7, B917="Scheduled", G917&gt;0, F917&gt;0, (F917/G917)&gt;0.9, OR(D917="RAK", D917="CMN", D917="AGA")), (J917/F917)*(F917-(G917*0.9)), 0)</f>
        <v>0</v>
      </c>
    </row>
    <row r="918" spans="1:12" x14ac:dyDescent="0.35">
      <c r="A918" s="8">
        <v>45413</v>
      </c>
      <c r="B918" s="9" t="s">
        <v>23</v>
      </c>
      <c r="C918" s="9" t="s">
        <v>34</v>
      </c>
      <c r="D918" s="9" t="s">
        <v>39</v>
      </c>
      <c r="E918" s="9" t="s">
        <v>24</v>
      </c>
      <c r="F918" s="9">
        <v>84</v>
      </c>
      <c r="G918" s="9">
        <v>180</v>
      </c>
      <c r="H918" s="9">
        <v>1</v>
      </c>
      <c r="I918" s="59">
        <v>35.11</v>
      </c>
      <c r="J918" s="59">
        <v>1811.04</v>
      </c>
      <c r="K918" s="59">
        <v>602.91</v>
      </c>
      <c r="L918" s="60">
        <f>IF(AND(A918&gt;=Workings!$B$7, A918&lt;=Workings!$C$7, B918="Scheduled", G918&gt;0, F918&gt;0, (F918/G918)&gt;0.9, OR(D918="RAK", D918="CMN", D918="AGA")), (J918/F918)*(F918-(G918*0.9)), 0)</f>
        <v>0</v>
      </c>
    </row>
    <row r="919" spans="1:12" x14ac:dyDescent="0.35">
      <c r="A919" s="8">
        <v>45413</v>
      </c>
      <c r="B919" s="9" t="s">
        <v>23</v>
      </c>
      <c r="C919" s="9" t="s">
        <v>34</v>
      </c>
      <c r="D919" s="9" t="s">
        <v>21</v>
      </c>
      <c r="E919" s="9" t="s">
        <v>24</v>
      </c>
      <c r="F919" s="9">
        <v>60</v>
      </c>
      <c r="G919" s="9">
        <v>180</v>
      </c>
      <c r="H919" s="9">
        <v>1</v>
      </c>
      <c r="I919" s="59">
        <v>35.11</v>
      </c>
      <c r="J919" s="59">
        <v>1293.5999999999999</v>
      </c>
      <c r="K919" s="59">
        <v>602.91</v>
      </c>
      <c r="L919" s="60">
        <f>IF(AND(A919&gt;=Workings!$B$7, A919&lt;=Workings!$C$7, B919="Scheduled", G919&gt;0, F919&gt;0, (F919/G919)&gt;0.9, OR(D919="RAK", D919="CMN", D919="AGA")), (J919/F919)*(F919-(G919*0.9)), 0)</f>
        <v>0</v>
      </c>
    </row>
    <row r="920" spans="1:12" x14ac:dyDescent="0.35">
      <c r="A920" s="8">
        <v>45414</v>
      </c>
      <c r="B920" s="9" t="s">
        <v>23</v>
      </c>
      <c r="C920" s="9" t="s">
        <v>34</v>
      </c>
      <c r="D920" s="9" t="s">
        <v>38</v>
      </c>
      <c r="E920" s="9" t="s">
        <v>22</v>
      </c>
      <c r="F920" s="9">
        <v>146</v>
      </c>
      <c r="G920" s="9">
        <v>189</v>
      </c>
      <c r="H920" s="9">
        <v>1</v>
      </c>
      <c r="I920" s="59"/>
      <c r="J920" s="59"/>
      <c r="K920" s="59"/>
      <c r="L920" s="60">
        <f>IF(AND(A920&gt;=Workings!$B$7, A920&lt;=Workings!$C$7, B920="Scheduled", G920&gt;0, F920&gt;0, (F920/G920)&gt;0.9, OR(D920="RAK", D920="CMN", D920="AGA")), (J920/F920)*(F920-(G920*0.9)), 0)</f>
        <v>0</v>
      </c>
    </row>
    <row r="921" spans="1:12" x14ac:dyDescent="0.35">
      <c r="A921" s="8">
        <v>45414</v>
      </c>
      <c r="B921" s="9" t="s">
        <v>23</v>
      </c>
      <c r="C921" s="9" t="s">
        <v>34</v>
      </c>
      <c r="D921" s="9" t="s">
        <v>21</v>
      </c>
      <c r="E921" s="9" t="s">
        <v>22</v>
      </c>
      <c r="F921" s="9">
        <v>101</v>
      </c>
      <c r="G921" s="9">
        <v>150</v>
      </c>
      <c r="H921" s="9">
        <v>1</v>
      </c>
      <c r="I921" s="59"/>
      <c r="J921" s="59"/>
      <c r="K921" s="59"/>
      <c r="L921" s="60">
        <f>IF(AND(A921&gt;=Workings!$B$7, A921&lt;=Workings!$C$7, B921="Scheduled", G921&gt;0, F921&gt;0, (F921/G921)&gt;0.9, OR(D921="RAK", D921="CMN", D921="AGA")), (J921/F921)*(F921-(G921*0.9)), 0)</f>
        <v>0</v>
      </c>
    </row>
    <row r="922" spans="1:12" x14ac:dyDescent="0.35">
      <c r="A922" s="8">
        <v>45414</v>
      </c>
      <c r="B922" s="9" t="s">
        <v>23</v>
      </c>
      <c r="C922" s="9" t="s">
        <v>34</v>
      </c>
      <c r="D922" s="9" t="s">
        <v>38</v>
      </c>
      <c r="E922" s="9" t="s">
        <v>24</v>
      </c>
      <c r="F922" s="9">
        <v>79</v>
      </c>
      <c r="G922" s="9">
        <v>189</v>
      </c>
      <c r="H922" s="9">
        <v>1</v>
      </c>
      <c r="I922" s="59">
        <v>27.36</v>
      </c>
      <c r="J922" s="59">
        <v>1703.24</v>
      </c>
      <c r="K922" s="59">
        <v>626.4</v>
      </c>
      <c r="L922" s="60">
        <f>IF(AND(A922&gt;=Workings!$B$7, A922&lt;=Workings!$C$7, B922="Scheduled", G922&gt;0, F922&gt;0, (F922/G922)&gt;0.9, OR(D922="RAK", D922="CMN", D922="AGA")), (J922/F922)*(F922-(G922*0.9)), 0)</f>
        <v>0</v>
      </c>
    </row>
    <row r="923" spans="1:12" x14ac:dyDescent="0.35">
      <c r="A923" s="8">
        <v>45414</v>
      </c>
      <c r="B923" s="9" t="s">
        <v>23</v>
      </c>
      <c r="C923" s="9" t="s">
        <v>34</v>
      </c>
      <c r="D923" s="9" t="s">
        <v>21</v>
      </c>
      <c r="E923" s="9" t="s">
        <v>24</v>
      </c>
      <c r="F923" s="9">
        <v>84</v>
      </c>
      <c r="G923" s="9">
        <v>150</v>
      </c>
      <c r="H923" s="9">
        <v>1</v>
      </c>
      <c r="I923" s="59">
        <v>23.26</v>
      </c>
      <c r="J923" s="59">
        <v>1811.04</v>
      </c>
      <c r="K923" s="59">
        <v>532.44000000000005</v>
      </c>
      <c r="L923" s="60">
        <f>IF(AND(A923&gt;=Workings!$B$7, A923&lt;=Workings!$C$7, B923="Scheduled", G923&gt;0, F923&gt;0, (F923/G923)&gt;0.9, OR(D923="RAK", D923="CMN", D923="AGA")), (J923/F923)*(F923-(G923*0.9)), 0)</f>
        <v>0</v>
      </c>
    </row>
    <row r="924" spans="1:12" x14ac:dyDescent="0.35">
      <c r="A924" s="8">
        <v>45415</v>
      </c>
      <c r="B924" s="9" t="s">
        <v>23</v>
      </c>
      <c r="C924" s="9" t="s">
        <v>34</v>
      </c>
      <c r="D924" s="9" t="s">
        <v>38</v>
      </c>
      <c r="E924" s="9" t="s">
        <v>22</v>
      </c>
      <c r="F924" s="9">
        <v>127</v>
      </c>
      <c r="G924" s="9">
        <v>180</v>
      </c>
      <c r="H924" s="9">
        <v>1</v>
      </c>
      <c r="I924" s="59"/>
      <c r="J924" s="59"/>
      <c r="K924" s="59"/>
      <c r="L924" s="60">
        <f>IF(AND(A924&gt;=Workings!$B$7, A924&lt;=Workings!$C$7, B924="Scheduled", G924&gt;0, F924&gt;0, (F924/G924)&gt;0.9, OR(D924="RAK", D924="CMN", D924="AGA")), (J924/F924)*(F924-(G924*0.9)), 0)</f>
        <v>0</v>
      </c>
    </row>
    <row r="925" spans="1:12" x14ac:dyDescent="0.35">
      <c r="A925" s="8">
        <v>45415</v>
      </c>
      <c r="B925" s="9" t="s">
        <v>23</v>
      </c>
      <c r="C925" s="9" t="s">
        <v>34</v>
      </c>
      <c r="D925" s="9" t="s">
        <v>39</v>
      </c>
      <c r="E925" s="9" t="s">
        <v>22</v>
      </c>
      <c r="F925" s="9">
        <v>135</v>
      </c>
      <c r="G925" s="9">
        <v>150</v>
      </c>
      <c r="H925" s="9">
        <v>1</v>
      </c>
      <c r="I925" s="59"/>
      <c r="J925" s="59"/>
      <c r="K925" s="59"/>
      <c r="L925" s="60">
        <f>IF(AND(A925&gt;=Workings!$B$7, A925&lt;=Workings!$C$7, B925="Scheduled", G925&gt;0, F925&gt;0, (F925/G925)&gt;0.9, OR(D925="RAK", D925="CMN", D925="AGA")), (J925/F925)*(F925-(G925*0.9)), 0)</f>
        <v>0</v>
      </c>
    </row>
    <row r="926" spans="1:12" x14ac:dyDescent="0.35">
      <c r="A926" s="8">
        <v>45415</v>
      </c>
      <c r="B926" s="9" t="s">
        <v>23</v>
      </c>
      <c r="C926" s="9" t="s">
        <v>34</v>
      </c>
      <c r="D926" s="9" t="s">
        <v>21</v>
      </c>
      <c r="E926" s="9" t="s">
        <v>22</v>
      </c>
      <c r="F926" s="9">
        <v>157</v>
      </c>
      <c r="G926" s="9">
        <v>180</v>
      </c>
      <c r="H926" s="9">
        <v>1</v>
      </c>
      <c r="I926" s="59"/>
      <c r="J926" s="59"/>
      <c r="K926" s="59"/>
      <c r="L926" s="60">
        <f>IF(AND(A926&gt;=Workings!$B$7, A926&lt;=Workings!$C$7, B926="Scheduled", G926&gt;0, F926&gt;0, (F926/G926)&gt;0.9, OR(D926="RAK", D926="CMN", D926="AGA")), (J926/F926)*(F926-(G926*0.9)), 0)</f>
        <v>0</v>
      </c>
    </row>
    <row r="927" spans="1:12" x14ac:dyDescent="0.35">
      <c r="A927" s="8">
        <v>45415</v>
      </c>
      <c r="B927" s="9" t="s">
        <v>23</v>
      </c>
      <c r="C927" s="9" t="s">
        <v>34</v>
      </c>
      <c r="D927" s="9" t="s">
        <v>38</v>
      </c>
      <c r="E927" s="9" t="s">
        <v>24</v>
      </c>
      <c r="F927" s="9">
        <v>110</v>
      </c>
      <c r="G927" s="9">
        <v>180</v>
      </c>
      <c r="H927" s="9">
        <v>1</v>
      </c>
      <c r="I927" s="59">
        <v>25.31</v>
      </c>
      <c r="J927" s="59">
        <v>2371.6</v>
      </c>
      <c r="K927" s="59">
        <v>579.41999999999996</v>
      </c>
      <c r="L927" s="60">
        <f>IF(AND(A927&gt;=Workings!$B$7, A927&lt;=Workings!$C$7, B927="Scheduled", G927&gt;0, F927&gt;0, (F927/G927)&gt;0.9, OR(D927="RAK", D927="CMN", D927="AGA")), (J927/F927)*(F927-(G927*0.9)), 0)</f>
        <v>0</v>
      </c>
    </row>
    <row r="928" spans="1:12" x14ac:dyDescent="0.35">
      <c r="A928" s="8">
        <v>45415</v>
      </c>
      <c r="B928" s="9" t="s">
        <v>23</v>
      </c>
      <c r="C928" s="9" t="s">
        <v>34</v>
      </c>
      <c r="D928" s="9" t="s">
        <v>39</v>
      </c>
      <c r="E928" s="9" t="s">
        <v>24</v>
      </c>
      <c r="F928" s="9">
        <v>91</v>
      </c>
      <c r="G928" s="9">
        <v>150</v>
      </c>
      <c r="H928" s="9">
        <v>1</v>
      </c>
      <c r="I928" s="59">
        <v>31.01</v>
      </c>
      <c r="J928" s="59">
        <v>1961.96</v>
      </c>
      <c r="K928" s="59">
        <v>532.44000000000005</v>
      </c>
      <c r="L928" s="60">
        <f>IF(AND(A928&gt;=Workings!$B$7, A928&lt;=Workings!$C$7, B928="Scheduled", G928&gt;0, F928&gt;0, (F928/G928)&gt;0.9, OR(D928="RAK", D928="CMN", D928="AGA")), (J928/F928)*(F928-(G928*0.9)), 0)</f>
        <v>0</v>
      </c>
    </row>
    <row r="929" spans="1:12" x14ac:dyDescent="0.35">
      <c r="A929" s="8">
        <v>45415</v>
      </c>
      <c r="B929" s="9" t="s">
        <v>23</v>
      </c>
      <c r="C929" s="9" t="s">
        <v>34</v>
      </c>
      <c r="D929" s="9" t="s">
        <v>21</v>
      </c>
      <c r="E929" s="9" t="s">
        <v>24</v>
      </c>
      <c r="F929" s="9">
        <v>161</v>
      </c>
      <c r="G929" s="9">
        <v>180</v>
      </c>
      <c r="H929" s="9">
        <v>1</v>
      </c>
      <c r="I929" s="59">
        <v>26.33</v>
      </c>
      <c r="J929" s="59">
        <v>3471.16</v>
      </c>
      <c r="K929" s="59">
        <v>602.91</v>
      </c>
      <c r="L929" s="60">
        <f>IF(AND(A929&gt;=Workings!$B$7, A929&lt;=Workings!$C$7, B929="Scheduled", G929&gt;0, F929&gt;0, (F929/G929)&gt;0.9, OR(D929="RAK", D929="CMN", D929="AGA")), (J929/F929)*(F929-(G929*0.9)), 0)</f>
        <v>0</v>
      </c>
    </row>
    <row r="930" spans="1:12" x14ac:dyDescent="0.35">
      <c r="A930" s="8">
        <v>45416</v>
      </c>
      <c r="B930" s="9" t="s">
        <v>23</v>
      </c>
      <c r="C930" s="9" t="s">
        <v>34</v>
      </c>
      <c r="D930" s="9" t="s">
        <v>38</v>
      </c>
      <c r="E930" s="9" t="s">
        <v>22</v>
      </c>
      <c r="F930" s="9">
        <v>150</v>
      </c>
      <c r="G930" s="9">
        <v>150</v>
      </c>
      <c r="H930" s="9">
        <v>1</v>
      </c>
      <c r="I930" s="59"/>
      <c r="J930" s="59"/>
      <c r="K930" s="59"/>
      <c r="L930" s="60">
        <f>IF(AND(A930&gt;=Workings!$B$7, A930&lt;=Workings!$C$7, B930="Scheduled", G930&gt;0, F930&gt;0, (F930/G930)&gt;0.9, OR(D930="RAK", D930="CMN", D930="AGA")), (J930/F930)*(F930-(G930*0.9)), 0)</f>
        <v>0</v>
      </c>
    </row>
    <row r="931" spans="1:12" x14ac:dyDescent="0.35">
      <c r="A931" s="8">
        <v>45416</v>
      </c>
      <c r="B931" s="9" t="s">
        <v>23</v>
      </c>
      <c r="C931" s="9" t="s">
        <v>34</v>
      </c>
      <c r="D931" s="9" t="s">
        <v>38</v>
      </c>
      <c r="E931" s="9" t="s">
        <v>24</v>
      </c>
      <c r="F931" s="9">
        <v>138</v>
      </c>
      <c r="G931" s="9">
        <v>150</v>
      </c>
      <c r="H931" s="9">
        <v>1</v>
      </c>
      <c r="I931" s="59">
        <v>31.01</v>
      </c>
      <c r="J931" s="59">
        <v>2975.28</v>
      </c>
      <c r="K931" s="59">
        <v>532.44000000000005</v>
      </c>
      <c r="L931" s="60">
        <f>IF(AND(A931&gt;=Workings!$B$7, A931&lt;=Workings!$C$7, B931="Scheduled", G931&gt;0, F931&gt;0, (F931/G931)&gt;0.9, OR(D931="RAK", D931="CMN", D931="AGA")), (J931/F931)*(F931-(G931*0.9)), 0)</f>
        <v>64.680000000000007</v>
      </c>
    </row>
    <row r="932" spans="1:12" x14ac:dyDescent="0.35">
      <c r="A932" s="8">
        <v>45417</v>
      </c>
      <c r="B932" s="9" t="s">
        <v>23</v>
      </c>
      <c r="C932" s="9" t="s">
        <v>34</v>
      </c>
      <c r="D932" s="9" t="s">
        <v>38</v>
      </c>
      <c r="E932" s="9" t="s">
        <v>22</v>
      </c>
      <c r="F932" s="9">
        <v>108</v>
      </c>
      <c r="G932" s="9">
        <v>150</v>
      </c>
      <c r="H932" s="9">
        <v>1</v>
      </c>
      <c r="I932" s="59"/>
      <c r="J932" s="59"/>
      <c r="K932" s="59"/>
      <c r="L932" s="60">
        <f>IF(AND(A932&gt;=Workings!$B$7, A932&lt;=Workings!$C$7, B932="Scheduled", G932&gt;0, F932&gt;0, (F932/G932)&gt;0.9, OR(D932="RAK", D932="CMN", D932="AGA")), (J932/F932)*(F932-(G932*0.9)), 0)</f>
        <v>0</v>
      </c>
    </row>
    <row r="933" spans="1:12" x14ac:dyDescent="0.35">
      <c r="A933" s="8">
        <v>45417</v>
      </c>
      <c r="B933" s="9" t="s">
        <v>23</v>
      </c>
      <c r="C933" s="9" t="s">
        <v>34</v>
      </c>
      <c r="D933" s="9" t="s">
        <v>21</v>
      </c>
      <c r="E933" s="9" t="s">
        <v>22</v>
      </c>
      <c r="F933" s="9">
        <v>127</v>
      </c>
      <c r="G933" s="9">
        <v>150</v>
      </c>
      <c r="H933" s="9">
        <v>1</v>
      </c>
      <c r="I933" s="59"/>
      <c r="J933" s="59"/>
      <c r="K933" s="59"/>
      <c r="L933" s="60">
        <f>IF(AND(A933&gt;=Workings!$B$7, A933&lt;=Workings!$C$7, B933="Scheduled", G933&gt;0, F933&gt;0, (F933/G933)&gt;0.9, OR(D933="RAK", D933="CMN", D933="AGA")), (J933/F933)*(F933-(G933*0.9)), 0)</f>
        <v>0</v>
      </c>
    </row>
    <row r="934" spans="1:12" x14ac:dyDescent="0.35">
      <c r="A934" s="8">
        <v>45417</v>
      </c>
      <c r="B934" s="9" t="s">
        <v>23</v>
      </c>
      <c r="C934" s="9" t="s">
        <v>34</v>
      </c>
      <c r="D934" s="9" t="s">
        <v>39</v>
      </c>
      <c r="E934" s="9" t="s">
        <v>22</v>
      </c>
      <c r="F934" s="9">
        <v>121</v>
      </c>
      <c r="G934" s="9">
        <v>150</v>
      </c>
      <c r="H934" s="9">
        <v>1</v>
      </c>
      <c r="I934" s="59"/>
      <c r="J934" s="59"/>
      <c r="K934" s="59"/>
      <c r="L934" s="60">
        <f>IF(AND(A934&gt;=Workings!$B$7, A934&lt;=Workings!$C$7, B934="Scheduled", G934&gt;0, F934&gt;0, (F934/G934)&gt;0.9, OR(D934="RAK", D934="CMN", D934="AGA")), (J934/F934)*(F934-(G934*0.9)), 0)</f>
        <v>0</v>
      </c>
    </row>
    <row r="935" spans="1:12" x14ac:dyDescent="0.35">
      <c r="A935" s="8">
        <v>45417</v>
      </c>
      <c r="B935" s="9" t="s">
        <v>23</v>
      </c>
      <c r="C935" s="9" t="s">
        <v>34</v>
      </c>
      <c r="D935" s="9" t="s">
        <v>38</v>
      </c>
      <c r="E935" s="9" t="s">
        <v>24</v>
      </c>
      <c r="F935" s="9">
        <v>139</v>
      </c>
      <c r="G935" s="9">
        <v>150</v>
      </c>
      <c r="H935" s="9">
        <v>1</v>
      </c>
      <c r="I935" s="59">
        <v>23.26</v>
      </c>
      <c r="J935" s="59">
        <v>2996.84</v>
      </c>
      <c r="K935" s="59">
        <v>532.44000000000005</v>
      </c>
      <c r="L935" s="60">
        <f>IF(AND(A935&gt;=Workings!$B$7, A935&lt;=Workings!$C$7, B935="Scheduled", G935&gt;0, F935&gt;0, (F935/G935)&gt;0.9, OR(D935="RAK", D935="CMN", D935="AGA")), (J935/F935)*(F935-(G935*0.9)), 0)</f>
        <v>86.240000000000009</v>
      </c>
    </row>
    <row r="936" spans="1:12" x14ac:dyDescent="0.35">
      <c r="A936" s="8">
        <v>45417</v>
      </c>
      <c r="B936" s="9" t="s">
        <v>23</v>
      </c>
      <c r="C936" s="9" t="s">
        <v>34</v>
      </c>
      <c r="D936" s="9" t="s">
        <v>21</v>
      </c>
      <c r="E936" s="9" t="s">
        <v>24</v>
      </c>
      <c r="F936" s="9">
        <v>134</v>
      </c>
      <c r="G936" s="9">
        <v>150</v>
      </c>
      <c r="H936" s="9">
        <v>1</v>
      </c>
      <c r="I936" s="59">
        <v>31.01</v>
      </c>
      <c r="J936" s="59">
        <v>2889.04</v>
      </c>
      <c r="K936" s="59">
        <v>532.44000000000005</v>
      </c>
      <c r="L936" s="60">
        <f>IF(AND(A936&gt;=Workings!$B$7, A936&lt;=Workings!$C$7, B936="Scheduled", G936&gt;0, F936&gt;0, (F936/G936)&gt;0.9, OR(D936="RAK", D936="CMN", D936="AGA")), (J936/F936)*(F936-(G936*0.9)), 0)</f>
        <v>0</v>
      </c>
    </row>
    <row r="937" spans="1:12" x14ac:dyDescent="0.35">
      <c r="A937" s="8">
        <v>45418</v>
      </c>
      <c r="B937" s="9" t="s">
        <v>23</v>
      </c>
      <c r="C937" s="9" t="s">
        <v>34</v>
      </c>
      <c r="D937" s="9" t="s">
        <v>38</v>
      </c>
      <c r="E937" s="9" t="s">
        <v>22</v>
      </c>
      <c r="F937" s="9">
        <v>118</v>
      </c>
      <c r="G937" s="9">
        <v>189</v>
      </c>
      <c r="H937" s="9">
        <v>1</v>
      </c>
      <c r="I937" s="59"/>
      <c r="J937" s="59"/>
      <c r="K937" s="59"/>
      <c r="L937" s="60">
        <f>IF(AND(A937&gt;=Workings!$B$7, A937&lt;=Workings!$C$7, B937="Scheduled", G937&gt;0, F937&gt;0, (F937/G937)&gt;0.9, OR(D937="RAK", D937="CMN", D937="AGA")), (J937/F937)*(F937-(G937*0.9)), 0)</f>
        <v>0</v>
      </c>
    </row>
    <row r="938" spans="1:12" x14ac:dyDescent="0.35">
      <c r="A938" s="8">
        <v>45418</v>
      </c>
      <c r="B938" s="9" t="s">
        <v>23</v>
      </c>
      <c r="C938" s="9" t="s">
        <v>34</v>
      </c>
      <c r="D938" s="9" t="s">
        <v>21</v>
      </c>
      <c r="E938" s="9" t="s">
        <v>22</v>
      </c>
      <c r="F938" s="9">
        <v>170</v>
      </c>
      <c r="G938" s="9">
        <v>180</v>
      </c>
      <c r="H938" s="9">
        <v>1</v>
      </c>
      <c r="I938" s="59"/>
      <c r="J938" s="59"/>
      <c r="K938" s="59"/>
      <c r="L938" s="60">
        <f>IF(AND(A938&gt;=Workings!$B$7, A938&lt;=Workings!$C$7, B938="Scheduled", G938&gt;0, F938&gt;0, (F938/G938)&gt;0.9, OR(D938="RAK", D938="CMN", D938="AGA")), (J938/F938)*(F938-(G938*0.9)), 0)</f>
        <v>0</v>
      </c>
    </row>
    <row r="939" spans="1:12" x14ac:dyDescent="0.35">
      <c r="A939" s="8">
        <v>45418</v>
      </c>
      <c r="B939" s="9" t="s">
        <v>23</v>
      </c>
      <c r="C939" s="9" t="s">
        <v>34</v>
      </c>
      <c r="D939" s="9" t="s">
        <v>39</v>
      </c>
      <c r="E939" s="9" t="s">
        <v>22</v>
      </c>
      <c r="F939" s="9">
        <v>133</v>
      </c>
      <c r="G939" s="9">
        <v>180</v>
      </c>
      <c r="H939" s="9">
        <v>1</v>
      </c>
      <c r="I939" s="59"/>
      <c r="J939" s="59"/>
      <c r="K939" s="59"/>
      <c r="L939" s="60">
        <f>IF(AND(A939&gt;=Workings!$B$7, A939&lt;=Workings!$C$7, B939="Scheduled", G939&gt;0, F939&gt;0, (F939/G939)&gt;0.9, OR(D939="RAK", D939="CMN", D939="AGA")), (J939/F939)*(F939-(G939*0.9)), 0)</f>
        <v>0</v>
      </c>
    </row>
    <row r="940" spans="1:12" x14ac:dyDescent="0.35">
      <c r="A940" s="8">
        <v>45418</v>
      </c>
      <c r="B940" s="9" t="s">
        <v>23</v>
      </c>
      <c r="C940" s="9" t="s">
        <v>34</v>
      </c>
      <c r="D940" s="9" t="s">
        <v>38</v>
      </c>
      <c r="E940" s="9" t="s">
        <v>24</v>
      </c>
      <c r="F940" s="9">
        <v>120</v>
      </c>
      <c r="G940" s="9">
        <v>189</v>
      </c>
      <c r="H940" s="9">
        <v>1</v>
      </c>
      <c r="I940" s="59">
        <v>27.36</v>
      </c>
      <c r="J940" s="59">
        <v>2587.1999999999998</v>
      </c>
      <c r="K940" s="59">
        <v>626.4</v>
      </c>
      <c r="L940" s="60">
        <f>IF(AND(A940&gt;=Workings!$B$7, A940&lt;=Workings!$C$7, B940="Scheduled", G940&gt;0, F940&gt;0, (F940/G940)&gt;0.9, OR(D940="RAK", D940="CMN", D940="AGA")), (J940/F940)*(F940-(G940*0.9)), 0)</f>
        <v>0</v>
      </c>
    </row>
    <row r="941" spans="1:12" x14ac:dyDescent="0.35">
      <c r="A941" s="8">
        <v>45418</v>
      </c>
      <c r="B941" s="9" t="s">
        <v>23</v>
      </c>
      <c r="C941" s="9" t="s">
        <v>34</v>
      </c>
      <c r="D941" s="9" t="s">
        <v>21</v>
      </c>
      <c r="E941" s="9" t="s">
        <v>24</v>
      </c>
      <c r="F941" s="9">
        <v>113</v>
      </c>
      <c r="G941" s="9">
        <v>180</v>
      </c>
      <c r="H941" s="9">
        <v>1</v>
      </c>
      <c r="I941" s="59">
        <v>43.89</v>
      </c>
      <c r="J941" s="59">
        <v>2436.2800000000002</v>
      </c>
      <c r="K941" s="59">
        <v>602.91</v>
      </c>
      <c r="L941" s="60">
        <f>IF(AND(A941&gt;=Workings!$B$7, A941&lt;=Workings!$C$7, B941="Scheduled", G941&gt;0, F941&gt;0, (F941/G941)&gt;0.9, OR(D941="RAK", D941="CMN", D941="AGA")), (J941/F941)*(F941-(G941*0.9)), 0)</f>
        <v>0</v>
      </c>
    </row>
    <row r="942" spans="1:12" x14ac:dyDescent="0.35">
      <c r="A942" s="8">
        <v>45418</v>
      </c>
      <c r="B942" s="9" t="s">
        <v>23</v>
      </c>
      <c r="C942" s="9" t="s">
        <v>34</v>
      </c>
      <c r="D942" s="9" t="s">
        <v>39</v>
      </c>
      <c r="E942" s="9" t="s">
        <v>24</v>
      </c>
      <c r="F942" s="9">
        <v>167</v>
      </c>
      <c r="G942" s="9">
        <v>180</v>
      </c>
      <c r="H942" s="9">
        <v>1</v>
      </c>
      <c r="I942" s="59">
        <v>42.18</v>
      </c>
      <c r="J942" s="59">
        <v>3600.52</v>
      </c>
      <c r="K942" s="59">
        <v>579.41999999999996</v>
      </c>
      <c r="L942" s="60">
        <f>IF(AND(A942&gt;=Workings!$B$7, A942&lt;=Workings!$C$7, B942="Scheduled", G942&gt;0, F942&gt;0, (F942/G942)&gt;0.9, OR(D942="RAK", D942="CMN", D942="AGA")), (J942/F942)*(F942-(G942*0.9)), 0)</f>
        <v>107.8</v>
      </c>
    </row>
    <row r="943" spans="1:12" x14ac:dyDescent="0.35">
      <c r="A943" s="8">
        <v>45418</v>
      </c>
      <c r="B943" s="9" t="s">
        <v>25</v>
      </c>
      <c r="C943" s="9" t="s">
        <v>34</v>
      </c>
      <c r="D943" s="9" t="s">
        <v>39</v>
      </c>
      <c r="E943" s="9" t="s">
        <v>24</v>
      </c>
      <c r="F943" s="9">
        <v>0</v>
      </c>
      <c r="G943" s="9">
        <v>150</v>
      </c>
      <c r="H943" s="9">
        <v>1</v>
      </c>
      <c r="I943" s="59">
        <v>728.68</v>
      </c>
      <c r="J943" s="59"/>
      <c r="K943" s="59">
        <v>532.44000000000005</v>
      </c>
      <c r="L943" s="60">
        <f>IF(AND(A943&gt;=Workings!$B$7, A943&lt;=Workings!$C$7, B943="Scheduled", G943&gt;0, F943&gt;0, (F943/G943)&gt;0.9, OR(D943="RAK", D943="CMN", D943="AGA")), (J943/F943)*(F943-(G943*0.9)), 0)</f>
        <v>0</v>
      </c>
    </row>
    <row r="944" spans="1:12" x14ac:dyDescent="0.35">
      <c r="A944" s="8">
        <v>45420</v>
      </c>
      <c r="B944" s="9" t="s">
        <v>23</v>
      </c>
      <c r="C944" s="9" t="s">
        <v>34</v>
      </c>
      <c r="D944" s="9" t="s">
        <v>38</v>
      </c>
      <c r="E944" s="9" t="s">
        <v>22</v>
      </c>
      <c r="F944" s="9">
        <v>131</v>
      </c>
      <c r="G944" s="9">
        <v>189</v>
      </c>
      <c r="H944" s="9">
        <v>1</v>
      </c>
      <c r="I944" s="59"/>
      <c r="J944" s="59"/>
      <c r="K944" s="59"/>
      <c r="L944" s="60">
        <f>IF(AND(A944&gt;=Workings!$B$7, A944&lt;=Workings!$C$7, B944="Scheduled", G944&gt;0, F944&gt;0, (F944/G944)&gt;0.9, OR(D944="RAK", D944="CMN", D944="AGA")), (J944/F944)*(F944-(G944*0.9)), 0)</f>
        <v>0</v>
      </c>
    </row>
    <row r="945" spans="1:12" x14ac:dyDescent="0.35">
      <c r="A945" s="8">
        <v>45420</v>
      </c>
      <c r="B945" s="9" t="s">
        <v>23</v>
      </c>
      <c r="C945" s="9" t="s">
        <v>34</v>
      </c>
      <c r="D945" s="9" t="s">
        <v>21</v>
      </c>
      <c r="E945" s="9" t="s">
        <v>22</v>
      </c>
      <c r="F945" s="9">
        <v>130</v>
      </c>
      <c r="G945" s="9">
        <v>150</v>
      </c>
      <c r="H945" s="9">
        <v>1</v>
      </c>
      <c r="I945" s="59"/>
      <c r="J945" s="59"/>
      <c r="K945" s="59"/>
      <c r="L945" s="60">
        <f>IF(AND(A945&gt;=Workings!$B$7, A945&lt;=Workings!$C$7, B945="Scheduled", G945&gt;0, F945&gt;0, (F945/G945)&gt;0.9, OR(D945="RAK", D945="CMN", D945="AGA")), (J945/F945)*(F945-(G945*0.9)), 0)</f>
        <v>0</v>
      </c>
    </row>
    <row r="946" spans="1:12" x14ac:dyDescent="0.35">
      <c r="A946" s="8">
        <v>45420</v>
      </c>
      <c r="B946" s="9" t="s">
        <v>23</v>
      </c>
      <c r="C946" s="9" t="s">
        <v>34</v>
      </c>
      <c r="D946" s="9" t="s">
        <v>39</v>
      </c>
      <c r="E946" s="9" t="s">
        <v>22</v>
      </c>
      <c r="F946" s="9">
        <v>132</v>
      </c>
      <c r="G946" s="9">
        <v>150</v>
      </c>
      <c r="H946" s="9">
        <v>1</v>
      </c>
      <c r="I946" s="59"/>
      <c r="J946" s="59"/>
      <c r="K946" s="59"/>
      <c r="L946" s="60">
        <f>IF(AND(A946&gt;=Workings!$B$7, A946&lt;=Workings!$C$7, B946="Scheduled", G946&gt;0, F946&gt;0, (F946/G946)&gt;0.9, OR(D946="RAK", D946="CMN", D946="AGA")), (J946/F946)*(F946-(G946*0.9)), 0)</f>
        <v>0</v>
      </c>
    </row>
    <row r="947" spans="1:12" x14ac:dyDescent="0.35">
      <c r="A947" s="8">
        <v>45420</v>
      </c>
      <c r="B947" s="9" t="s">
        <v>23</v>
      </c>
      <c r="C947" s="9" t="s">
        <v>34</v>
      </c>
      <c r="D947" s="9" t="s">
        <v>38</v>
      </c>
      <c r="E947" s="9" t="s">
        <v>24</v>
      </c>
      <c r="F947" s="9">
        <v>104</v>
      </c>
      <c r="G947" s="9">
        <v>189</v>
      </c>
      <c r="H947" s="9">
        <v>1</v>
      </c>
      <c r="I947" s="59">
        <v>36.479999999999997</v>
      </c>
      <c r="J947" s="59">
        <v>2242.2399999999998</v>
      </c>
      <c r="K947" s="59">
        <v>626.4</v>
      </c>
      <c r="L947" s="60">
        <f>IF(AND(A947&gt;=Workings!$B$7, A947&lt;=Workings!$C$7, B947="Scheduled", G947&gt;0, F947&gt;0, (F947/G947)&gt;0.9, OR(D947="RAK", D947="CMN", D947="AGA")), (J947/F947)*(F947-(G947*0.9)), 0)</f>
        <v>0</v>
      </c>
    </row>
    <row r="948" spans="1:12" x14ac:dyDescent="0.35">
      <c r="A948" s="8">
        <v>45420</v>
      </c>
      <c r="B948" s="9" t="s">
        <v>23</v>
      </c>
      <c r="C948" s="9" t="s">
        <v>34</v>
      </c>
      <c r="D948" s="9" t="s">
        <v>39</v>
      </c>
      <c r="E948" s="9" t="s">
        <v>24</v>
      </c>
      <c r="F948" s="9">
        <v>86</v>
      </c>
      <c r="G948" s="9">
        <v>150</v>
      </c>
      <c r="H948" s="9">
        <v>1</v>
      </c>
      <c r="I948" s="59">
        <v>62.02</v>
      </c>
      <c r="J948" s="59">
        <v>1854.16</v>
      </c>
      <c r="K948" s="59">
        <v>532.44000000000005</v>
      </c>
      <c r="L948" s="60">
        <f>IF(AND(A948&gt;=Workings!$B$7, A948&lt;=Workings!$C$7, B948="Scheduled", G948&gt;0, F948&gt;0, (F948/G948)&gt;0.9, OR(D948="RAK", D948="CMN", D948="AGA")), (J948/F948)*(F948-(G948*0.9)), 0)</f>
        <v>0</v>
      </c>
    </row>
    <row r="949" spans="1:12" x14ac:dyDescent="0.35">
      <c r="A949" s="8">
        <v>45420</v>
      </c>
      <c r="B949" s="9" t="s">
        <v>23</v>
      </c>
      <c r="C949" s="9" t="s">
        <v>34</v>
      </c>
      <c r="D949" s="9" t="s">
        <v>21</v>
      </c>
      <c r="E949" s="9" t="s">
        <v>24</v>
      </c>
      <c r="F949" s="9">
        <v>81</v>
      </c>
      <c r="G949" s="9">
        <v>150</v>
      </c>
      <c r="H949" s="9">
        <v>1</v>
      </c>
      <c r="I949" s="59">
        <v>23.26</v>
      </c>
      <c r="J949" s="59">
        <v>1746.36</v>
      </c>
      <c r="K949" s="59">
        <v>532.44000000000005</v>
      </c>
      <c r="L949" s="60">
        <f>IF(AND(A949&gt;=Workings!$B$7, A949&lt;=Workings!$C$7, B949="Scheduled", G949&gt;0, F949&gt;0, (F949/G949)&gt;0.9, OR(D949="RAK", D949="CMN", D949="AGA")), (J949/F949)*(F949-(G949*0.9)), 0)</f>
        <v>0</v>
      </c>
    </row>
    <row r="950" spans="1:12" x14ac:dyDescent="0.35">
      <c r="A950" s="8">
        <v>45421</v>
      </c>
      <c r="B950" s="9" t="s">
        <v>23</v>
      </c>
      <c r="C950" s="9" t="s">
        <v>34</v>
      </c>
      <c r="D950" s="9" t="s">
        <v>38</v>
      </c>
      <c r="E950" s="9" t="s">
        <v>22</v>
      </c>
      <c r="F950" s="9">
        <v>160</v>
      </c>
      <c r="G950" s="9">
        <v>189</v>
      </c>
      <c r="H950" s="9">
        <v>1</v>
      </c>
      <c r="I950" s="59"/>
      <c r="J950" s="59"/>
      <c r="K950" s="59"/>
      <c r="L950" s="60">
        <f>IF(AND(A950&gt;=Workings!$B$7, A950&lt;=Workings!$C$7, B950="Scheduled", G950&gt;0, F950&gt;0, (F950/G950)&gt;0.9, OR(D950="RAK", D950="CMN", D950="AGA")), (J950/F950)*(F950-(G950*0.9)), 0)</f>
        <v>0</v>
      </c>
    </row>
    <row r="951" spans="1:12" x14ac:dyDescent="0.35">
      <c r="A951" s="8">
        <v>45421</v>
      </c>
      <c r="B951" s="9" t="s">
        <v>23</v>
      </c>
      <c r="C951" s="9" t="s">
        <v>34</v>
      </c>
      <c r="D951" s="9" t="s">
        <v>21</v>
      </c>
      <c r="E951" s="9" t="s">
        <v>22</v>
      </c>
      <c r="F951" s="9">
        <v>107</v>
      </c>
      <c r="G951" s="9">
        <v>144</v>
      </c>
      <c r="H951" s="9">
        <v>1</v>
      </c>
      <c r="I951" s="59"/>
      <c r="J951" s="59"/>
      <c r="K951" s="59"/>
      <c r="L951" s="60">
        <f>IF(AND(A951&gt;=Workings!$B$7, A951&lt;=Workings!$C$7, B951="Scheduled", G951&gt;0, F951&gt;0, (F951/G951)&gt;0.9, OR(D951="RAK", D951="CMN", D951="AGA")), (J951/F951)*(F951-(G951*0.9)), 0)</f>
        <v>0</v>
      </c>
    </row>
    <row r="952" spans="1:12" x14ac:dyDescent="0.35">
      <c r="A952" s="8">
        <v>45421</v>
      </c>
      <c r="B952" s="9" t="s">
        <v>23</v>
      </c>
      <c r="C952" s="9" t="s">
        <v>34</v>
      </c>
      <c r="D952" s="9" t="s">
        <v>38</v>
      </c>
      <c r="E952" s="9" t="s">
        <v>24</v>
      </c>
      <c r="F952" s="9">
        <v>80</v>
      </c>
      <c r="G952" s="9">
        <v>189</v>
      </c>
      <c r="H952" s="9">
        <v>1</v>
      </c>
      <c r="I952" s="59">
        <v>27.36</v>
      </c>
      <c r="J952" s="59">
        <v>1724.8</v>
      </c>
      <c r="K952" s="59">
        <v>626.4</v>
      </c>
      <c r="L952" s="60">
        <f>IF(AND(A952&gt;=Workings!$B$7, A952&lt;=Workings!$C$7, B952="Scheduled", G952&gt;0, F952&gt;0, (F952/G952)&gt;0.9, OR(D952="RAK", D952="CMN", D952="AGA")), (J952/F952)*(F952-(G952*0.9)), 0)</f>
        <v>0</v>
      </c>
    </row>
    <row r="953" spans="1:12" x14ac:dyDescent="0.35">
      <c r="A953" s="8">
        <v>45421</v>
      </c>
      <c r="B953" s="9" t="s">
        <v>23</v>
      </c>
      <c r="C953" s="9" t="s">
        <v>34</v>
      </c>
      <c r="D953" s="9" t="s">
        <v>21</v>
      </c>
      <c r="E953" s="9" t="s">
        <v>24</v>
      </c>
      <c r="F953" s="9">
        <v>74</v>
      </c>
      <c r="G953" s="9">
        <v>144</v>
      </c>
      <c r="H953" s="9">
        <v>1</v>
      </c>
      <c r="I953" s="59">
        <v>15.5</v>
      </c>
      <c r="J953" s="59">
        <v>1595.44</v>
      </c>
      <c r="K953" s="59">
        <v>532.44000000000005</v>
      </c>
      <c r="L953" s="60">
        <f>IF(AND(A953&gt;=Workings!$B$7, A953&lt;=Workings!$C$7, B953="Scheduled", G953&gt;0, F953&gt;0, (F953/G953)&gt;0.9, OR(D953="RAK", D953="CMN", D953="AGA")), (J953/F953)*(F953-(G953*0.9)), 0)</f>
        <v>0</v>
      </c>
    </row>
    <row r="954" spans="1:12" x14ac:dyDescent="0.35">
      <c r="A954" s="8">
        <v>45422</v>
      </c>
      <c r="B954" s="9" t="s">
        <v>23</v>
      </c>
      <c r="C954" s="9" t="s">
        <v>34</v>
      </c>
      <c r="D954" s="9" t="s">
        <v>38</v>
      </c>
      <c r="E954" s="9" t="s">
        <v>22</v>
      </c>
      <c r="F954" s="9">
        <v>104</v>
      </c>
      <c r="G954" s="9">
        <v>189</v>
      </c>
      <c r="H954" s="9">
        <v>1</v>
      </c>
      <c r="I954" s="59"/>
      <c r="J954" s="59"/>
      <c r="K954" s="59"/>
      <c r="L954" s="60">
        <f>IF(AND(A954&gt;=Workings!$B$7, A954&lt;=Workings!$C$7, B954="Scheduled", G954&gt;0, F954&gt;0, (F954/G954)&gt;0.9, OR(D954="RAK", D954="CMN", D954="AGA")), (J954/F954)*(F954-(G954*0.9)), 0)</f>
        <v>0</v>
      </c>
    </row>
    <row r="955" spans="1:12" x14ac:dyDescent="0.35">
      <c r="A955" s="8">
        <v>45422</v>
      </c>
      <c r="B955" s="9" t="s">
        <v>23</v>
      </c>
      <c r="C955" s="9" t="s">
        <v>34</v>
      </c>
      <c r="D955" s="9" t="s">
        <v>39</v>
      </c>
      <c r="E955" s="9" t="s">
        <v>22</v>
      </c>
      <c r="F955" s="9">
        <v>116</v>
      </c>
      <c r="G955" s="9">
        <v>150</v>
      </c>
      <c r="H955" s="9">
        <v>1</v>
      </c>
      <c r="I955" s="59"/>
      <c r="J955" s="59"/>
      <c r="K955" s="59"/>
      <c r="L955" s="60">
        <f>IF(AND(A955&gt;=Workings!$B$7, A955&lt;=Workings!$C$7, B955="Scheduled", G955&gt;0, F955&gt;0, (F955/G955)&gt;0.9, OR(D955="RAK", D955="CMN", D955="AGA")), (J955/F955)*(F955-(G955*0.9)), 0)</f>
        <v>0</v>
      </c>
    </row>
    <row r="956" spans="1:12" x14ac:dyDescent="0.35">
      <c r="A956" s="8">
        <v>45422</v>
      </c>
      <c r="B956" s="9" t="s">
        <v>23</v>
      </c>
      <c r="C956" s="9" t="s">
        <v>34</v>
      </c>
      <c r="D956" s="9" t="s">
        <v>21</v>
      </c>
      <c r="E956" s="9" t="s">
        <v>22</v>
      </c>
      <c r="F956" s="9">
        <v>105</v>
      </c>
      <c r="G956" s="9">
        <v>180</v>
      </c>
      <c r="H956" s="9">
        <v>1</v>
      </c>
      <c r="I956" s="59"/>
      <c r="J956" s="59"/>
      <c r="K956" s="59"/>
      <c r="L956" s="60">
        <f>IF(AND(A956&gt;=Workings!$B$7, A956&lt;=Workings!$C$7, B956="Scheduled", G956&gt;0, F956&gt;0, (F956/G956)&gt;0.9, OR(D956="RAK", D956="CMN", D956="AGA")), (J956/F956)*(F956-(G956*0.9)), 0)</f>
        <v>0</v>
      </c>
    </row>
    <row r="957" spans="1:12" x14ac:dyDescent="0.35">
      <c r="A957" s="8">
        <v>45422</v>
      </c>
      <c r="B957" s="9" t="s">
        <v>23</v>
      </c>
      <c r="C957" s="9" t="s">
        <v>34</v>
      </c>
      <c r="D957" s="9" t="s">
        <v>38</v>
      </c>
      <c r="E957" s="9" t="s">
        <v>24</v>
      </c>
      <c r="F957" s="9">
        <v>153</v>
      </c>
      <c r="G957" s="9">
        <v>189</v>
      </c>
      <c r="H957" s="9">
        <v>1</v>
      </c>
      <c r="I957" s="59">
        <v>27.36</v>
      </c>
      <c r="J957" s="59">
        <v>3298.68</v>
      </c>
      <c r="K957" s="59">
        <v>626.4</v>
      </c>
      <c r="L957" s="60">
        <f>IF(AND(A957&gt;=Workings!$B$7, A957&lt;=Workings!$C$7, B957="Scheduled", G957&gt;0, F957&gt;0, (F957/G957)&gt;0.9, OR(D957="RAK", D957="CMN", D957="AGA")), (J957/F957)*(F957-(G957*0.9)), 0)</f>
        <v>0</v>
      </c>
    </row>
    <row r="958" spans="1:12" x14ac:dyDescent="0.35">
      <c r="A958" s="8">
        <v>45422</v>
      </c>
      <c r="B958" s="9" t="s">
        <v>23</v>
      </c>
      <c r="C958" s="9" t="s">
        <v>34</v>
      </c>
      <c r="D958" s="9" t="s">
        <v>39</v>
      </c>
      <c r="E958" s="9" t="s">
        <v>24</v>
      </c>
      <c r="F958" s="9">
        <v>137</v>
      </c>
      <c r="G958" s="9">
        <v>150</v>
      </c>
      <c r="H958" s="9">
        <v>1</v>
      </c>
      <c r="I958" s="59">
        <v>38.76</v>
      </c>
      <c r="J958" s="59">
        <v>2953.72</v>
      </c>
      <c r="K958" s="59">
        <v>532.44000000000005</v>
      </c>
      <c r="L958" s="60">
        <f>IF(AND(A958&gt;=Workings!$B$7, A958&lt;=Workings!$C$7, B958="Scheduled", G958&gt;0, F958&gt;0, (F958/G958)&gt;0.9, OR(D958="RAK", D958="CMN", D958="AGA")), (J958/F958)*(F958-(G958*0.9)), 0)</f>
        <v>43.12</v>
      </c>
    </row>
    <row r="959" spans="1:12" x14ac:dyDescent="0.35">
      <c r="A959" s="8">
        <v>45422</v>
      </c>
      <c r="B959" s="9" t="s">
        <v>23</v>
      </c>
      <c r="C959" s="9" t="s">
        <v>34</v>
      </c>
      <c r="D959" s="9" t="s">
        <v>21</v>
      </c>
      <c r="E959" s="9" t="s">
        <v>24</v>
      </c>
      <c r="F959" s="9">
        <v>163</v>
      </c>
      <c r="G959" s="9">
        <v>180</v>
      </c>
      <c r="H959" s="9">
        <v>1</v>
      </c>
      <c r="I959" s="59">
        <v>35.11</v>
      </c>
      <c r="J959" s="59">
        <v>3514.28</v>
      </c>
      <c r="K959" s="59">
        <v>602.91</v>
      </c>
      <c r="L959" s="60">
        <f>IF(AND(A959&gt;=Workings!$B$7, A959&lt;=Workings!$C$7, B959="Scheduled", G959&gt;0, F959&gt;0, (F959/G959)&gt;0.9, OR(D959="RAK", D959="CMN", D959="AGA")), (J959/F959)*(F959-(G959*0.9)), 0)</f>
        <v>21.560000000000002</v>
      </c>
    </row>
    <row r="960" spans="1:12" x14ac:dyDescent="0.35">
      <c r="A960" s="8">
        <v>45423</v>
      </c>
      <c r="B960" s="9" t="s">
        <v>23</v>
      </c>
      <c r="C960" s="9" t="s">
        <v>34</v>
      </c>
      <c r="D960" s="9" t="s">
        <v>38</v>
      </c>
      <c r="E960" s="9" t="s">
        <v>22</v>
      </c>
      <c r="F960" s="9">
        <v>126</v>
      </c>
      <c r="G960" s="9">
        <v>189</v>
      </c>
      <c r="H960" s="9">
        <v>1</v>
      </c>
      <c r="I960" s="59"/>
      <c r="J960" s="59"/>
      <c r="K960" s="59"/>
      <c r="L960" s="60">
        <f>IF(AND(A960&gt;=Workings!$B$7, A960&lt;=Workings!$C$7, B960="Scheduled", G960&gt;0, F960&gt;0, (F960/G960)&gt;0.9, OR(D960="RAK", D960="CMN", D960="AGA")), (J960/F960)*(F960-(G960*0.9)), 0)</f>
        <v>0</v>
      </c>
    </row>
    <row r="961" spans="1:12" x14ac:dyDescent="0.35">
      <c r="A961" s="8">
        <v>45423</v>
      </c>
      <c r="B961" s="9" t="s">
        <v>23</v>
      </c>
      <c r="C961" s="9" t="s">
        <v>34</v>
      </c>
      <c r="D961" s="9" t="s">
        <v>38</v>
      </c>
      <c r="E961" s="9" t="s">
        <v>24</v>
      </c>
      <c r="F961" s="9">
        <v>169</v>
      </c>
      <c r="G961" s="9">
        <v>189</v>
      </c>
      <c r="H961" s="9">
        <v>1</v>
      </c>
      <c r="I961" s="59">
        <v>27.36</v>
      </c>
      <c r="J961" s="59">
        <v>3643.64</v>
      </c>
      <c r="K961" s="59">
        <v>626.4</v>
      </c>
      <c r="L961" s="60">
        <f>IF(AND(A961&gt;=Workings!$B$7, A961&lt;=Workings!$C$7, B961="Scheduled", G961&gt;0, F961&gt;0, (F961/G961)&gt;0.9, OR(D961="RAK", D961="CMN", D961="AGA")), (J961/F961)*(F961-(G961*0.9)), 0)</f>
        <v>0</v>
      </c>
    </row>
    <row r="962" spans="1:12" x14ac:dyDescent="0.35">
      <c r="A962" s="8">
        <v>45424</v>
      </c>
      <c r="B962" s="9" t="s">
        <v>23</v>
      </c>
      <c r="C962" s="9" t="s">
        <v>34</v>
      </c>
      <c r="D962" s="9" t="s">
        <v>38</v>
      </c>
      <c r="E962" s="9" t="s">
        <v>22</v>
      </c>
      <c r="F962" s="9">
        <v>104</v>
      </c>
      <c r="G962" s="9">
        <v>150</v>
      </c>
      <c r="H962" s="9">
        <v>1</v>
      </c>
      <c r="I962" s="59"/>
      <c r="J962" s="59"/>
      <c r="K962" s="59"/>
      <c r="L962" s="60">
        <f>IF(AND(A962&gt;=Workings!$B$7, A962&lt;=Workings!$C$7, B962="Scheduled", G962&gt;0, F962&gt;0, (F962/G962)&gt;0.9, OR(D962="RAK", D962="CMN", D962="AGA")), (J962/F962)*(F962-(G962*0.9)), 0)</f>
        <v>0</v>
      </c>
    </row>
    <row r="963" spans="1:12" x14ac:dyDescent="0.35">
      <c r="A963" s="8">
        <v>45424</v>
      </c>
      <c r="B963" s="9" t="s">
        <v>23</v>
      </c>
      <c r="C963" s="9" t="s">
        <v>34</v>
      </c>
      <c r="D963" s="9" t="s">
        <v>21</v>
      </c>
      <c r="E963" s="9" t="s">
        <v>22</v>
      </c>
      <c r="F963" s="9">
        <v>104</v>
      </c>
      <c r="G963" s="9">
        <v>150</v>
      </c>
      <c r="H963" s="9">
        <v>1</v>
      </c>
      <c r="I963" s="59"/>
      <c r="J963" s="59"/>
      <c r="K963" s="59"/>
      <c r="L963" s="60">
        <f>IF(AND(A963&gt;=Workings!$B$7, A963&lt;=Workings!$C$7, B963="Scheduled", G963&gt;0, F963&gt;0, (F963/G963)&gt;0.9, OR(D963="RAK", D963="CMN", D963="AGA")), (J963/F963)*(F963-(G963*0.9)), 0)</f>
        <v>0</v>
      </c>
    </row>
    <row r="964" spans="1:12" x14ac:dyDescent="0.35">
      <c r="A964" s="8">
        <v>45424</v>
      </c>
      <c r="B964" s="9" t="s">
        <v>23</v>
      </c>
      <c r="C964" s="9" t="s">
        <v>34</v>
      </c>
      <c r="D964" s="9" t="s">
        <v>39</v>
      </c>
      <c r="E964" s="9" t="s">
        <v>22</v>
      </c>
      <c r="F964" s="9">
        <v>90</v>
      </c>
      <c r="G964" s="9">
        <v>180</v>
      </c>
      <c r="H964" s="9">
        <v>1</v>
      </c>
      <c r="I964" s="59"/>
      <c r="J964" s="59"/>
      <c r="K964" s="59"/>
      <c r="L964" s="60">
        <f>IF(AND(A964&gt;=Workings!$B$7, A964&lt;=Workings!$C$7, B964="Scheduled", G964&gt;0, F964&gt;0, (F964/G964)&gt;0.9, OR(D964="RAK", D964="CMN", D964="AGA")), (J964/F964)*(F964-(G964*0.9)), 0)</f>
        <v>0</v>
      </c>
    </row>
    <row r="965" spans="1:12" x14ac:dyDescent="0.35">
      <c r="A965" s="8">
        <v>45424</v>
      </c>
      <c r="B965" s="9" t="s">
        <v>23</v>
      </c>
      <c r="C965" s="9" t="s">
        <v>34</v>
      </c>
      <c r="D965" s="9" t="s">
        <v>38</v>
      </c>
      <c r="E965" s="9" t="s">
        <v>24</v>
      </c>
      <c r="F965" s="9">
        <v>145</v>
      </c>
      <c r="G965" s="9">
        <v>150</v>
      </c>
      <c r="H965" s="9">
        <v>1</v>
      </c>
      <c r="I965" s="59">
        <v>31.01</v>
      </c>
      <c r="J965" s="59">
        <v>3126.2</v>
      </c>
      <c r="K965" s="59">
        <v>532.44000000000005</v>
      </c>
      <c r="L965" s="60">
        <f>IF(AND(A965&gt;=Workings!$B$7, A965&lt;=Workings!$C$7, B965="Scheduled", G965&gt;0, F965&gt;0, (F965/G965)&gt;0.9, OR(D965="RAK", D965="CMN", D965="AGA")), (J965/F965)*(F965-(G965*0.9)), 0)</f>
        <v>215.6</v>
      </c>
    </row>
    <row r="966" spans="1:12" x14ac:dyDescent="0.35">
      <c r="A966" s="8">
        <v>45424</v>
      </c>
      <c r="B966" s="9" t="s">
        <v>23</v>
      </c>
      <c r="C966" s="9" t="s">
        <v>34</v>
      </c>
      <c r="D966" s="9" t="s">
        <v>21</v>
      </c>
      <c r="E966" s="9" t="s">
        <v>24</v>
      </c>
      <c r="F966" s="9">
        <v>149</v>
      </c>
      <c r="G966" s="9">
        <v>150</v>
      </c>
      <c r="H966" s="9">
        <v>1</v>
      </c>
      <c r="I966" s="59">
        <v>31.01</v>
      </c>
      <c r="J966" s="59">
        <v>3212.44</v>
      </c>
      <c r="K966" s="59">
        <v>532.44000000000005</v>
      </c>
      <c r="L966" s="60">
        <f>IF(AND(A966&gt;=Workings!$B$7, A966&lt;=Workings!$C$7, B966="Scheduled", G966&gt;0, F966&gt;0, (F966/G966)&gt;0.9, OR(D966="RAK", D966="CMN", D966="AGA")), (J966/F966)*(F966-(G966*0.9)), 0)</f>
        <v>301.83999999999997</v>
      </c>
    </row>
    <row r="967" spans="1:12" x14ac:dyDescent="0.35">
      <c r="A967" s="8">
        <v>45424</v>
      </c>
      <c r="B967" s="9" t="s">
        <v>23</v>
      </c>
      <c r="C967" s="9" t="s">
        <v>34</v>
      </c>
      <c r="D967" s="9" t="s">
        <v>39</v>
      </c>
      <c r="E967" s="9" t="s">
        <v>24</v>
      </c>
      <c r="F967" s="9">
        <v>177</v>
      </c>
      <c r="G967" s="9">
        <v>180</v>
      </c>
      <c r="H967" s="9">
        <v>1</v>
      </c>
      <c r="I967" s="59">
        <v>26.33</v>
      </c>
      <c r="J967" s="59">
        <v>3816.12</v>
      </c>
      <c r="K967" s="59">
        <v>602.91</v>
      </c>
      <c r="L967" s="60">
        <f>IF(AND(A967&gt;=Workings!$B$7, A967&lt;=Workings!$C$7, B967="Scheduled", G967&gt;0, F967&gt;0, (F967/G967)&gt;0.9, OR(D967="RAK", D967="CMN", D967="AGA")), (J967/F967)*(F967-(G967*0.9)), 0)</f>
        <v>323.39999999999998</v>
      </c>
    </row>
    <row r="968" spans="1:12" x14ac:dyDescent="0.35">
      <c r="A968" s="8">
        <v>45425</v>
      </c>
      <c r="B968" s="9" t="s">
        <v>23</v>
      </c>
      <c r="C968" s="9" t="s">
        <v>34</v>
      </c>
      <c r="D968" s="9" t="s">
        <v>38</v>
      </c>
      <c r="E968" s="9" t="s">
        <v>22</v>
      </c>
      <c r="F968" s="9">
        <v>93</v>
      </c>
      <c r="G968" s="9">
        <v>189</v>
      </c>
      <c r="H968" s="9">
        <v>1</v>
      </c>
      <c r="I968" s="59"/>
      <c r="J968" s="59"/>
      <c r="K968" s="59"/>
      <c r="L968" s="60">
        <f>IF(AND(A968&gt;=Workings!$B$7, A968&lt;=Workings!$C$7, B968="Scheduled", G968&gt;0, F968&gt;0, (F968/G968)&gt;0.9, OR(D968="RAK", D968="CMN", D968="AGA")), (J968/F968)*(F968-(G968*0.9)), 0)</f>
        <v>0</v>
      </c>
    </row>
    <row r="969" spans="1:12" x14ac:dyDescent="0.35">
      <c r="A969" s="8">
        <v>45425</v>
      </c>
      <c r="B969" s="9" t="s">
        <v>23</v>
      </c>
      <c r="C969" s="9" t="s">
        <v>34</v>
      </c>
      <c r="D969" s="9" t="s">
        <v>21</v>
      </c>
      <c r="E969" s="9" t="s">
        <v>22</v>
      </c>
      <c r="F969" s="9">
        <v>143</v>
      </c>
      <c r="G969" s="9">
        <v>180</v>
      </c>
      <c r="H969" s="9">
        <v>1</v>
      </c>
      <c r="I969" s="59"/>
      <c r="J969" s="59"/>
      <c r="K969" s="59"/>
      <c r="L969" s="60">
        <f>IF(AND(A969&gt;=Workings!$B$7, A969&lt;=Workings!$C$7, B969="Scheduled", G969&gt;0, F969&gt;0, (F969/G969)&gt;0.9, OR(D969="RAK", D969="CMN", D969="AGA")), (J969/F969)*(F969-(G969*0.9)), 0)</f>
        <v>0</v>
      </c>
    </row>
    <row r="970" spans="1:12" x14ac:dyDescent="0.35">
      <c r="A970" s="8">
        <v>45425</v>
      </c>
      <c r="B970" s="9" t="s">
        <v>23</v>
      </c>
      <c r="C970" s="9" t="s">
        <v>34</v>
      </c>
      <c r="D970" s="9" t="s">
        <v>39</v>
      </c>
      <c r="E970" s="9" t="s">
        <v>22</v>
      </c>
      <c r="F970" s="9">
        <v>98</v>
      </c>
      <c r="G970" s="9">
        <v>180</v>
      </c>
      <c r="H970" s="9">
        <v>1</v>
      </c>
      <c r="I970" s="59"/>
      <c r="J970" s="59"/>
      <c r="K970" s="59"/>
      <c r="L970" s="60">
        <f>IF(AND(A970&gt;=Workings!$B$7, A970&lt;=Workings!$C$7, B970="Scheduled", G970&gt;0, F970&gt;0, (F970/G970)&gt;0.9, OR(D970="RAK", D970="CMN", D970="AGA")), (J970/F970)*(F970-(G970*0.9)), 0)</f>
        <v>0</v>
      </c>
    </row>
    <row r="971" spans="1:12" x14ac:dyDescent="0.35">
      <c r="A971" s="8">
        <v>45425</v>
      </c>
      <c r="B971" s="9" t="s">
        <v>23</v>
      </c>
      <c r="C971" s="9" t="s">
        <v>34</v>
      </c>
      <c r="D971" s="9" t="s">
        <v>38</v>
      </c>
      <c r="E971" s="9" t="s">
        <v>24</v>
      </c>
      <c r="F971" s="9">
        <v>159</v>
      </c>
      <c r="G971" s="9">
        <v>189</v>
      </c>
      <c r="H971" s="9">
        <v>1</v>
      </c>
      <c r="I971" s="59">
        <v>27.36</v>
      </c>
      <c r="J971" s="59">
        <v>3428.04</v>
      </c>
      <c r="K971" s="59">
        <v>626.4</v>
      </c>
      <c r="L971" s="60">
        <f>IF(AND(A971&gt;=Workings!$B$7, A971&lt;=Workings!$C$7, B971="Scheduled", G971&gt;0, F971&gt;0, (F971/G971)&gt;0.9, OR(D971="RAK", D971="CMN", D971="AGA")), (J971/F971)*(F971-(G971*0.9)), 0)</f>
        <v>0</v>
      </c>
    </row>
    <row r="972" spans="1:12" x14ac:dyDescent="0.35">
      <c r="A972" s="8">
        <v>45425</v>
      </c>
      <c r="B972" s="9" t="s">
        <v>23</v>
      </c>
      <c r="C972" s="9" t="s">
        <v>34</v>
      </c>
      <c r="D972" s="9" t="s">
        <v>21</v>
      </c>
      <c r="E972" s="9" t="s">
        <v>24</v>
      </c>
      <c r="F972" s="9">
        <v>162</v>
      </c>
      <c r="G972" s="9">
        <v>180</v>
      </c>
      <c r="H972" s="9">
        <v>1</v>
      </c>
      <c r="I972" s="59">
        <v>35.11</v>
      </c>
      <c r="J972" s="59">
        <v>3492.72</v>
      </c>
      <c r="K972" s="59">
        <v>602.91</v>
      </c>
      <c r="L972" s="60">
        <f>IF(AND(A972&gt;=Workings!$B$7, A972&lt;=Workings!$C$7, B972="Scheduled", G972&gt;0, F972&gt;0, (F972/G972)&gt;0.9, OR(D972="RAK", D972="CMN", D972="AGA")), (J972/F972)*(F972-(G972*0.9)), 0)</f>
        <v>0</v>
      </c>
    </row>
    <row r="973" spans="1:12" x14ac:dyDescent="0.35">
      <c r="A973" s="8">
        <v>45425</v>
      </c>
      <c r="B973" s="9" t="s">
        <v>23</v>
      </c>
      <c r="C973" s="9" t="s">
        <v>34</v>
      </c>
      <c r="D973" s="9" t="s">
        <v>39</v>
      </c>
      <c r="E973" s="9" t="s">
        <v>24</v>
      </c>
      <c r="F973" s="9">
        <v>151</v>
      </c>
      <c r="G973" s="9">
        <v>180</v>
      </c>
      <c r="H973" s="9">
        <v>1</v>
      </c>
      <c r="I973" s="59">
        <v>26.33</v>
      </c>
      <c r="J973" s="59">
        <v>3255.56</v>
      </c>
      <c r="K973" s="59">
        <v>602.91</v>
      </c>
      <c r="L973" s="60">
        <f>IF(AND(A973&gt;=Workings!$B$7, A973&lt;=Workings!$C$7, B973="Scheduled", G973&gt;0, F973&gt;0, (F973/G973)&gt;0.9, OR(D973="RAK", D973="CMN", D973="AGA")), (J973/F973)*(F973-(G973*0.9)), 0)</f>
        <v>0</v>
      </c>
    </row>
    <row r="974" spans="1:12" x14ac:dyDescent="0.35">
      <c r="A974" s="8">
        <v>45426</v>
      </c>
      <c r="B974" s="9" t="s">
        <v>23</v>
      </c>
      <c r="C974" s="9" t="s">
        <v>34</v>
      </c>
      <c r="D974" s="9" t="s">
        <v>38</v>
      </c>
      <c r="E974" s="9" t="s">
        <v>22</v>
      </c>
      <c r="F974" s="9">
        <v>82</v>
      </c>
      <c r="G974" s="9">
        <v>186</v>
      </c>
      <c r="H974" s="9">
        <v>1</v>
      </c>
      <c r="I974" s="59"/>
      <c r="J974" s="59"/>
      <c r="K974" s="59"/>
      <c r="L974" s="60">
        <f>IF(AND(A974&gt;=Workings!$B$7, A974&lt;=Workings!$C$7, B974="Scheduled", G974&gt;0, F974&gt;0, (F974/G974)&gt;0.9, OR(D974="RAK", D974="CMN", D974="AGA")), (J974/F974)*(F974-(G974*0.9)), 0)</f>
        <v>0</v>
      </c>
    </row>
    <row r="975" spans="1:12" x14ac:dyDescent="0.35">
      <c r="A975" s="8">
        <v>45426</v>
      </c>
      <c r="B975" s="9" t="s">
        <v>23</v>
      </c>
      <c r="C975" s="9" t="s">
        <v>34</v>
      </c>
      <c r="D975" s="9" t="s">
        <v>38</v>
      </c>
      <c r="E975" s="9" t="s">
        <v>24</v>
      </c>
      <c r="F975" s="9">
        <v>114</v>
      </c>
      <c r="G975" s="9">
        <v>186</v>
      </c>
      <c r="H975" s="9">
        <v>1</v>
      </c>
      <c r="I975" s="59">
        <v>45.6</v>
      </c>
      <c r="J975" s="59">
        <v>2457.84</v>
      </c>
      <c r="K975" s="59">
        <v>626.4</v>
      </c>
      <c r="L975" s="60">
        <f>IF(AND(A975&gt;=Workings!$B$7, A975&lt;=Workings!$C$7, B975="Scheduled", G975&gt;0, F975&gt;0, (F975/G975)&gt;0.9, OR(D975="RAK", D975="CMN", D975="AGA")), (J975/F975)*(F975-(G975*0.9)), 0)</f>
        <v>0</v>
      </c>
    </row>
    <row r="976" spans="1:12" x14ac:dyDescent="0.35">
      <c r="A976" s="8">
        <v>45427</v>
      </c>
      <c r="B976" s="9" t="s">
        <v>23</v>
      </c>
      <c r="C976" s="9" t="s">
        <v>34</v>
      </c>
      <c r="D976" s="9" t="s">
        <v>38</v>
      </c>
      <c r="E976" s="9" t="s">
        <v>22</v>
      </c>
      <c r="F976" s="9">
        <v>72</v>
      </c>
      <c r="G976" s="9">
        <v>189</v>
      </c>
      <c r="H976" s="9">
        <v>1</v>
      </c>
      <c r="I976" s="59"/>
      <c r="J976" s="59"/>
      <c r="K976" s="59"/>
      <c r="L976" s="60">
        <f>IF(AND(A976&gt;=Workings!$B$7, A976&lt;=Workings!$C$7, B976="Scheduled", G976&gt;0, F976&gt;0, (F976/G976)&gt;0.9, OR(D976="RAK", D976="CMN", D976="AGA")), (J976/F976)*(F976-(G976*0.9)), 0)</f>
        <v>0</v>
      </c>
    </row>
    <row r="977" spans="1:12" x14ac:dyDescent="0.35">
      <c r="A977" s="8">
        <v>45427</v>
      </c>
      <c r="B977" s="9" t="s">
        <v>23</v>
      </c>
      <c r="C977" s="9" t="s">
        <v>34</v>
      </c>
      <c r="D977" s="9" t="s">
        <v>21</v>
      </c>
      <c r="E977" s="9" t="s">
        <v>22</v>
      </c>
      <c r="F977" s="9">
        <v>106</v>
      </c>
      <c r="G977" s="9">
        <v>150</v>
      </c>
      <c r="H977" s="9">
        <v>1</v>
      </c>
      <c r="I977" s="59"/>
      <c r="J977" s="59"/>
      <c r="K977" s="59"/>
      <c r="L977" s="60">
        <f>IF(AND(A977&gt;=Workings!$B$7, A977&lt;=Workings!$C$7, B977="Scheduled", G977&gt;0, F977&gt;0, (F977/G977)&gt;0.9, OR(D977="RAK", D977="CMN", D977="AGA")), (J977/F977)*(F977-(G977*0.9)), 0)</f>
        <v>0</v>
      </c>
    </row>
    <row r="978" spans="1:12" x14ac:dyDescent="0.35">
      <c r="A978" s="8">
        <v>45427</v>
      </c>
      <c r="B978" s="9" t="s">
        <v>23</v>
      </c>
      <c r="C978" s="9" t="s">
        <v>34</v>
      </c>
      <c r="D978" s="9" t="s">
        <v>39</v>
      </c>
      <c r="E978" s="9" t="s">
        <v>22</v>
      </c>
      <c r="F978" s="9">
        <v>111</v>
      </c>
      <c r="G978" s="9">
        <v>150</v>
      </c>
      <c r="H978" s="9">
        <v>1</v>
      </c>
      <c r="I978" s="59"/>
      <c r="J978" s="59"/>
      <c r="K978" s="59"/>
      <c r="L978" s="60">
        <f>IF(AND(A978&gt;=Workings!$B$7, A978&lt;=Workings!$C$7, B978="Scheduled", G978&gt;0, F978&gt;0, (F978/G978)&gt;0.9, OR(D978="RAK", D978="CMN", D978="AGA")), (J978/F978)*(F978-(G978*0.9)), 0)</f>
        <v>0</v>
      </c>
    </row>
    <row r="979" spans="1:12" x14ac:dyDescent="0.35">
      <c r="A979" s="8">
        <v>45427</v>
      </c>
      <c r="B979" s="9" t="s">
        <v>23</v>
      </c>
      <c r="C979" s="9" t="s">
        <v>34</v>
      </c>
      <c r="D979" s="9" t="s">
        <v>38</v>
      </c>
      <c r="E979" s="9" t="s">
        <v>24</v>
      </c>
      <c r="F979" s="9">
        <v>102</v>
      </c>
      <c r="G979" s="9">
        <v>189</v>
      </c>
      <c r="H979" s="9">
        <v>1</v>
      </c>
      <c r="I979" s="59">
        <v>36.479999999999997</v>
      </c>
      <c r="J979" s="59">
        <v>2199.12</v>
      </c>
      <c r="K979" s="59">
        <v>626.4</v>
      </c>
      <c r="L979" s="60">
        <f>IF(AND(A979&gt;=Workings!$B$7, A979&lt;=Workings!$C$7, B979="Scheduled", G979&gt;0, F979&gt;0, (F979/G979)&gt;0.9, OR(D979="RAK", D979="CMN", D979="AGA")), (J979/F979)*(F979-(G979*0.9)), 0)</f>
        <v>0</v>
      </c>
    </row>
    <row r="980" spans="1:12" x14ac:dyDescent="0.35">
      <c r="A980" s="8">
        <v>45427</v>
      </c>
      <c r="B980" s="9" t="s">
        <v>23</v>
      </c>
      <c r="C980" s="9" t="s">
        <v>34</v>
      </c>
      <c r="D980" s="9" t="s">
        <v>39</v>
      </c>
      <c r="E980" s="9" t="s">
        <v>24</v>
      </c>
      <c r="F980" s="9">
        <v>98</v>
      </c>
      <c r="G980" s="9">
        <v>150</v>
      </c>
      <c r="H980" s="9">
        <v>1</v>
      </c>
      <c r="I980" s="59">
        <v>31.01</v>
      </c>
      <c r="J980" s="59">
        <v>2112.88</v>
      </c>
      <c r="K980" s="59">
        <v>532.44000000000005</v>
      </c>
      <c r="L980" s="60">
        <f>IF(AND(A980&gt;=Workings!$B$7, A980&lt;=Workings!$C$7, B980="Scheduled", G980&gt;0, F980&gt;0, (F980/G980)&gt;0.9, OR(D980="RAK", D980="CMN", D980="AGA")), (J980/F980)*(F980-(G980*0.9)), 0)</f>
        <v>0</v>
      </c>
    </row>
    <row r="981" spans="1:12" x14ac:dyDescent="0.35">
      <c r="A981" s="8">
        <v>45427</v>
      </c>
      <c r="B981" s="9" t="s">
        <v>23</v>
      </c>
      <c r="C981" s="9" t="s">
        <v>34</v>
      </c>
      <c r="D981" s="9" t="s">
        <v>21</v>
      </c>
      <c r="E981" s="9" t="s">
        <v>24</v>
      </c>
      <c r="F981" s="9">
        <v>51</v>
      </c>
      <c r="G981" s="9">
        <v>150</v>
      </c>
      <c r="H981" s="9">
        <v>1</v>
      </c>
      <c r="I981" s="59">
        <v>23.26</v>
      </c>
      <c r="J981" s="59">
        <v>1099.56</v>
      </c>
      <c r="K981" s="59">
        <v>532.44000000000005</v>
      </c>
      <c r="L981" s="60">
        <f>IF(AND(A981&gt;=Workings!$B$7, A981&lt;=Workings!$C$7, B981="Scheduled", G981&gt;0, F981&gt;0, (F981/G981)&gt;0.9, OR(D981="RAK", D981="CMN", D981="AGA")), (J981/F981)*(F981-(G981*0.9)), 0)</f>
        <v>0</v>
      </c>
    </row>
    <row r="982" spans="1:12" x14ac:dyDescent="0.35">
      <c r="A982" s="8">
        <v>45428</v>
      </c>
      <c r="B982" s="9" t="s">
        <v>23</v>
      </c>
      <c r="C982" s="9" t="s">
        <v>34</v>
      </c>
      <c r="D982" s="9" t="s">
        <v>38</v>
      </c>
      <c r="E982" s="9" t="s">
        <v>22</v>
      </c>
      <c r="F982" s="9">
        <v>105</v>
      </c>
      <c r="G982" s="9">
        <v>189</v>
      </c>
      <c r="H982" s="9">
        <v>1</v>
      </c>
      <c r="I982" s="59"/>
      <c r="J982" s="59"/>
      <c r="K982" s="59"/>
      <c r="L982" s="60">
        <f>IF(AND(A982&gt;=Workings!$B$7, A982&lt;=Workings!$C$7, B982="Scheduled", G982&gt;0, F982&gt;0, (F982/G982)&gt;0.9, OR(D982="RAK", D982="CMN", D982="AGA")), (J982/F982)*(F982-(G982*0.9)), 0)</f>
        <v>0</v>
      </c>
    </row>
    <row r="983" spans="1:12" x14ac:dyDescent="0.35">
      <c r="A983" s="8">
        <v>45428</v>
      </c>
      <c r="B983" s="9" t="s">
        <v>23</v>
      </c>
      <c r="C983" s="9" t="s">
        <v>34</v>
      </c>
      <c r="D983" s="9" t="s">
        <v>21</v>
      </c>
      <c r="E983" s="9" t="s">
        <v>22</v>
      </c>
      <c r="F983" s="9">
        <v>111</v>
      </c>
      <c r="G983" s="9">
        <v>180</v>
      </c>
      <c r="H983" s="9">
        <v>1</v>
      </c>
      <c r="I983" s="59"/>
      <c r="J983" s="59"/>
      <c r="K983" s="59"/>
      <c r="L983" s="60">
        <f>IF(AND(A983&gt;=Workings!$B$7, A983&lt;=Workings!$C$7, B983="Scheduled", G983&gt;0, F983&gt;0, (F983/G983)&gt;0.9, OR(D983="RAK", D983="CMN", D983="AGA")), (J983/F983)*(F983-(G983*0.9)), 0)</f>
        <v>0</v>
      </c>
    </row>
    <row r="984" spans="1:12" x14ac:dyDescent="0.35">
      <c r="A984" s="8">
        <v>45428</v>
      </c>
      <c r="B984" s="9" t="s">
        <v>23</v>
      </c>
      <c r="C984" s="9" t="s">
        <v>34</v>
      </c>
      <c r="D984" s="9" t="s">
        <v>38</v>
      </c>
      <c r="E984" s="9" t="s">
        <v>24</v>
      </c>
      <c r="F984" s="9">
        <v>83</v>
      </c>
      <c r="G984" s="9">
        <v>189</v>
      </c>
      <c r="H984" s="9">
        <v>1</v>
      </c>
      <c r="I984" s="59">
        <v>27.36</v>
      </c>
      <c r="J984" s="59">
        <v>1789.48</v>
      </c>
      <c r="K984" s="59">
        <v>626.4</v>
      </c>
      <c r="L984" s="60">
        <f>IF(AND(A984&gt;=Workings!$B$7, A984&lt;=Workings!$C$7, B984="Scheduled", G984&gt;0, F984&gt;0, (F984/G984)&gt;0.9, OR(D984="RAK", D984="CMN", D984="AGA")), (J984/F984)*(F984-(G984*0.9)), 0)</f>
        <v>0</v>
      </c>
    </row>
    <row r="985" spans="1:12" x14ac:dyDescent="0.35">
      <c r="A985" s="8">
        <v>45428</v>
      </c>
      <c r="B985" s="9" t="s">
        <v>23</v>
      </c>
      <c r="C985" s="9" t="s">
        <v>34</v>
      </c>
      <c r="D985" s="9" t="s">
        <v>21</v>
      </c>
      <c r="E985" s="9" t="s">
        <v>24</v>
      </c>
      <c r="F985" s="9">
        <v>74</v>
      </c>
      <c r="G985" s="9">
        <v>180</v>
      </c>
      <c r="H985" s="9">
        <v>1</v>
      </c>
      <c r="I985" s="59">
        <v>26.33</v>
      </c>
      <c r="J985" s="59">
        <v>1595.44</v>
      </c>
      <c r="K985" s="59">
        <v>602.91</v>
      </c>
      <c r="L985" s="60">
        <f>IF(AND(A985&gt;=Workings!$B$7, A985&lt;=Workings!$C$7, B985="Scheduled", G985&gt;0, F985&gt;0, (F985/G985)&gt;0.9, OR(D985="RAK", D985="CMN", D985="AGA")), (J985/F985)*(F985-(G985*0.9)), 0)</f>
        <v>0</v>
      </c>
    </row>
    <row r="986" spans="1:12" x14ac:dyDescent="0.35">
      <c r="A986" s="8">
        <v>45429</v>
      </c>
      <c r="B986" s="9" t="s">
        <v>23</v>
      </c>
      <c r="C986" s="9" t="s">
        <v>34</v>
      </c>
      <c r="D986" s="9" t="s">
        <v>38</v>
      </c>
      <c r="E986" s="9" t="s">
        <v>22</v>
      </c>
      <c r="F986" s="9">
        <v>156</v>
      </c>
      <c r="G986" s="9">
        <v>189</v>
      </c>
      <c r="H986" s="9">
        <v>1</v>
      </c>
      <c r="I986" s="59"/>
      <c r="J986" s="59"/>
      <c r="K986" s="59"/>
      <c r="L986" s="60">
        <f>IF(AND(A986&gt;=Workings!$B$7, A986&lt;=Workings!$C$7, B986="Scheduled", G986&gt;0, F986&gt;0, (F986/G986)&gt;0.9, OR(D986="RAK", D986="CMN", D986="AGA")), (J986/F986)*(F986-(G986*0.9)), 0)</f>
        <v>0</v>
      </c>
    </row>
    <row r="987" spans="1:12" x14ac:dyDescent="0.35">
      <c r="A987" s="8">
        <v>45429</v>
      </c>
      <c r="B987" s="9" t="s">
        <v>23</v>
      </c>
      <c r="C987" s="9" t="s">
        <v>34</v>
      </c>
      <c r="D987" s="9" t="s">
        <v>39</v>
      </c>
      <c r="E987" s="9" t="s">
        <v>22</v>
      </c>
      <c r="F987" s="9">
        <v>146</v>
      </c>
      <c r="G987" s="9">
        <v>150</v>
      </c>
      <c r="H987" s="9">
        <v>1</v>
      </c>
      <c r="I987" s="59"/>
      <c r="J987" s="59"/>
      <c r="K987" s="59"/>
      <c r="L987" s="60">
        <f>IF(AND(A987&gt;=Workings!$B$7, A987&lt;=Workings!$C$7, B987="Scheduled", G987&gt;0, F987&gt;0, (F987/G987)&gt;0.9, OR(D987="RAK", D987="CMN", D987="AGA")), (J987/F987)*(F987-(G987*0.9)), 0)</f>
        <v>0</v>
      </c>
    </row>
    <row r="988" spans="1:12" x14ac:dyDescent="0.35">
      <c r="A988" s="8">
        <v>45429</v>
      </c>
      <c r="B988" s="9" t="s">
        <v>23</v>
      </c>
      <c r="C988" s="9" t="s">
        <v>34</v>
      </c>
      <c r="D988" s="9" t="s">
        <v>21</v>
      </c>
      <c r="E988" s="9" t="s">
        <v>22</v>
      </c>
      <c r="F988" s="9">
        <v>168</v>
      </c>
      <c r="G988" s="9">
        <v>180</v>
      </c>
      <c r="H988" s="9">
        <v>1</v>
      </c>
      <c r="I988" s="59"/>
      <c r="J988" s="59"/>
      <c r="K988" s="59"/>
      <c r="L988" s="60">
        <f>IF(AND(A988&gt;=Workings!$B$7, A988&lt;=Workings!$C$7, B988="Scheduled", G988&gt;0, F988&gt;0, (F988/G988)&gt;0.9, OR(D988="RAK", D988="CMN", D988="AGA")), (J988/F988)*(F988-(G988*0.9)), 0)</f>
        <v>0</v>
      </c>
    </row>
    <row r="989" spans="1:12" x14ac:dyDescent="0.35">
      <c r="A989" s="8">
        <v>45429</v>
      </c>
      <c r="B989" s="9" t="s">
        <v>23</v>
      </c>
      <c r="C989" s="9" t="s">
        <v>34</v>
      </c>
      <c r="D989" s="9" t="s">
        <v>38</v>
      </c>
      <c r="E989" s="9" t="s">
        <v>24</v>
      </c>
      <c r="F989" s="9">
        <v>110</v>
      </c>
      <c r="G989" s="9">
        <v>189</v>
      </c>
      <c r="H989" s="9">
        <v>1</v>
      </c>
      <c r="I989" s="59">
        <v>36.479999999999997</v>
      </c>
      <c r="J989" s="59">
        <v>2371.6</v>
      </c>
      <c r="K989" s="59">
        <v>626.4</v>
      </c>
      <c r="L989" s="60">
        <f>IF(AND(A989&gt;=Workings!$B$7, A989&lt;=Workings!$C$7, B989="Scheduled", G989&gt;0, F989&gt;0, (F989/G989)&gt;0.9, OR(D989="RAK", D989="CMN", D989="AGA")), (J989/F989)*(F989-(G989*0.9)), 0)</f>
        <v>0</v>
      </c>
    </row>
    <row r="990" spans="1:12" x14ac:dyDescent="0.35">
      <c r="A990" s="8">
        <v>45429</v>
      </c>
      <c r="B990" s="9" t="s">
        <v>23</v>
      </c>
      <c r="C990" s="9" t="s">
        <v>34</v>
      </c>
      <c r="D990" s="9" t="s">
        <v>39</v>
      </c>
      <c r="E990" s="9" t="s">
        <v>24</v>
      </c>
      <c r="F990" s="9">
        <v>92</v>
      </c>
      <c r="G990" s="9">
        <v>150</v>
      </c>
      <c r="H990" s="9">
        <v>1</v>
      </c>
      <c r="I990" s="59">
        <v>31.01</v>
      </c>
      <c r="J990" s="59">
        <v>1983.52</v>
      </c>
      <c r="K990" s="59">
        <v>532.44000000000005</v>
      </c>
      <c r="L990" s="60">
        <f>IF(AND(A990&gt;=Workings!$B$7, A990&lt;=Workings!$C$7, B990="Scheduled", G990&gt;0, F990&gt;0, (F990/G990)&gt;0.9, OR(D990="RAK", D990="CMN", D990="AGA")), (J990/F990)*(F990-(G990*0.9)), 0)</f>
        <v>0</v>
      </c>
    </row>
    <row r="991" spans="1:12" x14ac:dyDescent="0.35">
      <c r="A991" s="8">
        <v>45429</v>
      </c>
      <c r="B991" s="9" t="s">
        <v>23</v>
      </c>
      <c r="C991" s="9" t="s">
        <v>34</v>
      </c>
      <c r="D991" s="9" t="s">
        <v>21</v>
      </c>
      <c r="E991" s="9" t="s">
        <v>24</v>
      </c>
      <c r="F991" s="9">
        <v>136</v>
      </c>
      <c r="G991" s="9">
        <v>180</v>
      </c>
      <c r="H991" s="9">
        <v>1</v>
      </c>
      <c r="I991" s="59">
        <v>35.11</v>
      </c>
      <c r="J991" s="59">
        <v>2932.16</v>
      </c>
      <c r="K991" s="59">
        <v>602.91</v>
      </c>
      <c r="L991" s="60">
        <f>IF(AND(A991&gt;=Workings!$B$7, A991&lt;=Workings!$C$7, B991="Scheduled", G991&gt;0, F991&gt;0, (F991/G991)&gt;0.9, OR(D991="RAK", D991="CMN", D991="AGA")), (J991/F991)*(F991-(G991*0.9)), 0)</f>
        <v>0</v>
      </c>
    </row>
    <row r="992" spans="1:12" x14ac:dyDescent="0.35">
      <c r="A992" s="8">
        <v>45430</v>
      </c>
      <c r="B992" s="9" t="s">
        <v>23</v>
      </c>
      <c r="C992" s="9" t="s">
        <v>34</v>
      </c>
      <c r="D992" s="9" t="s">
        <v>38</v>
      </c>
      <c r="E992" s="9" t="s">
        <v>22</v>
      </c>
      <c r="F992" s="9">
        <v>167</v>
      </c>
      <c r="G992" s="9">
        <v>180</v>
      </c>
      <c r="H992" s="9">
        <v>1</v>
      </c>
      <c r="I992" s="59"/>
      <c r="J992" s="59"/>
      <c r="K992" s="59"/>
      <c r="L992" s="60">
        <f>IF(AND(A992&gt;=Workings!$B$7, A992&lt;=Workings!$C$7, B992="Scheduled", G992&gt;0, F992&gt;0, (F992/G992)&gt;0.9, OR(D992="RAK", D992="CMN", D992="AGA")), (J992/F992)*(F992-(G992*0.9)), 0)</f>
        <v>0</v>
      </c>
    </row>
    <row r="993" spans="1:12" x14ac:dyDescent="0.35">
      <c r="A993" s="8">
        <v>45430</v>
      </c>
      <c r="B993" s="9" t="s">
        <v>23</v>
      </c>
      <c r="C993" s="9" t="s">
        <v>34</v>
      </c>
      <c r="D993" s="9" t="s">
        <v>21</v>
      </c>
      <c r="E993" s="9" t="s">
        <v>22</v>
      </c>
      <c r="F993" s="9">
        <v>147</v>
      </c>
      <c r="G993" s="9">
        <v>148</v>
      </c>
      <c r="H993" s="9">
        <v>1</v>
      </c>
      <c r="I993" s="59"/>
      <c r="J993" s="59"/>
      <c r="K993" s="59"/>
      <c r="L993" s="60">
        <f>IF(AND(A993&gt;=Workings!$B$7, A993&lt;=Workings!$C$7, B993="Scheduled", G993&gt;0, F993&gt;0, (F993/G993)&gt;0.9, OR(D993="RAK", D993="CMN", D993="AGA")), (J993/F993)*(F993-(G993*0.9)), 0)</f>
        <v>0</v>
      </c>
    </row>
    <row r="994" spans="1:12" x14ac:dyDescent="0.35">
      <c r="A994" s="8">
        <v>45430</v>
      </c>
      <c r="B994" s="9" t="s">
        <v>23</v>
      </c>
      <c r="C994" s="9" t="s">
        <v>34</v>
      </c>
      <c r="D994" s="9" t="s">
        <v>38</v>
      </c>
      <c r="E994" s="9" t="s">
        <v>24</v>
      </c>
      <c r="F994" s="9">
        <v>125</v>
      </c>
      <c r="G994" s="9">
        <v>180</v>
      </c>
      <c r="H994" s="9">
        <v>1</v>
      </c>
      <c r="I994" s="59">
        <v>35.11</v>
      </c>
      <c r="J994" s="59">
        <v>2695</v>
      </c>
      <c r="K994" s="59">
        <v>602.91</v>
      </c>
      <c r="L994" s="60">
        <f>IF(AND(A994&gt;=Workings!$B$7, A994&lt;=Workings!$C$7, B994="Scheduled", G994&gt;0, F994&gt;0, (F994/G994)&gt;0.9, OR(D994="RAK", D994="CMN", D994="AGA")), (J994/F994)*(F994-(G994*0.9)), 0)</f>
        <v>0</v>
      </c>
    </row>
    <row r="995" spans="1:12" x14ac:dyDescent="0.35">
      <c r="A995" s="8">
        <v>45430</v>
      </c>
      <c r="B995" s="9" t="s">
        <v>23</v>
      </c>
      <c r="C995" s="9" t="s">
        <v>34</v>
      </c>
      <c r="D995" s="9" t="s">
        <v>21</v>
      </c>
      <c r="E995" s="9" t="s">
        <v>24</v>
      </c>
      <c r="F995" s="9">
        <v>78</v>
      </c>
      <c r="G995" s="9">
        <v>148</v>
      </c>
      <c r="H995" s="9">
        <v>1</v>
      </c>
      <c r="I995" s="59">
        <v>23.26</v>
      </c>
      <c r="J995" s="59">
        <v>1681.68</v>
      </c>
      <c r="K995" s="59">
        <v>532.44000000000005</v>
      </c>
      <c r="L995" s="60">
        <f>IF(AND(A995&gt;=Workings!$B$7, A995&lt;=Workings!$C$7, B995="Scheduled", G995&gt;0, F995&gt;0, (F995/G995)&gt;0.9, OR(D995="RAK", D995="CMN", D995="AGA")), (J995/F995)*(F995-(G995*0.9)), 0)</f>
        <v>0</v>
      </c>
    </row>
    <row r="996" spans="1:12" x14ac:dyDescent="0.35">
      <c r="A996" s="8">
        <v>45431</v>
      </c>
      <c r="B996" s="9" t="s">
        <v>23</v>
      </c>
      <c r="C996" s="9" t="s">
        <v>34</v>
      </c>
      <c r="D996" s="9" t="s">
        <v>21</v>
      </c>
      <c r="E996" s="9" t="s">
        <v>22</v>
      </c>
      <c r="F996" s="9">
        <v>124</v>
      </c>
      <c r="G996" s="9">
        <v>174</v>
      </c>
      <c r="H996" s="9">
        <v>1</v>
      </c>
      <c r="I996" s="59"/>
      <c r="J996" s="59"/>
      <c r="K996" s="59"/>
      <c r="L996" s="60">
        <f>IF(AND(A996&gt;=Workings!$B$7, A996&lt;=Workings!$C$7, B996="Scheduled", G996&gt;0, F996&gt;0, (F996/G996)&gt;0.9, OR(D996="RAK", D996="CMN", D996="AGA")), (J996/F996)*(F996-(G996*0.9)), 0)</f>
        <v>0</v>
      </c>
    </row>
    <row r="997" spans="1:12" x14ac:dyDescent="0.35">
      <c r="A997" s="8">
        <v>45431</v>
      </c>
      <c r="B997" s="9" t="s">
        <v>23</v>
      </c>
      <c r="C997" s="9" t="s">
        <v>34</v>
      </c>
      <c r="D997" s="9" t="s">
        <v>38</v>
      </c>
      <c r="E997" s="9" t="s">
        <v>22</v>
      </c>
      <c r="F997" s="9">
        <v>141</v>
      </c>
      <c r="G997" s="9">
        <v>144</v>
      </c>
      <c r="H997" s="9">
        <v>1</v>
      </c>
      <c r="I997" s="59"/>
      <c r="J997" s="59"/>
      <c r="K997" s="59"/>
      <c r="L997" s="60">
        <f>IF(AND(A997&gt;=Workings!$B$7, A997&lt;=Workings!$C$7, B997="Scheduled", G997&gt;0, F997&gt;0, (F997/G997)&gt;0.9, OR(D997="RAK", D997="CMN", D997="AGA")), (J997/F997)*(F997-(G997*0.9)), 0)</f>
        <v>0</v>
      </c>
    </row>
    <row r="998" spans="1:12" x14ac:dyDescent="0.35">
      <c r="A998" s="8">
        <v>45431</v>
      </c>
      <c r="B998" s="9" t="s">
        <v>23</v>
      </c>
      <c r="C998" s="9" t="s">
        <v>34</v>
      </c>
      <c r="D998" s="9" t="s">
        <v>39</v>
      </c>
      <c r="E998" s="9" t="s">
        <v>22</v>
      </c>
      <c r="F998" s="9">
        <v>174</v>
      </c>
      <c r="G998" s="9">
        <v>180</v>
      </c>
      <c r="H998" s="9">
        <v>1</v>
      </c>
      <c r="I998" s="59"/>
      <c r="J998" s="59"/>
      <c r="K998" s="59"/>
      <c r="L998" s="60">
        <f>IF(AND(A998&gt;=Workings!$B$7, A998&lt;=Workings!$C$7, B998="Scheduled", G998&gt;0, F998&gt;0, (F998/G998)&gt;0.9, OR(D998="RAK", D998="CMN", D998="AGA")), (J998/F998)*(F998-(G998*0.9)), 0)</f>
        <v>0</v>
      </c>
    </row>
    <row r="999" spans="1:12" x14ac:dyDescent="0.35">
      <c r="A999" s="8">
        <v>45431</v>
      </c>
      <c r="B999" s="9" t="s">
        <v>23</v>
      </c>
      <c r="C999" s="9" t="s">
        <v>34</v>
      </c>
      <c r="D999" s="9" t="s">
        <v>21</v>
      </c>
      <c r="E999" s="9" t="s">
        <v>24</v>
      </c>
      <c r="F999" s="9">
        <v>131</v>
      </c>
      <c r="G999" s="9">
        <v>174</v>
      </c>
      <c r="H999" s="9">
        <v>1</v>
      </c>
      <c r="I999" s="59">
        <v>35.11</v>
      </c>
      <c r="J999" s="59">
        <v>2824.36</v>
      </c>
      <c r="K999" s="59">
        <v>602.91</v>
      </c>
      <c r="L999" s="60">
        <f>IF(AND(A999&gt;=Workings!$B$7, A999&lt;=Workings!$C$7, B999="Scheduled", G999&gt;0, F999&gt;0, (F999/G999)&gt;0.9, OR(D999="RAK", D999="CMN", D999="AGA")), (J999/F999)*(F999-(G999*0.9)), 0)</f>
        <v>0</v>
      </c>
    </row>
    <row r="1000" spans="1:12" x14ac:dyDescent="0.35">
      <c r="A1000" s="8">
        <v>45431</v>
      </c>
      <c r="B1000" s="9" t="s">
        <v>23</v>
      </c>
      <c r="C1000" s="9" t="s">
        <v>34</v>
      </c>
      <c r="D1000" s="9" t="s">
        <v>38</v>
      </c>
      <c r="E1000" s="9" t="s">
        <v>24</v>
      </c>
      <c r="F1000" s="9">
        <v>118</v>
      </c>
      <c r="G1000" s="9">
        <v>144</v>
      </c>
      <c r="H1000" s="9">
        <v>1</v>
      </c>
      <c r="I1000" s="59">
        <v>23.26</v>
      </c>
      <c r="J1000" s="59">
        <v>2544.08</v>
      </c>
      <c r="K1000" s="59">
        <v>532.44000000000005</v>
      </c>
      <c r="L1000" s="60">
        <f>IF(AND(A1000&gt;=Workings!$B$7, A1000&lt;=Workings!$C$7, B1000="Scheduled", G1000&gt;0, F1000&gt;0, (F1000/G1000)&gt;0.9, OR(D1000="RAK", D1000="CMN", D1000="AGA")), (J1000/F1000)*(F1000-(G1000*0.9)), 0)</f>
        <v>0</v>
      </c>
    </row>
    <row r="1001" spans="1:12" x14ac:dyDescent="0.35">
      <c r="A1001" s="8">
        <v>45431</v>
      </c>
      <c r="B1001" s="9" t="s">
        <v>23</v>
      </c>
      <c r="C1001" s="9" t="s">
        <v>34</v>
      </c>
      <c r="D1001" s="9" t="s">
        <v>39</v>
      </c>
      <c r="E1001" s="9" t="s">
        <v>24</v>
      </c>
      <c r="F1001" s="9">
        <v>105</v>
      </c>
      <c r="G1001" s="9">
        <v>180</v>
      </c>
      <c r="H1001" s="9">
        <v>1</v>
      </c>
      <c r="I1001" s="59">
        <v>35.11</v>
      </c>
      <c r="J1001" s="59">
        <v>2263.8000000000002</v>
      </c>
      <c r="K1001" s="59">
        <v>602.91</v>
      </c>
      <c r="L1001" s="60">
        <f>IF(AND(A1001&gt;=Workings!$B$7, A1001&lt;=Workings!$C$7, B1001="Scheduled", G1001&gt;0, F1001&gt;0, (F1001/G1001)&gt;0.9, OR(D1001="RAK", D1001="CMN", D1001="AGA")), (J1001/F1001)*(F1001-(G1001*0.9)), 0)</f>
        <v>0</v>
      </c>
    </row>
    <row r="1002" spans="1:12" x14ac:dyDescent="0.35">
      <c r="A1002" s="8">
        <v>45432</v>
      </c>
      <c r="B1002" s="9" t="s">
        <v>23</v>
      </c>
      <c r="C1002" s="9" t="s">
        <v>34</v>
      </c>
      <c r="D1002" s="9" t="s">
        <v>38</v>
      </c>
      <c r="E1002" s="9" t="s">
        <v>22</v>
      </c>
      <c r="F1002" s="9">
        <v>139</v>
      </c>
      <c r="G1002" s="9">
        <v>144</v>
      </c>
      <c r="H1002" s="9">
        <v>1</v>
      </c>
      <c r="I1002" s="59"/>
      <c r="J1002" s="59"/>
      <c r="K1002" s="59"/>
      <c r="L1002" s="60">
        <f>IF(AND(A1002&gt;=Workings!$B$7, A1002&lt;=Workings!$C$7, B1002="Scheduled", G1002&gt;0, F1002&gt;0, (F1002/G1002)&gt;0.9, OR(D1002="RAK", D1002="CMN", D1002="AGA")), (J1002/F1002)*(F1002-(G1002*0.9)), 0)</f>
        <v>0</v>
      </c>
    </row>
    <row r="1003" spans="1:12" x14ac:dyDescent="0.35">
      <c r="A1003" s="8">
        <v>45432</v>
      </c>
      <c r="B1003" s="9" t="s">
        <v>23</v>
      </c>
      <c r="C1003" s="9" t="s">
        <v>34</v>
      </c>
      <c r="D1003" s="9" t="s">
        <v>21</v>
      </c>
      <c r="E1003" s="9" t="s">
        <v>22</v>
      </c>
      <c r="F1003" s="9">
        <v>172</v>
      </c>
      <c r="G1003" s="9">
        <v>180</v>
      </c>
      <c r="H1003" s="9">
        <v>1</v>
      </c>
      <c r="I1003" s="59"/>
      <c r="J1003" s="59"/>
      <c r="K1003" s="59"/>
      <c r="L1003" s="60">
        <f>IF(AND(A1003&gt;=Workings!$B$7, A1003&lt;=Workings!$C$7, B1003="Scheduled", G1003&gt;0, F1003&gt;0, (F1003/G1003)&gt;0.9, OR(D1003="RAK", D1003="CMN", D1003="AGA")), (J1003/F1003)*(F1003-(G1003*0.9)), 0)</f>
        <v>0</v>
      </c>
    </row>
    <row r="1004" spans="1:12" x14ac:dyDescent="0.35">
      <c r="A1004" s="8">
        <v>45432</v>
      </c>
      <c r="B1004" s="9" t="s">
        <v>23</v>
      </c>
      <c r="C1004" s="9" t="s">
        <v>34</v>
      </c>
      <c r="D1004" s="9" t="s">
        <v>39</v>
      </c>
      <c r="E1004" s="9" t="s">
        <v>22</v>
      </c>
      <c r="F1004" s="9">
        <v>159</v>
      </c>
      <c r="G1004" s="9">
        <v>180</v>
      </c>
      <c r="H1004" s="9">
        <v>1</v>
      </c>
      <c r="I1004" s="59"/>
      <c r="J1004" s="59"/>
      <c r="K1004" s="59"/>
      <c r="L1004" s="60">
        <f>IF(AND(A1004&gt;=Workings!$B$7, A1004&lt;=Workings!$C$7, B1004="Scheduled", G1004&gt;0, F1004&gt;0, (F1004/G1004)&gt;0.9, OR(D1004="RAK", D1004="CMN", D1004="AGA")), (J1004/F1004)*(F1004-(G1004*0.9)), 0)</f>
        <v>0</v>
      </c>
    </row>
    <row r="1005" spans="1:12" x14ac:dyDescent="0.35">
      <c r="A1005" s="8">
        <v>45432</v>
      </c>
      <c r="B1005" s="9" t="s">
        <v>23</v>
      </c>
      <c r="C1005" s="9" t="s">
        <v>34</v>
      </c>
      <c r="D1005" s="9" t="s">
        <v>38</v>
      </c>
      <c r="E1005" s="9" t="s">
        <v>24</v>
      </c>
      <c r="F1005" s="9">
        <v>132</v>
      </c>
      <c r="G1005" s="9">
        <v>144</v>
      </c>
      <c r="H1005" s="9">
        <v>1</v>
      </c>
      <c r="I1005" s="59">
        <v>31.01</v>
      </c>
      <c r="J1005" s="59">
        <v>2845.92</v>
      </c>
      <c r="K1005" s="59">
        <v>532.44000000000005</v>
      </c>
      <c r="L1005" s="60">
        <f>IF(AND(A1005&gt;=Workings!$B$7, A1005&lt;=Workings!$C$7, B1005="Scheduled", G1005&gt;0, F1005&gt;0, (F1005/G1005)&gt;0.9, OR(D1005="RAK", D1005="CMN", D1005="AGA")), (J1005/F1005)*(F1005-(G1005*0.9)), 0)</f>
        <v>51.744000000000128</v>
      </c>
    </row>
    <row r="1006" spans="1:12" x14ac:dyDescent="0.35">
      <c r="A1006" s="8">
        <v>45432</v>
      </c>
      <c r="B1006" s="9" t="s">
        <v>23</v>
      </c>
      <c r="C1006" s="9" t="s">
        <v>34</v>
      </c>
      <c r="D1006" s="9" t="s">
        <v>21</v>
      </c>
      <c r="E1006" s="9" t="s">
        <v>24</v>
      </c>
      <c r="F1006" s="9">
        <v>155</v>
      </c>
      <c r="G1006" s="9">
        <v>180</v>
      </c>
      <c r="H1006" s="9">
        <v>1</v>
      </c>
      <c r="I1006" s="59">
        <v>35.11</v>
      </c>
      <c r="J1006" s="59">
        <v>3341.8</v>
      </c>
      <c r="K1006" s="59">
        <v>602.91</v>
      </c>
      <c r="L1006" s="60">
        <f>IF(AND(A1006&gt;=Workings!$B$7, A1006&lt;=Workings!$C$7, B1006="Scheduled", G1006&gt;0, F1006&gt;0, (F1006/G1006)&gt;0.9, OR(D1006="RAK", D1006="CMN", D1006="AGA")), (J1006/F1006)*(F1006-(G1006*0.9)), 0)</f>
        <v>0</v>
      </c>
    </row>
    <row r="1007" spans="1:12" x14ac:dyDescent="0.35">
      <c r="A1007" s="8">
        <v>45432</v>
      </c>
      <c r="B1007" s="9" t="s">
        <v>23</v>
      </c>
      <c r="C1007" s="9" t="s">
        <v>34</v>
      </c>
      <c r="D1007" s="9" t="s">
        <v>39</v>
      </c>
      <c r="E1007" s="9" t="s">
        <v>24</v>
      </c>
      <c r="F1007" s="9">
        <v>125</v>
      </c>
      <c r="G1007" s="9">
        <v>180</v>
      </c>
      <c r="H1007" s="9">
        <v>1</v>
      </c>
      <c r="I1007" s="59">
        <v>42.18</v>
      </c>
      <c r="J1007" s="59">
        <v>2695</v>
      </c>
      <c r="K1007" s="59">
        <v>579.41999999999996</v>
      </c>
      <c r="L1007" s="60">
        <f>IF(AND(A1007&gt;=Workings!$B$7, A1007&lt;=Workings!$C$7, B1007="Scheduled", G1007&gt;0, F1007&gt;0, (F1007/G1007)&gt;0.9, OR(D1007="RAK", D1007="CMN", D1007="AGA")), (J1007/F1007)*(F1007-(G1007*0.9)), 0)</f>
        <v>0</v>
      </c>
    </row>
    <row r="1008" spans="1:12" x14ac:dyDescent="0.35">
      <c r="A1008" s="8">
        <v>45433</v>
      </c>
      <c r="B1008" s="9" t="s">
        <v>23</v>
      </c>
      <c r="C1008" s="9" t="s">
        <v>34</v>
      </c>
      <c r="D1008" s="9" t="s">
        <v>38</v>
      </c>
      <c r="E1008" s="9" t="s">
        <v>22</v>
      </c>
      <c r="F1008" s="9">
        <v>125</v>
      </c>
      <c r="G1008" s="9">
        <v>189</v>
      </c>
      <c r="H1008" s="9">
        <v>1</v>
      </c>
      <c r="I1008" s="59"/>
      <c r="J1008" s="59"/>
      <c r="K1008" s="59"/>
      <c r="L1008" s="60">
        <f>IF(AND(A1008&gt;=Workings!$B$7, A1008&lt;=Workings!$C$7, B1008="Scheduled", G1008&gt;0, F1008&gt;0, (F1008/G1008)&gt;0.9, OR(D1008="RAK", D1008="CMN", D1008="AGA")), (J1008/F1008)*(F1008-(G1008*0.9)), 0)</f>
        <v>0</v>
      </c>
    </row>
    <row r="1009" spans="1:12" x14ac:dyDescent="0.35">
      <c r="A1009" s="8">
        <v>45433</v>
      </c>
      <c r="B1009" s="9" t="s">
        <v>23</v>
      </c>
      <c r="C1009" s="9" t="s">
        <v>34</v>
      </c>
      <c r="D1009" s="9" t="s">
        <v>38</v>
      </c>
      <c r="E1009" s="9" t="s">
        <v>24</v>
      </c>
      <c r="F1009" s="9">
        <v>132</v>
      </c>
      <c r="G1009" s="9">
        <v>189</v>
      </c>
      <c r="H1009" s="9">
        <v>1</v>
      </c>
      <c r="I1009" s="59">
        <v>27.36</v>
      </c>
      <c r="J1009" s="59">
        <v>2845.92</v>
      </c>
      <c r="K1009" s="59">
        <v>626.4</v>
      </c>
      <c r="L1009" s="60">
        <f>IF(AND(A1009&gt;=Workings!$B$7, A1009&lt;=Workings!$C$7, B1009="Scheduled", G1009&gt;0, F1009&gt;0, (F1009/G1009)&gt;0.9, OR(D1009="RAK", D1009="CMN", D1009="AGA")), (J1009/F1009)*(F1009-(G1009*0.9)), 0)</f>
        <v>0</v>
      </c>
    </row>
    <row r="1010" spans="1:12" x14ac:dyDescent="0.35">
      <c r="A1010" s="8">
        <v>45434</v>
      </c>
      <c r="B1010" s="9" t="s">
        <v>23</v>
      </c>
      <c r="C1010" s="9" t="s">
        <v>34</v>
      </c>
      <c r="D1010" s="9" t="s">
        <v>38</v>
      </c>
      <c r="E1010" s="9" t="s">
        <v>22</v>
      </c>
      <c r="F1010" s="9">
        <v>139</v>
      </c>
      <c r="G1010" s="9">
        <v>189</v>
      </c>
      <c r="H1010" s="9">
        <v>1</v>
      </c>
      <c r="I1010" s="59"/>
      <c r="J1010" s="59"/>
      <c r="K1010" s="59"/>
      <c r="L1010" s="60">
        <f>IF(AND(A1010&gt;=Workings!$B$7, A1010&lt;=Workings!$C$7, B1010="Scheduled", G1010&gt;0, F1010&gt;0, (F1010/G1010)&gt;0.9, OR(D1010="RAK", D1010="CMN", D1010="AGA")), (J1010/F1010)*(F1010-(G1010*0.9)), 0)</f>
        <v>0</v>
      </c>
    </row>
    <row r="1011" spans="1:12" x14ac:dyDescent="0.35">
      <c r="A1011" s="8">
        <v>45434</v>
      </c>
      <c r="B1011" s="9" t="s">
        <v>23</v>
      </c>
      <c r="C1011" s="9" t="s">
        <v>34</v>
      </c>
      <c r="D1011" s="9" t="s">
        <v>21</v>
      </c>
      <c r="E1011" s="9" t="s">
        <v>22</v>
      </c>
      <c r="F1011" s="9">
        <v>118</v>
      </c>
      <c r="G1011" s="9">
        <v>150</v>
      </c>
      <c r="H1011" s="9">
        <v>1</v>
      </c>
      <c r="I1011" s="59"/>
      <c r="J1011" s="59"/>
      <c r="K1011" s="59"/>
      <c r="L1011" s="60">
        <f>IF(AND(A1011&gt;=Workings!$B$7, A1011&lt;=Workings!$C$7, B1011="Scheduled", G1011&gt;0, F1011&gt;0, (F1011/G1011)&gt;0.9, OR(D1011="RAK", D1011="CMN", D1011="AGA")), (J1011/F1011)*(F1011-(G1011*0.9)), 0)</f>
        <v>0</v>
      </c>
    </row>
    <row r="1012" spans="1:12" x14ac:dyDescent="0.35">
      <c r="A1012" s="8">
        <v>45434</v>
      </c>
      <c r="B1012" s="9" t="s">
        <v>23</v>
      </c>
      <c r="C1012" s="9" t="s">
        <v>34</v>
      </c>
      <c r="D1012" s="9" t="s">
        <v>39</v>
      </c>
      <c r="E1012" s="9" t="s">
        <v>22</v>
      </c>
      <c r="F1012" s="9">
        <v>106</v>
      </c>
      <c r="G1012" s="9">
        <v>150</v>
      </c>
      <c r="H1012" s="9">
        <v>1</v>
      </c>
      <c r="I1012" s="59"/>
      <c r="J1012" s="59"/>
      <c r="K1012" s="59"/>
      <c r="L1012" s="60">
        <f>IF(AND(A1012&gt;=Workings!$B$7, A1012&lt;=Workings!$C$7, B1012="Scheduled", G1012&gt;0, F1012&gt;0, (F1012/G1012)&gt;0.9, OR(D1012="RAK", D1012="CMN", D1012="AGA")), (J1012/F1012)*(F1012-(G1012*0.9)), 0)</f>
        <v>0</v>
      </c>
    </row>
    <row r="1013" spans="1:12" x14ac:dyDescent="0.35">
      <c r="A1013" s="8">
        <v>45434</v>
      </c>
      <c r="B1013" s="9" t="s">
        <v>23</v>
      </c>
      <c r="C1013" s="9" t="s">
        <v>34</v>
      </c>
      <c r="D1013" s="9" t="s">
        <v>38</v>
      </c>
      <c r="E1013" s="9" t="s">
        <v>24</v>
      </c>
      <c r="F1013" s="9">
        <v>99</v>
      </c>
      <c r="G1013" s="9">
        <v>189</v>
      </c>
      <c r="H1013" s="9">
        <v>1</v>
      </c>
      <c r="I1013" s="59">
        <v>36.479999999999997</v>
      </c>
      <c r="J1013" s="59">
        <v>2134.44</v>
      </c>
      <c r="K1013" s="59">
        <v>626.4</v>
      </c>
      <c r="L1013" s="60">
        <f>IF(AND(A1013&gt;=Workings!$B$7, A1013&lt;=Workings!$C$7, B1013="Scheduled", G1013&gt;0, F1013&gt;0, (F1013/G1013)&gt;0.9, OR(D1013="RAK", D1013="CMN", D1013="AGA")), (J1013/F1013)*(F1013-(G1013*0.9)), 0)</f>
        <v>0</v>
      </c>
    </row>
    <row r="1014" spans="1:12" x14ac:dyDescent="0.35">
      <c r="A1014" s="8">
        <v>45434</v>
      </c>
      <c r="B1014" s="9" t="s">
        <v>23</v>
      </c>
      <c r="C1014" s="9" t="s">
        <v>34</v>
      </c>
      <c r="D1014" s="9" t="s">
        <v>39</v>
      </c>
      <c r="E1014" s="9" t="s">
        <v>24</v>
      </c>
      <c r="F1014" s="9">
        <v>103</v>
      </c>
      <c r="G1014" s="9">
        <v>150</v>
      </c>
      <c r="H1014" s="9">
        <v>1</v>
      </c>
      <c r="I1014" s="59">
        <v>46.51</v>
      </c>
      <c r="J1014" s="59">
        <v>2220.6799999999998</v>
      </c>
      <c r="K1014" s="59">
        <v>532.44000000000005</v>
      </c>
      <c r="L1014" s="60">
        <f>IF(AND(A1014&gt;=Workings!$B$7, A1014&lt;=Workings!$C$7, B1014="Scheduled", G1014&gt;0, F1014&gt;0, (F1014/G1014)&gt;0.9, OR(D1014="RAK", D1014="CMN", D1014="AGA")), (J1014/F1014)*(F1014-(G1014*0.9)), 0)</f>
        <v>0</v>
      </c>
    </row>
    <row r="1015" spans="1:12" x14ac:dyDescent="0.35">
      <c r="A1015" s="8">
        <v>45434</v>
      </c>
      <c r="B1015" s="9" t="s">
        <v>23</v>
      </c>
      <c r="C1015" s="9" t="s">
        <v>34</v>
      </c>
      <c r="D1015" s="9" t="s">
        <v>21</v>
      </c>
      <c r="E1015" s="9" t="s">
        <v>24</v>
      </c>
      <c r="F1015" s="9">
        <v>96</v>
      </c>
      <c r="G1015" s="9">
        <v>150</v>
      </c>
      <c r="H1015" s="9">
        <v>1</v>
      </c>
      <c r="I1015" s="59">
        <v>23.26</v>
      </c>
      <c r="J1015" s="59">
        <v>2069.7600000000002</v>
      </c>
      <c r="K1015" s="59">
        <v>532.44000000000005</v>
      </c>
      <c r="L1015" s="60">
        <f>IF(AND(A1015&gt;=Workings!$B$7, A1015&lt;=Workings!$C$7, B1015="Scheduled", G1015&gt;0, F1015&gt;0, (F1015/G1015)&gt;0.9, OR(D1015="RAK", D1015="CMN", D1015="AGA")), (J1015/F1015)*(F1015-(G1015*0.9)), 0)</f>
        <v>0</v>
      </c>
    </row>
    <row r="1016" spans="1:12" x14ac:dyDescent="0.35">
      <c r="A1016" s="8">
        <v>45435</v>
      </c>
      <c r="B1016" s="9" t="s">
        <v>23</v>
      </c>
      <c r="C1016" s="9" t="s">
        <v>34</v>
      </c>
      <c r="D1016" s="9" t="s">
        <v>38</v>
      </c>
      <c r="E1016" s="9" t="s">
        <v>22</v>
      </c>
      <c r="F1016" s="9">
        <v>123</v>
      </c>
      <c r="G1016" s="9">
        <v>189</v>
      </c>
      <c r="H1016" s="9">
        <v>1</v>
      </c>
      <c r="I1016" s="59"/>
      <c r="J1016" s="59"/>
      <c r="K1016" s="59"/>
      <c r="L1016" s="60">
        <f>IF(AND(A1016&gt;=Workings!$B$7, A1016&lt;=Workings!$C$7, B1016="Scheduled", G1016&gt;0, F1016&gt;0, (F1016/G1016)&gt;0.9, OR(D1016="RAK", D1016="CMN", D1016="AGA")), (J1016/F1016)*(F1016-(G1016*0.9)), 0)</f>
        <v>0</v>
      </c>
    </row>
    <row r="1017" spans="1:12" x14ac:dyDescent="0.35">
      <c r="A1017" s="8">
        <v>45435</v>
      </c>
      <c r="B1017" s="9" t="s">
        <v>23</v>
      </c>
      <c r="C1017" s="9" t="s">
        <v>34</v>
      </c>
      <c r="D1017" s="9" t="s">
        <v>21</v>
      </c>
      <c r="E1017" s="9" t="s">
        <v>22</v>
      </c>
      <c r="F1017" s="9">
        <v>84</v>
      </c>
      <c r="G1017" s="9">
        <v>150</v>
      </c>
      <c r="H1017" s="9">
        <v>1</v>
      </c>
      <c r="I1017" s="59"/>
      <c r="J1017" s="59"/>
      <c r="K1017" s="59"/>
      <c r="L1017" s="60">
        <f>IF(AND(A1017&gt;=Workings!$B$7, A1017&lt;=Workings!$C$7, B1017="Scheduled", G1017&gt;0, F1017&gt;0, (F1017/G1017)&gt;0.9, OR(D1017="RAK", D1017="CMN", D1017="AGA")), (J1017/F1017)*(F1017-(G1017*0.9)), 0)</f>
        <v>0</v>
      </c>
    </row>
    <row r="1018" spans="1:12" x14ac:dyDescent="0.35">
      <c r="A1018" s="8">
        <v>45435</v>
      </c>
      <c r="B1018" s="9" t="s">
        <v>23</v>
      </c>
      <c r="C1018" s="9" t="s">
        <v>34</v>
      </c>
      <c r="D1018" s="9" t="s">
        <v>38</v>
      </c>
      <c r="E1018" s="9" t="s">
        <v>24</v>
      </c>
      <c r="F1018" s="9">
        <v>181</v>
      </c>
      <c r="G1018" s="9">
        <v>189</v>
      </c>
      <c r="H1018" s="9">
        <v>1</v>
      </c>
      <c r="I1018" s="59">
        <v>45.6</v>
      </c>
      <c r="J1018" s="59">
        <v>3902.36</v>
      </c>
      <c r="K1018" s="59">
        <v>626.4</v>
      </c>
      <c r="L1018" s="60">
        <f>IF(AND(A1018&gt;=Workings!$B$7, A1018&lt;=Workings!$C$7, B1018="Scheduled", G1018&gt;0, F1018&gt;0, (F1018/G1018)&gt;0.9, OR(D1018="RAK", D1018="CMN", D1018="AGA")), (J1018/F1018)*(F1018-(G1018*0.9)), 0)</f>
        <v>235.00400000000016</v>
      </c>
    </row>
    <row r="1019" spans="1:12" x14ac:dyDescent="0.35">
      <c r="A1019" s="8">
        <v>45435</v>
      </c>
      <c r="B1019" s="9" t="s">
        <v>23</v>
      </c>
      <c r="C1019" s="9" t="s">
        <v>34</v>
      </c>
      <c r="D1019" s="9" t="s">
        <v>21</v>
      </c>
      <c r="E1019" s="9" t="s">
        <v>24</v>
      </c>
      <c r="F1019" s="9">
        <v>150</v>
      </c>
      <c r="G1019" s="9">
        <v>150</v>
      </c>
      <c r="H1019" s="9">
        <v>1</v>
      </c>
      <c r="I1019" s="59">
        <v>31.01</v>
      </c>
      <c r="J1019" s="59">
        <v>3234</v>
      </c>
      <c r="K1019" s="59">
        <v>532.44000000000005</v>
      </c>
      <c r="L1019" s="60">
        <f>IF(AND(A1019&gt;=Workings!$B$7, A1019&lt;=Workings!$C$7, B1019="Scheduled", G1019&gt;0, F1019&gt;0, (F1019/G1019)&gt;0.9, OR(D1019="RAK", D1019="CMN", D1019="AGA")), (J1019/F1019)*(F1019-(G1019*0.9)), 0)</f>
        <v>323.39999999999998</v>
      </c>
    </row>
    <row r="1020" spans="1:12" x14ac:dyDescent="0.35">
      <c r="A1020" s="8">
        <v>45436</v>
      </c>
      <c r="B1020" s="9" t="s">
        <v>23</v>
      </c>
      <c r="C1020" s="9" t="s">
        <v>34</v>
      </c>
      <c r="D1020" s="9" t="s">
        <v>38</v>
      </c>
      <c r="E1020" s="9" t="s">
        <v>22</v>
      </c>
      <c r="F1020" s="9">
        <v>109</v>
      </c>
      <c r="G1020" s="9">
        <v>189</v>
      </c>
      <c r="H1020" s="9">
        <v>1</v>
      </c>
      <c r="I1020" s="59"/>
      <c r="J1020" s="59"/>
      <c r="K1020" s="59"/>
      <c r="L1020" s="60">
        <f>IF(AND(A1020&gt;=Workings!$B$7, A1020&lt;=Workings!$C$7, B1020="Scheduled", G1020&gt;0, F1020&gt;0, (F1020/G1020)&gt;0.9, OR(D1020="RAK", D1020="CMN", D1020="AGA")), (J1020/F1020)*(F1020-(G1020*0.9)), 0)</f>
        <v>0</v>
      </c>
    </row>
    <row r="1021" spans="1:12" x14ac:dyDescent="0.35">
      <c r="A1021" s="8">
        <v>45436</v>
      </c>
      <c r="B1021" s="9" t="s">
        <v>23</v>
      </c>
      <c r="C1021" s="9" t="s">
        <v>34</v>
      </c>
      <c r="D1021" s="9" t="s">
        <v>39</v>
      </c>
      <c r="E1021" s="9" t="s">
        <v>22</v>
      </c>
      <c r="F1021" s="9">
        <v>133</v>
      </c>
      <c r="G1021" s="9">
        <v>150</v>
      </c>
      <c r="H1021" s="9">
        <v>1</v>
      </c>
      <c r="I1021" s="59"/>
      <c r="J1021" s="59"/>
      <c r="K1021" s="59"/>
      <c r="L1021" s="60">
        <f>IF(AND(A1021&gt;=Workings!$B$7, A1021&lt;=Workings!$C$7, B1021="Scheduled", G1021&gt;0, F1021&gt;0, (F1021/G1021)&gt;0.9, OR(D1021="RAK", D1021="CMN", D1021="AGA")), (J1021/F1021)*(F1021-(G1021*0.9)), 0)</f>
        <v>0</v>
      </c>
    </row>
    <row r="1022" spans="1:12" x14ac:dyDescent="0.35">
      <c r="A1022" s="8">
        <v>45436</v>
      </c>
      <c r="B1022" s="9" t="s">
        <v>23</v>
      </c>
      <c r="C1022" s="9" t="s">
        <v>34</v>
      </c>
      <c r="D1022" s="9" t="s">
        <v>21</v>
      </c>
      <c r="E1022" s="9" t="s">
        <v>22</v>
      </c>
      <c r="F1022" s="9">
        <v>116</v>
      </c>
      <c r="G1022" s="9">
        <v>180</v>
      </c>
      <c r="H1022" s="9">
        <v>1</v>
      </c>
      <c r="I1022" s="59"/>
      <c r="J1022" s="59"/>
      <c r="K1022" s="59"/>
      <c r="L1022" s="60">
        <f>IF(AND(A1022&gt;=Workings!$B$7, A1022&lt;=Workings!$C$7, B1022="Scheduled", G1022&gt;0, F1022&gt;0, (F1022/G1022)&gt;0.9, OR(D1022="RAK", D1022="CMN", D1022="AGA")), (J1022/F1022)*(F1022-(G1022*0.9)), 0)</f>
        <v>0</v>
      </c>
    </row>
    <row r="1023" spans="1:12" x14ac:dyDescent="0.35">
      <c r="A1023" s="8">
        <v>45436</v>
      </c>
      <c r="B1023" s="9" t="s">
        <v>23</v>
      </c>
      <c r="C1023" s="9" t="s">
        <v>34</v>
      </c>
      <c r="D1023" s="9" t="s">
        <v>38</v>
      </c>
      <c r="E1023" s="9" t="s">
        <v>24</v>
      </c>
      <c r="F1023" s="9">
        <v>180</v>
      </c>
      <c r="G1023" s="9">
        <v>189</v>
      </c>
      <c r="H1023" s="9">
        <v>1</v>
      </c>
      <c r="I1023" s="59">
        <v>63.84</v>
      </c>
      <c r="J1023" s="59">
        <v>3880.8</v>
      </c>
      <c r="K1023" s="59">
        <v>626.4</v>
      </c>
      <c r="L1023" s="60">
        <f>IF(AND(A1023&gt;=Workings!$B$7, A1023&lt;=Workings!$C$7, B1023="Scheduled", G1023&gt;0, F1023&gt;0, (F1023/G1023)&gt;0.9, OR(D1023="RAK", D1023="CMN", D1023="AGA")), (J1023/F1023)*(F1023-(G1023*0.9)), 0)</f>
        <v>213.44400000000016</v>
      </c>
    </row>
    <row r="1024" spans="1:12" x14ac:dyDescent="0.35">
      <c r="A1024" s="8">
        <v>45436</v>
      </c>
      <c r="B1024" s="9" t="s">
        <v>23</v>
      </c>
      <c r="C1024" s="9" t="s">
        <v>34</v>
      </c>
      <c r="D1024" s="9" t="s">
        <v>39</v>
      </c>
      <c r="E1024" s="9" t="s">
        <v>24</v>
      </c>
      <c r="F1024" s="9">
        <v>137</v>
      </c>
      <c r="G1024" s="9">
        <v>150</v>
      </c>
      <c r="H1024" s="9">
        <v>1</v>
      </c>
      <c r="I1024" s="59">
        <v>38.76</v>
      </c>
      <c r="J1024" s="59">
        <v>2953.72</v>
      </c>
      <c r="K1024" s="59">
        <v>532.44000000000005</v>
      </c>
      <c r="L1024" s="60">
        <f>IF(AND(A1024&gt;=Workings!$B$7, A1024&lt;=Workings!$C$7, B1024="Scheduled", G1024&gt;0, F1024&gt;0, (F1024/G1024)&gt;0.9, OR(D1024="RAK", D1024="CMN", D1024="AGA")), (J1024/F1024)*(F1024-(G1024*0.9)), 0)</f>
        <v>43.12</v>
      </c>
    </row>
    <row r="1025" spans="1:12" x14ac:dyDescent="0.35">
      <c r="A1025" s="8">
        <v>45436</v>
      </c>
      <c r="B1025" s="9" t="s">
        <v>23</v>
      </c>
      <c r="C1025" s="9" t="s">
        <v>34</v>
      </c>
      <c r="D1025" s="9" t="s">
        <v>21</v>
      </c>
      <c r="E1025" s="9" t="s">
        <v>24</v>
      </c>
      <c r="F1025" s="9">
        <v>160</v>
      </c>
      <c r="G1025" s="9">
        <v>180</v>
      </c>
      <c r="H1025" s="9">
        <v>1</v>
      </c>
      <c r="I1025" s="59">
        <v>35.11</v>
      </c>
      <c r="J1025" s="59">
        <v>3449.6</v>
      </c>
      <c r="K1025" s="59">
        <v>602.91</v>
      </c>
      <c r="L1025" s="60">
        <f>IF(AND(A1025&gt;=Workings!$B$7, A1025&lt;=Workings!$C$7, B1025="Scheduled", G1025&gt;0, F1025&gt;0, (F1025/G1025)&gt;0.9, OR(D1025="RAK", D1025="CMN", D1025="AGA")), (J1025/F1025)*(F1025-(G1025*0.9)), 0)</f>
        <v>0</v>
      </c>
    </row>
    <row r="1026" spans="1:12" x14ac:dyDescent="0.35">
      <c r="A1026" s="8">
        <v>45437</v>
      </c>
      <c r="B1026" s="9" t="s">
        <v>23</v>
      </c>
      <c r="C1026" s="9" t="s">
        <v>34</v>
      </c>
      <c r="D1026" s="9" t="s">
        <v>38</v>
      </c>
      <c r="E1026" s="9" t="s">
        <v>22</v>
      </c>
      <c r="F1026" s="9">
        <v>141</v>
      </c>
      <c r="G1026" s="9">
        <v>180</v>
      </c>
      <c r="H1026" s="9">
        <v>1</v>
      </c>
      <c r="I1026" s="59"/>
      <c r="J1026" s="59"/>
      <c r="K1026" s="59"/>
      <c r="L1026" s="60">
        <f>IF(AND(A1026&gt;=Workings!$B$7, A1026&lt;=Workings!$C$7, B1026="Scheduled", G1026&gt;0, F1026&gt;0, (F1026/G1026)&gt;0.9, OR(D1026="RAK", D1026="CMN", D1026="AGA")), (J1026/F1026)*(F1026-(G1026*0.9)), 0)</f>
        <v>0</v>
      </c>
    </row>
    <row r="1027" spans="1:12" x14ac:dyDescent="0.35">
      <c r="A1027" s="8">
        <v>45437</v>
      </c>
      <c r="B1027" s="9" t="s">
        <v>23</v>
      </c>
      <c r="C1027" s="9" t="s">
        <v>34</v>
      </c>
      <c r="D1027" s="9" t="s">
        <v>21</v>
      </c>
      <c r="E1027" s="9" t="s">
        <v>22</v>
      </c>
      <c r="F1027" s="9">
        <v>110</v>
      </c>
      <c r="G1027" s="9">
        <v>144</v>
      </c>
      <c r="H1027" s="9">
        <v>1</v>
      </c>
      <c r="I1027" s="59"/>
      <c r="J1027" s="59"/>
      <c r="K1027" s="59"/>
      <c r="L1027" s="60">
        <f>IF(AND(A1027&gt;=Workings!$B$7, A1027&lt;=Workings!$C$7, B1027="Scheduled", G1027&gt;0, F1027&gt;0, (F1027/G1027)&gt;0.9, OR(D1027="RAK", D1027="CMN", D1027="AGA")), (J1027/F1027)*(F1027-(G1027*0.9)), 0)</f>
        <v>0</v>
      </c>
    </row>
    <row r="1028" spans="1:12" x14ac:dyDescent="0.35">
      <c r="A1028" s="8">
        <v>45437</v>
      </c>
      <c r="B1028" s="9" t="s">
        <v>23</v>
      </c>
      <c r="C1028" s="9" t="s">
        <v>34</v>
      </c>
      <c r="D1028" s="9" t="s">
        <v>38</v>
      </c>
      <c r="E1028" s="9" t="s">
        <v>24</v>
      </c>
      <c r="F1028" s="9">
        <v>147</v>
      </c>
      <c r="G1028" s="9">
        <v>180</v>
      </c>
      <c r="H1028" s="9">
        <v>1</v>
      </c>
      <c r="I1028" s="59">
        <v>35.11</v>
      </c>
      <c r="J1028" s="59">
        <v>3169.32</v>
      </c>
      <c r="K1028" s="59">
        <v>602.91</v>
      </c>
      <c r="L1028" s="60">
        <f>IF(AND(A1028&gt;=Workings!$B$7, A1028&lt;=Workings!$C$7, B1028="Scheduled", G1028&gt;0, F1028&gt;0, (F1028/G1028)&gt;0.9, OR(D1028="RAK", D1028="CMN", D1028="AGA")), (J1028/F1028)*(F1028-(G1028*0.9)), 0)</f>
        <v>0</v>
      </c>
    </row>
    <row r="1029" spans="1:12" x14ac:dyDescent="0.35">
      <c r="A1029" s="8">
        <v>45437</v>
      </c>
      <c r="B1029" s="9" t="s">
        <v>23</v>
      </c>
      <c r="C1029" s="9" t="s">
        <v>34</v>
      </c>
      <c r="D1029" s="9" t="s">
        <v>21</v>
      </c>
      <c r="E1029" s="9" t="s">
        <v>24</v>
      </c>
      <c r="F1029" s="9">
        <v>122</v>
      </c>
      <c r="G1029" s="9">
        <v>144</v>
      </c>
      <c r="H1029" s="9">
        <v>1</v>
      </c>
      <c r="I1029" s="59">
        <v>23.26</v>
      </c>
      <c r="J1029" s="59">
        <v>2630.32</v>
      </c>
      <c r="K1029" s="59">
        <v>532.44000000000005</v>
      </c>
      <c r="L1029" s="60">
        <f>IF(AND(A1029&gt;=Workings!$B$7, A1029&lt;=Workings!$C$7, B1029="Scheduled", G1029&gt;0, F1029&gt;0, (F1029/G1029)&gt;0.9, OR(D1029="RAK", D1029="CMN", D1029="AGA")), (J1029/F1029)*(F1029-(G1029*0.9)), 0)</f>
        <v>0</v>
      </c>
    </row>
    <row r="1030" spans="1:12" x14ac:dyDescent="0.35">
      <c r="A1030" s="8">
        <v>45438</v>
      </c>
      <c r="B1030" s="9" t="s">
        <v>23</v>
      </c>
      <c r="C1030" s="9" t="s">
        <v>34</v>
      </c>
      <c r="D1030" s="9" t="s">
        <v>21</v>
      </c>
      <c r="E1030" s="9" t="s">
        <v>22</v>
      </c>
      <c r="F1030" s="9">
        <v>82</v>
      </c>
      <c r="G1030" s="9">
        <v>180</v>
      </c>
      <c r="H1030" s="9">
        <v>1</v>
      </c>
      <c r="I1030" s="59"/>
      <c r="J1030" s="59"/>
      <c r="K1030" s="59"/>
      <c r="L1030" s="60">
        <f>IF(AND(A1030&gt;=Workings!$B$7, A1030&lt;=Workings!$C$7, B1030="Scheduled", G1030&gt;0, F1030&gt;0, (F1030/G1030)&gt;0.9, OR(D1030="RAK", D1030="CMN", D1030="AGA")), (J1030/F1030)*(F1030-(G1030*0.9)), 0)</f>
        <v>0</v>
      </c>
    </row>
    <row r="1031" spans="1:12" x14ac:dyDescent="0.35">
      <c r="A1031" s="8">
        <v>45438</v>
      </c>
      <c r="B1031" s="9" t="s">
        <v>23</v>
      </c>
      <c r="C1031" s="9" t="s">
        <v>34</v>
      </c>
      <c r="D1031" s="9" t="s">
        <v>38</v>
      </c>
      <c r="E1031" s="9" t="s">
        <v>22</v>
      </c>
      <c r="F1031" s="9">
        <v>93</v>
      </c>
      <c r="G1031" s="9">
        <v>150</v>
      </c>
      <c r="H1031" s="9">
        <v>1</v>
      </c>
      <c r="I1031" s="59"/>
      <c r="J1031" s="59"/>
      <c r="K1031" s="59"/>
      <c r="L1031" s="60">
        <f>IF(AND(A1031&gt;=Workings!$B$7, A1031&lt;=Workings!$C$7, B1031="Scheduled", G1031&gt;0, F1031&gt;0, (F1031/G1031)&gt;0.9, OR(D1031="RAK", D1031="CMN", D1031="AGA")), (J1031/F1031)*(F1031-(G1031*0.9)), 0)</f>
        <v>0</v>
      </c>
    </row>
    <row r="1032" spans="1:12" x14ac:dyDescent="0.35">
      <c r="A1032" s="8">
        <v>45438</v>
      </c>
      <c r="B1032" s="9" t="s">
        <v>23</v>
      </c>
      <c r="C1032" s="9" t="s">
        <v>34</v>
      </c>
      <c r="D1032" s="9" t="s">
        <v>39</v>
      </c>
      <c r="E1032" s="9" t="s">
        <v>22</v>
      </c>
      <c r="F1032" s="9">
        <v>111</v>
      </c>
      <c r="G1032" s="9">
        <v>180</v>
      </c>
      <c r="H1032" s="9">
        <v>1</v>
      </c>
      <c r="I1032" s="59"/>
      <c r="J1032" s="59"/>
      <c r="K1032" s="59"/>
      <c r="L1032" s="60">
        <f>IF(AND(A1032&gt;=Workings!$B$7, A1032&lt;=Workings!$C$7, B1032="Scheduled", G1032&gt;0, F1032&gt;0, (F1032/G1032)&gt;0.9, OR(D1032="RAK", D1032="CMN", D1032="AGA")), (J1032/F1032)*(F1032-(G1032*0.9)), 0)</f>
        <v>0</v>
      </c>
    </row>
    <row r="1033" spans="1:12" x14ac:dyDescent="0.35">
      <c r="A1033" s="8">
        <v>45438</v>
      </c>
      <c r="B1033" s="9" t="s">
        <v>23</v>
      </c>
      <c r="C1033" s="9" t="s">
        <v>34</v>
      </c>
      <c r="D1033" s="9" t="s">
        <v>21</v>
      </c>
      <c r="E1033" s="9" t="s">
        <v>24</v>
      </c>
      <c r="F1033" s="9">
        <v>173</v>
      </c>
      <c r="G1033" s="9">
        <v>180</v>
      </c>
      <c r="H1033" s="9">
        <v>1</v>
      </c>
      <c r="I1033" s="59">
        <v>42.18</v>
      </c>
      <c r="J1033" s="59">
        <v>3729.88</v>
      </c>
      <c r="K1033" s="59">
        <v>579.41999999999996</v>
      </c>
      <c r="L1033" s="60">
        <f>IF(AND(A1033&gt;=Workings!$B$7, A1033&lt;=Workings!$C$7, B1033="Scheduled", G1033&gt;0, F1033&gt;0, (F1033/G1033)&gt;0.9, OR(D1033="RAK", D1033="CMN", D1033="AGA")), (J1033/F1033)*(F1033-(G1033*0.9)), 0)</f>
        <v>237.16000000000003</v>
      </c>
    </row>
    <row r="1034" spans="1:12" x14ac:dyDescent="0.35">
      <c r="A1034" s="8">
        <v>45438</v>
      </c>
      <c r="B1034" s="9" t="s">
        <v>23</v>
      </c>
      <c r="C1034" s="9" t="s">
        <v>34</v>
      </c>
      <c r="D1034" s="9" t="s">
        <v>38</v>
      </c>
      <c r="E1034" s="9" t="s">
        <v>24</v>
      </c>
      <c r="F1034" s="9">
        <v>149</v>
      </c>
      <c r="G1034" s="9">
        <v>150</v>
      </c>
      <c r="H1034" s="9">
        <v>1</v>
      </c>
      <c r="I1034" s="59">
        <v>46.51</v>
      </c>
      <c r="J1034" s="59">
        <v>3212.44</v>
      </c>
      <c r="K1034" s="59">
        <v>532.44000000000005</v>
      </c>
      <c r="L1034" s="60">
        <f>IF(AND(A1034&gt;=Workings!$B$7, A1034&lt;=Workings!$C$7, B1034="Scheduled", G1034&gt;0, F1034&gt;0, (F1034/G1034)&gt;0.9, OR(D1034="RAK", D1034="CMN", D1034="AGA")), (J1034/F1034)*(F1034-(G1034*0.9)), 0)</f>
        <v>301.83999999999997</v>
      </c>
    </row>
    <row r="1035" spans="1:12" x14ac:dyDescent="0.35">
      <c r="A1035" s="8">
        <v>45438</v>
      </c>
      <c r="B1035" s="9" t="s">
        <v>23</v>
      </c>
      <c r="C1035" s="9" t="s">
        <v>34</v>
      </c>
      <c r="D1035" s="9" t="s">
        <v>39</v>
      </c>
      <c r="E1035" s="9" t="s">
        <v>24</v>
      </c>
      <c r="F1035" s="9">
        <v>129</v>
      </c>
      <c r="G1035" s="9">
        <v>180</v>
      </c>
      <c r="H1035" s="9">
        <v>1</v>
      </c>
      <c r="I1035" s="59">
        <v>35.11</v>
      </c>
      <c r="J1035" s="59">
        <v>2781.24</v>
      </c>
      <c r="K1035" s="59">
        <v>602.91</v>
      </c>
      <c r="L1035" s="60">
        <f>IF(AND(A1035&gt;=Workings!$B$7, A1035&lt;=Workings!$C$7, B1035="Scheduled", G1035&gt;0, F1035&gt;0, (F1035/G1035)&gt;0.9, OR(D1035="RAK", D1035="CMN", D1035="AGA")), (J1035/F1035)*(F1035-(G1035*0.9)), 0)</f>
        <v>0</v>
      </c>
    </row>
    <row r="1036" spans="1:12" x14ac:dyDescent="0.35">
      <c r="A1036" s="8">
        <v>45439</v>
      </c>
      <c r="B1036" s="9" t="s">
        <v>23</v>
      </c>
      <c r="C1036" s="9" t="s">
        <v>34</v>
      </c>
      <c r="D1036" s="9" t="s">
        <v>38</v>
      </c>
      <c r="E1036" s="9" t="s">
        <v>22</v>
      </c>
      <c r="F1036" s="9">
        <v>126</v>
      </c>
      <c r="G1036" s="9">
        <v>174</v>
      </c>
      <c r="H1036" s="9">
        <v>1</v>
      </c>
      <c r="I1036" s="59"/>
      <c r="J1036" s="59"/>
      <c r="K1036" s="59"/>
      <c r="L1036" s="60">
        <f>IF(AND(A1036&gt;=Workings!$B$7, A1036&lt;=Workings!$C$7, B1036="Scheduled", G1036&gt;0, F1036&gt;0, (F1036/G1036)&gt;0.9, OR(D1036="RAK", D1036="CMN", D1036="AGA")), (J1036/F1036)*(F1036-(G1036*0.9)), 0)</f>
        <v>0</v>
      </c>
    </row>
    <row r="1037" spans="1:12" x14ac:dyDescent="0.35">
      <c r="A1037" s="8">
        <v>45439</v>
      </c>
      <c r="B1037" s="9" t="s">
        <v>23</v>
      </c>
      <c r="C1037" s="9" t="s">
        <v>34</v>
      </c>
      <c r="D1037" s="9" t="s">
        <v>39</v>
      </c>
      <c r="E1037" s="9" t="s">
        <v>22</v>
      </c>
      <c r="F1037" s="9">
        <v>132</v>
      </c>
      <c r="G1037" s="9">
        <v>180</v>
      </c>
      <c r="H1037" s="9">
        <v>1</v>
      </c>
      <c r="I1037" s="59"/>
      <c r="J1037" s="59"/>
      <c r="K1037" s="59"/>
      <c r="L1037" s="60">
        <f>IF(AND(A1037&gt;=Workings!$B$7, A1037&lt;=Workings!$C$7, B1037="Scheduled", G1037&gt;0, F1037&gt;0, (F1037/G1037)&gt;0.9, OR(D1037="RAK", D1037="CMN", D1037="AGA")), (J1037/F1037)*(F1037-(G1037*0.9)), 0)</f>
        <v>0</v>
      </c>
    </row>
    <row r="1038" spans="1:12" x14ac:dyDescent="0.35">
      <c r="A1038" s="8">
        <v>45439</v>
      </c>
      <c r="B1038" s="9" t="s">
        <v>23</v>
      </c>
      <c r="C1038" s="9" t="s">
        <v>34</v>
      </c>
      <c r="D1038" s="9" t="s">
        <v>21</v>
      </c>
      <c r="E1038" s="9" t="s">
        <v>22</v>
      </c>
      <c r="F1038" s="9">
        <v>154</v>
      </c>
      <c r="G1038" s="9">
        <v>180</v>
      </c>
      <c r="H1038" s="9">
        <v>1</v>
      </c>
      <c r="I1038" s="59"/>
      <c r="J1038" s="59"/>
      <c r="K1038" s="59"/>
      <c r="L1038" s="60">
        <f>IF(AND(A1038&gt;=Workings!$B$7, A1038&lt;=Workings!$C$7, B1038="Scheduled", G1038&gt;0, F1038&gt;0, (F1038/G1038)&gt;0.9, OR(D1038="RAK", D1038="CMN", D1038="AGA")), (J1038/F1038)*(F1038-(G1038*0.9)), 0)</f>
        <v>0</v>
      </c>
    </row>
    <row r="1039" spans="1:12" x14ac:dyDescent="0.35">
      <c r="A1039" s="8">
        <v>45439</v>
      </c>
      <c r="B1039" s="9" t="s">
        <v>23</v>
      </c>
      <c r="C1039" s="9" t="s">
        <v>34</v>
      </c>
      <c r="D1039" s="9" t="s">
        <v>38</v>
      </c>
      <c r="E1039" s="9" t="s">
        <v>24</v>
      </c>
      <c r="F1039" s="9">
        <v>140</v>
      </c>
      <c r="G1039" s="9">
        <v>174</v>
      </c>
      <c r="H1039" s="9">
        <v>1</v>
      </c>
      <c r="I1039" s="59">
        <v>35.11</v>
      </c>
      <c r="J1039" s="59">
        <v>3018.4</v>
      </c>
      <c r="K1039" s="59">
        <v>602.91</v>
      </c>
      <c r="L1039" s="60">
        <f>IF(AND(A1039&gt;=Workings!$B$7, A1039&lt;=Workings!$C$7, B1039="Scheduled", G1039&gt;0, F1039&gt;0, (F1039/G1039)&gt;0.9, OR(D1039="RAK", D1039="CMN", D1039="AGA")), (J1039/F1039)*(F1039-(G1039*0.9)), 0)</f>
        <v>0</v>
      </c>
    </row>
    <row r="1040" spans="1:12" x14ac:dyDescent="0.35">
      <c r="A1040" s="8">
        <v>45439</v>
      </c>
      <c r="B1040" s="9" t="s">
        <v>23</v>
      </c>
      <c r="C1040" s="9" t="s">
        <v>34</v>
      </c>
      <c r="D1040" s="9" t="s">
        <v>39</v>
      </c>
      <c r="E1040" s="9" t="s">
        <v>24</v>
      </c>
      <c r="F1040" s="9">
        <v>157</v>
      </c>
      <c r="G1040" s="9">
        <v>180</v>
      </c>
      <c r="H1040" s="9">
        <v>1</v>
      </c>
      <c r="I1040" s="59">
        <v>43.89</v>
      </c>
      <c r="J1040" s="59">
        <v>3384.92</v>
      </c>
      <c r="K1040" s="59">
        <v>602.91</v>
      </c>
      <c r="L1040" s="60">
        <f>IF(AND(A1040&gt;=Workings!$B$7, A1040&lt;=Workings!$C$7, B1040="Scheduled", G1040&gt;0, F1040&gt;0, (F1040/G1040)&gt;0.9, OR(D1040="RAK", D1040="CMN", D1040="AGA")), (J1040/F1040)*(F1040-(G1040*0.9)), 0)</f>
        <v>0</v>
      </c>
    </row>
    <row r="1041" spans="1:12" x14ac:dyDescent="0.35">
      <c r="A1041" s="8">
        <v>45439</v>
      </c>
      <c r="B1041" s="9" t="s">
        <v>23</v>
      </c>
      <c r="C1041" s="9" t="s">
        <v>34</v>
      </c>
      <c r="D1041" s="9" t="s">
        <v>21</v>
      </c>
      <c r="E1041" s="9" t="s">
        <v>24</v>
      </c>
      <c r="F1041" s="9">
        <v>135</v>
      </c>
      <c r="G1041" s="9">
        <v>180</v>
      </c>
      <c r="H1041" s="9">
        <v>1</v>
      </c>
      <c r="I1041" s="59">
        <v>35.11</v>
      </c>
      <c r="J1041" s="59">
        <v>2910.6</v>
      </c>
      <c r="K1041" s="59">
        <v>602.91</v>
      </c>
      <c r="L1041" s="60">
        <f>IF(AND(A1041&gt;=Workings!$B$7, A1041&lt;=Workings!$C$7, B1041="Scheduled", G1041&gt;0, F1041&gt;0, (F1041/G1041)&gt;0.9, OR(D1041="RAK", D1041="CMN", D1041="AGA")), (J1041/F1041)*(F1041-(G1041*0.9)), 0)</f>
        <v>0</v>
      </c>
    </row>
    <row r="1042" spans="1:12" x14ac:dyDescent="0.35">
      <c r="A1042" s="8">
        <v>45440</v>
      </c>
      <c r="B1042" s="9" t="s">
        <v>23</v>
      </c>
      <c r="C1042" s="9" t="s">
        <v>34</v>
      </c>
      <c r="D1042" s="9" t="s">
        <v>38</v>
      </c>
      <c r="E1042" s="9" t="s">
        <v>22</v>
      </c>
      <c r="F1042" s="9">
        <v>113</v>
      </c>
      <c r="G1042" s="9">
        <v>189</v>
      </c>
      <c r="H1042" s="9">
        <v>1</v>
      </c>
      <c r="I1042" s="59"/>
      <c r="J1042" s="59"/>
      <c r="K1042" s="59"/>
      <c r="L1042" s="60">
        <f>IF(AND(A1042&gt;=Workings!$B$7, A1042&lt;=Workings!$C$7, B1042="Scheduled", G1042&gt;0, F1042&gt;0, (F1042/G1042)&gt;0.9, OR(D1042="RAK", D1042="CMN", D1042="AGA")), (J1042/F1042)*(F1042-(G1042*0.9)), 0)</f>
        <v>0</v>
      </c>
    </row>
    <row r="1043" spans="1:12" x14ac:dyDescent="0.35">
      <c r="A1043" s="8">
        <v>45440</v>
      </c>
      <c r="B1043" s="9" t="s">
        <v>23</v>
      </c>
      <c r="C1043" s="9" t="s">
        <v>34</v>
      </c>
      <c r="D1043" s="9" t="s">
        <v>38</v>
      </c>
      <c r="E1043" s="9" t="s">
        <v>24</v>
      </c>
      <c r="F1043" s="9">
        <v>115</v>
      </c>
      <c r="G1043" s="9">
        <v>189</v>
      </c>
      <c r="H1043" s="9">
        <v>1</v>
      </c>
      <c r="I1043" s="59">
        <v>36.479999999999997</v>
      </c>
      <c r="J1043" s="59">
        <v>2479.4</v>
      </c>
      <c r="K1043" s="59">
        <v>626.4</v>
      </c>
      <c r="L1043" s="60">
        <f>IF(AND(A1043&gt;=Workings!$B$7, A1043&lt;=Workings!$C$7, B1043="Scheduled", G1043&gt;0, F1043&gt;0, (F1043/G1043)&gt;0.9, OR(D1043="RAK", D1043="CMN", D1043="AGA")), (J1043/F1043)*(F1043-(G1043*0.9)), 0)</f>
        <v>0</v>
      </c>
    </row>
    <row r="1044" spans="1:12" x14ac:dyDescent="0.35">
      <c r="A1044" s="8">
        <v>45441</v>
      </c>
      <c r="B1044" s="9" t="s">
        <v>23</v>
      </c>
      <c r="C1044" s="9" t="s">
        <v>34</v>
      </c>
      <c r="D1044" s="9" t="s">
        <v>38</v>
      </c>
      <c r="E1044" s="9" t="s">
        <v>22</v>
      </c>
      <c r="F1044" s="9">
        <v>105</v>
      </c>
      <c r="G1044" s="9">
        <v>189</v>
      </c>
      <c r="H1044" s="9">
        <v>1</v>
      </c>
      <c r="I1044" s="59"/>
      <c r="J1044" s="59"/>
      <c r="K1044" s="59"/>
      <c r="L1044" s="60">
        <f>IF(AND(A1044&gt;=Workings!$B$7, A1044&lt;=Workings!$C$7, B1044="Scheduled", G1044&gt;0, F1044&gt;0, (F1044/G1044)&gt;0.9, OR(D1044="RAK", D1044="CMN", D1044="AGA")), (J1044/F1044)*(F1044-(G1044*0.9)), 0)</f>
        <v>0</v>
      </c>
    </row>
    <row r="1045" spans="1:12" x14ac:dyDescent="0.35">
      <c r="A1045" s="8">
        <v>45441</v>
      </c>
      <c r="B1045" s="9" t="s">
        <v>23</v>
      </c>
      <c r="C1045" s="9" t="s">
        <v>34</v>
      </c>
      <c r="D1045" s="9" t="s">
        <v>21</v>
      </c>
      <c r="E1045" s="9" t="s">
        <v>22</v>
      </c>
      <c r="F1045" s="9">
        <v>127</v>
      </c>
      <c r="G1045" s="9">
        <v>150</v>
      </c>
      <c r="H1045" s="9">
        <v>1</v>
      </c>
      <c r="I1045" s="59"/>
      <c r="J1045" s="59"/>
      <c r="K1045" s="59"/>
      <c r="L1045" s="60">
        <f>IF(AND(A1045&gt;=Workings!$B$7, A1045&lt;=Workings!$C$7, B1045="Scheduled", G1045&gt;0, F1045&gt;0, (F1045/G1045)&gt;0.9, OR(D1045="RAK", D1045="CMN", D1045="AGA")), (J1045/F1045)*(F1045-(G1045*0.9)), 0)</f>
        <v>0</v>
      </c>
    </row>
    <row r="1046" spans="1:12" x14ac:dyDescent="0.35">
      <c r="A1046" s="8">
        <v>45441</v>
      </c>
      <c r="B1046" s="9" t="s">
        <v>23</v>
      </c>
      <c r="C1046" s="9" t="s">
        <v>34</v>
      </c>
      <c r="D1046" s="9" t="s">
        <v>39</v>
      </c>
      <c r="E1046" s="9" t="s">
        <v>22</v>
      </c>
      <c r="F1046" s="9">
        <v>109</v>
      </c>
      <c r="G1046" s="9">
        <v>150</v>
      </c>
      <c r="H1046" s="9">
        <v>1</v>
      </c>
      <c r="I1046" s="59"/>
      <c r="J1046" s="59"/>
      <c r="K1046" s="59"/>
      <c r="L1046" s="60">
        <f>IF(AND(A1046&gt;=Workings!$B$7, A1046&lt;=Workings!$C$7, B1046="Scheduled", G1046&gt;0, F1046&gt;0, (F1046/G1046)&gt;0.9, OR(D1046="RAK", D1046="CMN", D1046="AGA")), (J1046/F1046)*(F1046-(G1046*0.9)), 0)</f>
        <v>0</v>
      </c>
    </row>
    <row r="1047" spans="1:12" x14ac:dyDescent="0.35">
      <c r="A1047" s="8">
        <v>45441</v>
      </c>
      <c r="B1047" s="9" t="s">
        <v>23</v>
      </c>
      <c r="C1047" s="9" t="s">
        <v>34</v>
      </c>
      <c r="D1047" s="9" t="s">
        <v>38</v>
      </c>
      <c r="E1047" s="9" t="s">
        <v>24</v>
      </c>
      <c r="F1047" s="9">
        <v>126</v>
      </c>
      <c r="G1047" s="9">
        <v>189</v>
      </c>
      <c r="H1047" s="9">
        <v>1</v>
      </c>
      <c r="I1047" s="59">
        <v>45.6</v>
      </c>
      <c r="J1047" s="59">
        <v>2716.56</v>
      </c>
      <c r="K1047" s="59">
        <v>626.4</v>
      </c>
      <c r="L1047" s="60">
        <f>IF(AND(A1047&gt;=Workings!$B$7, A1047&lt;=Workings!$C$7, B1047="Scheduled", G1047&gt;0, F1047&gt;0, (F1047/G1047)&gt;0.9, OR(D1047="RAK", D1047="CMN", D1047="AGA")), (J1047/F1047)*(F1047-(G1047*0.9)), 0)</f>
        <v>0</v>
      </c>
    </row>
    <row r="1048" spans="1:12" x14ac:dyDescent="0.35">
      <c r="A1048" s="8">
        <v>45441</v>
      </c>
      <c r="B1048" s="9" t="s">
        <v>23</v>
      </c>
      <c r="C1048" s="9" t="s">
        <v>34</v>
      </c>
      <c r="D1048" s="9" t="s">
        <v>39</v>
      </c>
      <c r="E1048" s="9" t="s">
        <v>24</v>
      </c>
      <c r="F1048" s="9">
        <v>122</v>
      </c>
      <c r="G1048" s="9">
        <v>150</v>
      </c>
      <c r="H1048" s="9">
        <v>1</v>
      </c>
      <c r="I1048" s="59">
        <v>54.26</v>
      </c>
      <c r="J1048" s="59">
        <v>2630.32</v>
      </c>
      <c r="K1048" s="59">
        <v>532.44000000000005</v>
      </c>
      <c r="L1048" s="60">
        <f>IF(AND(A1048&gt;=Workings!$B$7, A1048&lt;=Workings!$C$7, B1048="Scheduled", G1048&gt;0, F1048&gt;0, (F1048/G1048)&gt;0.9, OR(D1048="RAK", D1048="CMN", D1048="AGA")), (J1048/F1048)*(F1048-(G1048*0.9)), 0)</f>
        <v>0</v>
      </c>
    </row>
    <row r="1049" spans="1:12" x14ac:dyDescent="0.35">
      <c r="A1049" s="8">
        <v>45442</v>
      </c>
      <c r="B1049" s="9" t="s">
        <v>23</v>
      </c>
      <c r="C1049" s="9" t="s">
        <v>34</v>
      </c>
      <c r="D1049" s="9" t="s">
        <v>38</v>
      </c>
      <c r="E1049" s="9" t="s">
        <v>22</v>
      </c>
      <c r="F1049" s="9">
        <v>154</v>
      </c>
      <c r="G1049" s="9">
        <v>189</v>
      </c>
      <c r="H1049" s="9">
        <v>1</v>
      </c>
      <c r="I1049" s="59"/>
      <c r="J1049" s="59"/>
      <c r="K1049" s="59"/>
      <c r="L1049" s="60">
        <f>IF(AND(A1049&gt;=Workings!$B$7, A1049&lt;=Workings!$C$7, B1049="Scheduled", G1049&gt;0, F1049&gt;0, (F1049/G1049)&gt;0.9, OR(D1049="RAK", D1049="CMN", D1049="AGA")), (J1049/F1049)*(F1049-(G1049*0.9)), 0)</f>
        <v>0</v>
      </c>
    </row>
    <row r="1050" spans="1:12" x14ac:dyDescent="0.35">
      <c r="A1050" s="8">
        <v>45442</v>
      </c>
      <c r="B1050" s="9" t="s">
        <v>23</v>
      </c>
      <c r="C1050" s="9" t="s">
        <v>34</v>
      </c>
      <c r="D1050" s="9" t="s">
        <v>21</v>
      </c>
      <c r="E1050" s="9" t="s">
        <v>22</v>
      </c>
      <c r="F1050" s="9">
        <v>130</v>
      </c>
      <c r="G1050" s="9">
        <v>150</v>
      </c>
      <c r="H1050" s="9">
        <v>1</v>
      </c>
      <c r="I1050" s="59"/>
      <c r="J1050" s="59"/>
      <c r="K1050" s="59"/>
      <c r="L1050" s="60">
        <f>IF(AND(A1050&gt;=Workings!$B$7, A1050&lt;=Workings!$C$7, B1050="Scheduled", G1050&gt;0, F1050&gt;0, (F1050/G1050)&gt;0.9, OR(D1050="RAK", D1050="CMN", D1050="AGA")), (J1050/F1050)*(F1050-(G1050*0.9)), 0)</f>
        <v>0</v>
      </c>
    </row>
    <row r="1051" spans="1:12" x14ac:dyDescent="0.35">
      <c r="A1051" s="8">
        <v>45442</v>
      </c>
      <c r="B1051" s="9" t="s">
        <v>23</v>
      </c>
      <c r="C1051" s="9" t="s">
        <v>34</v>
      </c>
      <c r="D1051" s="9" t="s">
        <v>38</v>
      </c>
      <c r="E1051" s="9" t="s">
        <v>24</v>
      </c>
      <c r="F1051" s="9">
        <v>178</v>
      </c>
      <c r="G1051" s="9">
        <v>189</v>
      </c>
      <c r="H1051" s="9">
        <v>1</v>
      </c>
      <c r="I1051" s="59">
        <v>63.84</v>
      </c>
      <c r="J1051" s="59">
        <v>3837.68</v>
      </c>
      <c r="K1051" s="59">
        <v>626.4</v>
      </c>
      <c r="L1051" s="60">
        <f>IF(AND(A1051&gt;=Workings!$B$7, A1051&lt;=Workings!$C$7, B1051="Scheduled", G1051&gt;0, F1051&gt;0, (F1051/G1051)&gt;0.9, OR(D1051="RAK", D1051="CMN", D1051="AGA")), (J1051/F1051)*(F1051-(G1051*0.9)), 0)</f>
        <v>170.32400000000013</v>
      </c>
    </row>
    <row r="1052" spans="1:12" x14ac:dyDescent="0.35">
      <c r="A1052" s="8">
        <v>45442</v>
      </c>
      <c r="B1052" s="9" t="s">
        <v>23</v>
      </c>
      <c r="C1052" s="9" t="s">
        <v>34</v>
      </c>
      <c r="D1052" s="9" t="s">
        <v>21</v>
      </c>
      <c r="E1052" s="9" t="s">
        <v>24</v>
      </c>
      <c r="F1052" s="9">
        <v>148</v>
      </c>
      <c r="G1052" s="9">
        <v>150</v>
      </c>
      <c r="H1052" s="9">
        <v>1</v>
      </c>
      <c r="I1052" s="59">
        <v>38.76</v>
      </c>
      <c r="J1052" s="59">
        <v>3190.88</v>
      </c>
      <c r="K1052" s="59">
        <v>532.44000000000005</v>
      </c>
      <c r="L1052" s="60">
        <f>IF(AND(A1052&gt;=Workings!$B$7, A1052&lt;=Workings!$C$7, B1052="Scheduled", G1052&gt;0, F1052&gt;0, (F1052/G1052)&gt;0.9, OR(D1052="RAK", D1052="CMN", D1052="AGA")), (J1052/F1052)*(F1052-(G1052*0.9)), 0)</f>
        <v>280.28000000000003</v>
      </c>
    </row>
    <row r="1053" spans="1:12" x14ac:dyDescent="0.35">
      <c r="A1053" s="8">
        <v>45442</v>
      </c>
      <c r="B1053" s="9" t="s">
        <v>25</v>
      </c>
      <c r="C1053" s="9" t="s">
        <v>34</v>
      </c>
      <c r="D1053" s="9" t="s">
        <v>21</v>
      </c>
      <c r="E1053" s="9" t="s">
        <v>24</v>
      </c>
      <c r="F1053" s="9">
        <v>0</v>
      </c>
      <c r="G1053" s="9">
        <v>150</v>
      </c>
      <c r="H1053" s="9">
        <v>1</v>
      </c>
      <c r="I1053" s="59">
        <v>658.92</v>
      </c>
      <c r="J1053" s="59"/>
      <c r="K1053" s="59">
        <v>532.44000000000005</v>
      </c>
      <c r="L1053" s="60">
        <f>IF(AND(A1053&gt;=Workings!$B$7, A1053&lt;=Workings!$C$7, B1053="Scheduled", G1053&gt;0, F1053&gt;0, (F1053/G1053)&gt;0.9, OR(D1053="RAK", D1053="CMN", D1053="AGA")), (J1053/F1053)*(F1053-(G1053*0.9)), 0)</f>
        <v>0</v>
      </c>
    </row>
    <row r="1054" spans="1:12" x14ac:dyDescent="0.35">
      <c r="A1054" s="8">
        <v>45443</v>
      </c>
      <c r="B1054" s="9" t="s">
        <v>23</v>
      </c>
      <c r="C1054" s="9" t="s">
        <v>34</v>
      </c>
      <c r="D1054" s="9" t="s">
        <v>38</v>
      </c>
      <c r="E1054" s="9" t="s">
        <v>22</v>
      </c>
      <c r="F1054" s="9">
        <v>104</v>
      </c>
      <c r="G1054" s="9">
        <v>144</v>
      </c>
      <c r="H1054" s="9">
        <v>1</v>
      </c>
      <c r="I1054" s="59"/>
      <c r="J1054" s="59"/>
      <c r="K1054" s="59"/>
      <c r="L1054" s="60">
        <f>IF(AND(A1054&gt;=Workings!$B$7, A1054&lt;=Workings!$C$7, B1054="Scheduled", G1054&gt;0, F1054&gt;0, (F1054/G1054)&gt;0.9, OR(D1054="RAK", D1054="CMN", D1054="AGA")), (J1054/F1054)*(F1054-(G1054*0.9)), 0)</f>
        <v>0</v>
      </c>
    </row>
    <row r="1055" spans="1:12" x14ac:dyDescent="0.35">
      <c r="A1055" s="8">
        <v>45443</v>
      </c>
      <c r="B1055" s="9" t="s">
        <v>23</v>
      </c>
      <c r="C1055" s="9" t="s">
        <v>34</v>
      </c>
      <c r="D1055" s="9" t="s">
        <v>39</v>
      </c>
      <c r="E1055" s="9" t="s">
        <v>22</v>
      </c>
      <c r="F1055" s="9">
        <v>103</v>
      </c>
      <c r="G1055" s="9">
        <v>180</v>
      </c>
      <c r="H1055" s="9">
        <v>1</v>
      </c>
      <c r="I1055" s="59"/>
      <c r="J1055" s="59"/>
      <c r="K1055" s="59"/>
      <c r="L1055" s="60">
        <f>IF(AND(A1055&gt;=Workings!$B$7, A1055&lt;=Workings!$C$7, B1055="Scheduled", G1055&gt;0, F1055&gt;0, (F1055/G1055)&gt;0.9, OR(D1055="RAK", D1055="CMN", D1055="AGA")), (J1055/F1055)*(F1055-(G1055*0.9)), 0)</f>
        <v>0</v>
      </c>
    </row>
    <row r="1056" spans="1:12" x14ac:dyDescent="0.35">
      <c r="A1056" s="8">
        <v>45443</v>
      </c>
      <c r="B1056" s="9" t="s">
        <v>23</v>
      </c>
      <c r="C1056" s="9" t="s">
        <v>34</v>
      </c>
      <c r="D1056" s="9" t="s">
        <v>21</v>
      </c>
      <c r="E1056" s="9" t="s">
        <v>22</v>
      </c>
      <c r="F1056" s="9">
        <v>102</v>
      </c>
      <c r="G1056" s="9">
        <v>180</v>
      </c>
      <c r="H1056" s="9">
        <v>1</v>
      </c>
      <c r="I1056" s="59"/>
      <c r="J1056" s="59"/>
      <c r="K1056" s="59"/>
      <c r="L1056" s="60">
        <f>IF(AND(A1056&gt;=Workings!$B$7, A1056&lt;=Workings!$C$7, B1056="Scheduled", G1056&gt;0, F1056&gt;0, (F1056/G1056)&gt;0.9, OR(D1056="RAK", D1056="CMN", D1056="AGA")), (J1056/F1056)*(F1056-(G1056*0.9)), 0)</f>
        <v>0</v>
      </c>
    </row>
    <row r="1057" spans="1:12" x14ac:dyDescent="0.35">
      <c r="A1057" s="8">
        <v>45443</v>
      </c>
      <c r="B1057" s="9" t="s">
        <v>23</v>
      </c>
      <c r="C1057" s="9" t="s">
        <v>34</v>
      </c>
      <c r="D1057" s="9" t="s">
        <v>38</v>
      </c>
      <c r="E1057" s="9" t="s">
        <v>24</v>
      </c>
      <c r="F1057" s="9">
        <v>146</v>
      </c>
      <c r="G1057" s="9">
        <v>144</v>
      </c>
      <c r="H1057" s="9">
        <v>1</v>
      </c>
      <c r="I1057" s="59">
        <v>38.76</v>
      </c>
      <c r="J1057" s="59">
        <v>3147.76</v>
      </c>
      <c r="K1057" s="59">
        <v>532.44000000000005</v>
      </c>
      <c r="L1057" s="60">
        <f>IF(AND(A1057&gt;=Workings!$B$7, A1057&lt;=Workings!$C$7, B1057="Scheduled", G1057&gt;0, F1057&gt;0, (F1057/G1057)&gt;0.9, OR(D1057="RAK", D1057="CMN", D1057="AGA")), (J1057/F1057)*(F1057-(G1057*0.9)), 0)</f>
        <v>353.58400000000017</v>
      </c>
    </row>
    <row r="1058" spans="1:12" x14ac:dyDescent="0.35">
      <c r="A1058" s="8">
        <v>45443</v>
      </c>
      <c r="B1058" s="9" t="s">
        <v>23</v>
      </c>
      <c r="C1058" s="9" t="s">
        <v>34</v>
      </c>
      <c r="D1058" s="9" t="s">
        <v>39</v>
      </c>
      <c r="E1058" s="9" t="s">
        <v>24</v>
      </c>
      <c r="F1058" s="9">
        <v>161</v>
      </c>
      <c r="G1058" s="9">
        <v>180</v>
      </c>
      <c r="H1058" s="9">
        <v>1</v>
      </c>
      <c r="I1058" s="59">
        <v>35.11</v>
      </c>
      <c r="J1058" s="59">
        <v>3471.16</v>
      </c>
      <c r="K1058" s="59">
        <v>602.91</v>
      </c>
      <c r="L1058" s="60">
        <f>IF(AND(A1058&gt;=Workings!$B$7, A1058&lt;=Workings!$C$7, B1058="Scheduled", G1058&gt;0, F1058&gt;0, (F1058/G1058)&gt;0.9, OR(D1058="RAK", D1058="CMN", D1058="AGA")), (J1058/F1058)*(F1058-(G1058*0.9)), 0)</f>
        <v>0</v>
      </c>
    </row>
    <row r="1059" spans="1:12" x14ac:dyDescent="0.35">
      <c r="A1059" s="8">
        <v>45443</v>
      </c>
      <c r="B1059" s="9" t="s">
        <v>23</v>
      </c>
      <c r="C1059" s="9" t="s">
        <v>34</v>
      </c>
      <c r="D1059" s="9" t="s">
        <v>21</v>
      </c>
      <c r="E1059" s="9" t="s">
        <v>24</v>
      </c>
      <c r="F1059" s="9">
        <v>181</v>
      </c>
      <c r="G1059" s="9">
        <v>180</v>
      </c>
      <c r="H1059" s="9">
        <v>1</v>
      </c>
      <c r="I1059" s="59">
        <v>52.67</v>
      </c>
      <c r="J1059" s="59">
        <v>3902.36</v>
      </c>
      <c r="K1059" s="59">
        <v>602.91</v>
      </c>
      <c r="L1059" s="60">
        <f>IF(AND(A1059&gt;=Workings!$B$7, A1059&lt;=Workings!$C$7, B1059="Scheduled", G1059&gt;0, F1059&gt;0, (F1059/G1059)&gt;0.9, OR(D1059="RAK", D1059="CMN", D1059="AGA")), (J1059/F1059)*(F1059-(G1059*0.9)), 0)</f>
        <v>409.64000000000004</v>
      </c>
    </row>
    <row r="1060" spans="1:12" x14ac:dyDescent="0.35">
      <c r="A1060" s="8">
        <v>45444</v>
      </c>
      <c r="B1060" s="9" t="s">
        <v>23</v>
      </c>
      <c r="C1060" s="9" t="s">
        <v>34</v>
      </c>
      <c r="D1060" s="9" t="s">
        <v>38</v>
      </c>
      <c r="E1060" s="9" t="s">
        <v>22</v>
      </c>
      <c r="F1060" s="9">
        <v>120</v>
      </c>
      <c r="G1060" s="9">
        <v>189</v>
      </c>
      <c r="H1060" s="9">
        <v>1</v>
      </c>
      <c r="I1060" s="59"/>
      <c r="J1060" s="59"/>
      <c r="K1060" s="59"/>
      <c r="L1060" s="60">
        <f>IF(AND(A1060&gt;=Workings!$B$7, A1060&lt;=Workings!$C$7, B1060="Scheduled", G1060&gt;0, F1060&gt;0, (F1060/G1060)&gt;0.9, OR(D1060="RAK", D1060="CMN", D1060="AGA")), (J1060/F1060)*(F1060-(G1060*0.9)), 0)</f>
        <v>0</v>
      </c>
    </row>
    <row r="1061" spans="1:12" x14ac:dyDescent="0.35">
      <c r="A1061" s="8">
        <v>45444</v>
      </c>
      <c r="B1061" s="9" t="s">
        <v>23</v>
      </c>
      <c r="C1061" s="9" t="s">
        <v>34</v>
      </c>
      <c r="D1061" s="9" t="s">
        <v>21</v>
      </c>
      <c r="E1061" s="9" t="s">
        <v>22</v>
      </c>
      <c r="F1061" s="9">
        <v>109</v>
      </c>
      <c r="G1061" s="9">
        <v>180</v>
      </c>
      <c r="H1061" s="9">
        <v>1</v>
      </c>
      <c r="I1061" s="59"/>
      <c r="J1061" s="59"/>
      <c r="K1061" s="59"/>
      <c r="L1061" s="60">
        <f>IF(AND(A1061&gt;=Workings!$B$7, A1061&lt;=Workings!$C$7, B1061="Scheduled", G1061&gt;0, F1061&gt;0, (F1061/G1061)&gt;0.9, OR(D1061="RAK", D1061="CMN", D1061="AGA")), (J1061/F1061)*(F1061-(G1061*0.9)), 0)</f>
        <v>0</v>
      </c>
    </row>
    <row r="1062" spans="1:12" x14ac:dyDescent="0.35">
      <c r="A1062" s="8">
        <v>45444</v>
      </c>
      <c r="B1062" s="9" t="s">
        <v>23</v>
      </c>
      <c r="C1062" s="9" t="s">
        <v>34</v>
      </c>
      <c r="D1062" s="9" t="s">
        <v>38</v>
      </c>
      <c r="E1062" s="9" t="s">
        <v>24</v>
      </c>
      <c r="F1062" s="9">
        <v>181</v>
      </c>
      <c r="G1062" s="9">
        <v>189</v>
      </c>
      <c r="H1062" s="9">
        <v>1</v>
      </c>
      <c r="I1062" s="59">
        <v>36.479999999999997</v>
      </c>
      <c r="J1062" s="59">
        <v>4354.8599999999997</v>
      </c>
      <c r="K1062" s="59">
        <v>626.4</v>
      </c>
      <c r="L1062" s="60">
        <f>IF(AND(A1062&gt;=Workings!$B$7, A1062&lt;=Workings!$C$7, B1062="Scheduled", G1062&gt;0, F1062&gt;0, (F1062/G1062)&gt;0.9, OR(D1062="RAK", D1062="CMN", D1062="AGA")), (J1062/F1062)*(F1062-(G1062*0.9)), 0)</f>
        <v>262.25400000000013</v>
      </c>
    </row>
    <row r="1063" spans="1:12" x14ac:dyDescent="0.35">
      <c r="A1063" s="8">
        <v>45444</v>
      </c>
      <c r="B1063" s="9" t="s">
        <v>23</v>
      </c>
      <c r="C1063" s="9" t="s">
        <v>34</v>
      </c>
      <c r="D1063" s="9" t="s">
        <v>21</v>
      </c>
      <c r="E1063" s="9" t="s">
        <v>24</v>
      </c>
      <c r="F1063" s="9">
        <v>166</v>
      </c>
      <c r="G1063" s="9">
        <v>180</v>
      </c>
      <c r="H1063" s="9">
        <v>1</v>
      </c>
      <c r="I1063" s="59">
        <v>42.18</v>
      </c>
      <c r="J1063" s="59">
        <v>3993.96</v>
      </c>
      <c r="K1063" s="59">
        <v>579.41999999999996</v>
      </c>
      <c r="L1063" s="60">
        <f>IF(AND(A1063&gt;=Workings!$B$7, A1063&lt;=Workings!$C$7, B1063="Scheduled", G1063&gt;0, F1063&gt;0, (F1063/G1063)&gt;0.9, OR(D1063="RAK", D1063="CMN", D1063="AGA")), (J1063/F1063)*(F1063-(G1063*0.9)), 0)</f>
        <v>96.24</v>
      </c>
    </row>
    <row r="1064" spans="1:12" x14ac:dyDescent="0.35">
      <c r="A1064" s="8">
        <v>45445</v>
      </c>
      <c r="B1064" s="9" t="s">
        <v>23</v>
      </c>
      <c r="C1064" s="9" t="s">
        <v>34</v>
      </c>
      <c r="D1064" s="9" t="s">
        <v>21</v>
      </c>
      <c r="E1064" s="9" t="s">
        <v>22</v>
      </c>
      <c r="F1064" s="9">
        <v>94</v>
      </c>
      <c r="G1064" s="9">
        <v>180</v>
      </c>
      <c r="H1064" s="9">
        <v>1</v>
      </c>
      <c r="I1064" s="59"/>
      <c r="J1064" s="59"/>
      <c r="K1064" s="59"/>
      <c r="L1064" s="60">
        <f>IF(AND(A1064&gt;=Workings!$B$7, A1064&lt;=Workings!$C$7, B1064="Scheduled", G1064&gt;0, F1064&gt;0, (F1064/G1064)&gt;0.9, OR(D1064="RAK", D1064="CMN", D1064="AGA")), (J1064/F1064)*(F1064-(G1064*0.9)), 0)</f>
        <v>0</v>
      </c>
    </row>
    <row r="1065" spans="1:12" x14ac:dyDescent="0.35">
      <c r="A1065" s="8">
        <v>45445</v>
      </c>
      <c r="B1065" s="9" t="s">
        <v>23</v>
      </c>
      <c r="C1065" s="9" t="s">
        <v>34</v>
      </c>
      <c r="D1065" s="9" t="s">
        <v>38</v>
      </c>
      <c r="E1065" s="9" t="s">
        <v>22</v>
      </c>
      <c r="F1065" s="9">
        <v>94</v>
      </c>
      <c r="G1065" s="9">
        <v>180</v>
      </c>
      <c r="H1065" s="9">
        <v>1</v>
      </c>
      <c r="I1065" s="59"/>
      <c r="J1065" s="59"/>
      <c r="K1065" s="59"/>
      <c r="L1065" s="60">
        <f>IF(AND(A1065&gt;=Workings!$B$7, A1065&lt;=Workings!$C$7, B1065="Scheduled", G1065&gt;0, F1065&gt;0, (F1065/G1065)&gt;0.9, OR(D1065="RAK", D1065="CMN", D1065="AGA")), (J1065/F1065)*(F1065-(G1065*0.9)), 0)</f>
        <v>0</v>
      </c>
    </row>
    <row r="1066" spans="1:12" x14ac:dyDescent="0.35">
      <c r="A1066" s="8">
        <v>45445</v>
      </c>
      <c r="B1066" s="9" t="s">
        <v>23</v>
      </c>
      <c r="C1066" s="9" t="s">
        <v>34</v>
      </c>
      <c r="D1066" s="9" t="s">
        <v>39</v>
      </c>
      <c r="E1066" s="9" t="s">
        <v>22</v>
      </c>
      <c r="F1066" s="9">
        <v>105</v>
      </c>
      <c r="G1066" s="9">
        <v>150</v>
      </c>
      <c r="H1066" s="9">
        <v>1</v>
      </c>
      <c r="I1066" s="59"/>
      <c r="J1066" s="59"/>
      <c r="K1066" s="59"/>
      <c r="L1066" s="60">
        <f>IF(AND(A1066&gt;=Workings!$B$7, A1066&lt;=Workings!$C$7, B1066="Scheduled", G1066&gt;0, F1066&gt;0, (F1066/G1066)&gt;0.9, OR(D1066="RAK", D1066="CMN", D1066="AGA")), (J1066/F1066)*(F1066-(G1066*0.9)), 0)</f>
        <v>0</v>
      </c>
    </row>
    <row r="1067" spans="1:12" x14ac:dyDescent="0.35">
      <c r="A1067" s="8">
        <v>45445</v>
      </c>
      <c r="B1067" s="9" t="s">
        <v>23</v>
      </c>
      <c r="C1067" s="9" t="s">
        <v>34</v>
      </c>
      <c r="D1067" s="9" t="s">
        <v>21</v>
      </c>
      <c r="E1067" s="9" t="s">
        <v>24</v>
      </c>
      <c r="F1067" s="9">
        <v>182</v>
      </c>
      <c r="G1067" s="9">
        <v>180</v>
      </c>
      <c r="H1067" s="9">
        <v>1</v>
      </c>
      <c r="I1067" s="59">
        <v>50.62</v>
      </c>
      <c r="J1067" s="59">
        <v>4378.92</v>
      </c>
      <c r="K1067" s="59">
        <v>579.41999999999996</v>
      </c>
      <c r="L1067" s="60">
        <f>IF(AND(A1067&gt;=Workings!$B$7, A1067&lt;=Workings!$C$7, B1067="Scheduled", G1067&gt;0, F1067&gt;0, (F1067/G1067)&gt;0.9, OR(D1067="RAK", D1067="CMN", D1067="AGA")), (J1067/F1067)*(F1067-(G1067*0.9)), 0)</f>
        <v>481.2</v>
      </c>
    </row>
    <row r="1068" spans="1:12" x14ac:dyDescent="0.35">
      <c r="A1068" s="8">
        <v>45445</v>
      </c>
      <c r="B1068" s="9" t="s">
        <v>23</v>
      </c>
      <c r="C1068" s="9" t="s">
        <v>34</v>
      </c>
      <c r="D1068" s="9" t="s">
        <v>38</v>
      </c>
      <c r="E1068" s="9" t="s">
        <v>24</v>
      </c>
      <c r="F1068" s="9">
        <v>168</v>
      </c>
      <c r="G1068" s="9">
        <v>180</v>
      </c>
      <c r="H1068" s="9">
        <v>1</v>
      </c>
      <c r="I1068" s="59">
        <v>33.74</v>
      </c>
      <c r="J1068" s="59">
        <v>4042.08</v>
      </c>
      <c r="K1068" s="59">
        <v>579.41999999999996</v>
      </c>
      <c r="L1068" s="60">
        <f>IF(AND(A1068&gt;=Workings!$B$7, A1068&lt;=Workings!$C$7, B1068="Scheduled", G1068&gt;0, F1068&gt;0, (F1068/G1068)&gt;0.9, OR(D1068="RAK", D1068="CMN", D1068="AGA")), (J1068/F1068)*(F1068-(G1068*0.9)), 0)</f>
        <v>144.35999999999999</v>
      </c>
    </row>
    <row r="1069" spans="1:12" x14ac:dyDescent="0.35">
      <c r="A1069" s="8">
        <v>45445</v>
      </c>
      <c r="B1069" s="9" t="s">
        <v>23</v>
      </c>
      <c r="C1069" s="9" t="s">
        <v>34</v>
      </c>
      <c r="D1069" s="9" t="s">
        <v>39</v>
      </c>
      <c r="E1069" s="9" t="s">
        <v>24</v>
      </c>
      <c r="F1069" s="9">
        <v>147</v>
      </c>
      <c r="G1069" s="9">
        <v>150</v>
      </c>
      <c r="H1069" s="9">
        <v>1</v>
      </c>
      <c r="I1069" s="59">
        <v>31.01</v>
      </c>
      <c r="J1069" s="59">
        <v>3536.82</v>
      </c>
      <c r="K1069" s="59">
        <v>532.44000000000005</v>
      </c>
      <c r="L1069" s="60">
        <f>IF(AND(A1069&gt;=Workings!$B$7, A1069&lt;=Workings!$C$7, B1069="Scheduled", G1069&gt;0, F1069&gt;0, (F1069/G1069)&gt;0.9, OR(D1069="RAK", D1069="CMN", D1069="AGA")), (J1069/F1069)*(F1069-(G1069*0.9)), 0)</f>
        <v>288.72000000000003</v>
      </c>
    </row>
    <row r="1070" spans="1:12" x14ac:dyDescent="0.35">
      <c r="A1070" s="8">
        <v>45446</v>
      </c>
      <c r="B1070" s="9" t="s">
        <v>23</v>
      </c>
      <c r="C1070" s="9" t="s">
        <v>34</v>
      </c>
      <c r="D1070" s="9" t="s">
        <v>38</v>
      </c>
      <c r="E1070" s="9" t="s">
        <v>22</v>
      </c>
      <c r="F1070" s="9">
        <v>130</v>
      </c>
      <c r="G1070" s="9">
        <v>150</v>
      </c>
      <c r="H1070" s="9">
        <v>1</v>
      </c>
      <c r="I1070" s="59"/>
      <c r="J1070" s="59"/>
      <c r="K1070" s="59"/>
      <c r="L1070" s="60">
        <f>IF(AND(A1070&gt;=Workings!$B$7, A1070&lt;=Workings!$C$7, B1070="Scheduled", G1070&gt;0, F1070&gt;0, (F1070/G1070)&gt;0.9, OR(D1070="RAK", D1070="CMN", D1070="AGA")), (J1070/F1070)*(F1070-(G1070*0.9)), 0)</f>
        <v>0</v>
      </c>
    </row>
    <row r="1071" spans="1:12" x14ac:dyDescent="0.35">
      <c r="A1071" s="8">
        <v>45446</v>
      </c>
      <c r="B1071" s="9" t="s">
        <v>23</v>
      </c>
      <c r="C1071" s="9" t="s">
        <v>34</v>
      </c>
      <c r="D1071" s="9" t="s">
        <v>39</v>
      </c>
      <c r="E1071" s="9" t="s">
        <v>22</v>
      </c>
      <c r="F1071" s="9">
        <v>111</v>
      </c>
      <c r="G1071" s="9">
        <v>150</v>
      </c>
      <c r="H1071" s="9">
        <v>1</v>
      </c>
      <c r="I1071" s="59"/>
      <c r="J1071" s="59"/>
      <c r="K1071" s="59"/>
      <c r="L1071" s="60">
        <f>IF(AND(A1071&gt;=Workings!$B$7, A1071&lt;=Workings!$C$7, B1071="Scheduled", G1071&gt;0, F1071&gt;0, (F1071/G1071)&gt;0.9, OR(D1071="RAK", D1071="CMN", D1071="AGA")), (J1071/F1071)*(F1071-(G1071*0.9)), 0)</f>
        <v>0</v>
      </c>
    </row>
    <row r="1072" spans="1:12" x14ac:dyDescent="0.35">
      <c r="A1072" s="8">
        <v>45446</v>
      </c>
      <c r="B1072" s="9" t="s">
        <v>23</v>
      </c>
      <c r="C1072" s="9" t="s">
        <v>34</v>
      </c>
      <c r="D1072" s="9" t="s">
        <v>21</v>
      </c>
      <c r="E1072" s="9" t="s">
        <v>22</v>
      </c>
      <c r="F1072" s="9">
        <v>121</v>
      </c>
      <c r="G1072" s="9">
        <v>180</v>
      </c>
      <c r="H1072" s="9">
        <v>1</v>
      </c>
      <c r="I1072" s="59"/>
      <c r="J1072" s="59"/>
      <c r="K1072" s="59"/>
      <c r="L1072" s="60">
        <f>IF(AND(A1072&gt;=Workings!$B$7, A1072&lt;=Workings!$C$7, B1072="Scheduled", G1072&gt;0, F1072&gt;0, (F1072/G1072)&gt;0.9, OR(D1072="RAK", D1072="CMN", D1072="AGA")), (J1072/F1072)*(F1072-(G1072*0.9)), 0)</f>
        <v>0</v>
      </c>
    </row>
    <row r="1073" spans="1:12" x14ac:dyDescent="0.35">
      <c r="A1073" s="8">
        <v>45446</v>
      </c>
      <c r="B1073" s="9" t="s">
        <v>23</v>
      </c>
      <c r="C1073" s="9" t="s">
        <v>34</v>
      </c>
      <c r="D1073" s="9" t="s">
        <v>38</v>
      </c>
      <c r="E1073" s="9" t="s">
        <v>24</v>
      </c>
      <c r="F1073" s="9">
        <v>148</v>
      </c>
      <c r="G1073" s="9">
        <v>150</v>
      </c>
      <c r="H1073" s="9">
        <v>1</v>
      </c>
      <c r="I1073" s="59">
        <v>31.01</v>
      </c>
      <c r="J1073" s="59">
        <v>3560.88</v>
      </c>
      <c r="K1073" s="59">
        <v>532.44000000000005</v>
      </c>
      <c r="L1073" s="60">
        <f>IF(AND(A1073&gt;=Workings!$B$7, A1073&lt;=Workings!$C$7, B1073="Scheduled", G1073&gt;0, F1073&gt;0, (F1073/G1073)&gt;0.9, OR(D1073="RAK", D1073="CMN", D1073="AGA")), (J1073/F1073)*(F1073-(G1073*0.9)), 0)</f>
        <v>312.78000000000003</v>
      </c>
    </row>
    <row r="1074" spans="1:12" x14ac:dyDescent="0.35">
      <c r="A1074" s="8">
        <v>45446</v>
      </c>
      <c r="B1074" s="9" t="s">
        <v>23</v>
      </c>
      <c r="C1074" s="9" t="s">
        <v>34</v>
      </c>
      <c r="D1074" s="9" t="s">
        <v>39</v>
      </c>
      <c r="E1074" s="9" t="s">
        <v>24</v>
      </c>
      <c r="F1074" s="9">
        <v>148</v>
      </c>
      <c r="G1074" s="9">
        <v>150</v>
      </c>
      <c r="H1074" s="9">
        <v>1</v>
      </c>
      <c r="I1074" s="59">
        <v>38.76</v>
      </c>
      <c r="J1074" s="59">
        <v>3560.88</v>
      </c>
      <c r="K1074" s="59">
        <v>532.44000000000005</v>
      </c>
      <c r="L1074" s="60">
        <f>IF(AND(A1074&gt;=Workings!$B$7, A1074&lt;=Workings!$C$7, B1074="Scheduled", G1074&gt;0, F1074&gt;0, (F1074/G1074)&gt;0.9, OR(D1074="RAK", D1074="CMN", D1074="AGA")), (J1074/F1074)*(F1074-(G1074*0.9)), 0)</f>
        <v>312.78000000000003</v>
      </c>
    </row>
    <row r="1075" spans="1:12" x14ac:dyDescent="0.35">
      <c r="A1075" s="8">
        <v>45446</v>
      </c>
      <c r="B1075" s="9" t="s">
        <v>23</v>
      </c>
      <c r="C1075" s="9" t="s">
        <v>34</v>
      </c>
      <c r="D1075" s="9" t="s">
        <v>21</v>
      </c>
      <c r="E1075" s="9" t="s">
        <v>24</v>
      </c>
      <c r="F1075" s="9">
        <v>152</v>
      </c>
      <c r="G1075" s="9">
        <v>180</v>
      </c>
      <c r="H1075" s="9">
        <v>1</v>
      </c>
      <c r="I1075" s="59">
        <v>43.89</v>
      </c>
      <c r="J1075" s="59">
        <v>3657.12</v>
      </c>
      <c r="K1075" s="59">
        <v>602.91</v>
      </c>
      <c r="L1075" s="60">
        <f>IF(AND(A1075&gt;=Workings!$B$7, A1075&lt;=Workings!$C$7, B1075="Scheduled", G1075&gt;0, F1075&gt;0, (F1075/G1075)&gt;0.9, OR(D1075="RAK", D1075="CMN", D1075="AGA")), (J1075/F1075)*(F1075-(G1075*0.9)), 0)</f>
        <v>0</v>
      </c>
    </row>
    <row r="1076" spans="1:12" x14ac:dyDescent="0.35">
      <c r="A1076" s="8">
        <v>45447</v>
      </c>
      <c r="B1076" s="9" t="s">
        <v>23</v>
      </c>
      <c r="C1076" s="9" t="s">
        <v>34</v>
      </c>
      <c r="D1076" s="9" t="s">
        <v>38</v>
      </c>
      <c r="E1076" s="9" t="s">
        <v>22</v>
      </c>
      <c r="F1076" s="9">
        <v>57</v>
      </c>
      <c r="G1076" s="9">
        <v>180</v>
      </c>
      <c r="H1076" s="9">
        <v>1</v>
      </c>
      <c r="I1076" s="59"/>
      <c r="J1076" s="59"/>
      <c r="K1076" s="59"/>
      <c r="L1076" s="60">
        <f>IF(AND(A1076&gt;=Workings!$B$7, A1076&lt;=Workings!$C$7, B1076="Scheduled", G1076&gt;0, F1076&gt;0, (F1076/G1076)&gt;0.9, OR(D1076="RAK", D1076="CMN", D1076="AGA")), (J1076/F1076)*(F1076-(G1076*0.9)), 0)</f>
        <v>0</v>
      </c>
    </row>
    <row r="1077" spans="1:12" x14ac:dyDescent="0.35">
      <c r="A1077" s="8">
        <v>45447</v>
      </c>
      <c r="B1077" s="9" t="s">
        <v>23</v>
      </c>
      <c r="C1077" s="9" t="s">
        <v>34</v>
      </c>
      <c r="D1077" s="9" t="s">
        <v>38</v>
      </c>
      <c r="E1077" s="9" t="s">
        <v>24</v>
      </c>
      <c r="F1077" s="9">
        <v>129</v>
      </c>
      <c r="G1077" s="9">
        <v>180</v>
      </c>
      <c r="H1077" s="9">
        <v>1</v>
      </c>
      <c r="I1077" s="59">
        <v>43.89</v>
      </c>
      <c r="J1077" s="59">
        <v>3103.74</v>
      </c>
      <c r="K1077" s="59">
        <v>602.91</v>
      </c>
      <c r="L1077" s="60">
        <f>IF(AND(A1077&gt;=Workings!$B$7, A1077&lt;=Workings!$C$7, B1077="Scheduled", G1077&gt;0, F1077&gt;0, (F1077/G1077)&gt;0.9, OR(D1077="RAK", D1077="CMN", D1077="AGA")), (J1077/F1077)*(F1077-(G1077*0.9)), 0)</f>
        <v>0</v>
      </c>
    </row>
    <row r="1078" spans="1:12" x14ac:dyDescent="0.35">
      <c r="A1078" s="8">
        <v>45448</v>
      </c>
      <c r="B1078" s="9" t="s">
        <v>23</v>
      </c>
      <c r="C1078" s="9" t="s">
        <v>34</v>
      </c>
      <c r="D1078" s="9" t="s">
        <v>38</v>
      </c>
      <c r="E1078" s="9" t="s">
        <v>22</v>
      </c>
      <c r="F1078" s="9">
        <v>70</v>
      </c>
      <c r="G1078" s="9">
        <v>189</v>
      </c>
      <c r="H1078" s="9">
        <v>1</v>
      </c>
      <c r="I1078" s="59"/>
      <c r="J1078" s="59"/>
      <c r="K1078" s="59"/>
      <c r="L1078" s="60">
        <f>IF(AND(A1078&gt;=Workings!$B$7, A1078&lt;=Workings!$C$7, B1078="Scheduled", G1078&gt;0, F1078&gt;0, (F1078/G1078)&gt;0.9, OR(D1078="RAK", D1078="CMN", D1078="AGA")), (J1078/F1078)*(F1078-(G1078*0.9)), 0)</f>
        <v>0</v>
      </c>
    </row>
    <row r="1079" spans="1:12" x14ac:dyDescent="0.35">
      <c r="A1079" s="8">
        <v>45448</v>
      </c>
      <c r="B1079" s="9" t="s">
        <v>23</v>
      </c>
      <c r="C1079" s="9" t="s">
        <v>34</v>
      </c>
      <c r="D1079" s="9" t="s">
        <v>21</v>
      </c>
      <c r="E1079" s="9" t="s">
        <v>22</v>
      </c>
      <c r="F1079" s="9">
        <v>67</v>
      </c>
      <c r="G1079" s="9">
        <v>150</v>
      </c>
      <c r="H1079" s="9">
        <v>1</v>
      </c>
      <c r="I1079" s="59"/>
      <c r="J1079" s="59"/>
      <c r="K1079" s="59"/>
      <c r="L1079" s="60">
        <f>IF(AND(A1079&gt;=Workings!$B$7, A1079&lt;=Workings!$C$7, B1079="Scheduled", G1079&gt;0, F1079&gt;0, (F1079/G1079)&gt;0.9, OR(D1079="RAK", D1079="CMN", D1079="AGA")), (J1079/F1079)*(F1079-(G1079*0.9)), 0)</f>
        <v>0</v>
      </c>
    </row>
    <row r="1080" spans="1:12" x14ac:dyDescent="0.35">
      <c r="A1080" s="8">
        <v>45448</v>
      </c>
      <c r="B1080" s="9" t="s">
        <v>23</v>
      </c>
      <c r="C1080" s="9" t="s">
        <v>34</v>
      </c>
      <c r="D1080" s="9" t="s">
        <v>39</v>
      </c>
      <c r="E1080" s="9" t="s">
        <v>22</v>
      </c>
      <c r="F1080" s="9">
        <v>83</v>
      </c>
      <c r="G1080" s="9">
        <v>150</v>
      </c>
      <c r="H1080" s="9">
        <v>1</v>
      </c>
      <c r="I1080" s="59"/>
      <c r="J1080" s="59"/>
      <c r="K1080" s="59"/>
      <c r="L1080" s="60">
        <f>IF(AND(A1080&gt;=Workings!$B$7, A1080&lt;=Workings!$C$7, B1080="Scheduled", G1080&gt;0, F1080&gt;0, (F1080/G1080)&gt;0.9, OR(D1080="RAK", D1080="CMN", D1080="AGA")), (J1080/F1080)*(F1080-(G1080*0.9)), 0)</f>
        <v>0</v>
      </c>
    </row>
    <row r="1081" spans="1:12" x14ac:dyDescent="0.35">
      <c r="A1081" s="8">
        <v>45448</v>
      </c>
      <c r="B1081" s="9" t="s">
        <v>23</v>
      </c>
      <c r="C1081" s="9" t="s">
        <v>34</v>
      </c>
      <c r="D1081" s="9" t="s">
        <v>38</v>
      </c>
      <c r="E1081" s="9" t="s">
        <v>24</v>
      </c>
      <c r="F1081" s="9">
        <v>74</v>
      </c>
      <c r="G1081" s="9">
        <v>189</v>
      </c>
      <c r="H1081" s="9">
        <v>1</v>
      </c>
      <c r="I1081" s="59">
        <v>27.36</v>
      </c>
      <c r="J1081" s="59">
        <v>1780.44</v>
      </c>
      <c r="K1081" s="59">
        <v>626.4</v>
      </c>
      <c r="L1081" s="60">
        <f>IF(AND(A1081&gt;=Workings!$B$7, A1081&lt;=Workings!$C$7, B1081="Scheduled", G1081&gt;0, F1081&gt;0, (F1081/G1081)&gt;0.9, OR(D1081="RAK", D1081="CMN", D1081="AGA")), (J1081/F1081)*(F1081-(G1081*0.9)), 0)</f>
        <v>0</v>
      </c>
    </row>
    <row r="1082" spans="1:12" x14ac:dyDescent="0.35">
      <c r="A1082" s="8">
        <v>45448</v>
      </c>
      <c r="B1082" s="9" t="s">
        <v>23</v>
      </c>
      <c r="C1082" s="9" t="s">
        <v>34</v>
      </c>
      <c r="D1082" s="9" t="s">
        <v>39</v>
      </c>
      <c r="E1082" s="9" t="s">
        <v>24</v>
      </c>
      <c r="F1082" s="9">
        <v>117</v>
      </c>
      <c r="G1082" s="9">
        <v>150</v>
      </c>
      <c r="H1082" s="9">
        <v>1</v>
      </c>
      <c r="I1082" s="59">
        <v>54.26</v>
      </c>
      <c r="J1082" s="59">
        <v>2815.02</v>
      </c>
      <c r="K1082" s="59">
        <v>532.44000000000005</v>
      </c>
      <c r="L1082" s="60">
        <f>IF(AND(A1082&gt;=Workings!$B$7, A1082&lt;=Workings!$C$7, B1082="Scheduled", G1082&gt;0, F1082&gt;0, (F1082/G1082)&gt;0.9, OR(D1082="RAK", D1082="CMN", D1082="AGA")), (J1082/F1082)*(F1082-(G1082*0.9)), 0)</f>
        <v>0</v>
      </c>
    </row>
    <row r="1083" spans="1:12" x14ac:dyDescent="0.35">
      <c r="A1083" s="8">
        <v>45448</v>
      </c>
      <c r="B1083" s="9" t="s">
        <v>23</v>
      </c>
      <c r="C1083" s="9" t="s">
        <v>34</v>
      </c>
      <c r="D1083" s="9" t="s">
        <v>21</v>
      </c>
      <c r="E1083" s="9" t="s">
        <v>24</v>
      </c>
      <c r="F1083" s="9">
        <v>63</v>
      </c>
      <c r="G1083" s="9">
        <v>150</v>
      </c>
      <c r="H1083" s="9">
        <v>1</v>
      </c>
      <c r="I1083" s="59">
        <v>23.26</v>
      </c>
      <c r="J1083" s="59">
        <v>1515.78</v>
      </c>
      <c r="K1083" s="59">
        <v>532.44000000000005</v>
      </c>
      <c r="L1083" s="60">
        <f>IF(AND(A1083&gt;=Workings!$B$7, A1083&lt;=Workings!$C$7, B1083="Scheduled", G1083&gt;0, F1083&gt;0, (F1083/G1083)&gt;0.9, OR(D1083="RAK", D1083="CMN", D1083="AGA")), (J1083/F1083)*(F1083-(G1083*0.9)), 0)</f>
        <v>0</v>
      </c>
    </row>
    <row r="1084" spans="1:12" x14ac:dyDescent="0.35">
      <c r="A1084" s="8">
        <v>45449</v>
      </c>
      <c r="B1084" s="9" t="s">
        <v>23</v>
      </c>
      <c r="C1084" s="9" t="s">
        <v>34</v>
      </c>
      <c r="D1084" s="9" t="s">
        <v>38</v>
      </c>
      <c r="E1084" s="9" t="s">
        <v>22</v>
      </c>
      <c r="F1084" s="9">
        <v>99</v>
      </c>
      <c r="G1084" s="9">
        <v>186</v>
      </c>
      <c r="H1084" s="9">
        <v>1</v>
      </c>
      <c r="I1084" s="59"/>
      <c r="J1084" s="59"/>
      <c r="K1084" s="59"/>
      <c r="L1084" s="60">
        <f>IF(AND(A1084&gt;=Workings!$B$7, A1084&lt;=Workings!$C$7, B1084="Scheduled", G1084&gt;0, F1084&gt;0, (F1084/G1084)&gt;0.9, OR(D1084="RAK", D1084="CMN", D1084="AGA")), (J1084/F1084)*(F1084-(G1084*0.9)), 0)</f>
        <v>0</v>
      </c>
    </row>
    <row r="1085" spans="1:12" x14ac:dyDescent="0.35">
      <c r="A1085" s="8">
        <v>45449</v>
      </c>
      <c r="B1085" s="9" t="s">
        <v>23</v>
      </c>
      <c r="C1085" s="9" t="s">
        <v>34</v>
      </c>
      <c r="D1085" s="9" t="s">
        <v>21</v>
      </c>
      <c r="E1085" s="9" t="s">
        <v>22</v>
      </c>
      <c r="F1085" s="9">
        <v>121</v>
      </c>
      <c r="G1085" s="9">
        <v>180</v>
      </c>
      <c r="H1085" s="9">
        <v>1</v>
      </c>
      <c r="I1085" s="59"/>
      <c r="J1085" s="59"/>
      <c r="K1085" s="59"/>
      <c r="L1085" s="60">
        <f>IF(AND(A1085&gt;=Workings!$B$7, A1085&lt;=Workings!$C$7, B1085="Scheduled", G1085&gt;0, F1085&gt;0, (F1085/G1085)&gt;0.9, OR(D1085="RAK", D1085="CMN", D1085="AGA")), (J1085/F1085)*(F1085-(G1085*0.9)), 0)</f>
        <v>0</v>
      </c>
    </row>
    <row r="1086" spans="1:12" x14ac:dyDescent="0.35">
      <c r="A1086" s="8">
        <v>45449</v>
      </c>
      <c r="B1086" s="9" t="s">
        <v>23</v>
      </c>
      <c r="C1086" s="9" t="s">
        <v>34</v>
      </c>
      <c r="D1086" s="9" t="s">
        <v>38</v>
      </c>
      <c r="E1086" s="9" t="s">
        <v>24</v>
      </c>
      <c r="F1086" s="9">
        <v>127</v>
      </c>
      <c r="G1086" s="9">
        <v>186</v>
      </c>
      <c r="H1086" s="9">
        <v>1</v>
      </c>
      <c r="I1086" s="59">
        <v>36.479999999999997</v>
      </c>
      <c r="J1086" s="59">
        <v>3055.62</v>
      </c>
      <c r="K1086" s="59">
        <v>626.4</v>
      </c>
      <c r="L1086" s="60">
        <f>IF(AND(A1086&gt;=Workings!$B$7, A1086&lt;=Workings!$C$7, B1086="Scheduled", G1086&gt;0, F1086&gt;0, (F1086/G1086)&gt;0.9, OR(D1086="RAK", D1086="CMN", D1086="AGA")), (J1086/F1086)*(F1086-(G1086*0.9)), 0)</f>
        <v>0</v>
      </c>
    </row>
    <row r="1087" spans="1:12" x14ac:dyDescent="0.35">
      <c r="A1087" s="8">
        <v>45449</v>
      </c>
      <c r="B1087" s="9" t="s">
        <v>23</v>
      </c>
      <c r="C1087" s="9" t="s">
        <v>34</v>
      </c>
      <c r="D1087" s="9" t="s">
        <v>21</v>
      </c>
      <c r="E1087" s="9" t="s">
        <v>24</v>
      </c>
      <c r="F1087" s="9">
        <v>85</v>
      </c>
      <c r="G1087" s="9">
        <v>180</v>
      </c>
      <c r="H1087" s="9">
        <v>1</v>
      </c>
      <c r="I1087" s="59">
        <v>25.31</v>
      </c>
      <c r="J1087" s="59">
        <v>2045.1</v>
      </c>
      <c r="K1087" s="59">
        <v>579.41999999999996</v>
      </c>
      <c r="L1087" s="60">
        <f>IF(AND(A1087&gt;=Workings!$B$7, A1087&lt;=Workings!$C$7, B1087="Scheduled", G1087&gt;0, F1087&gt;0, (F1087/G1087)&gt;0.9, OR(D1087="RAK", D1087="CMN", D1087="AGA")), (J1087/F1087)*(F1087-(G1087*0.9)), 0)</f>
        <v>0</v>
      </c>
    </row>
    <row r="1088" spans="1:12" x14ac:dyDescent="0.35">
      <c r="A1088" s="8">
        <v>45450</v>
      </c>
      <c r="B1088" s="9" t="s">
        <v>23</v>
      </c>
      <c r="C1088" s="9" t="s">
        <v>34</v>
      </c>
      <c r="D1088" s="9" t="s">
        <v>38</v>
      </c>
      <c r="E1088" s="9" t="s">
        <v>22</v>
      </c>
      <c r="F1088" s="9">
        <v>109</v>
      </c>
      <c r="G1088" s="9">
        <v>150</v>
      </c>
      <c r="H1088" s="9">
        <v>1</v>
      </c>
      <c r="I1088" s="59"/>
      <c r="J1088" s="59"/>
      <c r="K1088" s="59"/>
      <c r="L1088" s="60">
        <f>IF(AND(A1088&gt;=Workings!$B$7, A1088&lt;=Workings!$C$7, B1088="Scheduled", G1088&gt;0, F1088&gt;0, (F1088/G1088)&gt;0.9, OR(D1088="RAK", D1088="CMN", D1088="AGA")), (J1088/F1088)*(F1088-(G1088*0.9)), 0)</f>
        <v>0</v>
      </c>
    </row>
    <row r="1089" spans="1:12" x14ac:dyDescent="0.35">
      <c r="A1089" s="8">
        <v>45450</v>
      </c>
      <c r="B1089" s="9" t="s">
        <v>23</v>
      </c>
      <c r="C1089" s="9" t="s">
        <v>34</v>
      </c>
      <c r="D1089" s="9" t="s">
        <v>39</v>
      </c>
      <c r="E1089" s="9" t="s">
        <v>22</v>
      </c>
      <c r="F1089" s="9">
        <v>104</v>
      </c>
      <c r="G1089" s="9">
        <v>150</v>
      </c>
      <c r="H1089" s="9">
        <v>1</v>
      </c>
      <c r="I1089" s="59"/>
      <c r="J1089" s="59"/>
      <c r="K1089" s="59"/>
      <c r="L1089" s="60">
        <f>IF(AND(A1089&gt;=Workings!$B$7, A1089&lt;=Workings!$C$7, B1089="Scheduled", G1089&gt;0, F1089&gt;0, (F1089/G1089)&gt;0.9, OR(D1089="RAK", D1089="CMN", D1089="AGA")), (J1089/F1089)*(F1089-(G1089*0.9)), 0)</f>
        <v>0</v>
      </c>
    </row>
    <row r="1090" spans="1:12" x14ac:dyDescent="0.35">
      <c r="A1090" s="8">
        <v>45450</v>
      </c>
      <c r="B1090" s="9" t="s">
        <v>23</v>
      </c>
      <c r="C1090" s="9" t="s">
        <v>34</v>
      </c>
      <c r="D1090" s="9" t="s">
        <v>21</v>
      </c>
      <c r="E1090" s="9" t="s">
        <v>22</v>
      </c>
      <c r="F1090" s="9">
        <v>147</v>
      </c>
      <c r="G1090" s="9">
        <v>180</v>
      </c>
      <c r="H1090" s="9">
        <v>1</v>
      </c>
      <c r="I1090" s="59"/>
      <c r="J1090" s="59"/>
      <c r="K1090" s="59"/>
      <c r="L1090" s="60">
        <f>IF(AND(A1090&gt;=Workings!$B$7, A1090&lt;=Workings!$C$7, B1090="Scheduled", G1090&gt;0, F1090&gt;0, (F1090/G1090)&gt;0.9, OR(D1090="RAK", D1090="CMN", D1090="AGA")), (J1090/F1090)*(F1090-(G1090*0.9)), 0)</f>
        <v>0</v>
      </c>
    </row>
    <row r="1091" spans="1:12" x14ac:dyDescent="0.35">
      <c r="A1091" s="8">
        <v>45450</v>
      </c>
      <c r="B1091" s="9" t="s">
        <v>23</v>
      </c>
      <c r="C1091" s="9" t="s">
        <v>34</v>
      </c>
      <c r="D1091" s="9" t="s">
        <v>38</v>
      </c>
      <c r="E1091" s="9" t="s">
        <v>24</v>
      </c>
      <c r="F1091" s="9">
        <v>139</v>
      </c>
      <c r="G1091" s="9">
        <v>150</v>
      </c>
      <c r="H1091" s="9">
        <v>1</v>
      </c>
      <c r="I1091" s="59">
        <v>23.26</v>
      </c>
      <c r="J1091" s="59">
        <v>3344.34</v>
      </c>
      <c r="K1091" s="59">
        <v>532.44000000000005</v>
      </c>
      <c r="L1091" s="60">
        <f>IF(AND(A1091&gt;=Workings!$B$7, A1091&lt;=Workings!$C$7, B1091="Scheduled", G1091&gt;0, F1091&gt;0, (F1091/G1091)&gt;0.9, OR(D1091="RAK", D1091="CMN", D1091="AGA")), (J1091/F1091)*(F1091-(G1091*0.9)), 0)</f>
        <v>96.240000000000009</v>
      </c>
    </row>
    <row r="1092" spans="1:12" x14ac:dyDescent="0.35">
      <c r="A1092" s="8">
        <v>45450</v>
      </c>
      <c r="B1092" s="9" t="s">
        <v>23</v>
      </c>
      <c r="C1092" s="9" t="s">
        <v>34</v>
      </c>
      <c r="D1092" s="9" t="s">
        <v>39</v>
      </c>
      <c r="E1092" s="9" t="s">
        <v>24</v>
      </c>
      <c r="F1092" s="9">
        <v>119</v>
      </c>
      <c r="G1092" s="9">
        <v>150</v>
      </c>
      <c r="H1092" s="9">
        <v>1</v>
      </c>
      <c r="I1092" s="59">
        <v>31.01</v>
      </c>
      <c r="J1092" s="59">
        <v>2863.14</v>
      </c>
      <c r="K1092" s="59">
        <v>532.44000000000005</v>
      </c>
      <c r="L1092" s="60">
        <f>IF(AND(A1092&gt;=Workings!$B$7, A1092&lt;=Workings!$C$7, B1092="Scheduled", G1092&gt;0, F1092&gt;0, (F1092/G1092)&gt;0.9, OR(D1092="RAK", D1092="CMN", D1092="AGA")), (J1092/F1092)*(F1092-(G1092*0.9)), 0)</f>
        <v>0</v>
      </c>
    </row>
    <row r="1093" spans="1:12" x14ac:dyDescent="0.35">
      <c r="A1093" s="8">
        <v>45450</v>
      </c>
      <c r="B1093" s="9" t="s">
        <v>23</v>
      </c>
      <c r="C1093" s="9" t="s">
        <v>34</v>
      </c>
      <c r="D1093" s="9" t="s">
        <v>21</v>
      </c>
      <c r="E1093" s="9" t="s">
        <v>24</v>
      </c>
      <c r="F1093" s="9">
        <v>121</v>
      </c>
      <c r="G1093" s="9">
        <v>180</v>
      </c>
      <c r="H1093" s="9">
        <v>1</v>
      </c>
      <c r="I1093" s="59">
        <v>35.11</v>
      </c>
      <c r="J1093" s="59">
        <v>2911.26</v>
      </c>
      <c r="K1093" s="59">
        <v>602.91</v>
      </c>
      <c r="L1093" s="60">
        <f>IF(AND(A1093&gt;=Workings!$B$7, A1093&lt;=Workings!$C$7, B1093="Scheduled", G1093&gt;0, F1093&gt;0, (F1093/G1093)&gt;0.9, OR(D1093="RAK", D1093="CMN", D1093="AGA")), (J1093/F1093)*(F1093-(G1093*0.9)), 0)</f>
        <v>0</v>
      </c>
    </row>
    <row r="1094" spans="1:12" x14ac:dyDescent="0.35">
      <c r="A1094" s="8">
        <v>45451</v>
      </c>
      <c r="B1094" s="9" t="s">
        <v>23</v>
      </c>
      <c r="C1094" s="9" t="s">
        <v>34</v>
      </c>
      <c r="D1094" s="9" t="s">
        <v>38</v>
      </c>
      <c r="E1094" s="9" t="s">
        <v>22</v>
      </c>
      <c r="F1094" s="9">
        <v>120</v>
      </c>
      <c r="G1094" s="9">
        <v>189</v>
      </c>
      <c r="H1094" s="9">
        <v>1</v>
      </c>
      <c r="I1094" s="59"/>
      <c r="J1094" s="59"/>
      <c r="K1094" s="59"/>
      <c r="L1094" s="60">
        <f>IF(AND(A1094&gt;=Workings!$B$7, A1094&lt;=Workings!$C$7, B1094="Scheduled", G1094&gt;0, F1094&gt;0, (F1094/G1094)&gt;0.9, OR(D1094="RAK", D1094="CMN", D1094="AGA")), (J1094/F1094)*(F1094-(G1094*0.9)), 0)</f>
        <v>0</v>
      </c>
    </row>
    <row r="1095" spans="1:12" x14ac:dyDescent="0.35">
      <c r="A1095" s="8">
        <v>45451</v>
      </c>
      <c r="B1095" s="9" t="s">
        <v>23</v>
      </c>
      <c r="C1095" s="9" t="s">
        <v>34</v>
      </c>
      <c r="D1095" s="9" t="s">
        <v>21</v>
      </c>
      <c r="E1095" s="9" t="s">
        <v>22</v>
      </c>
      <c r="F1095" s="9">
        <v>98</v>
      </c>
      <c r="G1095" s="9">
        <v>174</v>
      </c>
      <c r="H1095" s="9">
        <v>1</v>
      </c>
      <c r="I1095" s="59"/>
      <c r="J1095" s="59"/>
      <c r="K1095" s="59"/>
      <c r="L1095" s="60">
        <f>IF(AND(A1095&gt;=Workings!$B$7, A1095&lt;=Workings!$C$7, B1095="Scheduled", G1095&gt;0, F1095&gt;0, (F1095/G1095)&gt;0.9, OR(D1095="RAK", D1095="CMN", D1095="AGA")), (J1095/F1095)*(F1095-(G1095*0.9)), 0)</f>
        <v>0</v>
      </c>
    </row>
    <row r="1096" spans="1:12" x14ac:dyDescent="0.35">
      <c r="A1096" s="8">
        <v>45451</v>
      </c>
      <c r="B1096" s="9" t="s">
        <v>23</v>
      </c>
      <c r="C1096" s="9" t="s">
        <v>34</v>
      </c>
      <c r="D1096" s="9" t="s">
        <v>38</v>
      </c>
      <c r="E1096" s="9" t="s">
        <v>24</v>
      </c>
      <c r="F1096" s="9">
        <v>162</v>
      </c>
      <c r="G1096" s="9">
        <v>189</v>
      </c>
      <c r="H1096" s="9">
        <v>1</v>
      </c>
      <c r="I1096" s="59">
        <v>54.72</v>
      </c>
      <c r="J1096" s="59">
        <v>3897.72</v>
      </c>
      <c r="K1096" s="59">
        <v>626.4</v>
      </c>
      <c r="L1096" s="60">
        <f>IF(AND(A1096&gt;=Workings!$B$7, A1096&lt;=Workings!$C$7, B1096="Scheduled", G1096&gt;0, F1096&gt;0, (F1096/G1096)&gt;0.9, OR(D1096="RAK", D1096="CMN", D1096="AGA")), (J1096/F1096)*(F1096-(G1096*0.9)), 0)</f>
        <v>0</v>
      </c>
    </row>
    <row r="1097" spans="1:12" x14ac:dyDescent="0.35">
      <c r="A1097" s="8">
        <v>45451</v>
      </c>
      <c r="B1097" s="9" t="s">
        <v>23</v>
      </c>
      <c r="C1097" s="9" t="s">
        <v>34</v>
      </c>
      <c r="D1097" s="9" t="s">
        <v>21</v>
      </c>
      <c r="E1097" s="9" t="s">
        <v>24</v>
      </c>
      <c r="F1097" s="9">
        <v>137</v>
      </c>
      <c r="G1097" s="9">
        <v>174</v>
      </c>
      <c r="H1097" s="9">
        <v>1</v>
      </c>
      <c r="I1097" s="59">
        <v>26.33</v>
      </c>
      <c r="J1097" s="59">
        <v>3296.22</v>
      </c>
      <c r="K1097" s="59">
        <v>602.91</v>
      </c>
      <c r="L1097" s="60">
        <f>IF(AND(A1097&gt;=Workings!$B$7, A1097&lt;=Workings!$C$7, B1097="Scheduled", G1097&gt;0, F1097&gt;0, (F1097/G1097)&gt;0.9, OR(D1097="RAK", D1097="CMN", D1097="AGA")), (J1097/F1097)*(F1097-(G1097*0.9)), 0)</f>
        <v>0</v>
      </c>
    </row>
    <row r="1098" spans="1:12" x14ac:dyDescent="0.35">
      <c r="A1098" s="8">
        <v>45452</v>
      </c>
      <c r="B1098" s="9" t="s">
        <v>23</v>
      </c>
      <c r="C1098" s="9" t="s">
        <v>34</v>
      </c>
      <c r="D1098" s="9" t="s">
        <v>21</v>
      </c>
      <c r="E1098" s="9" t="s">
        <v>22</v>
      </c>
      <c r="F1098" s="9">
        <v>75</v>
      </c>
      <c r="G1098" s="9">
        <v>144</v>
      </c>
      <c r="H1098" s="9">
        <v>1</v>
      </c>
      <c r="I1098" s="59"/>
      <c r="J1098" s="59"/>
      <c r="K1098" s="59"/>
      <c r="L1098" s="60">
        <f>IF(AND(A1098&gt;=Workings!$B$7, A1098&lt;=Workings!$C$7, B1098="Scheduled", G1098&gt;0, F1098&gt;0, (F1098/G1098)&gt;0.9, OR(D1098="RAK", D1098="CMN", D1098="AGA")), (J1098/F1098)*(F1098-(G1098*0.9)), 0)</f>
        <v>0</v>
      </c>
    </row>
    <row r="1099" spans="1:12" x14ac:dyDescent="0.35">
      <c r="A1099" s="8">
        <v>45452</v>
      </c>
      <c r="B1099" s="9" t="s">
        <v>23</v>
      </c>
      <c r="C1099" s="9" t="s">
        <v>34</v>
      </c>
      <c r="D1099" s="9" t="s">
        <v>38</v>
      </c>
      <c r="E1099" s="9" t="s">
        <v>22</v>
      </c>
      <c r="F1099" s="9">
        <v>102</v>
      </c>
      <c r="G1099" s="9">
        <v>150</v>
      </c>
      <c r="H1099" s="9">
        <v>1</v>
      </c>
      <c r="I1099" s="59"/>
      <c r="J1099" s="59"/>
      <c r="K1099" s="59"/>
      <c r="L1099" s="60">
        <f>IF(AND(A1099&gt;=Workings!$B$7, A1099&lt;=Workings!$C$7, B1099="Scheduled", G1099&gt;0, F1099&gt;0, (F1099/G1099)&gt;0.9, OR(D1099="RAK", D1099="CMN", D1099="AGA")), (J1099/F1099)*(F1099-(G1099*0.9)), 0)</f>
        <v>0</v>
      </c>
    </row>
    <row r="1100" spans="1:12" x14ac:dyDescent="0.35">
      <c r="A1100" s="8">
        <v>45452</v>
      </c>
      <c r="B1100" s="9" t="s">
        <v>23</v>
      </c>
      <c r="C1100" s="9" t="s">
        <v>34</v>
      </c>
      <c r="D1100" s="9" t="s">
        <v>39</v>
      </c>
      <c r="E1100" s="9" t="s">
        <v>22</v>
      </c>
      <c r="F1100" s="9">
        <v>111</v>
      </c>
      <c r="G1100" s="9">
        <v>180</v>
      </c>
      <c r="H1100" s="9">
        <v>1</v>
      </c>
      <c r="I1100" s="59"/>
      <c r="J1100" s="59"/>
      <c r="K1100" s="59"/>
      <c r="L1100" s="60">
        <f>IF(AND(A1100&gt;=Workings!$B$7, A1100&lt;=Workings!$C$7, B1100="Scheduled", G1100&gt;0, F1100&gt;0, (F1100/G1100)&gt;0.9, OR(D1100="RAK", D1100="CMN", D1100="AGA")), (J1100/F1100)*(F1100-(G1100*0.9)), 0)</f>
        <v>0</v>
      </c>
    </row>
    <row r="1101" spans="1:12" x14ac:dyDescent="0.35">
      <c r="A1101" s="8">
        <v>45452</v>
      </c>
      <c r="B1101" s="9" t="s">
        <v>23</v>
      </c>
      <c r="C1101" s="9" t="s">
        <v>34</v>
      </c>
      <c r="D1101" s="9" t="s">
        <v>21</v>
      </c>
      <c r="E1101" s="9" t="s">
        <v>24</v>
      </c>
      <c r="F1101" s="9">
        <v>143</v>
      </c>
      <c r="G1101" s="9">
        <v>144</v>
      </c>
      <c r="H1101" s="9">
        <v>1</v>
      </c>
      <c r="I1101" s="59">
        <v>31.01</v>
      </c>
      <c r="J1101" s="59">
        <v>3440.58</v>
      </c>
      <c r="K1101" s="59">
        <v>532.44000000000005</v>
      </c>
      <c r="L1101" s="60">
        <f>IF(AND(A1101&gt;=Workings!$B$7, A1101&lt;=Workings!$C$7, B1101="Scheduled", G1101&gt;0, F1101&gt;0, (F1101/G1101)&gt;0.9, OR(D1101="RAK", D1101="CMN", D1101="AGA")), (J1101/F1101)*(F1101-(G1101*0.9)), 0)</f>
        <v>322.40400000000011</v>
      </c>
    </row>
    <row r="1102" spans="1:12" x14ac:dyDescent="0.35">
      <c r="A1102" s="8">
        <v>45452</v>
      </c>
      <c r="B1102" s="9" t="s">
        <v>23</v>
      </c>
      <c r="C1102" s="9" t="s">
        <v>34</v>
      </c>
      <c r="D1102" s="9" t="s">
        <v>38</v>
      </c>
      <c r="E1102" s="9" t="s">
        <v>24</v>
      </c>
      <c r="F1102" s="9">
        <v>149</v>
      </c>
      <c r="G1102" s="9">
        <v>150</v>
      </c>
      <c r="H1102" s="9">
        <v>1</v>
      </c>
      <c r="I1102" s="59">
        <v>23.26</v>
      </c>
      <c r="J1102" s="59">
        <v>3584.94</v>
      </c>
      <c r="K1102" s="59">
        <v>532.44000000000005</v>
      </c>
      <c r="L1102" s="60">
        <f>IF(AND(A1102&gt;=Workings!$B$7, A1102&lt;=Workings!$C$7, B1102="Scheduled", G1102&gt;0, F1102&gt;0, (F1102/G1102)&gt;0.9, OR(D1102="RAK", D1102="CMN", D1102="AGA")), (J1102/F1102)*(F1102-(G1102*0.9)), 0)</f>
        <v>336.84</v>
      </c>
    </row>
    <row r="1103" spans="1:12" x14ac:dyDescent="0.35">
      <c r="A1103" s="8">
        <v>45452</v>
      </c>
      <c r="B1103" s="9" t="s">
        <v>23</v>
      </c>
      <c r="C1103" s="9" t="s">
        <v>34</v>
      </c>
      <c r="D1103" s="9" t="s">
        <v>39</v>
      </c>
      <c r="E1103" s="9" t="s">
        <v>24</v>
      </c>
      <c r="F1103" s="9">
        <v>125</v>
      </c>
      <c r="G1103" s="9">
        <v>180</v>
      </c>
      <c r="H1103" s="9">
        <v>1</v>
      </c>
      <c r="I1103" s="59">
        <v>26.33</v>
      </c>
      <c r="J1103" s="59">
        <v>3007.5</v>
      </c>
      <c r="K1103" s="59">
        <v>602.91</v>
      </c>
      <c r="L1103" s="60">
        <f>IF(AND(A1103&gt;=Workings!$B$7, A1103&lt;=Workings!$C$7, B1103="Scheduled", G1103&gt;0, F1103&gt;0, (F1103/G1103)&gt;0.9, OR(D1103="RAK", D1103="CMN", D1103="AGA")), (J1103/F1103)*(F1103-(G1103*0.9)), 0)</f>
        <v>0</v>
      </c>
    </row>
    <row r="1104" spans="1:12" x14ac:dyDescent="0.35">
      <c r="A1104" s="8">
        <v>45453</v>
      </c>
      <c r="B1104" s="9" t="s">
        <v>23</v>
      </c>
      <c r="C1104" s="9" t="s">
        <v>34</v>
      </c>
      <c r="D1104" s="9" t="s">
        <v>38</v>
      </c>
      <c r="E1104" s="9" t="s">
        <v>22</v>
      </c>
      <c r="F1104" s="9">
        <v>97</v>
      </c>
      <c r="G1104" s="9">
        <v>180</v>
      </c>
      <c r="H1104" s="9">
        <v>1</v>
      </c>
      <c r="I1104" s="59"/>
      <c r="J1104" s="59"/>
      <c r="K1104" s="59"/>
      <c r="L1104" s="60">
        <f>IF(AND(A1104&gt;=Workings!$B$7, A1104&lt;=Workings!$C$7, B1104="Scheduled", G1104&gt;0, F1104&gt;0, (F1104/G1104)&gt;0.9, OR(D1104="RAK", D1104="CMN", D1104="AGA")), (J1104/F1104)*(F1104-(G1104*0.9)), 0)</f>
        <v>0</v>
      </c>
    </row>
    <row r="1105" spans="1:12" x14ac:dyDescent="0.35">
      <c r="A1105" s="8">
        <v>45453</v>
      </c>
      <c r="B1105" s="9" t="s">
        <v>23</v>
      </c>
      <c r="C1105" s="9" t="s">
        <v>34</v>
      </c>
      <c r="D1105" s="9" t="s">
        <v>39</v>
      </c>
      <c r="E1105" s="9" t="s">
        <v>22</v>
      </c>
      <c r="F1105" s="9">
        <v>109</v>
      </c>
      <c r="G1105" s="9">
        <v>150</v>
      </c>
      <c r="H1105" s="9">
        <v>1</v>
      </c>
      <c r="I1105" s="59"/>
      <c r="J1105" s="59"/>
      <c r="K1105" s="59"/>
      <c r="L1105" s="60">
        <f>IF(AND(A1105&gt;=Workings!$B$7, A1105&lt;=Workings!$C$7, B1105="Scheduled", G1105&gt;0, F1105&gt;0, (F1105/G1105)&gt;0.9, OR(D1105="RAK", D1105="CMN", D1105="AGA")), (J1105/F1105)*(F1105-(G1105*0.9)), 0)</f>
        <v>0</v>
      </c>
    </row>
    <row r="1106" spans="1:12" x14ac:dyDescent="0.35">
      <c r="A1106" s="8">
        <v>45453</v>
      </c>
      <c r="B1106" s="9" t="s">
        <v>23</v>
      </c>
      <c r="C1106" s="9" t="s">
        <v>34</v>
      </c>
      <c r="D1106" s="9" t="s">
        <v>21</v>
      </c>
      <c r="E1106" s="9" t="s">
        <v>22</v>
      </c>
      <c r="F1106" s="9">
        <v>106</v>
      </c>
      <c r="G1106" s="9">
        <v>180</v>
      </c>
      <c r="H1106" s="9">
        <v>1</v>
      </c>
      <c r="I1106" s="59"/>
      <c r="J1106" s="59"/>
      <c r="K1106" s="59"/>
      <c r="L1106" s="60">
        <f>IF(AND(A1106&gt;=Workings!$B$7, A1106&lt;=Workings!$C$7, B1106="Scheduled", G1106&gt;0, F1106&gt;0, (F1106/G1106)&gt;0.9, OR(D1106="RAK", D1106="CMN", D1106="AGA")), (J1106/F1106)*(F1106-(G1106*0.9)), 0)</f>
        <v>0</v>
      </c>
    </row>
    <row r="1107" spans="1:12" x14ac:dyDescent="0.35">
      <c r="A1107" s="8">
        <v>45453</v>
      </c>
      <c r="B1107" s="9" t="s">
        <v>23</v>
      </c>
      <c r="C1107" s="9" t="s">
        <v>34</v>
      </c>
      <c r="D1107" s="9" t="s">
        <v>38</v>
      </c>
      <c r="E1107" s="9" t="s">
        <v>24</v>
      </c>
      <c r="F1107" s="9">
        <v>151</v>
      </c>
      <c r="G1107" s="9">
        <v>180</v>
      </c>
      <c r="H1107" s="9">
        <v>1</v>
      </c>
      <c r="I1107" s="59">
        <v>35.11</v>
      </c>
      <c r="J1107" s="59">
        <v>3633.06</v>
      </c>
      <c r="K1107" s="59">
        <v>602.91</v>
      </c>
      <c r="L1107" s="60">
        <f>IF(AND(A1107&gt;=Workings!$B$7, A1107&lt;=Workings!$C$7, B1107="Scheduled", G1107&gt;0, F1107&gt;0, (F1107/G1107)&gt;0.9, OR(D1107="RAK", D1107="CMN", D1107="AGA")), (J1107/F1107)*(F1107-(G1107*0.9)), 0)</f>
        <v>0</v>
      </c>
    </row>
    <row r="1108" spans="1:12" x14ac:dyDescent="0.35">
      <c r="A1108" s="8">
        <v>45453</v>
      </c>
      <c r="B1108" s="9" t="s">
        <v>23</v>
      </c>
      <c r="C1108" s="9" t="s">
        <v>34</v>
      </c>
      <c r="D1108" s="9" t="s">
        <v>39</v>
      </c>
      <c r="E1108" s="9" t="s">
        <v>24</v>
      </c>
      <c r="F1108" s="9">
        <v>141</v>
      </c>
      <c r="G1108" s="9">
        <v>150</v>
      </c>
      <c r="H1108" s="9">
        <v>1</v>
      </c>
      <c r="I1108" s="59">
        <v>31.01</v>
      </c>
      <c r="J1108" s="59">
        <v>3392.46</v>
      </c>
      <c r="K1108" s="59">
        <v>532.44000000000005</v>
      </c>
      <c r="L1108" s="60">
        <f>IF(AND(A1108&gt;=Workings!$B$7, A1108&lt;=Workings!$C$7, B1108="Scheduled", G1108&gt;0, F1108&gt;0, (F1108/G1108)&gt;0.9, OR(D1108="RAK", D1108="CMN", D1108="AGA")), (J1108/F1108)*(F1108-(G1108*0.9)), 0)</f>
        <v>144.35999999999999</v>
      </c>
    </row>
    <row r="1109" spans="1:12" x14ac:dyDescent="0.35">
      <c r="A1109" s="8">
        <v>45453</v>
      </c>
      <c r="B1109" s="9" t="s">
        <v>23</v>
      </c>
      <c r="C1109" s="9" t="s">
        <v>34</v>
      </c>
      <c r="D1109" s="9" t="s">
        <v>21</v>
      </c>
      <c r="E1109" s="9" t="s">
        <v>24</v>
      </c>
      <c r="F1109" s="9">
        <v>151</v>
      </c>
      <c r="G1109" s="9">
        <v>180</v>
      </c>
      <c r="H1109" s="9">
        <v>1</v>
      </c>
      <c r="I1109" s="59">
        <v>26.33</v>
      </c>
      <c r="J1109" s="59">
        <v>3633.06</v>
      </c>
      <c r="K1109" s="59">
        <v>602.91</v>
      </c>
      <c r="L1109" s="60">
        <f>IF(AND(A1109&gt;=Workings!$B$7, A1109&lt;=Workings!$C$7, B1109="Scheduled", G1109&gt;0, F1109&gt;0, (F1109/G1109)&gt;0.9, OR(D1109="RAK", D1109="CMN", D1109="AGA")), (J1109/F1109)*(F1109-(G1109*0.9)), 0)</f>
        <v>0</v>
      </c>
    </row>
    <row r="1110" spans="1:12" x14ac:dyDescent="0.35">
      <c r="A1110" s="8">
        <v>45454</v>
      </c>
      <c r="B1110" s="9" t="s">
        <v>23</v>
      </c>
      <c r="C1110" s="9" t="s">
        <v>34</v>
      </c>
      <c r="D1110" s="9" t="s">
        <v>38</v>
      </c>
      <c r="E1110" s="9" t="s">
        <v>22</v>
      </c>
      <c r="F1110" s="9">
        <v>89</v>
      </c>
      <c r="G1110" s="9">
        <v>180</v>
      </c>
      <c r="H1110" s="9">
        <v>1</v>
      </c>
      <c r="I1110" s="59"/>
      <c r="J1110" s="59"/>
      <c r="K1110" s="59"/>
      <c r="L1110" s="60">
        <f>IF(AND(A1110&gt;=Workings!$B$7, A1110&lt;=Workings!$C$7, B1110="Scheduled", G1110&gt;0, F1110&gt;0, (F1110/G1110)&gt;0.9, OR(D1110="RAK", D1110="CMN", D1110="AGA")), (J1110/F1110)*(F1110-(G1110*0.9)), 0)</f>
        <v>0</v>
      </c>
    </row>
    <row r="1111" spans="1:12" x14ac:dyDescent="0.35">
      <c r="A1111" s="8">
        <v>45454</v>
      </c>
      <c r="B1111" s="9" t="s">
        <v>23</v>
      </c>
      <c r="C1111" s="9" t="s">
        <v>34</v>
      </c>
      <c r="D1111" s="9" t="s">
        <v>38</v>
      </c>
      <c r="E1111" s="9" t="s">
        <v>24</v>
      </c>
      <c r="F1111" s="9">
        <v>142</v>
      </c>
      <c r="G1111" s="9">
        <v>180</v>
      </c>
      <c r="H1111" s="9">
        <v>1</v>
      </c>
      <c r="I1111" s="59">
        <v>43.89</v>
      </c>
      <c r="J1111" s="59">
        <v>3416.52</v>
      </c>
      <c r="K1111" s="59">
        <v>602.91</v>
      </c>
      <c r="L1111" s="60">
        <f>IF(AND(A1111&gt;=Workings!$B$7, A1111&lt;=Workings!$C$7, B1111="Scheduled", G1111&gt;0, F1111&gt;0, (F1111/G1111)&gt;0.9, OR(D1111="RAK", D1111="CMN", D1111="AGA")), (J1111/F1111)*(F1111-(G1111*0.9)), 0)</f>
        <v>0</v>
      </c>
    </row>
    <row r="1112" spans="1:12" x14ac:dyDescent="0.35">
      <c r="A1112" s="8">
        <v>45455</v>
      </c>
      <c r="B1112" s="9" t="s">
        <v>23</v>
      </c>
      <c r="C1112" s="9" t="s">
        <v>34</v>
      </c>
      <c r="D1112" s="9" t="s">
        <v>38</v>
      </c>
      <c r="E1112" s="9" t="s">
        <v>22</v>
      </c>
      <c r="F1112" s="9">
        <v>83</v>
      </c>
      <c r="G1112" s="9">
        <v>189</v>
      </c>
      <c r="H1112" s="9">
        <v>1</v>
      </c>
      <c r="I1112" s="59"/>
      <c r="J1112" s="59"/>
      <c r="K1112" s="59"/>
      <c r="L1112" s="60">
        <f>IF(AND(A1112&gt;=Workings!$B$7, A1112&lt;=Workings!$C$7, B1112="Scheduled", G1112&gt;0, F1112&gt;0, (F1112/G1112)&gt;0.9, OR(D1112="RAK", D1112="CMN", D1112="AGA")), (J1112/F1112)*(F1112-(G1112*0.9)), 0)</f>
        <v>0</v>
      </c>
    </row>
    <row r="1113" spans="1:12" x14ac:dyDescent="0.35">
      <c r="A1113" s="8">
        <v>45455</v>
      </c>
      <c r="B1113" s="9" t="s">
        <v>23</v>
      </c>
      <c r="C1113" s="9" t="s">
        <v>34</v>
      </c>
      <c r="D1113" s="9" t="s">
        <v>21</v>
      </c>
      <c r="E1113" s="9" t="s">
        <v>22</v>
      </c>
      <c r="F1113" s="9">
        <v>61</v>
      </c>
      <c r="G1113" s="9">
        <v>180</v>
      </c>
      <c r="H1113" s="9">
        <v>1</v>
      </c>
      <c r="I1113" s="59"/>
      <c r="J1113" s="59"/>
      <c r="K1113" s="59"/>
      <c r="L1113" s="60">
        <f>IF(AND(A1113&gt;=Workings!$B$7, A1113&lt;=Workings!$C$7, B1113="Scheduled", G1113&gt;0, F1113&gt;0, (F1113/G1113)&gt;0.9, OR(D1113="RAK", D1113="CMN", D1113="AGA")), (J1113/F1113)*(F1113-(G1113*0.9)), 0)</f>
        <v>0</v>
      </c>
    </row>
    <row r="1114" spans="1:12" x14ac:dyDescent="0.35">
      <c r="A1114" s="8">
        <v>45455</v>
      </c>
      <c r="B1114" s="9" t="s">
        <v>23</v>
      </c>
      <c r="C1114" s="9" t="s">
        <v>34</v>
      </c>
      <c r="D1114" s="9" t="s">
        <v>39</v>
      </c>
      <c r="E1114" s="9" t="s">
        <v>22</v>
      </c>
      <c r="F1114" s="9">
        <v>81</v>
      </c>
      <c r="G1114" s="9">
        <v>180</v>
      </c>
      <c r="H1114" s="9">
        <v>1</v>
      </c>
      <c r="I1114" s="59"/>
      <c r="J1114" s="59"/>
      <c r="K1114" s="59"/>
      <c r="L1114" s="60">
        <f>IF(AND(A1114&gt;=Workings!$B$7, A1114&lt;=Workings!$C$7, B1114="Scheduled", G1114&gt;0, F1114&gt;0, (F1114/G1114)&gt;0.9, OR(D1114="RAK", D1114="CMN", D1114="AGA")), (J1114/F1114)*(F1114-(G1114*0.9)), 0)</f>
        <v>0</v>
      </c>
    </row>
    <row r="1115" spans="1:12" x14ac:dyDescent="0.35">
      <c r="A1115" s="8">
        <v>45455</v>
      </c>
      <c r="B1115" s="9" t="s">
        <v>23</v>
      </c>
      <c r="C1115" s="9" t="s">
        <v>34</v>
      </c>
      <c r="D1115" s="9" t="s">
        <v>40</v>
      </c>
      <c r="E1115" s="9" t="s">
        <v>22</v>
      </c>
      <c r="F1115" s="9">
        <v>69</v>
      </c>
      <c r="G1115" s="9">
        <v>180</v>
      </c>
      <c r="H1115" s="9">
        <v>1</v>
      </c>
      <c r="I1115" s="59"/>
      <c r="J1115" s="59"/>
      <c r="K1115" s="59"/>
      <c r="L1115" s="60">
        <f>IF(AND(A1115&gt;=Workings!$B$7, A1115&lt;=Workings!$C$7, B1115="Scheduled", G1115&gt;0, F1115&gt;0, (F1115/G1115)&gt;0.9, OR(D1115="RAK", D1115="CMN", D1115="AGA")), (J1115/F1115)*(F1115-(G1115*0.9)), 0)</f>
        <v>0</v>
      </c>
    </row>
    <row r="1116" spans="1:12" x14ac:dyDescent="0.35">
      <c r="A1116" s="8">
        <v>45455</v>
      </c>
      <c r="B1116" s="9" t="s">
        <v>23</v>
      </c>
      <c r="C1116" s="9" t="s">
        <v>34</v>
      </c>
      <c r="D1116" s="9" t="s">
        <v>38</v>
      </c>
      <c r="E1116" s="9" t="s">
        <v>24</v>
      </c>
      <c r="F1116" s="9">
        <v>136</v>
      </c>
      <c r="G1116" s="9">
        <v>189</v>
      </c>
      <c r="H1116" s="9">
        <v>1</v>
      </c>
      <c r="I1116" s="59">
        <v>27.36</v>
      </c>
      <c r="J1116" s="59">
        <v>3272.16</v>
      </c>
      <c r="K1116" s="59">
        <v>626.4</v>
      </c>
      <c r="L1116" s="60">
        <f>IF(AND(A1116&gt;=Workings!$B$7, A1116&lt;=Workings!$C$7, B1116="Scheduled", G1116&gt;0, F1116&gt;0, (F1116/G1116)&gt;0.9, OR(D1116="RAK", D1116="CMN", D1116="AGA")), (J1116/F1116)*(F1116-(G1116*0.9)), 0)</f>
        <v>0</v>
      </c>
    </row>
    <row r="1117" spans="1:12" x14ac:dyDescent="0.35">
      <c r="A1117" s="8">
        <v>45455</v>
      </c>
      <c r="B1117" s="9" t="s">
        <v>23</v>
      </c>
      <c r="C1117" s="9" t="s">
        <v>34</v>
      </c>
      <c r="D1117" s="9" t="s">
        <v>39</v>
      </c>
      <c r="E1117" s="9" t="s">
        <v>24</v>
      </c>
      <c r="F1117" s="9">
        <v>161</v>
      </c>
      <c r="G1117" s="9">
        <v>180</v>
      </c>
      <c r="H1117" s="9">
        <v>1</v>
      </c>
      <c r="I1117" s="59">
        <v>42.18</v>
      </c>
      <c r="J1117" s="59">
        <v>3873.66</v>
      </c>
      <c r="K1117" s="59">
        <v>579.41999999999996</v>
      </c>
      <c r="L1117" s="60">
        <f>IF(AND(A1117&gt;=Workings!$B$7, A1117&lt;=Workings!$C$7, B1117="Scheduled", G1117&gt;0, F1117&gt;0, (F1117/G1117)&gt;0.9, OR(D1117="RAK", D1117="CMN", D1117="AGA")), (J1117/F1117)*(F1117-(G1117*0.9)), 0)</f>
        <v>0</v>
      </c>
    </row>
    <row r="1118" spans="1:12" x14ac:dyDescent="0.35">
      <c r="A1118" s="8">
        <v>45455</v>
      </c>
      <c r="B1118" s="9" t="s">
        <v>23</v>
      </c>
      <c r="C1118" s="9" t="s">
        <v>34</v>
      </c>
      <c r="D1118" s="9" t="s">
        <v>21</v>
      </c>
      <c r="E1118" s="9" t="s">
        <v>24</v>
      </c>
      <c r="F1118" s="9">
        <v>128</v>
      </c>
      <c r="G1118" s="9">
        <v>180</v>
      </c>
      <c r="H1118" s="9">
        <v>1</v>
      </c>
      <c r="I1118" s="59">
        <v>25.31</v>
      </c>
      <c r="J1118" s="59">
        <v>3079.68</v>
      </c>
      <c r="K1118" s="59">
        <v>579.41999999999996</v>
      </c>
      <c r="L1118" s="60">
        <f>IF(AND(A1118&gt;=Workings!$B$7, A1118&lt;=Workings!$C$7, B1118="Scheduled", G1118&gt;0, F1118&gt;0, (F1118/G1118)&gt;0.9, OR(D1118="RAK", D1118="CMN", D1118="AGA")), (J1118/F1118)*(F1118-(G1118*0.9)), 0)</f>
        <v>0</v>
      </c>
    </row>
    <row r="1119" spans="1:12" x14ac:dyDescent="0.35">
      <c r="A1119" s="8">
        <v>45455</v>
      </c>
      <c r="B1119" s="9" t="s">
        <v>23</v>
      </c>
      <c r="C1119" s="9" t="s">
        <v>34</v>
      </c>
      <c r="D1119" s="9" t="s">
        <v>40</v>
      </c>
      <c r="E1119" s="9" t="s">
        <v>24</v>
      </c>
      <c r="F1119" s="9">
        <v>139</v>
      </c>
      <c r="G1119" s="9">
        <v>180</v>
      </c>
      <c r="H1119" s="9">
        <v>1</v>
      </c>
      <c r="I1119" s="59">
        <v>35.11</v>
      </c>
      <c r="J1119" s="59">
        <v>3344.34</v>
      </c>
      <c r="K1119" s="59">
        <v>602.91</v>
      </c>
      <c r="L1119" s="60">
        <f>IF(AND(A1119&gt;=Workings!$B$7, A1119&lt;=Workings!$C$7, B1119="Scheduled", G1119&gt;0, F1119&gt;0, (F1119/G1119)&gt;0.9, OR(D1119="RAK", D1119="CMN", D1119="AGA")), (J1119/F1119)*(F1119-(G1119*0.9)), 0)</f>
        <v>0</v>
      </c>
    </row>
    <row r="1120" spans="1:12" x14ac:dyDescent="0.35">
      <c r="A1120" s="8">
        <v>45456</v>
      </c>
      <c r="B1120" s="9" t="s">
        <v>23</v>
      </c>
      <c r="C1120" s="9" t="s">
        <v>34</v>
      </c>
      <c r="D1120" s="9" t="s">
        <v>38</v>
      </c>
      <c r="E1120" s="9" t="s">
        <v>22</v>
      </c>
      <c r="F1120" s="9">
        <v>30</v>
      </c>
      <c r="G1120" s="9">
        <v>180</v>
      </c>
      <c r="H1120" s="9">
        <v>1</v>
      </c>
      <c r="I1120" s="59"/>
      <c r="J1120" s="59"/>
      <c r="K1120" s="59"/>
      <c r="L1120" s="60">
        <f>IF(AND(A1120&gt;=Workings!$B$7, A1120&lt;=Workings!$C$7, B1120="Scheduled", G1120&gt;0, F1120&gt;0, (F1120/G1120)&gt;0.9, OR(D1120="RAK", D1120="CMN", D1120="AGA")), (J1120/F1120)*(F1120-(G1120*0.9)), 0)</f>
        <v>0</v>
      </c>
    </row>
    <row r="1121" spans="1:12" x14ac:dyDescent="0.35">
      <c r="A1121" s="8">
        <v>45456</v>
      </c>
      <c r="B1121" s="9" t="s">
        <v>23</v>
      </c>
      <c r="C1121" s="9" t="s">
        <v>34</v>
      </c>
      <c r="D1121" s="9" t="s">
        <v>39</v>
      </c>
      <c r="E1121" s="9" t="s">
        <v>22</v>
      </c>
      <c r="F1121" s="9">
        <v>74</v>
      </c>
      <c r="G1121" s="9">
        <v>180</v>
      </c>
      <c r="H1121" s="9">
        <v>1</v>
      </c>
      <c r="I1121" s="59"/>
      <c r="J1121" s="59"/>
      <c r="K1121" s="59"/>
      <c r="L1121" s="60">
        <f>IF(AND(A1121&gt;=Workings!$B$7, A1121&lt;=Workings!$C$7, B1121="Scheduled", G1121&gt;0, F1121&gt;0, (F1121/G1121)&gt;0.9, OR(D1121="RAK", D1121="CMN", D1121="AGA")), (J1121/F1121)*(F1121-(G1121*0.9)), 0)</f>
        <v>0</v>
      </c>
    </row>
    <row r="1122" spans="1:12" x14ac:dyDescent="0.35">
      <c r="A1122" s="8">
        <v>45456</v>
      </c>
      <c r="B1122" s="9" t="s">
        <v>23</v>
      </c>
      <c r="C1122" s="9" t="s">
        <v>34</v>
      </c>
      <c r="D1122" s="9" t="s">
        <v>38</v>
      </c>
      <c r="E1122" s="9" t="s">
        <v>22</v>
      </c>
      <c r="F1122" s="9">
        <v>70</v>
      </c>
      <c r="G1122" s="9">
        <v>189</v>
      </c>
      <c r="H1122" s="9">
        <v>1</v>
      </c>
      <c r="I1122" s="59"/>
      <c r="J1122" s="59"/>
      <c r="K1122" s="59"/>
      <c r="L1122" s="60">
        <f>IF(AND(A1122&gt;=Workings!$B$7, A1122&lt;=Workings!$C$7, B1122="Scheduled", G1122&gt;0, F1122&gt;0, (F1122/G1122)&gt;0.9, OR(D1122="RAK", D1122="CMN", D1122="AGA")), (J1122/F1122)*(F1122-(G1122*0.9)), 0)</f>
        <v>0</v>
      </c>
    </row>
    <row r="1123" spans="1:12" x14ac:dyDescent="0.35">
      <c r="A1123" s="8">
        <v>45456</v>
      </c>
      <c r="B1123" s="9" t="s">
        <v>23</v>
      </c>
      <c r="C1123" s="9" t="s">
        <v>34</v>
      </c>
      <c r="D1123" s="9" t="s">
        <v>21</v>
      </c>
      <c r="E1123" s="9" t="s">
        <v>22</v>
      </c>
      <c r="F1123" s="9">
        <v>81</v>
      </c>
      <c r="G1123" s="9">
        <v>180</v>
      </c>
      <c r="H1123" s="9">
        <v>1</v>
      </c>
      <c r="I1123" s="59"/>
      <c r="J1123" s="59"/>
      <c r="K1123" s="59"/>
      <c r="L1123" s="60">
        <f>IF(AND(A1123&gt;=Workings!$B$7, A1123&lt;=Workings!$C$7, B1123="Scheduled", G1123&gt;0, F1123&gt;0, (F1123/G1123)&gt;0.9, OR(D1123="RAK", D1123="CMN", D1123="AGA")), (J1123/F1123)*(F1123-(G1123*0.9)), 0)</f>
        <v>0</v>
      </c>
    </row>
    <row r="1124" spans="1:12" x14ac:dyDescent="0.35">
      <c r="A1124" s="8">
        <v>45456</v>
      </c>
      <c r="B1124" s="9" t="s">
        <v>23</v>
      </c>
      <c r="C1124" s="9" t="s">
        <v>34</v>
      </c>
      <c r="D1124" s="9" t="s">
        <v>39</v>
      </c>
      <c r="E1124" s="9" t="s">
        <v>22</v>
      </c>
      <c r="F1124" s="9">
        <v>93</v>
      </c>
      <c r="G1124" s="9">
        <v>180</v>
      </c>
      <c r="H1124" s="9">
        <v>1</v>
      </c>
      <c r="I1124" s="59"/>
      <c r="J1124" s="59"/>
      <c r="K1124" s="59"/>
      <c r="L1124" s="60">
        <f>IF(AND(A1124&gt;=Workings!$B$7, A1124&lt;=Workings!$C$7, B1124="Scheduled", G1124&gt;0, F1124&gt;0, (F1124/G1124)&gt;0.9, OR(D1124="RAK", D1124="CMN", D1124="AGA")), (J1124/F1124)*(F1124-(G1124*0.9)), 0)</f>
        <v>0</v>
      </c>
    </row>
    <row r="1125" spans="1:12" x14ac:dyDescent="0.35">
      <c r="A1125" s="8">
        <v>45456</v>
      </c>
      <c r="B1125" s="9" t="s">
        <v>23</v>
      </c>
      <c r="C1125" s="9" t="s">
        <v>34</v>
      </c>
      <c r="D1125" s="9" t="s">
        <v>21</v>
      </c>
      <c r="E1125" s="9" t="s">
        <v>22</v>
      </c>
      <c r="F1125" s="9">
        <v>57</v>
      </c>
      <c r="G1125" s="9">
        <v>144</v>
      </c>
      <c r="H1125" s="9">
        <v>1</v>
      </c>
      <c r="I1125" s="59"/>
      <c r="J1125" s="59"/>
      <c r="K1125" s="59"/>
      <c r="L1125" s="60">
        <f>IF(AND(A1125&gt;=Workings!$B$7, A1125&lt;=Workings!$C$7, B1125="Scheduled", G1125&gt;0, F1125&gt;0, (F1125/G1125)&gt;0.9, OR(D1125="RAK", D1125="CMN", D1125="AGA")), (J1125/F1125)*(F1125-(G1125*0.9)), 0)</f>
        <v>0</v>
      </c>
    </row>
    <row r="1126" spans="1:12" x14ac:dyDescent="0.35">
      <c r="A1126" s="8">
        <v>45456</v>
      </c>
      <c r="B1126" s="9" t="s">
        <v>23</v>
      </c>
      <c r="C1126" s="9" t="s">
        <v>34</v>
      </c>
      <c r="D1126" s="9" t="s">
        <v>38</v>
      </c>
      <c r="E1126" s="9" t="s">
        <v>24</v>
      </c>
      <c r="F1126" s="9">
        <v>158</v>
      </c>
      <c r="G1126" s="9">
        <v>180</v>
      </c>
      <c r="H1126" s="9">
        <v>1</v>
      </c>
      <c r="I1126" s="59">
        <v>25.31</v>
      </c>
      <c r="J1126" s="59">
        <v>3801.48</v>
      </c>
      <c r="K1126" s="59">
        <v>579.41999999999996</v>
      </c>
      <c r="L1126" s="60">
        <f>IF(AND(A1126&gt;=Workings!$B$7, A1126&lt;=Workings!$C$7, B1126="Scheduled", G1126&gt;0, F1126&gt;0, (F1126/G1126)&gt;0.9, OR(D1126="RAK", D1126="CMN", D1126="AGA")), (J1126/F1126)*(F1126-(G1126*0.9)), 0)</f>
        <v>0</v>
      </c>
    </row>
    <row r="1127" spans="1:12" x14ac:dyDescent="0.35">
      <c r="A1127" s="8">
        <v>45456</v>
      </c>
      <c r="B1127" s="9" t="s">
        <v>23</v>
      </c>
      <c r="C1127" s="9" t="s">
        <v>34</v>
      </c>
      <c r="D1127" s="9" t="s">
        <v>39</v>
      </c>
      <c r="E1127" s="9" t="s">
        <v>24</v>
      </c>
      <c r="F1127" s="9">
        <v>178</v>
      </c>
      <c r="G1127" s="9">
        <v>180</v>
      </c>
      <c r="H1127" s="9">
        <v>1</v>
      </c>
      <c r="I1127" s="59">
        <v>33.74</v>
      </c>
      <c r="J1127" s="59">
        <v>4282.68</v>
      </c>
      <c r="K1127" s="59">
        <v>579.41999999999996</v>
      </c>
      <c r="L1127" s="60">
        <f>IF(AND(A1127&gt;=Workings!$B$7, A1127&lt;=Workings!$C$7, B1127="Scheduled", G1127&gt;0, F1127&gt;0, (F1127/G1127)&gt;0.9, OR(D1127="RAK", D1127="CMN", D1127="AGA")), (J1127/F1127)*(F1127-(G1127*0.9)), 0)</f>
        <v>384.96000000000004</v>
      </c>
    </row>
    <row r="1128" spans="1:12" x14ac:dyDescent="0.35">
      <c r="A1128" s="8">
        <v>45456</v>
      </c>
      <c r="B1128" s="9" t="s">
        <v>23</v>
      </c>
      <c r="C1128" s="9" t="s">
        <v>34</v>
      </c>
      <c r="D1128" s="9" t="s">
        <v>38</v>
      </c>
      <c r="E1128" s="9" t="s">
        <v>24</v>
      </c>
      <c r="F1128" s="9">
        <v>179</v>
      </c>
      <c r="G1128" s="9">
        <v>189</v>
      </c>
      <c r="H1128" s="9">
        <v>1</v>
      </c>
      <c r="I1128" s="59">
        <v>36.479999999999997</v>
      </c>
      <c r="J1128" s="59">
        <v>4306.74</v>
      </c>
      <c r="K1128" s="59">
        <v>626.4</v>
      </c>
      <c r="L1128" s="60">
        <f>IF(AND(A1128&gt;=Workings!$B$7, A1128&lt;=Workings!$C$7, B1128="Scheduled", G1128&gt;0, F1128&gt;0, (F1128/G1128)&gt;0.9, OR(D1128="RAK", D1128="CMN", D1128="AGA")), (J1128/F1128)*(F1128-(G1128*0.9)), 0)</f>
        <v>214.13400000000013</v>
      </c>
    </row>
    <row r="1129" spans="1:12" x14ac:dyDescent="0.35">
      <c r="A1129" s="8">
        <v>45456</v>
      </c>
      <c r="B1129" s="9" t="s">
        <v>23</v>
      </c>
      <c r="C1129" s="9" t="s">
        <v>34</v>
      </c>
      <c r="D1129" s="9" t="s">
        <v>21</v>
      </c>
      <c r="E1129" s="9" t="s">
        <v>24</v>
      </c>
      <c r="F1129" s="9">
        <v>177</v>
      </c>
      <c r="G1129" s="9">
        <v>180</v>
      </c>
      <c r="H1129" s="9">
        <v>1</v>
      </c>
      <c r="I1129" s="59">
        <v>43.89</v>
      </c>
      <c r="J1129" s="59">
        <v>4258.62</v>
      </c>
      <c r="K1129" s="59">
        <v>602.91</v>
      </c>
      <c r="L1129" s="60">
        <f>IF(AND(A1129&gt;=Workings!$B$7, A1129&lt;=Workings!$C$7, B1129="Scheduled", G1129&gt;0, F1129&gt;0, (F1129/G1129)&gt;0.9, OR(D1129="RAK", D1129="CMN", D1129="AGA")), (J1129/F1129)*(F1129-(G1129*0.9)), 0)</f>
        <v>360.9</v>
      </c>
    </row>
    <row r="1130" spans="1:12" x14ac:dyDescent="0.35">
      <c r="A1130" s="8">
        <v>45456</v>
      </c>
      <c r="B1130" s="9" t="s">
        <v>23</v>
      </c>
      <c r="C1130" s="9" t="s">
        <v>34</v>
      </c>
      <c r="D1130" s="9" t="s">
        <v>39</v>
      </c>
      <c r="E1130" s="9" t="s">
        <v>24</v>
      </c>
      <c r="F1130" s="9">
        <v>169</v>
      </c>
      <c r="G1130" s="9">
        <v>180</v>
      </c>
      <c r="H1130" s="9">
        <v>1</v>
      </c>
      <c r="I1130" s="59">
        <v>43.89</v>
      </c>
      <c r="J1130" s="59">
        <v>4066.14</v>
      </c>
      <c r="K1130" s="59">
        <v>602.91</v>
      </c>
      <c r="L1130" s="60">
        <f>IF(AND(A1130&gt;=Workings!$B$7, A1130&lt;=Workings!$C$7, B1130="Scheduled", G1130&gt;0, F1130&gt;0, (F1130/G1130)&gt;0.9, OR(D1130="RAK", D1130="CMN", D1130="AGA")), (J1130/F1130)*(F1130-(G1130*0.9)), 0)</f>
        <v>168.42</v>
      </c>
    </row>
    <row r="1131" spans="1:12" x14ac:dyDescent="0.35">
      <c r="A1131" s="8">
        <v>45456</v>
      </c>
      <c r="B1131" s="9" t="s">
        <v>23</v>
      </c>
      <c r="C1131" s="9" t="s">
        <v>34</v>
      </c>
      <c r="D1131" s="9" t="s">
        <v>21</v>
      </c>
      <c r="E1131" s="9" t="s">
        <v>24</v>
      </c>
      <c r="F1131" s="9">
        <v>143</v>
      </c>
      <c r="G1131" s="9">
        <v>144</v>
      </c>
      <c r="H1131" s="9">
        <v>1</v>
      </c>
      <c r="I1131" s="59">
        <v>46.51</v>
      </c>
      <c r="J1131" s="59">
        <v>3440.58</v>
      </c>
      <c r="K1131" s="59">
        <v>532.44000000000005</v>
      </c>
      <c r="L1131" s="60">
        <f>IF(AND(A1131&gt;=Workings!$B$7, A1131&lt;=Workings!$C$7, B1131="Scheduled", G1131&gt;0, F1131&gt;0, (F1131/G1131)&gt;0.9, OR(D1131="RAK", D1131="CMN", D1131="AGA")), (J1131/F1131)*(F1131-(G1131*0.9)), 0)</f>
        <v>322.40400000000011</v>
      </c>
    </row>
    <row r="1132" spans="1:12" x14ac:dyDescent="0.35">
      <c r="A1132" s="8">
        <v>45457</v>
      </c>
      <c r="B1132" s="9" t="s">
        <v>23</v>
      </c>
      <c r="C1132" s="9" t="s">
        <v>34</v>
      </c>
      <c r="D1132" s="9" t="s">
        <v>39</v>
      </c>
      <c r="E1132" s="9" t="s">
        <v>22</v>
      </c>
      <c r="F1132" s="9">
        <v>111</v>
      </c>
      <c r="G1132" s="9">
        <v>180</v>
      </c>
      <c r="H1132" s="9">
        <v>1</v>
      </c>
      <c r="I1132" s="59"/>
      <c r="J1132" s="59"/>
      <c r="K1132" s="59"/>
      <c r="L1132" s="60">
        <f>IF(AND(A1132&gt;=Workings!$B$7, A1132&lt;=Workings!$C$7, B1132="Scheduled", G1132&gt;0, F1132&gt;0, (F1132/G1132)&gt;0.9, OR(D1132="RAK", D1132="CMN", D1132="AGA")), (J1132/F1132)*(F1132-(G1132*0.9)), 0)</f>
        <v>0</v>
      </c>
    </row>
    <row r="1133" spans="1:12" x14ac:dyDescent="0.35">
      <c r="A1133" s="8">
        <v>45457</v>
      </c>
      <c r="B1133" s="9" t="s">
        <v>23</v>
      </c>
      <c r="C1133" s="9" t="s">
        <v>34</v>
      </c>
      <c r="D1133" s="9" t="s">
        <v>38</v>
      </c>
      <c r="E1133" s="9" t="s">
        <v>22</v>
      </c>
      <c r="F1133" s="9">
        <v>67</v>
      </c>
      <c r="G1133" s="9">
        <v>180</v>
      </c>
      <c r="H1133" s="9">
        <v>1</v>
      </c>
      <c r="I1133" s="59"/>
      <c r="J1133" s="59"/>
      <c r="K1133" s="59"/>
      <c r="L1133" s="60">
        <f>IF(AND(A1133&gt;=Workings!$B$7, A1133&lt;=Workings!$C$7, B1133="Scheduled", G1133&gt;0, F1133&gt;0, (F1133/G1133)&gt;0.9, OR(D1133="RAK", D1133="CMN", D1133="AGA")), (J1133/F1133)*(F1133-(G1133*0.9)), 0)</f>
        <v>0</v>
      </c>
    </row>
    <row r="1134" spans="1:12" x14ac:dyDescent="0.35">
      <c r="A1134" s="8">
        <v>45457</v>
      </c>
      <c r="B1134" s="9" t="s">
        <v>23</v>
      </c>
      <c r="C1134" s="9" t="s">
        <v>34</v>
      </c>
      <c r="D1134" s="9" t="s">
        <v>38</v>
      </c>
      <c r="E1134" s="9" t="s">
        <v>22</v>
      </c>
      <c r="F1134" s="9">
        <v>59</v>
      </c>
      <c r="G1134" s="9">
        <v>180</v>
      </c>
      <c r="H1134" s="9">
        <v>1</v>
      </c>
      <c r="I1134" s="59"/>
      <c r="J1134" s="59"/>
      <c r="K1134" s="59"/>
      <c r="L1134" s="60">
        <f>IF(AND(A1134&gt;=Workings!$B$7, A1134&lt;=Workings!$C$7, B1134="Scheduled", G1134&gt;0, F1134&gt;0, (F1134/G1134)&gt;0.9, OR(D1134="RAK", D1134="CMN", D1134="AGA")), (J1134/F1134)*(F1134-(G1134*0.9)), 0)</f>
        <v>0</v>
      </c>
    </row>
    <row r="1135" spans="1:12" x14ac:dyDescent="0.35">
      <c r="A1135" s="8">
        <v>45457</v>
      </c>
      <c r="B1135" s="9" t="s">
        <v>23</v>
      </c>
      <c r="C1135" s="9" t="s">
        <v>34</v>
      </c>
      <c r="D1135" s="9" t="s">
        <v>21</v>
      </c>
      <c r="E1135" s="9" t="s">
        <v>22</v>
      </c>
      <c r="F1135" s="9">
        <v>91</v>
      </c>
      <c r="G1135" s="9">
        <v>180</v>
      </c>
      <c r="H1135" s="9">
        <v>1</v>
      </c>
      <c r="I1135" s="59"/>
      <c r="J1135" s="59"/>
      <c r="K1135" s="59"/>
      <c r="L1135" s="60">
        <f>IF(AND(A1135&gt;=Workings!$B$7, A1135&lt;=Workings!$C$7, B1135="Scheduled", G1135&gt;0, F1135&gt;0, (F1135/G1135)&gt;0.9, OR(D1135="RAK", D1135="CMN", D1135="AGA")), (J1135/F1135)*(F1135-(G1135*0.9)), 0)</f>
        <v>0</v>
      </c>
    </row>
    <row r="1136" spans="1:12" x14ac:dyDescent="0.35">
      <c r="A1136" s="8">
        <v>45457</v>
      </c>
      <c r="B1136" s="9" t="s">
        <v>23</v>
      </c>
      <c r="C1136" s="9" t="s">
        <v>34</v>
      </c>
      <c r="D1136" s="9" t="s">
        <v>39</v>
      </c>
      <c r="E1136" s="9" t="s">
        <v>24</v>
      </c>
      <c r="F1136" s="9">
        <v>174</v>
      </c>
      <c r="G1136" s="9">
        <v>180</v>
      </c>
      <c r="H1136" s="9">
        <v>1</v>
      </c>
      <c r="I1136" s="59">
        <v>61.45</v>
      </c>
      <c r="J1136" s="59">
        <v>4186.4399999999996</v>
      </c>
      <c r="K1136" s="59">
        <v>602.91</v>
      </c>
      <c r="L1136" s="60">
        <f>IF(AND(A1136&gt;=Workings!$B$7, A1136&lt;=Workings!$C$7, B1136="Scheduled", G1136&gt;0, F1136&gt;0, (F1136/G1136)&gt;0.9, OR(D1136="RAK", D1136="CMN", D1136="AGA")), (J1136/F1136)*(F1136-(G1136*0.9)), 0)</f>
        <v>288.71999999999997</v>
      </c>
    </row>
    <row r="1137" spans="1:12" x14ac:dyDescent="0.35">
      <c r="A1137" s="8">
        <v>45457</v>
      </c>
      <c r="B1137" s="9" t="s">
        <v>23</v>
      </c>
      <c r="C1137" s="9" t="s">
        <v>34</v>
      </c>
      <c r="D1137" s="9" t="s">
        <v>38</v>
      </c>
      <c r="E1137" s="9" t="s">
        <v>24</v>
      </c>
      <c r="F1137" s="9">
        <v>176</v>
      </c>
      <c r="G1137" s="9">
        <v>180</v>
      </c>
      <c r="H1137" s="9">
        <v>1</v>
      </c>
      <c r="I1137" s="59">
        <v>35.11</v>
      </c>
      <c r="J1137" s="59">
        <v>4234.5600000000004</v>
      </c>
      <c r="K1137" s="59">
        <v>602.91</v>
      </c>
      <c r="L1137" s="60">
        <f>IF(AND(A1137&gt;=Workings!$B$7, A1137&lt;=Workings!$C$7, B1137="Scheduled", G1137&gt;0, F1137&gt;0, (F1137/G1137)&gt;0.9, OR(D1137="RAK", D1137="CMN", D1137="AGA")), (J1137/F1137)*(F1137-(G1137*0.9)), 0)</f>
        <v>336.84000000000003</v>
      </c>
    </row>
    <row r="1138" spans="1:12" x14ac:dyDescent="0.35">
      <c r="A1138" s="8">
        <v>45457</v>
      </c>
      <c r="B1138" s="9" t="s">
        <v>23</v>
      </c>
      <c r="C1138" s="9" t="s">
        <v>34</v>
      </c>
      <c r="D1138" s="9" t="s">
        <v>38</v>
      </c>
      <c r="E1138" s="9" t="s">
        <v>24</v>
      </c>
      <c r="F1138" s="9">
        <v>141</v>
      </c>
      <c r="G1138" s="9">
        <v>180</v>
      </c>
      <c r="H1138" s="9">
        <v>1</v>
      </c>
      <c r="I1138" s="59">
        <v>35.11</v>
      </c>
      <c r="J1138" s="59">
        <v>3392.46</v>
      </c>
      <c r="K1138" s="59">
        <v>602.91</v>
      </c>
      <c r="L1138" s="60">
        <f>IF(AND(A1138&gt;=Workings!$B$7, A1138&lt;=Workings!$C$7, B1138="Scheduled", G1138&gt;0, F1138&gt;0, (F1138/G1138)&gt;0.9, OR(D1138="RAK", D1138="CMN", D1138="AGA")), (J1138/F1138)*(F1138-(G1138*0.9)), 0)</f>
        <v>0</v>
      </c>
    </row>
    <row r="1139" spans="1:12" x14ac:dyDescent="0.35">
      <c r="A1139" s="8">
        <v>45457</v>
      </c>
      <c r="B1139" s="9" t="s">
        <v>23</v>
      </c>
      <c r="C1139" s="9" t="s">
        <v>34</v>
      </c>
      <c r="D1139" s="9" t="s">
        <v>21</v>
      </c>
      <c r="E1139" s="9" t="s">
        <v>24</v>
      </c>
      <c r="F1139" s="9">
        <v>182</v>
      </c>
      <c r="G1139" s="9">
        <v>180</v>
      </c>
      <c r="H1139" s="9">
        <v>1</v>
      </c>
      <c r="I1139" s="59">
        <v>35.11</v>
      </c>
      <c r="J1139" s="59">
        <v>4378.92</v>
      </c>
      <c r="K1139" s="59">
        <v>602.91</v>
      </c>
      <c r="L1139" s="60">
        <f>IF(AND(A1139&gt;=Workings!$B$7, A1139&lt;=Workings!$C$7, B1139="Scheduled", G1139&gt;0, F1139&gt;0, (F1139/G1139)&gt;0.9, OR(D1139="RAK", D1139="CMN", D1139="AGA")), (J1139/F1139)*(F1139-(G1139*0.9)), 0)</f>
        <v>481.2</v>
      </c>
    </row>
    <row r="1140" spans="1:12" x14ac:dyDescent="0.35">
      <c r="A1140" s="8">
        <v>45458</v>
      </c>
      <c r="B1140" s="9" t="s">
        <v>23</v>
      </c>
      <c r="C1140" s="9" t="s">
        <v>34</v>
      </c>
      <c r="D1140" s="9" t="s">
        <v>38</v>
      </c>
      <c r="E1140" s="9" t="s">
        <v>22</v>
      </c>
      <c r="F1140" s="9">
        <v>115</v>
      </c>
      <c r="G1140" s="9">
        <v>189</v>
      </c>
      <c r="H1140" s="9">
        <v>1</v>
      </c>
      <c r="I1140" s="59"/>
      <c r="J1140" s="59"/>
      <c r="K1140" s="59"/>
      <c r="L1140" s="60">
        <f>IF(AND(A1140&gt;=Workings!$B$7, A1140&lt;=Workings!$C$7, B1140="Scheduled", G1140&gt;0, F1140&gt;0, (F1140/G1140)&gt;0.9, OR(D1140="RAK", D1140="CMN", D1140="AGA")), (J1140/F1140)*(F1140-(G1140*0.9)), 0)</f>
        <v>0</v>
      </c>
    </row>
    <row r="1141" spans="1:12" x14ac:dyDescent="0.35">
      <c r="A1141" s="8">
        <v>45458</v>
      </c>
      <c r="B1141" s="9" t="s">
        <v>23</v>
      </c>
      <c r="C1141" s="9" t="s">
        <v>34</v>
      </c>
      <c r="D1141" s="9" t="s">
        <v>40</v>
      </c>
      <c r="E1141" s="9" t="s">
        <v>22</v>
      </c>
      <c r="F1141" s="9">
        <v>171</v>
      </c>
      <c r="G1141" s="9">
        <v>180</v>
      </c>
      <c r="H1141" s="9">
        <v>1</v>
      </c>
      <c r="I1141" s="59"/>
      <c r="J1141" s="59"/>
      <c r="K1141" s="59"/>
      <c r="L1141" s="60">
        <f>IF(AND(A1141&gt;=Workings!$B$7, A1141&lt;=Workings!$C$7, B1141="Scheduled", G1141&gt;0, F1141&gt;0, (F1141/G1141)&gt;0.9, OR(D1141="RAK", D1141="CMN", D1141="AGA")), (J1141/F1141)*(F1141-(G1141*0.9)), 0)</f>
        <v>0</v>
      </c>
    </row>
    <row r="1142" spans="1:12" x14ac:dyDescent="0.35">
      <c r="A1142" s="8">
        <v>45458</v>
      </c>
      <c r="B1142" s="9" t="s">
        <v>23</v>
      </c>
      <c r="C1142" s="9" t="s">
        <v>34</v>
      </c>
      <c r="D1142" s="9" t="s">
        <v>21</v>
      </c>
      <c r="E1142" s="9" t="s">
        <v>22</v>
      </c>
      <c r="F1142" s="9">
        <v>105</v>
      </c>
      <c r="G1142" s="9">
        <v>180</v>
      </c>
      <c r="H1142" s="9">
        <v>1</v>
      </c>
      <c r="I1142" s="59"/>
      <c r="J1142" s="59"/>
      <c r="K1142" s="59"/>
      <c r="L1142" s="60">
        <f>IF(AND(A1142&gt;=Workings!$B$7, A1142&lt;=Workings!$C$7, B1142="Scheduled", G1142&gt;0, F1142&gt;0, (F1142/G1142)&gt;0.9, OR(D1142="RAK", D1142="CMN", D1142="AGA")), (J1142/F1142)*(F1142-(G1142*0.9)), 0)</f>
        <v>0</v>
      </c>
    </row>
    <row r="1143" spans="1:12" x14ac:dyDescent="0.35">
      <c r="A1143" s="8">
        <v>45458</v>
      </c>
      <c r="B1143" s="9" t="s">
        <v>23</v>
      </c>
      <c r="C1143" s="9" t="s">
        <v>34</v>
      </c>
      <c r="D1143" s="9" t="s">
        <v>38</v>
      </c>
      <c r="E1143" s="9" t="s">
        <v>22</v>
      </c>
      <c r="F1143" s="9">
        <v>103</v>
      </c>
      <c r="G1143" s="9">
        <v>186</v>
      </c>
      <c r="H1143" s="9">
        <v>1</v>
      </c>
      <c r="I1143" s="59"/>
      <c r="J1143" s="59"/>
      <c r="K1143" s="59"/>
      <c r="L1143" s="60">
        <f>IF(AND(A1143&gt;=Workings!$B$7, A1143&lt;=Workings!$C$7, B1143="Scheduled", G1143&gt;0, F1143&gt;0, (F1143/G1143)&gt;0.9, OR(D1143="RAK", D1143="CMN", D1143="AGA")), (J1143/F1143)*(F1143-(G1143*0.9)), 0)</f>
        <v>0</v>
      </c>
    </row>
    <row r="1144" spans="1:12" x14ac:dyDescent="0.35">
      <c r="A1144" s="8">
        <v>45458</v>
      </c>
      <c r="B1144" s="9" t="s">
        <v>23</v>
      </c>
      <c r="C1144" s="9" t="s">
        <v>34</v>
      </c>
      <c r="D1144" s="9" t="s">
        <v>39</v>
      </c>
      <c r="E1144" s="9" t="s">
        <v>22</v>
      </c>
      <c r="F1144" s="9">
        <v>173</v>
      </c>
      <c r="G1144" s="9">
        <v>180</v>
      </c>
      <c r="H1144" s="9">
        <v>1</v>
      </c>
      <c r="I1144" s="59"/>
      <c r="J1144" s="59"/>
      <c r="K1144" s="59"/>
      <c r="L1144" s="60">
        <f>IF(AND(A1144&gt;=Workings!$B$7, A1144&lt;=Workings!$C$7, B1144="Scheduled", G1144&gt;0, F1144&gt;0, (F1144/G1144)&gt;0.9, OR(D1144="RAK", D1144="CMN", D1144="AGA")), (J1144/F1144)*(F1144-(G1144*0.9)), 0)</f>
        <v>0</v>
      </c>
    </row>
    <row r="1145" spans="1:12" x14ac:dyDescent="0.35">
      <c r="A1145" s="8">
        <v>45458</v>
      </c>
      <c r="B1145" s="9" t="s">
        <v>23</v>
      </c>
      <c r="C1145" s="9" t="s">
        <v>34</v>
      </c>
      <c r="D1145" s="9" t="s">
        <v>38</v>
      </c>
      <c r="E1145" s="9" t="s">
        <v>24</v>
      </c>
      <c r="F1145" s="9">
        <v>165</v>
      </c>
      <c r="G1145" s="9">
        <v>189</v>
      </c>
      <c r="H1145" s="9">
        <v>1</v>
      </c>
      <c r="I1145" s="59">
        <v>36.479999999999997</v>
      </c>
      <c r="J1145" s="59">
        <v>3969.9</v>
      </c>
      <c r="K1145" s="59">
        <v>626.4</v>
      </c>
      <c r="L1145" s="60">
        <f>IF(AND(A1145&gt;=Workings!$B$7, A1145&lt;=Workings!$C$7, B1145="Scheduled", G1145&gt;0, F1145&gt;0, (F1145/G1145)&gt;0.9, OR(D1145="RAK", D1145="CMN", D1145="AGA")), (J1145/F1145)*(F1145-(G1145*0.9)), 0)</f>
        <v>0</v>
      </c>
    </row>
    <row r="1146" spans="1:12" x14ac:dyDescent="0.35">
      <c r="A1146" s="8">
        <v>45458</v>
      </c>
      <c r="B1146" s="9" t="s">
        <v>23</v>
      </c>
      <c r="C1146" s="9" t="s">
        <v>34</v>
      </c>
      <c r="D1146" s="9" t="s">
        <v>40</v>
      </c>
      <c r="E1146" s="9" t="s">
        <v>24</v>
      </c>
      <c r="F1146" s="9">
        <v>126</v>
      </c>
      <c r="G1146" s="9">
        <v>180</v>
      </c>
      <c r="H1146" s="9">
        <v>1</v>
      </c>
      <c r="I1146" s="59">
        <v>35.11</v>
      </c>
      <c r="J1146" s="59">
        <v>3031.56</v>
      </c>
      <c r="K1146" s="59">
        <v>602.91</v>
      </c>
      <c r="L1146" s="60">
        <f>IF(AND(A1146&gt;=Workings!$B$7, A1146&lt;=Workings!$C$7, B1146="Scheduled", G1146&gt;0, F1146&gt;0, (F1146/G1146)&gt;0.9, OR(D1146="RAK", D1146="CMN", D1146="AGA")), (J1146/F1146)*(F1146-(G1146*0.9)), 0)</f>
        <v>0</v>
      </c>
    </row>
    <row r="1147" spans="1:12" x14ac:dyDescent="0.35">
      <c r="A1147" s="8">
        <v>45458</v>
      </c>
      <c r="B1147" s="9" t="s">
        <v>23</v>
      </c>
      <c r="C1147" s="9" t="s">
        <v>34</v>
      </c>
      <c r="D1147" s="9" t="s">
        <v>21</v>
      </c>
      <c r="E1147" s="9" t="s">
        <v>24</v>
      </c>
      <c r="F1147" s="9">
        <v>162</v>
      </c>
      <c r="G1147" s="9">
        <v>180</v>
      </c>
      <c r="H1147" s="9">
        <v>1</v>
      </c>
      <c r="I1147" s="59">
        <v>33.74</v>
      </c>
      <c r="J1147" s="59">
        <v>3897.72</v>
      </c>
      <c r="K1147" s="59">
        <v>579.41999999999996</v>
      </c>
      <c r="L1147" s="60">
        <f>IF(AND(A1147&gt;=Workings!$B$7, A1147&lt;=Workings!$C$7, B1147="Scheduled", G1147&gt;0, F1147&gt;0, (F1147/G1147)&gt;0.9, OR(D1147="RAK", D1147="CMN", D1147="AGA")), (J1147/F1147)*(F1147-(G1147*0.9)), 0)</f>
        <v>0</v>
      </c>
    </row>
    <row r="1148" spans="1:12" x14ac:dyDescent="0.35">
      <c r="A1148" s="8">
        <v>45458</v>
      </c>
      <c r="B1148" s="9" t="s">
        <v>23</v>
      </c>
      <c r="C1148" s="9" t="s">
        <v>34</v>
      </c>
      <c r="D1148" s="9" t="s">
        <v>38</v>
      </c>
      <c r="E1148" s="9" t="s">
        <v>24</v>
      </c>
      <c r="F1148" s="9">
        <v>172</v>
      </c>
      <c r="G1148" s="9">
        <v>186</v>
      </c>
      <c r="H1148" s="9">
        <v>1</v>
      </c>
      <c r="I1148" s="59">
        <v>27.36</v>
      </c>
      <c r="J1148" s="59">
        <v>4138.32</v>
      </c>
      <c r="K1148" s="59">
        <v>626.4</v>
      </c>
      <c r="L1148" s="60">
        <f>IF(AND(A1148&gt;=Workings!$B$7, A1148&lt;=Workings!$C$7, B1148="Scheduled", G1148&gt;0, F1148&gt;0, (F1148/G1148)&gt;0.9, OR(D1148="RAK", D1148="CMN", D1148="AGA")), (J1148/F1148)*(F1148-(G1148*0.9)), 0)</f>
        <v>110.67599999999986</v>
      </c>
    </row>
    <row r="1149" spans="1:12" x14ac:dyDescent="0.35">
      <c r="A1149" s="8">
        <v>45458</v>
      </c>
      <c r="B1149" s="9" t="s">
        <v>23</v>
      </c>
      <c r="C1149" s="9" t="s">
        <v>34</v>
      </c>
      <c r="D1149" s="9" t="s">
        <v>39</v>
      </c>
      <c r="E1149" s="9" t="s">
        <v>24</v>
      </c>
      <c r="F1149" s="9">
        <v>132</v>
      </c>
      <c r="G1149" s="9">
        <v>180</v>
      </c>
      <c r="H1149" s="9">
        <v>1</v>
      </c>
      <c r="I1149" s="59">
        <v>35.11</v>
      </c>
      <c r="J1149" s="59">
        <v>3175.92</v>
      </c>
      <c r="K1149" s="59">
        <v>602.91</v>
      </c>
      <c r="L1149" s="60">
        <f>IF(AND(A1149&gt;=Workings!$B$7, A1149&lt;=Workings!$C$7, B1149="Scheduled", G1149&gt;0, F1149&gt;0, (F1149/G1149)&gt;0.9, OR(D1149="RAK", D1149="CMN", D1149="AGA")), (J1149/F1149)*(F1149-(G1149*0.9)), 0)</f>
        <v>0</v>
      </c>
    </row>
    <row r="1150" spans="1:12" x14ac:dyDescent="0.35">
      <c r="A1150" s="8">
        <v>45459</v>
      </c>
      <c r="B1150" s="9" t="s">
        <v>23</v>
      </c>
      <c r="C1150" s="9" t="s">
        <v>34</v>
      </c>
      <c r="D1150" s="9" t="s">
        <v>21</v>
      </c>
      <c r="E1150" s="9" t="s">
        <v>22</v>
      </c>
      <c r="F1150" s="9">
        <v>140</v>
      </c>
      <c r="G1150" s="9">
        <v>180</v>
      </c>
      <c r="H1150" s="9">
        <v>1</v>
      </c>
      <c r="I1150" s="59"/>
      <c r="J1150" s="59"/>
      <c r="K1150" s="59"/>
      <c r="L1150" s="60">
        <f>IF(AND(A1150&gt;=Workings!$B$7, A1150&lt;=Workings!$C$7, B1150="Scheduled", G1150&gt;0, F1150&gt;0, (F1150/G1150)&gt;0.9, OR(D1150="RAK", D1150="CMN", D1150="AGA")), (J1150/F1150)*(F1150-(G1150*0.9)), 0)</f>
        <v>0</v>
      </c>
    </row>
    <row r="1151" spans="1:12" x14ac:dyDescent="0.35">
      <c r="A1151" s="8">
        <v>45459</v>
      </c>
      <c r="B1151" s="9" t="s">
        <v>23</v>
      </c>
      <c r="C1151" s="9" t="s">
        <v>34</v>
      </c>
      <c r="D1151" s="9" t="s">
        <v>38</v>
      </c>
      <c r="E1151" s="9" t="s">
        <v>22</v>
      </c>
      <c r="F1151" s="9">
        <v>131</v>
      </c>
      <c r="G1151" s="9">
        <v>144</v>
      </c>
      <c r="H1151" s="9">
        <v>1</v>
      </c>
      <c r="I1151" s="59"/>
      <c r="J1151" s="59"/>
      <c r="K1151" s="59"/>
      <c r="L1151" s="60">
        <f>IF(AND(A1151&gt;=Workings!$B$7, A1151&lt;=Workings!$C$7, B1151="Scheduled", G1151&gt;0, F1151&gt;0, (F1151/G1151)&gt;0.9, OR(D1151="RAK", D1151="CMN", D1151="AGA")), (J1151/F1151)*(F1151-(G1151*0.9)), 0)</f>
        <v>0</v>
      </c>
    </row>
    <row r="1152" spans="1:12" x14ac:dyDescent="0.35">
      <c r="A1152" s="8">
        <v>45459</v>
      </c>
      <c r="B1152" s="9" t="s">
        <v>23</v>
      </c>
      <c r="C1152" s="9" t="s">
        <v>34</v>
      </c>
      <c r="D1152" s="9" t="s">
        <v>39</v>
      </c>
      <c r="E1152" s="9" t="s">
        <v>22</v>
      </c>
      <c r="F1152" s="9">
        <v>171</v>
      </c>
      <c r="G1152" s="9">
        <v>180</v>
      </c>
      <c r="H1152" s="9">
        <v>1</v>
      </c>
      <c r="I1152" s="59"/>
      <c r="J1152" s="59"/>
      <c r="K1152" s="59"/>
      <c r="L1152" s="60">
        <f>IF(AND(A1152&gt;=Workings!$B$7, A1152&lt;=Workings!$C$7, B1152="Scheduled", G1152&gt;0, F1152&gt;0, (F1152/G1152)&gt;0.9, OR(D1152="RAK", D1152="CMN", D1152="AGA")), (J1152/F1152)*(F1152-(G1152*0.9)), 0)</f>
        <v>0</v>
      </c>
    </row>
    <row r="1153" spans="1:12" x14ac:dyDescent="0.35">
      <c r="A1153" s="8">
        <v>45459</v>
      </c>
      <c r="B1153" s="9" t="s">
        <v>23</v>
      </c>
      <c r="C1153" s="9" t="s">
        <v>34</v>
      </c>
      <c r="D1153" s="9" t="s">
        <v>21</v>
      </c>
      <c r="E1153" s="9" t="s">
        <v>24</v>
      </c>
      <c r="F1153" s="9">
        <v>173</v>
      </c>
      <c r="G1153" s="9">
        <v>180</v>
      </c>
      <c r="H1153" s="9">
        <v>1</v>
      </c>
      <c r="I1153" s="59">
        <v>43.89</v>
      </c>
      <c r="J1153" s="59">
        <v>4162.38</v>
      </c>
      <c r="K1153" s="59">
        <v>602.91</v>
      </c>
      <c r="L1153" s="60">
        <f>IF(AND(A1153&gt;=Workings!$B$7, A1153&lt;=Workings!$C$7, B1153="Scheduled", G1153&gt;0, F1153&gt;0, (F1153/G1153)&gt;0.9, OR(D1153="RAK", D1153="CMN", D1153="AGA")), (J1153/F1153)*(F1153-(G1153*0.9)), 0)</f>
        <v>264.66000000000003</v>
      </c>
    </row>
    <row r="1154" spans="1:12" x14ac:dyDescent="0.35">
      <c r="A1154" s="8">
        <v>45459</v>
      </c>
      <c r="B1154" s="9" t="s">
        <v>23</v>
      </c>
      <c r="C1154" s="9" t="s">
        <v>34</v>
      </c>
      <c r="D1154" s="9" t="s">
        <v>38</v>
      </c>
      <c r="E1154" s="9" t="s">
        <v>24</v>
      </c>
      <c r="F1154" s="9">
        <v>149</v>
      </c>
      <c r="G1154" s="9">
        <v>144</v>
      </c>
      <c r="H1154" s="9">
        <v>1</v>
      </c>
      <c r="I1154" s="59">
        <v>46.51</v>
      </c>
      <c r="J1154" s="59">
        <v>3584.94</v>
      </c>
      <c r="K1154" s="59">
        <v>532.44000000000005</v>
      </c>
      <c r="L1154" s="60">
        <f>IF(AND(A1154&gt;=Workings!$B$7, A1154&lt;=Workings!$C$7, B1154="Scheduled", G1154&gt;0, F1154&gt;0, (F1154/G1154)&gt;0.9, OR(D1154="RAK", D1154="CMN", D1154="AGA")), (J1154/F1154)*(F1154-(G1154*0.9)), 0)</f>
        <v>466.76400000000012</v>
      </c>
    </row>
    <row r="1155" spans="1:12" x14ac:dyDescent="0.35">
      <c r="A1155" s="8">
        <v>45459</v>
      </c>
      <c r="B1155" s="9" t="s">
        <v>23</v>
      </c>
      <c r="C1155" s="9" t="s">
        <v>34</v>
      </c>
      <c r="D1155" s="9" t="s">
        <v>39</v>
      </c>
      <c r="E1155" s="9" t="s">
        <v>24</v>
      </c>
      <c r="F1155" s="9">
        <v>145</v>
      </c>
      <c r="G1155" s="9">
        <v>180</v>
      </c>
      <c r="H1155" s="9">
        <v>1</v>
      </c>
      <c r="I1155" s="59">
        <v>35.11</v>
      </c>
      <c r="J1155" s="59">
        <v>3488.7</v>
      </c>
      <c r="K1155" s="59">
        <v>602.91</v>
      </c>
      <c r="L1155" s="60">
        <f>IF(AND(A1155&gt;=Workings!$B$7, A1155&lt;=Workings!$C$7, B1155="Scheduled", G1155&gt;0, F1155&gt;0, (F1155/G1155)&gt;0.9, OR(D1155="RAK", D1155="CMN", D1155="AGA")), (J1155/F1155)*(F1155-(G1155*0.9)), 0)</f>
        <v>0</v>
      </c>
    </row>
    <row r="1156" spans="1:12" x14ac:dyDescent="0.35">
      <c r="A1156" s="8">
        <v>45460</v>
      </c>
      <c r="B1156" s="9" t="s">
        <v>23</v>
      </c>
      <c r="C1156" s="9" t="s">
        <v>34</v>
      </c>
      <c r="D1156" s="9" t="s">
        <v>38</v>
      </c>
      <c r="E1156" s="9" t="s">
        <v>22</v>
      </c>
      <c r="F1156" s="9">
        <v>165</v>
      </c>
      <c r="G1156" s="9">
        <v>189</v>
      </c>
      <c r="H1156" s="9">
        <v>1</v>
      </c>
      <c r="I1156" s="59"/>
      <c r="J1156" s="59"/>
      <c r="K1156" s="59"/>
      <c r="L1156" s="60">
        <f>IF(AND(A1156&gt;=Workings!$B$7, A1156&lt;=Workings!$C$7, B1156="Scheduled", G1156&gt;0, F1156&gt;0, (F1156/G1156)&gt;0.9, OR(D1156="RAK", D1156="CMN", D1156="AGA")), (J1156/F1156)*(F1156-(G1156*0.9)), 0)</f>
        <v>0</v>
      </c>
    </row>
    <row r="1157" spans="1:12" x14ac:dyDescent="0.35">
      <c r="A1157" s="8">
        <v>45460</v>
      </c>
      <c r="B1157" s="9" t="s">
        <v>23</v>
      </c>
      <c r="C1157" s="9" t="s">
        <v>34</v>
      </c>
      <c r="D1157" s="9" t="s">
        <v>21</v>
      </c>
      <c r="E1157" s="9" t="s">
        <v>22</v>
      </c>
      <c r="F1157" s="9">
        <v>163</v>
      </c>
      <c r="G1157" s="9">
        <v>180</v>
      </c>
      <c r="H1157" s="9">
        <v>1</v>
      </c>
      <c r="I1157" s="59"/>
      <c r="J1157" s="59"/>
      <c r="K1157" s="59"/>
      <c r="L1157" s="60">
        <f>IF(AND(A1157&gt;=Workings!$B$7, A1157&lt;=Workings!$C$7, B1157="Scheduled", G1157&gt;0, F1157&gt;0, (F1157/G1157)&gt;0.9, OR(D1157="RAK", D1157="CMN", D1157="AGA")), (J1157/F1157)*(F1157-(G1157*0.9)), 0)</f>
        <v>0</v>
      </c>
    </row>
    <row r="1158" spans="1:12" x14ac:dyDescent="0.35">
      <c r="A1158" s="8">
        <v>45460</v>
      </c>
      <c r="B1158" s="9" t="s">
        <v>23</v>
      </c>
      <c r="C1158" s="9" t="s">
        <v>34</v>
      </c>
      <c r="D1158" s="9" t="s">
        <v>39</v>
      </c>
      <c r="E1158" s="9" t="s">
        <v>22</v>
      </c>
      <c r="F1158" s="9">
        <v>156</v>
      </c>
      <c r="G1158" s="9">
        <v>180</v>
      </c>
      <c r="H1158" s="9">
        <v>1</v>
      </c>
      <c r="I1158" s="59"/>
      <c r="J1158" s="59"/>
      <c r="K1158" s="59"/>
      <c r="L1158" s="60">
        <f>IF(AND(A1158&gt;=Workings!$B$7, A1158&lt;=Workings!$C$7, B1158="Scheduled", G1158&gt;0, F1158&gt;0, (F1158/G1158)&gt;0.9, OR(D1158="RAK", D1158="CMN", D1158="AGA")), (J1158/F1158)*(F1158-(G1158*0.9)), 0)</f>
        <v>0</v>
      </c>
    </row>
    <row r="1159" spans="1:12" x14ac:dyDescent="0.35">
      <c r="A1159" s="8">
        <v>45460</v>
      </c>
      <c r="B1159" s="9" t="s">
        <v>23</v>
      </c>
      <c r="C1159" s="9" t="s">
        <v>34</v>
      </c>
      <c r="D1159" s="9" t="s">
        <v>38</v>
      </c>
      <c r="E1159" s="9" t="s">
        <v>22</v>
      </c>
      <c r="F1159" s="9">
        <v>129</v>
      </c>
      <c r="G1159" s="9">
        <v>180</v>
      </c>
      <c r="H1159" s="9">
        <v>1</v>
      </c>
      <c r="I1159" s="59"/>
      <c r="J1159" s="59"/>
      <c r="K1159" s="59"/>
      <c r="L1159" s="60">
        <f>IF(AND(A1159&gt;=Workings!$B$7, A1159&lt;=Workings!$C$7, B1159="Scheduled", G1159&gt;0, F1159&gt;0, (F1159/G1159)&gt;0.9, OR(D1159="RAK", D1159="CMN", D1159="AGA")), (J1159/F1159)*(F1159-(G1159*0.9)), 0)</f>
        <v>0</v>
      </c>
    </row>
    <row r="1160" spans="1:12" x14ac:dyDescent="0.35">
      <c r="A1160" s="8">
        <v>45460</v>
      </c>
      <c r="B1160" s="9" t="s">
        <v>23</v>
      </c>
      <c r="C1160" s="9" t="s">
        <v>34</v>
      </c>
      <c r="D1160" s="9" t="s">
        <v>38</v>
      </c>
      <c r="E1160" s="9" t="s">
        <v>22</v>
      </c>
      <c r="F1160" s="9">
        <v>127</v>
      </c>
      <c r="G1160" s="9">
        <v>189</v>
      </c>
      <c r="H1160" s="9">
        <v>1</v>
      </c>
      <c r="I1160" s="59"/>
      <c r="J1160" s="59"/>
      <c r="K1160" s="59"/>
      <c r="L1160" s="60">
        <f>IF(AND(A1160&gt;=Workings!$B$7, A1160&lt;=Workings!$C$7, B1160="Scheduled", G1160&gt;0, F1160&gt;0, (F1160/G1160)&gt;0.9, OR(D1160="RAK", D1160="CMN", D1160="AGA")), (J1160/F1160)*(F1160-(G1160*0.9)), 0)</f>
        <v>0</v>
      </c>
    </row>
    <row r="1161" spans="1:12" x14ac:dyDescent="0.35">
      <c r="A1161" s="8">
        <v>45460</v>
      </c>
      <c r="B1161" s="9" t="s">
        <v>23</v>
      </c>
      <c r="C1161" s="9" t="s">
        <v>34</v>
      </c>
      <c r="D1161" s="9" t="s">
        <v>38</v>
      </c>
      <c r="E1161" s="9" t="s">
        <v>24</v>
      </c>
      <c r="F1161" s="9">
        <v>176</v>
      </c>
      <c r="G1161" s="9">
        <v>189</v>
      </c>
      <c r="H1161" s="9">
        <v>1</v>
      </c>
      <c r="I1161" s="59">
        <v>27.36</v>
      </c>
      <c r="J1161" s="59">
        <v>4234.5600000000004</v>
      </c>
      <c r="K1161" s="59">
        <v>626.4</v>
      </c>
      <c r="L1161" s="60">
        <f>IF(AND(A1161&gt;=Workings!$B$7, A1161&lt;=Workings!$C$7, B1161="Scheduled", G1161&gt;0, F1161&gt;0, (F1161/G1161)&gt;0.9, OR(D1161="RAK", D1161="CMN", D1161="AGA")), (J1161/F1161)*(F1161-(G1161*0.9)), 0)</f>
        <v>141.95400000000015</v>
      </c>
    </row>
    <row r="1162" spans="1:12" x14ac:dyDescent="0.35">
      <c r="A1162" s="8">
        <v>45460</v>
      </c>
      <c r="B1162" s="9" t="s">
        <v>23</v>
      </c>
      <c r="C1162" s="9" t="s">
        <v>34</v>
      </c>
      <c r="D1162" s="9" t="s">
        <v>21</v>
      </c>
      <c r="E1162" s="9" t="s">
        <v>24</v>
      </c>
      <c r="F1162" s="9">
        <v>174</v>
      </c>
      <c r="G1162" s="9">
        <v>180</v>
      </c>
      <c r="H1162" s="9">
        <v>1</v>
      </c>
      <c r="I1162" s="59">
        <v>35.11</v>
      </c>
      <c r="J1162" s="59">
        <v>4186.4399999999996</v>
      </c>
      <c r="K1162" s="59">
        <v>602.91</v>
      </c>
      <c r="L1162" s="60">
        <f>IF(AND(A1162&gt;=Workings!$B$7, A1162&lt;=Workings!$C$7, B1162="Scheduled", G1162&gt;0, F1162&gt;0, (F1162/G1162)&gt;0.9, OR(D1162="RAK", D1162="CMN", D1162="AGA")), (J1162/F1162)*(F1162-(G1162*0.9)), 0)</f>
        <v>288.71999999999997</v>
      </c>
    </row>
    <row r="1163" spans="1:12" x14ac:dyDescent="0.35">
      <c r="A1163" s="8">
        <v>45460</v>
      </c>
      <c r="B1163" s="9" t="s">
        <v>23</v>
      </c>
      <c r="C1163" s="9" t="s">
        <v>34</v>
      </c>
      <c r="D1163" s="9" t="s">
        <v>39</v>
      </c>
      <c r="E1163" s="9" t="s">
        <v>24</v>
      </c>
      <c r="F1163" s="9">
        <v>163</v>
      </c>
      <c r="G1163" s="9">
        <v>180</v>
      </c>
      <c r="H1163" s="9">
        <v>1</v>
      </c>
      <c r="I1163" s="59">
        <v>43.89</v>
      </c>
      <c r="J1163" s="59">
        <v>3921.78</v>
      </c>
      <c r="K1163" s="59">
        <v>602.91</v>
      </c>
      <c r="L1163" s="60">
        <f>IF(AND(A1163&gt;=Workings!$B$7, A1163&lt;=Workings!$C$7, B1163="Scheduled", G1163&gt;0, F1163&gt;0, (F1163/G1163)&gt;0.9, OR(D1163="RAK", D1163="CMN", D1163="AGA")), (J1163/F1163)*(F1163-(G1163*0.9)), 0)</f>
        <v>24.060000000000002</v>
      </c>
    </row>
    <row r="1164" spans="1:12" x14ac:dyDescent="0.35">
      <c r="A1164" s="8">
        <v>45460</v>
      </c>
      <c r="B1164" s="9" t="s">
        <v>23</v>
      </c>
      <c r="C1164" s="9" t="s">
        <v>34</v>
      </c>
      <c r="D1164" s="9" t="s">
        <v>38</v>
      </c>
      <c r="E1164" s="9" t="s">
        <v>24</v>
      </c>
      <c r="F1164" s="9">
        <v>163</v>
      </c>
      <c r="G1164" s="9">
        <v>180</v>
      </c>
      <c r="H1164" s="9">
        <v>1</v>
      </c>
      <c r="I1164" s="59">
        <v>26.33</v>
      </c>
      <c r="J1164" s="59">
        <v>3921.78</v>
      </c>
      <c r="K1164" s="59">
        <v>602.91</v>
      </c>
      <c r="L1164" s="60">
        <f>IF(AND(A1164&gt;=Workings!$B$7, A1164&lt;=Workings!$C$7, B1164="Scheduled", G1164&gt;0, F1164&gt;0, (F1164/G1164)&gt;0.9, OR(D1164="RAK", D1164="CMN", D1164="AGA")), (J1164/F1164)*(F1164-(G1164*0.9)), 0)</f>
        <v>24.060000000000002</v>
      </c>
    </row>
    <row r="1165" spans="1:12" x14ac:dyDescent="0.35">
      <c r="A1165" s="8">
        <v>45460</v>
      </c>
      <c r="B1165" s="9" t="s">
        <v>23</v>
      </c>
      <c r="C1165" s="9" t="s">
        <v>34</v>
      </c>
      <c r="D1165" s="9" t="s">
        <v>38</v>
      </c>
      <c r="E1165" s="9" t="s">
        <v>24</v>
      </c>
      <c r="F1165" s="9">
        <v>152</v>
      </c>
      <c r="G1165" s="9">
        <v>189</v>
      </c>
      <c r="H1165" s="9">
        <v>1</v>
      </c>
      <c r="I1165" s="59">
        <v>27.36</v>
      </c>
      <c r="J1165" s="59">
        <v>3657.12</v>
      </c>
      <c r="K1165" s="59">
        <v>626.4</v>
      </c>
      <c r="L1165" s="60">
        <f>IF(AND(A1165&gt;=Workings!$B$7, A1165&lt;=Workings!$C$7, B1165="Scheduled", G1165&gt;0, F1165&gt;0, (F1165/G1165)&gt;0.9, OR(D1165="RAK", D1165="CMN", D1165="AGA")), (J1165/F1165)*(F1165-(G1165*0.9)), 0)</f>
        <v>0</v>
      </c>
    </row>
    <row r="1166" spans="1:12" x14ac:dyDescent="0.35">
      <c r="A1166" s="8">
        <v>45461</v>
      </c>
      <c r="B1166" s="9" t="s">
        <v>23</v>
      </c>
      <c r="C1166" s="9" t="s">
        <v>34</v>
      </c>
      <c r="D1166" s="9" t="s">
        <v>38</v>
      </c>
      <c r="E1166" s="9" t="s">
        <v>22</v>
      </c>
      <c r="F1166" s="9">
        <v>99</v>
      </c>
      <c r="G1166" s="9">
        <v>180</v>
      </c>
      <c r="H1166" s="9">
        <v>1</v>
      </c>
      <c r="I1166" s="59"/>
      <c r="J1166" s="59"/>
      <c r="K1166" s="59"/>
      <c r="L1166" s="60">
        <f>IF(AND(A1166&gt;=Workings!$B$7, A1166&lt;=Workings!$C$7, B1166="Scheduled", G1166&gt;0, F1166&gt;0, (F1166/G1166)&gt;0.9, OR(D1166="RAK", D1166="CMN", D1166="AGA")), (J1166/F1166)*(F1166-(G1166*0.9)), 0)</f>
        <v>0</v>
      </c>
    </row>
    <row r="1167" spans="1:12" x14ac:dyDescent="0.35">
      <c r="A1167" s="8">
        <v>45461</v>
      </c>
      <c r="B1167" s="9" t="s">
        <v>23</v>
      </c>
      <c r="C1167" s="9" t="s">
        <v>34</v>
      </c>
      <c r="D1167" s="9" t="s">
        <v>21</v>
      </c>
      <c r="E1167" s="9" t="s">
        <v>22</v>
      </c>
      <c r="F1167" s="9">
        <v>131</v>
      </c>
      <c r="G1167" s="9">
        <v>180</v>
      </c>
      <c r="H1167" s="9">
        <v>1</v>
      </c>
      <c r="I1167" s="59"/>
      <c r="J1167" s="59"/>
      <c r="K1167" s="59"/>
      <c r="L1167" s="60">
        <f>IF(AND(A1167&gt;=Workings!$B$7, A1167&lt;=Workings!$C$7, B1167="Scheduled", G1167&gt;0, F1167&gt;0, (F1167/G1167)&gt;0.9, OR(D1167="RAK", D1167="CMN", D1167="AGA")), (J1167/F1167)*(F1167-(G1167*0.9)), 0)</f>
        <v>0</v>
      </c>
    </row>
    <row r="1168" spans="1:12" x14ac:dyDescent="0.35">
      <c r="A1168" s="8">
        <v>45461</v>
      </c>
      <c r="B1168" s="9" t="s">
        <v>23</v>
      </c>
      <c r="C1168" s="9" t="s">
        <v>34</v>
      </c>
      <c r="D1168" s="9" t="s">
        <v>38</v>
      </c>
      <c r="E1168" s="9" t="s">
        <v>22</v>
      </c>
      <c r="F1168" s="9">
        <v>120</v>
      </c>
      <c r="G1168" s="9">
        <v>189</v>
      </c>
      <c r="H1168" s="9">
        <v>1</v>
      </c>
      <c r="I1168" s="59"/>
      <c r="J1168" s="59"/>
      <c r="K1168" s="59"/>
      <c r="L1168" s="60">
        <f>IF(AND(A1168&gt;=Workings!$B$7, A1168&lt;=Workings!$C$7, B1168="Scheduled", G1168&gt;0, F1168&gt;0, (F1168/G1168)&gt;0.9, OR(D1168="RAK", D1168="CMN", D1168="AGA")), (J1168/F1168)*(F1168-(G1168*0.9)), 0)</f>
        <v>0</v>
      </c>
    </row>
    <row r="1169" spans="1:12" x14ac:dyDescent="0.35">
      <c r="A1169" s="8">
        <v>45461</v>
      </c>
      <c r="B1169" s="9" t="s">
        <v>23</v>
      </c>
      <c r="C1169" s="9" t="s">
        <v>34</v>
      </c>
      <c r="D1169" s="9" t="s">
        <v>38</v>
      </c>
      <c r="E1169" s="9" t="s">
        <v>22</v>
      </c>
      <c r="F1169" s="9">
        <v>98</v>
      </c>
      <c r="G1169" s="9">
        <v>186</v>
      </c>
      <c r="H1169" s="9">
        <v>1</v>
      </c>
      <c r="I1169" s="59"/>
      <c r="J1169" s="59"/>
      <c r="K1169" s="59"/>
      <c r="L1169" s="60">
        <f>IF(AND(A1169&gt;=Workings!$B$7, A1169&lt;=Workings!$C$7, B1169="Scheduled", G1169&gt;0, F1169&gt;0, (F1169/G1169)&gt;0.9, OR(D1169="RAK", D1169="CMN", D1169="AGA")), (J1169/F1169)*(F1169-(G1169*0.9)), 0)</f>
        <v>0</v>
      </c>
    </row>
    <row r="1170" spans="1:12" x14ac:dyDescent="0.35">
      <c r="A1170" s="8">
        <v>45461</v>
      </c>
      <c r="B1170" s="9" t="s">
        <v>23</v>
      </c>
      <c r="C1170" s="9" t="s">
        <v>34</v>
      </c>
      <c r="D1170" s="9" t="s">
        <v>38</v>
      </c>
      <c r="E1170" s="9" t="s">
        <v>24</v>
      </c>
      <c r="F1170" s="9">
        <v>177</v>
      </c>
      <c r="G1170" s="9">
        <v>180</v>
      </c>
      <c r="H1170" s="9">
        <v>1</v>
      </c>
      <c r="I1170" s="59">
        <v>35.11</v>
      </c>
      <c r="J1170" s="59">
        <v>4258.62</v>
      </c>
      <c r="K1170" s="59">
        <v>602.91</v>
      </c>
      <c r="L1170" s="60">
        <f>IF(AND(A1170&gt;=Workings!$B$7, A1170&lt;=Workings!$C$7, B1170="Scheduled", G1170&gt;0, F1170&gt;0, (F1170/G1170)&gt;0.9, OR(D1170="RAK", D1170="CMN", D1170="AGA")), (J1170/F1170)*(F1170-(G1170*0.9)), 0)</f>
        <v>360.9</v>
      </c>
    </row>
    <row r="1171" spans="1:12" x14ac:dyDescent="0.35">
      <c r="A1171" s="8">
        <v>45461</v>
      </c>
      <c r="B1171" s="9" t="s">
        <v>23</v>
      </c>
      <c r="C1171" s="9" t="s">
        <v>34</v>
      </c>
      <c r="D1171" s="9" t="s">
        <v>21</v>
      </c>
      <c r="E1171" s="9" t="s">
        <v>24</v>
      </c>
      <c r="F1171" s="9">
        <v>173</v>
      </c>
      <c r="G1171" s="9">
        <v>180</v>
      </c>
      <c r="H1171" s="9">
        <v>1</v>
      </c>
      <c r="I1171" s="59">
        <v>35.11</v>
      </c>
      <c r="J1171" s="59">
        <v>4162.38</v>
      </c>
      <c r="K1171" s="59">
        <v>602.91</v>
      </c>
      <c r="L1171" s="60">
        <f>IF(AND(A1171&gt;=Workings!$B$7, A1171&lt;=Workings!$C$7, B1171="Scheduled", G1171&gt;0, F1171&gt;0, (F1171/G1171)&gt;0.9, OR(D1171="RAK", D1171="CMN", D1171="AGA")), (J1171/F1171)*(F1171-(G1171*0.9)), 0)</f>
        <v>264.66000000000003</v>
      </c>
    </row>
    <row r="1172" spans="1:12" x14ac:dyDescent="0.35">
      <c r="A1172" s="8">
        <v>45461</v>
      </c>
      <c r="B1172" s="9" t="s">
        <v>23</v>
      </c>
      <c r="C1172" s="9" t="s">
        <v>34</v>
      </c>
      <c r="D1172" s="9" t="s">
        <v>38</v>
      </c>
      <c r="E1172" s="9" t="s">
        <v>24</v>
      </c>
      <c r="F1172" s="9">
        <v>180</v>
      </c>
      <c r="G1172" s="9">
        <v>189</v>
      </c>
      <c r="H1172" s="9">
        <v>1</v>
      </c>
      <c r="I1172" s="59">
        <v>36.479999999999997</v>
      </c>
      <c r="J1172" s="59">
        <v>4330.8</v>
      </c>
      <c r="K1172" s="59">
        <v>626.4</v>
      </c>
      <c r="L1172" s="60">
        <f>IF(AND(A1172&gt;=Workings!$B$7, A1172&lt;=Workings!$C$7, B1172="Scheduled", G1172&gt;0, F1172&gt;0, (F1172/G1172)&gt;0.9, OR(D1172="RAK", D1172="CMN", D1172="AGA")), (J1172/F1172)*(F1172-(G1172*0.9)), 0)</f>
        <v>238.19400000000016</v>
      </c>
    </row>
    <row r="1173" spans="1:12" x14ac:dyDescent="0.35">
      <c r="A1173" s="8">
        <v>45461</v>
      </c>
      <c r="B1173" s="9" t="s">
        <v>23</v>
      </c>
      <c r="C1173" s="9" t="s">
        <v>34</v>
      </c>
      <c r="D1173" s="9" t="s">
        <v>38</v>
      </c>
      <c r="E1173" s="9" t="s">
        <v>24</v>
      </c>
      <c r="F1173" s="9">
        <v>174</v>
      </c>
      <c r="G1173" s="9">
        <v>186</v>
      </c>
      <c r="H1173" s="9">
        <v>1</v>
      </c>
      <c r="I1173" s="59">
        <v>27.36</v>
      </c>
      <c r="J1173" s="59">
        <v>4186.4399999999996</v>
      </c>
      <c r="K1173" s="59">
        <v>626.4</v>
      </c>
      <c r="L1173" s="60">
        <f>IF(AND(A1173&gt;=Workings!$B$7, A1173&lt;=Workings!$C$7, B1173="Scheduled", G1173&gt;0, F1173&gt;0, (F1173/G1173)&gt;0.9, OR(D1173="RAK", D1173="CMN", D1173="AGA")), (J1173/F1173)*(F1173-(G1173*0.9)), 0)</f>
        <v>158.79599999999985</v>
      </c>
    </row>
    <row r="1174" spans="1:12" x14ac:dyDescent="0.35">
      <c r="A1174" s="8">
        <v>45462</v>
      </c>
      <c r="B1174" s="9" t="s">
        <v>23</v>
      </c>
      <c r="C1174" s="9" t="s">
        <v>34</v>
      </c>
      <c r="D1174" s="9" t="s">
        <v>38</v>
      </c>
      <c r="E1174" s="9" t="s">
        <v>22</v>
      </c>
      <c r="F1174" s="9">
        <v>96</v>
      </c>
      <c r="G1174" s="9">
        <v>186</v>
      </c>
      <c r="H1174" s="9">
        <v>1</v>
      </c>
      <c r="I1174" s="59"/>
      <c r="J1174" s="59"/>
      <c r="K1174" s="59"/>
      <c r="L1174" s="60">
        <f>IF(AND(A1174&gt;=Workings!$B$7, A1174&lt;=Workings!$C$7, B1174="Scheduled", G1174&gt;0, F1174&gt;0, (F1174/G1174)&gt;0.9, OR(D1174="RAK", D1174="CMN", D1174="AGA")), (J1174/F1174)*(F1174-(G1174*0.9)), 0)</f>
        <v>0</v>
      </c>
    </row>
    <row r="1175" spans="1:12" x14ac:dyDescent="0.35">
      <c r="A1175" s="8">
        <v>45462</v>
      </c>
      <c r="B1175" s="9" t="s">
        <v>23</v>
      </c>
      <c r="C1175" s="9" t="s">
        <v>34</v>
      </c>
      <c r="D1175" s="9" t="s">
        <v>38</v>
      </c>
      <c r="E1175" s="9" t="s">
        <v>22</v>
      </c>
      <c r="F1175" s="9">
        <v>135</v>
      </c>
      <c r="G1175" s="9">
        <v>189</v>
      </c>
      <c r="H1175" s="9">
        <v>1</v>
      </c>
      <c r="I1175" s="59"/>
      <c r="J1175" s="59"/>
      <c r="K1175" s="59"/>
      <c r="L1175" s="60">
        <f>IF(AND(A1175&gt;=Workings!$B$7, A1175&lt;=Workings!$C$7, B1175="Scheduled", G1175&gt;0, F1175&gt;0, (F1175/G1175)&gt;0.9, OR(D1175="RAK", D1175="CMN", D1175="AGA")), (J1175/F1175)*(F1175-(G1175*0.9)), 0)</f>
        <v>0</v>
      </c>
    </row>
    <row r="1176" spans="1:12" x14ac:dyDescent="0.35">
      <c r="A1176" s="8">
        <v>45462</v>
      </c>
      <c r="B1176" s="9" t="s">
        <v>23</v>
      </c>
      <c r="C1176" s="9" t="s">
        <v>34</v>
      </c>
      <c r="D1176" s="9" t="s">
        <v>21</v>
      </c>
      <c r="E1176" s="9" t="s">
        <v>22</v>
      </c>
      <c r="F1176" s="9">
        <v>129</v>
      </c>
      <c r="G1176" s="9">
        <v>150</v>
      </c>
      <c r="H1176" s="9">
        <v>1</v>
      </c>
      <c r="I1176" s="59"/>
      <c r="J1176" s="59"/>
      <c r="K1176" s="59"/>
      <c r="L1176" s="60">
        <f>IF(AND(A1176&gt;=Workings!$B$7, A1176&lt;=Workings!$C$7, B1176="Scheduled", G1176&gt;0, F1176&gt;0, (F1176/G1176)&gt;0.9, OR(D1176="RAK", D1176="CMN", D1176="AGA")), (J1176/F1176)*(F1176-(G1176*0.9)), 0)</f>
        <v>0</v>
      </c>
    </row>
    <row r="1177" spans="1:12" x14ac:dyDescent="0.35">
      <c r="A1177" s="8">
        <v>45462</v>
      </c>
      <c r="B1177" s="9" t="s">
        <v>23</v>
      </c>
      <c r="C1177" s="9" t="s">
        <v>34</v>
      </c>
      <c r="D1177" s="9" t="s">
        <v>39</v>
      </c>
      <c r="E1177" s="9" t="s">
        <v>22</v>
      </c>
      <c r="F1177" s="9">
        <v>127</v>
      </c>
      <c r="G1177" s="9">
        <v>150</v>
      </c>
      <c r="H1177" s="9">
        <v>1</v>
      </c>
      <c r="I1177" s="59"/>
      <c r="J1177" s="59"/>
      <c r="K1177" s="59"/>
      <c r="L1177" s="60">
        <f>IF(AND(A1177&gt;=Workings!$B$7, A1177&lt;=Workings!$C$7, B1177="Scheduled", G1177&gt;0, F1177&gt;0, (F1177/G1177)&gt;0.9, OR(D1177="RAK", D1177="CMN", D1177="AGA")), (J1177/F1177)*(F1177-(G1177*0.9)), 0)</f>
        <v>0</v>
      </c>
    </row>
    <row r="1178" spans="1:12" x14ac:dyDescent="0.35">
      <c r="A1178" s="8">
        <v>45462</v>
      </c>
      <c r="B1178" s="9" t="s">
        <v>23</v>
      </c>
      <c r="C1178" s="9" t="s">
        <v>34</v>
      </c>
      <c r="D1178" s="9" t="s">
        <v>38</v>
      </c>
      <c r="E1178" s="9" t="s">
        <v>24</v>
      </c>
      <c r="F1178" s="9">
        <v>174</v>
      </c>
      <c r="G1178" s="9">
        <v>186</v>
      </c>
      <c r="H1178" s="9">
        <v>1</v>
      </c>
      <c r="I1178" s="59">
        <v>27.36</v>
      </c>
      <c r="J1178" s="59">
        <v>4186.4399999999996</v>
      </c>
      <c r="K1178" s="59">
        <v>626.4</v>
      </c>
      <c r="L1178" s="60">
        <f>IF(AND(A1178&gt;=Workings!$B$7, A1178&lt;=Workings!$C$7, B1178="Scheduled", G1178&gt;0, F1178&gt;0, (F1178/G1178)&gt;0.9, OR(D1178="RAK", D1178="CMN", D1178="AGA")), (J1178/F1178)*(F1178-(G1178*0.9)), 0)</f>
        <v>158.79599999999985</v>
      </c>
    </row>
    <row r="1179" spans="1:12" x14ac:dyDescent="0.35">
      <c r="A1179" s="8">
        <v>45462</v>
      </c>
      <c r="B1179" s="9" t="s">
        <v>23</v>
      </c>
      <c r="C1179" s="9" t="s">
        <v>34</v>
      </c>
      <c r="D1179" s="9" t="s">
        <v>38</v>
      </c>
      <c r="E1179" s="9" t="s">
        <v>24</v>
      </c>
      <c r="F1179" s="9">
        <v>180</v>
      </c>
      <c r="G1179" s="9">
        <v>189</v>
      </c>
      <c r="H1179" s="9">
        <v>1</v>
      </c>
      <c r="I1179" s="59">
        <v>27.36</v>
      </c>
      <c r="J1179" s="59">
        <v>4330.8</v>
      </c>
      <c r="K1179" s="59">
        <v>626.4</v>
      </c>
      <c r="L1179" s="60">
        <f>IF(AND(A1179&gt;=Workings!$B$7, A1179&lt;=Workings!$C$7, B1179="Scheduled", G1179&gt;0, F1179&gt;0, (F1179/G1179)&gt;0.9, OR(D1179="RAK", D1179="CMN", D1179="AGA")), (J1179/F1179)*(F1179-(G1179*0.9)), 0)</f>
        <v>238.19400000000016</v>
      </c>
    </row>
    <row r="1180" spans="1:12" x14ac:dyDescent="0.35">
      <c r="A1180" s="8">
        <v>45462</v>
      </c>
      <c r="B1180" s="9" t="s">
        <v>23</v>
      </c>
      <c r="C1180" s="9" t="s">
        <v>34</v>
      </c>
      <c r="D1180" s="9" t="s">
        <v>39</v>
      </c>
      <c r="E1180" s="9" t="s">
        <v>24</v>
      </c>
      <c r="F1180" s="9">
        <v>128</v>
      </c>
      <c r="G1180" s="9">
        <v>150</v>
      </c>
      <c r="H1180" s="9">
        <v>1</v>
      </c>
      <c r="I1180" s="59">
        <v>38.76</v>
      </c>
      <c r="J1180" s="59">
        <v>3079.68</v>
      </c>
      <c r="K1180" s="59">
        <v>532.44000000000005</v>
      </c>
      <c r="L1180" s="60">
        <f>IF(AND(A1180&gt;=Workings!$B$7, A1180&lt;=Workings!$C$7, B1180="Scheduled", G1180&gt;0, F1180&gt;0, (F1180/G1180)&gt;0.9, OR(D1180="RAK", D1180="CMN", D1180="AGA")), (J1180/F1180)*(F1180-(G1180*0.9)), 0)</f>
        <v>0</v>
      </c>
    </row>
    <row r="1181" spans="1:12" x14ac:dyDescent="0.35">
      <c r="A1181" s="8">
        <v>45462</v>
      </c>
      <c r="B1181" s="9" t="s">
        <v>23</v>
      </c>
      <c r="C1181" s="9" t="s">
        <v>34</v>
      </c>
      <c r="D1181" s="9" t="s">
        <v>21</v>
      </c>
      <c r="E1181" s="9" t="s">
        <v>24</v>
      </c>
      <c r="F1181" s="9">
        <v>102</v>
      </c>
      <c r="G1181" s="9">
        <v>150</v>
      </c>
      <c r="H1181" s="9">
        <v>1</v>
      </c>
      <c r="I1181" s="59">
        <v>23.26</v>
      </c>
      <c r="J1181" s="59">
        <v>2454.12</v>
      </c>
      <c r="K1181" s="59">
        <v>532.44000000000005</v>
      </c>
      <c r="L1181" s="60">
        <f>IF(AND(A1181&gt;=Workings!$B$7, A1181&lt;=Workings!$C$7, B1181="Scheduled", G1181&gt;0, F1181&gt;0, (F1181/G1181)&gt;0.9, OR(D1181="RAK", D1181="CMN", D1181="AGA")), (J1181/F1181)*(F1181-(G1181*0.9)), 0)</f>
        <v>0</v>
      </c>
    </row>
    <row r="1182" spans="1:12" x14ac:dyDescent="0.35">
      <c r="A1182" s="8">
        <v>45463</v>
      </c>
      <c r="B1182" s="9" t="s">
        <v>23</v>
      </c>
      <c r="C1182" s="9" t="s">
        <v>34</v>
      </c>
      <c r="D1182" s="9" t="s">
        <v>38</v>
      </c>
      <c r="E1182" s="9" t="s">
        <v>22</v>
      </c>
      <c r="F1182" s="9">
        <v>175</v>
      </c>
      <c r="G1182" s="9">
        <v>180</v>
      </c>
      <c r="H1182" s="9">
        <v>1</v>
      </c>
      <c r="I1182" s="59"/>
      <c r="J1182" s="59"/>
      <c r="K1182" s="59"/>
      <c r="L1182" s="60">
        <f>IF(AND(A1182&gt;=Workings!$B$7, A1182&lt;=Workings!$C$7, B1182="Scheduled", G1182&gt;0, F1182&gt;0, (F1182/G1182)&gt;0.9, OR(D1182="RAK", D1182="CMN", D1182="AGA")), (J1182/F1182)*(F1182-(G1182*0.9)), 0)</f>
        <v>0</v>
      </c>
    </row>
    <row r="1183" spans="1:12" x14ac:dyDescent="0.35">
      <c r="A1183" s="8">
        <v>45463</v>
      </c>
      <c r="B1183" s="9" t="s">
        <v>23</v>
      </c>
      <c r="C1183" s="9" t="s">
        <v>34</v>
      </c>
      <c r="D1183" s="9" t="s">
        <v>38</v>
      </c>
      <c r="E1183" s="9" t="s">
        <v>22</v>
      </c>
      <c r="F1183" s="9">
        <v>188</v>
      </c>
      <c r="G1183" s="9">
        <v>186</v>
      </c>
      <c r="H1183" s="9">
        <v>1</v>
      </c>
      <c r="I1183" s="59"/>
      <c r="J1183" s="59"/>
      <c r="K1183" s="59"/>
      <c r="L1183" s="60">
        <f>IF(AND(A1183&gt;=Workings!$B$7, A1183&lt;=Workings!$C$7, B1183="Scheduled", G1183&gt;0, F1183&gt;0, (F1183/G1183)&gt;0.9, OR(D1183="RAK", D1183="CMN", D1183="AGA")), (J1183/F1183)*(F1183-(G1183*0.9)), 0)</f>
        <v>0</v>
      </c>
    </row>
    <row r="1184" spans="1:12" x14ac:dyDescent="0.35">
      <c r="A1184" s="8">
        <v>45463</v>
      </c>
      <c r="B1184" s="9" t="s">
        <v>23</v>
      </c>
      <c r="C1184" s="9" t="s">
        <v>34</v>
      </c>
      <c r="D1184" s="9" t="s">
        <v>21</v>
      </c>
      <c r="E1184" s="9" t="s">
        <v>22</v>
      </c>
      <c r="F1184" s="9">
        <v>171</v>
      </c>
      <c r="G1184" s="9">
        <v>180</v>
      </c>
      <c r="H1184" s="9">
        <v>1</v>
      </c>
      <c r="I1184" s="59"/>
      <c r="J1184" s="59"/>
      <c r="K1184" s="59"/>
      <c r="L1184" s="60">
        <f>IF(AND(A1184&gt;=Workings!$B$7, A1184&lt;=Workings!$C$7, B1184="Scheduled", G1184&gt;0, F1184&gt;0, (F1184/G1184)&gt;0.9, OR(D1184="RAK", D1184="CMN", D1184="AGA")), (J1184/F1184)*(F1184-(G1184*0.9)), 0)</f>
        <v>0</v>
      </c>
    </row>
    <row r="1185" spans="1:12" x14ac:dyDescent="0.35">
      <c r="A1185" s="8">
        <v>45463</v>
      </c>
      <c r="B1185" s="9" t="s">
        <v>23</v>
      </c>
      <c r="C1185" s="9" t="s">
        <v>34</v>
      </c>
      <c r="D1185" s="9" t="s">
        <v>21</v>
      </c>
      <c r="E1185" s="9" t="s">
        <v>22</v>
      </c>
      <c r="F1185" s="9">
        <v>216</v>
      </c>
      <c r="G1185" s="9">
        <v>232</v>
      </c>
      <c r="H1185" s="9">
        <v>1</v>
      </c>
      <c r="I1185" s="59"/>
      <c r="J1185" s="59"/>
      <c r="K1185" s="59"/>
      <c r="L1185" s="60">
        <f>IF(AND(A1185&gt;=Workings!$B$7, A1185&lt;=Workings!$C$7, B1185="Scheduled", G1185&gt;0, F1185&gt;0, (F1185/G1185)&gt;0.9, OR(D1185="RAK", D1185="CMN", D1185="AGA")), (J1185/F1185)*(F1185-(G1185*0.9)), 0)</f>
        <v>0</v>
      </c>
    </row>
    <row r="1186" spans="1:12" x14ac:dyDescent="0.35">
      <c r="A1186" s="8">
        <v>45463</v>
      </c>
      <c r="B1186" s="9" t="s">
        <v>23</v>
      </c>
      <c r="C1186" s="9" t="s">
        <v>34</v>
      </c>
      <c r="D1186" s="9" t="s">
        <v>38</v>
      </c>
      <c r="E1186" s="9" t="s">
        <v>24</v>
      </c>
      <c r="F1186" s="9">
        <v>110</v>
      </c>
      <c r="G1186" s="9">
        <v>180</v>
      </c>
      <c r="H1186" s="9">
        <v>1</v>
      </c>
      <c r="I1186" s="59">
        <v>25.31</v>
      </c>
      <c r="J1186" s="59">
        <v>2646.6</v>
      </c>
      <c r="K1186" s="59">
        <v>579.41999999999996</v>
      </c>
      <c r="L1186" s="60">
        <f>IF(AND(A1186&gt;=Workings!$B$7, A1186&lt;=Workings!$C$7, B1186="Scheduled", G1186&gt;0, F1186&gt;0, (F1186/G1186)&gt;0.9, OR(D1186="RAK", D1186="CMN", D1186="AGA")), (J1186/F1186)*(F1186-(G1186*0.9)), 0)</f>
        <v>0</v>
      </c>
    </row>
    <row r="1187" spans="1:12" x14ac:dyDescent="0.35">
      <c r="A1187" s="8">
        <v>45463</v>
      </c>
      <c r="B1187" s="9" t="s">
        <v>23</v>
      </c>
      <c r="C1187" s="9" t="s">
        <v>34</v>
      </c>
      <c r="D1187" s="9" t="s">
        <v>38</v>
      </c>
      <c r="E1187" s="9" t="s">
        <v>24</v>
      </c>
      <c r="F1187" s="9">
        <v>131</v>
      </c>
      <c r="G1187" s="9">
        <v>186</v>
      </c>
      <c r="H1187" s="9">
        <v>1</v>
      </c>
      <c r="I1187" s="59">
        <v>27.36</v>
      </c>
      <c r="J1187" s="59">
        <v>3151.86</v>
      </c>
      <c r="K1187" s="59">
        <v>626.4</v>
      </c>
      <c r="L1187" s="60">
        <f>IF(AND(A1187&gt;=Workings!$B$7, A1187&lt;=Workings!$C$7, B1187="Scheduled", G1187&gt;0, F1187&gt;0, (F1187/G1187)&gt;0.9, OR(D1187="RAK", D1187="CMN", D1187="AGA")), (J1187/F1187)*(F1187-(G1187*0.9)), 0)</f>
        <v>0</v>
      </c>
    </row>
    <row r="1188" spans="1:12" x14ac:dyDescent="0.35">
      <c r="A1188" s="8">
        <v>45463</v>
      </c>
      <c r="B1188" s="9" t="s">
        <v>23</v>
      </c>
      <c r="C1188" s="9" t="s">
        <v>34</v>
      </c>
      <c r="D1188" s="9" t="s">
        <v>21</v>
      </c>
      <c r="E1188" s="9" t="s">
        <v>24</v>
      </c>
      <c r="F1188" s="9">
        <v>115</v>
      </c>
      <c r="G1188" s="9">
        <v>180</v>
      </c>
      <c r="H1188" s="9">
        <v>1</v>
      </c>
      <c r="I1188" s="59">
        <v>35.11</v>
      </c>
      <c r="J1188" s="59">
        <v>2766.9</v>
      </c>
      <c r="K1188" s="59">
        <v>602.91</v>
      </c>
      <c r="L1188" s="60">
        <f>IF(AND(A1188&gt;=Workings!$B$7, A1188&lt;=Workings!$C$7, B1188="Scheduled", G1188&gt;0, F1188&gt;0, (F1188/G1188)&gt;0.9, OR(D1188="RAK", D1188="CMN", D1188="AGA")), (J1188/F1188)*(F1188-(G1188*0.9)), 0)</f>
        <v>0</v>
      </c>
    </row>
    <row r="1189" spans="1:12" x14ac:dyDescent="0.35">
      <c r="A1189" s="8">
        <v>45463</v>
      </c>
      <c r="B1189" s="9" t="s">
        <v>23</v>
      </c>
      <c r="C1189" s="9" t="s">
        <v>34</v>
      </c>
      <c r="D1189" s="9" t="s">
        <v>21</v>
      </c>
      <c r="E1189" s="9" t="s">
        <v>24</v>
      </c>
      <c r="F1189" s="9">
        <v>93</v>
      </c>
      <c r="G1189" s="9">
        <v>232</v>
      </c>
      <c r="H1189" s="9">
        <v>1</v>
      </c>
      <c r="I1189" s="59">
        <v>50.73</v>
      </c>
      <c r="J1189" s="59">
        <v>2237.58</v>
      </c>
      <c r="K1189" s="59">
        <v>696.87</v>
      </c>
      <c r="L1189" s="60">
        <f>IF(AND(A1189&gt;=Workings!$B$7, A1189&lt;=Workings!$C$7, B1189="Scheduled", G1189&gt;0, F1189&gt;0, (F1189/G1189)&gt;0.9, OR(D1189="RAK", D1189="CMN", D1189="AGA")), (J1189/F1189)*(F1189-(G1189*0.9)), 0)</f>
        <v>0</v>
      </c>
    </row>
    <row r="1190" spans="1:12" x14ac:dyDescent="0.35">
      <c r="A1190" s="8">
        <v>45464</v>
      </c>
      <c r="B1190" s="9" t="s">
        <v>23</v>
      </c>
      <c r="C1190" s="9" t="s">
        <v>34</v>
      </c>
      <c r="D1190" s="9" t="s">
        <v>38</v>
      </c>
      <c r="E1190" s="9" t="s">
        <v>22</v>
      </c>
      <c r="F1190" s="9">
        <v>177</v>
      </c>
      <c r="G1190" s="9">
        <v>180</v>
      </c>
      <c r="H1190" s="9">
        <v>1</v>
      </c>
      <c r="I1190" s="59"/>
      <c r="J1190" s="59"/>
      <c r="K1190" s="59"/>
      <c r="L1190" s="60">
        <f>IF(AND(A1190&gt;=Workings!$B$7, A1190&lt;=Workings!$C$7, B1190="Scheduled", G1190&gt;0, F1190&gt;0, (F1190/G1190)&gt;0.9, OR(D1190="RAK", D1190="CMN", D1190="AGA")), (J1190/F1190)*(F1190-(G1190*0.9)), 0)</f>
        <v>0</v>
      </c>
    </row>
    <row r="1191" spans="1:12" x14ac:dyDescent="0.35">
      <c r="A1191" s="8">
        <v>45464</v>
      </c>
      <c r="B1191" s="9" t="s">
        <v>23</v>
      </c>
      <c r="C1191" s="9" t="s">
        <v>34</v>
      </c>
      <c r="D1191" s="9" t="s">
        <v>38</v>
      </c>
      <c r="E1191" s="9" t="s">
        <v>22</v>
      </c>
      <c r="F1191" s="9">
        <v>171</v>
      </c>
      <c r="G1191" s="9">
        <v>180</v>
      </c>
      <c r="H1191" s="9">
        <v>1</v>
      </c>
      <c r="I1191" s="59"/>
      <c r="J1191" s="59"/>
      <c r="K1191" s="59"/>
      <c r="L1191" s="60">
        <f>IF(AND(A1191&gt;=Workings!$B$7, A1191&lt;=Workings!$C$7, B1191="Scheduled", G1191&gt;0, F1191&gt;0, (F1191/G1191)&gt;0.9, OR(D1191="RAK", D1191="CMN", D1191="AGA")), (J1191/F1191)*(F1191-(G1191*0.9)), 0)</f>
        <v>0</v>
      </c>
    </row>
    <row r="1192" spans="1:12" x14ac:dyDescent="0.35">
      <c r="A1192" s="8">
        <v>45464</v>
      </c>
      <c r="B1192" s="9" t="s">
        <v>23</v>
      </c>
      <c r="C1192" s="9" t="s">
        <v>34</v>
      </c>
      <c r="D1192" s="9" t="s">
        <v>39</v>
      </c>
      <c r="E1192" s="9" t="s">
        <v>22</v>
      </c>
      <c r="F1192" s="9">
        <v>170</v>
      </c>
      <c r="G1192" s="9">
        <v>180</v>
      </c>
      <c r="H1192" s="9">
        <v>1</v>
      </c>
      <c r="I1192" s="59"/>
      <c r="J1192" s="59"/>
      <c r="K1192" s="59"/>
      <c r="L1192" s="60">
        <f>IF(AND(A1192&gt;=Workings!$B$7, A1192&lt;=Workings!$C$7, B1192="Scheduled", G1192&gt;0, F1192&gt;0, (F1192/G1192)&gt;0.9, OR(D1192="RAK", D1192="CMN", D1192="AGA")), (J1192/F1192)*(F1192-(G1192*0.9)), 0)</f>
        <v>0</v>
      </c>
    </row>
    <row r="1193" spans="1:12" x14ac:dyDescent="0.35">
      <c r="A1193" s="8">
        <v>45464</v>
      </c>
      <c r="B1193" s="9" t="s">
        <v>23</v>
      </c>
      <c r="C1193" s="9" t="s">
        <v>34</v>
      </c>
      <c r="D1193" s="9" t="s">
        <v>21</v>
      </c>
      <c r="E1193" s="9" t="s">
        <v>22</v>
      </c>
      <c r="F1193" s="9">
        <v>210</v>
      </c>
      <c r="G1193" s="9">
        <v>232</v>
      </c>
      <c r="H1193" s="9">
        <v>1</v>
      </c>
      <c r="I1193" s="59"/>
      <c r="J1193" s="59"/>
      <c r="K1193" s="59"/>
      <c r="L1193" s="60">
        <f>IF(AND(A1193&gt;=Workings!$B$7, A1193&lt;=Workings!$C$7, B1193="Scheduled", G1193&gt;0, F1193&gt;0, (F1193/G1193)&gt;0.9, OR(D1193="RAK", D1193="CMN", D1193="AGA")), (J1193/F1193)*(F1193-(G1193*0.9)), 0)</f>
        <v>0</v>
      </c>
    </row>
    <row r="1194" spans="1:12" x14ac:dyDescent="0.35">
      <c r="A1194" s="8">
        <v>45464</v>
      </c>
      <c r="B1194" s="9" t="s">
        <v>23</v>
      </c>
      <c r="C1194" s="9" t="s">
        <v>34</v>
      </c>
      <c r="D1194" s="9" t="s">
        <v>38</v>
      </c>
      <c r="E1194" s="9" t="s">
        <v>24</v>
      </c>
      <c r="F1194" s="9">
        <v>163</v>
      </c>
      <c r="G1194" s="9">
        <v>180</v>
      </c>
      <c r="H1194" s="9">
        <v>1</v>
      </c>
      <c r="I1194" s="59">
        <v>35.11</v>
      </c>
      <c r="J1194" s="59">
        <v>3921.78</v>
      </c>
      <c r="K1194" s="59">
        <v>602.91</v>
      </c>
      <c r="L1194" s="60">
        <f>IF(AND(A1194&gt;=Workings!$B$7, A1194&lt;=Workings!$C$7, B1194="Scheduled", G1194&gt;0, F1194&gt;0, (F1194/G1194)&gt;0.9, OR(D1194="RAK", D1194="CMN", D1194="AGA")), (J1194/F1194)*(F1194-(G1194*0.9)), 0)</f>
        <v>24.060000000000002</v>
      </c>
    </row>
    <row r="1195" spans="1:12" x14ac:dyDescent="0.35">
      <c r="A1195" s="8">
        <v>45464</v>
      </c>
      <c r="B1195" s="9" t="s">
        <v>23</v>
      </c>
      <c r="C1195" s="9" t="s">
        <v>34</v>
      </c>
      <c r="D1195" s="9" t="s">
        <v>38</v>
      </c>
      <c r="E1195" s="9" t="s">
        <v>24</v>
      </c>
      <c r="F1195" s="9">
        <v>114</v>
      </c>
      <c r="G1195" s="9">
        <v>180</v>
      </c>
      <c r="H1195" s="9">
        <v>1</v>
      </c>
      <c r="I1195" s="59">
        <v>52.67</v>
      </c>
      <c r="J1195" s="59">
        <v>2742.84</v>
      </c>
      <c r="K1195" s="59">
        <v>602.91</v>
      </c>
      <c r="L1195" s="60">
        <f>IF(AND(A1195&gt;=Workings!$B$7, A1195&lt;=Workings!$C$7, B1195="Scheduled", G1195&gt;0, F1195&gt;0, (F1195/G1195)&gt;0.9, OR(D1195="RAK", D1195="CMN", D1195="AGA")), (J1195/F1195)*(F1195-(G1195*0.9)), 0)</f>
        <v>0</v>
      </c>
    </row>
    <row r="1196" spans="1:12" x14ac:dyDescent="0.35">
      <c r="A1196" s="8">
        <v>45464</v>
      </c>
      <c r="B1196" s="9" t="s">
        <v>23</v>
      </c>
      <c r="C1196" s="9" t="s">
        <v>34</v>
      </c>
      <c r="D1196" s="9" t="s">
        <v>39</v>
      </c>
      <c r="E1196" s="9" t="s">
        <v>24</v>
      </c>
      <c r="F1196" s="9">
        <v>179</v>
      </c>
      <c r="G1196" s="9">
        <v>180</v>
      </c>
      <c r="H1196" s="9">
        <v>1</v>
      </c>
      <c r="I1196" s="59">
        <v>43.89</v>
      </c>
      <c r="J1196" s="59">
        <v>4306.74</v>
      </c>
      <c r="K1196" s="59">
        <v>602.91</v>
      </c>
      <c r="L1196" s="60">
        <f>IF(AND(A1196&gt;=Workings!$B$7, A1196&lt;=Workings!$C$7, B1196="Scheduled", G1196&gt;0, F1196&gt;0, (F1196/G1196)&gt;0.9, OR(D1196="RAK", D1196="CMN", D1196="AGA")), (J1196/F1196)*(F1196-(G1196*0.9)), 0)</f>
        <v>409.02</v>
      </c>
    </row>
    <row r="1197" spans="1:12" x14ac:dyDescent="0.35">
      <c r="A1197" s="8">
        <v>45464</v>
      </c>
      <c r="B1197" s="9" t="s">
        <v>23</v>
      </c>
      <c r="C1197" s="9" t="s">
        <v>34</v>
      </c>
      <c r="D1197" s="9" t="s">
        <v>21</v>
      </c>
      <c r="E1197" s="9" t="s">
        <v>24</v>
      </c>
      <c r="F1197" s="9">
        <v>176</v>
      </c>
      <c r="G1197" s="9">
        <v>232</v>
      </c>
      <c r="H1197" s="9">
        <v>1</v>
      </c>
      <c r="I1197" s="59">
        <v>50.73</v>
      </c>
      <c r="J1197" s="59">
        <v>4234.5600000000004</v>
      </c>
      <c r="K1197" s="59">
        <v>696.87</v>
      </c>
      <c r="L1197" s="60">
        <f>IF(AND(A1197&gt;=Workings!$B$7, A1197&lt;=Workings!$C$7, B1197="Scheduled", G1197&gt;0, F1197&gt;0, (F1197/G1197)&gt;0.9, OR(D1197="RAK", D1197="CMN", D1197="AGA")), (J1197/F1197)*(F1197-(G1197*0.9)), 0)</f>
        <v>0</v>
      </c>
    </row>
    <row r="1198" spans="1:12" x14ac:dyDescent="0.35">
      <c r="A1198" s="8">
        <v>45465</v>
      </c>
      <c r="B1198" s="9" t="s">
        <v>23</v>
      </c>
      <c r="C1198" s="9" t="s">
        <v>34</v>
      </c>
      <c r="D1198" s="9" t="s">
        <v>38</v>
      </c>
      <c r="E1198" s="9" t="s">
        <v>22</v>
      </c>
      <c r="F1198" s="9">
        <v>182</v>
      </c>
      <c r="G1198" s="9">
        <v>189</v>
      </c>
      <c r="H1198" s="9">
        <v>1</v>
      </c>
      <c r="I1198" s="59"/>
      <c r="J1198" s="59"/>
      <c r="K1198" s="59"/>
      <c r="L1198" s="60">
        <f>IF(AND(A1198&gt;=Workings!$B$7, A1198&lt;=Workings!$C$7, B1198="Scheduled", G1198&gt;0, F1198&gt;0, (F1198/G1198)&gt;0.9, OR(D1198="RAK", D1198="CMN", D1198="AGA")), (J1198/F1198)*(F1198-(G1198*0.9)), 0)</f>
        <v>0</v>
      </c>
    </row>
    <row r="1199" spans="1:12" x14ac:dyDescent="0.35">
      <c r="A1199" s="8">
        <v>45465</v>
      </c>
      <c r="B1199" s="9" t="s">
        <v>23</v>
      </c>
      <c r="C1199" s="9" t="s">
        <v>34</v>
      </c>
      <c r="D1199" s="9" t="s">
        <v>38</v>
      </c>
      <c r="E1199" s="9" t="s">
        <v>22</v>
      </c>
      <c r="F1199" s="9">
        <v>174</v>
      </c>
      <c r="G1199" s="9">
        <v>186</v>
      </c>
      <c r="H1199" s="9">
        <v>1</v>
      </c>
      <c r="I1199" s="59"/>
      <c r="J1199" s="59"/>
      <c r="K1199" s="59"/>
      <c r="L1199" s="60">
        <f>IF(AND(A1199&gt;=Workings!$B$7, A1199&lt;=Workings!$C$7, B1199="Scheduled", G1199&gt;0, F1199&gt;0, (F1199/G1199)&gt;0.9, OR(D1199="RAK", D1199="CMN", D1199="AGA")), (J1199/F1199)*(F1199-(G1199*0.9)), 0)</f>
        <v>0</v>
      </c>
    </row>
    <row r="1200" spans="1:12" x14ac:dyDescent="0.35">
      <c r="A1200" s="8">
        <v>45465</v>
      </c>
      <c r="B1200" s="9" t="s">
        <v>23</v>
      </c>
      <c r="C1200" s="9" t="s">
        <v>34</v>
      </c>
      <c r="D1200" s="9" t="s">
        <v>39</v>
      </c>
      <c r="E1200" s="9" t="s">
        <v>22</v>
      </c>
      <c r="F1200" s="9">
        <v>166</v>
      </c>
      <c r="G1200" s="9">
        <v>180</v>
      </c>
      <c r="H1200" s="9">
        <v>1</v>
      </c>
      <c r="I1200" s="59"/>
      <c r="J1200" s="59"/>
      <c r="K1200" s="59"/>
      <c r="L1200" s="60">
        <f>IF(AND(A1200&gt;=Workings!$B$7, A1200&lt;=Workings!$C$7, B1200="Scheduled", G1200&gt;0, F1200&gt;0, (F1200/G1200)&gt;0.9, OR(D1200="RAK", D1200="CMN", D1200="AGA")), (J1200/F1200)*(F1200-(G1200*0.9)), 0)</f>
        <v>0</v>
      </c>
    </row>
    <row r="1201" spans="1:12" x14ac:dyDescent="0.35">
      <c r="A1201" s="8">
        <v>45465</v>
      </c>
      <c r="B1201" s="9" t="s">
        <v>23</v>
      </c>
      <c r="C1201" s="9" t="s">
        <v>34</v>
      </c>
      <c r="D1201" s="9" t="s">
        <v>38</v>
      </c>
      <c r="E1201" s="9" t="s">
        <v>24</v>
      </c>
      <c r="F1201" s="9">
        <v>156</v>
      </c>
      <c r="G1201" s="9">
        <v>189</v>
      </c>
      <c r="H1201" s="9">
        <v>1</v>
      </c>
      <c r="I1201" s="59">
        <v>36.479999999999997</v>
      </c>
      <c r="J1201" s="59">
        <v>3753.36</v>
      </c>
      <c r="K1201" s="59">
        <v>626.4</v>
      </c>
      <c r="L1201" s="60">
        <f>IF(AND(A1201&gt;=Workings!$B$7, A1201&lt;=Workings!$C$7, B1201="Scheduled", G1201&gt;0, F1201&gt;0, (F1201/G1201)&gt;0.9, OR(D1201="RAK", D1201="CMN", D1201="AGA")), (J1201/F1201)*(F1201-(G1201*0.9)), 0)</f>
        <v>0</v>
      </c>
    </row>
    <row r="1202" spans="1:12" x14ac:dyDescent="0.35">
      <c r="A1202" s="8">
        <v>45465</v>
      </c>
      <c r="B1202" s="9" t="s">
        <v>23</v>
      </c>
      <c r="C1202" s="9" t="s">
        <v>34</v>
      </c>
      <c r="D1202" s="9" t="s">
        <v>38</v>
      </c>
      <c r="E1202" s="9" t="s">
        <v>24</v>
      </c>
      <c r="F1202" s="9">
        <v>177</v>
      </c>
      <c r="G1202" s="9">
        <v>186</v>
      </c>
      <c r="H1202" s="9">
        <v>1</v>
      </c>
      <c r="I1202" s="59">
        <v>27.36</v>
      </c>
      <c r="J1202" s="59">
        <v>4258.62</v>
      </c>
      <c r="K1202" s="59">
        <v>626.4</v>
      </c>
      <c r="L1202" s="60">
        <f>IF(AND(A1202&gt;=Workings!$B$7, A1202&lt;=Workings!$C$7, B1202="Scheduled", G1202&gt;0, F1202&gt;0, (F1202/G1202)&gt;0.9, OR(D1202="RAK", D1202="CMN", D1202="AGA")), (J1202/F1202)*(F1202-(G1202*0.9)), 0)</f>
        <v>230.97599999999986</v>
      </c>
    </row>
    <row r="1203" spans="1:12" x14ac:dyDescent="0.35">
      <c r="A1203" s="8">
        <v>45465</v>
      </c>
      <c r="B1203" s="9" t="s">
        <v>23</v>
      </c>
      <c r="C1203" s="9" t="s">
        <v>34</v>
      </c>
      <c r="D1203" s="9" t="s">
        <v>39</v>
      </c>
      <c r="E1203" s="9" t="s">
        <v>24</v>
      </c>
      <c r="F1203" s="9">
        <v>177</v>
      </c>
      <c r="G1203" s="9">
        <v>180</v>
      </c>
      <c r="H1203" s="9">
        <v>1</v>
      </c>
      <c r="I1203" s="59">
        <v>26.33</v>
      </c>
      <c r="J1203" s="59">
        <v>4258.62</v>
      </c>
      <c r="K1203" s="59">
        <v>602.91</v>
      </c>
      <c r="L1203" s="60">
        <f>IF(AND(A1203&gt;=Workings!$B$7, A1203&lt;=Workings!$C$7, B1203="Scheduled", G1203&gt;0, F1203&gt;0, (F1203/G1203)&gt;0.9, OR(D1203="RAK", D1203="CMN", D1203="AGA")), (J1203/F1203)*(F1203-(G1203*0.9)), 0)</f>
        <v>360.9</v>
      </c>
    </row>
    <row r="1204" spans="1:12" x14ac:dyDescent="0.35">
      <c r="A1204" s="8">
        <v>45466</v>
      </c>
      <c r="B1204" s="9" t="s">
        <v>23</v>
      </c>
      <c r="C1204" s="9" t="s">
        <v>34</v>
      </c>
      <c r="D1204" s="9" t="s">
        <v>21</v>
      </c>
      <c r="E1204" s="9" t="s">
        <v>22</v>
      </c>
      <c r="F1204" s="9">
        <v>178</v>
      </c>
      <c r="G1204" s="9">
        <v>180</v>
      </c>
      <c r="H1204" s="9">
        <v>1</v>
      </c>
      <c r="I1204" s="59"/>
      <c r="J1204" s="59"/>
      <c r="K1204" s="59"/>
      <c r="L1204" s="60">
        <f>IF(AND(A1204&gt;=Workings!$B$7, A1204&lt;=Workings!$C$7, B1204="Scheduled", G1204&gt;0, F1204&gt;0, (F1204/G1204)&gt;0.9, OR(D1204="RAK", D1204="CMN", D1204="AGA")), (J1204/F1204)*(F1204-(G1204*0.9)), 0)</f>
        <v>0</v>
      </c>
    </row>
    <row r="1205" spans="1:12" x14ac:dyDescent="0.35">
      <c r="A1205" s="8">
        <v>45466</v>
      </c>
      <c r="B1205" s="9" t="s">
        <v>23</v>
      </c>
      <c r="C1205" s="9" t="s">
        <v>34</v>
      </c>
      <c r="D1205" s="9" t="s">
        <v>21</v>
      </c>
      <c r="E1205" s="9" t="s">
        <v>22</v>
      </c>
      <c r="F1205" s="9">
        <v>166</v>
      </c>
      <c r="G1205" s="9">
        <v>180</v>
      </c>
      <c r="H1205" s="9">
        <v>1</v>
      </c>
      <c r="I1205" s="59"/>
      <c r="J1205" s="59"/>
      <c r="K1205" s="59"/>
      <c r="L1205" s="60">
        <f>IF(AND(A1205&gt;=Workings!$B$7, A1205&lt;=Workings!$C$7, B1205="Scheduled", G1205&gt;0, F1205&gt;0, (F1205/G1205)&gt;0.9, OR(D1205="RAK", D1205="CMN", D1205="AGA")), (J1205/F1205)*(F1205-(G1205*0.9)), 0)</f>
        <v>0</v>
      </c>
    </row>
    <row r="1206" spans="1:12" x14ac:dyDescent="0.35">
      <c r="A1206" s="8">
        <v>45466</v>
      </c>
      <c r="B1206" s="9" t="s">
        <v>23</v>
      </c>
      <c r="C1206" s="9" t="s">
        <v>34</v>
      </c>
      <c r="D1206" s="9" t="s">
        <v>39</v>
      </c>
      <c r="E1206" s="9" t="s">
        <v>22</v>
      </c>
      <c r="F1206" s="9">
        <v>168</v>
      </c>
      <c r="G1206" s="9">
        <v>180</v>
      </c>
      <c r="H1206" s="9">
        <v>1</v>
      </c>
      <c r="I1206" s="59"/>
      <c r="J1206" s="59"/>
      <c r="K1206" s="59"/>
      <c r="L1206" s="60">
        <f>IF(AND(A1206&gt;=Workings!$B$7, A1206&lt;=Workings!$C$7, B1206="Scheduled", G1206&gt;0, F1206&gt;0, (F1206/G1206)&gt;0.9, OR(D1206="RAK", D1206="CMN", D1206="AGA")), (J1206/F1206)*(F1206-(G1206*0.9)), 0)</f>
        <v>0</v>
      </c>
    </row>
    <row r="1207" spans="1:12" x14ac:dyDescent="0.35">
      <c r="A1207" s="8">
        <v>45466</v>
      </c>
      <c r="B1207" s="9" t="s">
        <v>23</v>
      </c>
      <c r="C1207" s="9" t="s">
        <v>34</v>
      </c>
      <c r="D1207" s="9" t="s">
        <v>38</v>
      </c>
      <c r="E1207" s="9" t="s">
        <v>22</v>
      </c>
      <c r="F1207" s="9">
        <v>180</v>
      </c>
      <c r="G1207" s="9">
        <v>189</v>
      </c>
      <c r="H1207" s="9">
        <v>1</v>
      </c>
      <c r="I1207" s="59"/>
      <c r="J1207" s="59"/>
      <c r="K1207" s="59"/>
      <c r="L1207" s="60">
        <f>IF(AND(A1207&gt;=Workings!$B$7, A1207&lt;=Workings!$C$7, B1207="Scheduled", G1207&gt;0, F1207&gt;0, (F1207/G1207)&gt;0.9, OR(D1207="RAK", D1207="CMN", D1207="AGA")), (J1207/F1207)*(F1207-(G1207*0.9)), 0)</f>
        <v>0</v>
      </c>
    </row>
    <row r="1208" spans="1:12" x14ac:dyDescent="0.35">
      <c r="A1208" s="8">
        <v>45466</v>
      </c>
      <c r="B1208" s="9" t="s">
        <v>23</v>
      </c>
      <c r="C1208" s="9" t="s">
        <v>34</v>
      </c>
      <c r="D1208" s="9" t="s">
        <v>38</v>
      </c>
      <c r="E1208" s="9" t="s">
        <v>22</v>
      </c>
      <c r="F1208" s="9">
        <v>139</v>
      </c>
      <c r="G1208" s="9">
        <v>150</v>
      </c>
      <c r="H1208" s="9">
        <v>1</v>
      </c>
      <c r="I1208" s="59"/>
      <c r="J1208" s="59"/>
      <c r="K1208" s="59"/>
      <c r="L1208" s="60">
        <f>IF(AND(A1208&gt;=Workings!$B$7, A1208&lt;=Workings!$C$7, B1208="Scheduled", G1208&gt;0, F1208&gt;0, (F1208/G1208)&gt;0.9, OR(D1208="RAK", D1208="CMN", D1208="AGA")), (J1208/F1208)*(F1208-(G1208*0.9)), 0)</f>
        <v>0</v>
      </c>
    </row>
    <row r="1209" spans="1:12" x14ac:dyDescent="0.35">
      <c r="A1209" s="8">
        <v>45466</v>
      </c>
      <c r="B1209" s="9" t="s">
        <v>23</v>
      </c>
      <c r="C1209" s="9" t="s">
        <v>34</v>
      </c>
      <c r="D1209" s="9" t="s">
        <v>21</v>
      </c>
      <c r="E1209" s="9" t="s">
        <v>24</v>
      </c>
      <c r="F1209" s="9">
        <v>134</v>
      </c>
      <c r="G1209" s="9">
        <v>180</v>
      </c>
      <c r="H1209" s="9">
        <v>1</v>
      </c>
      <c r="I1209" s="59">
        <v>26.33</v>
      </c>
      <c r="J1209" s="59">
        <v>3224.04</v>
      </c>
      <c r="K1209" s="59">
        <v>602.91</v>
      </c>
      <c r="L1209" s="60">
        <f>IF(AND(A1209&gt;=Workings!$B$7, A1209&lt;=Workings!$C$7, B1209="Scheduled", G1209&gt;0, F1209&gt;0, (F1209/G1209)&gt;0.9, OR(D1209="RAK", D1209="CMN", D1209="AGA")), (J1209/F1209)*(F1209-(G1209*0.9)), 0)</f>
        <v>0</v>
      </c>
    </row>
    <row r="1210" spans="1:12" x14ac:dyDescent="0.35">
      <c r="A1210" s="8">
        <v>45466</v>
      </c>
      <c r="B1210" s="9" t="s">
        <v>23</v>
      </c>
      <c r="C1210" s="9" t="s">
        <v>34</v>
      </c>
      <c r="D1210" s="9" t="s">
        <v>21</v>
      </c>
      <c r="E1210" s="9" t="s">
        <v>24</v>
      </c>
      <c r="F1210" s="9">
        <v>100</v>
      </c>
      <c r="G1210" s="9">
        <v>180</v>
      </c>
      <c r="H1210" s="9">
        <v>1</v>
      </c>
      <c r="I1210" s="59">
        <v>26.33</v>
      </c>
      <c r="J1210" s="59">
        <v>2406</v>
      </c>
      <c r="K1210" s="59">
        <v>602.91</v>
      </c>
      <c r="L1210" s="60">
        <f>IF(AND(A1210&gt;=Workings!$B$7, A1210&lt;=Workings!$C$7, B1210="Scheduled", G1210&gt;0, F1210&gt;0, (F1210/G1210)&gt;0.9, OR(D1210="RAK", D1210="CMN", D1210="AGA")), (J1210/F1210)*(F1210-(G1210*0.9)), 0)</f>
        <v>0</v>
      </c>
    </row>
    <row r="1211" spans="1:12" x14ac:dyDescent="0.35">
      <c r="A1211" s="8">
        <v>45466</v>
      </c>
      <c r="B1211" s="9" t="s">
        <v>23</v>
      </c>
      <c r="C1211" s="9" t="s">
        <v>34</v>
      </c>
      <c r="D1211" s="9" t="s">
        <v>39</v>
      </c>
      <c r="E1211" s="9" t="s">
        <v>24</v>
      </c>
      <c r="F1211" s="9">
        <v>176</v>
      </c>
      <c r="G1211" s="9">
        <v>180</v>
      </c>
      <c r="H1211" s="9">
        <v>1</v>
      </c>
      <c r="I1211" s="59">
        <v>35.11</v>
      </c>
      <c r="J1211" s="59">
        <v>4234.5600000000004</v>
      </c>
      <c r="K1211" s="59">
        <v>602.91</v>
      </c>
      <c r="L1211" s="60">
        <f>IF(AND(A1211&gt;=Workings!$B$7, A1211&lt;=Workings!$C$7, B1211="Scheduled", G1211&gt;0, F1211&gt;0, (F1211/G1211)&gt;0.9, OR(D1211="RAK", D1211="CMN", D1211="AGA")), (J1211/F1211)*(F1211-(G1211*0.9)), 0)</f>
        <v>336.84000000000003</v>
      </c>
    </row>
    <row r="1212" spans="1:12" x14ac:dyDescent="0.35">
      <c r="A1212" s="8">
        <v>45466</v>
      </c>
      <c r="B1212" s="9" t="s">
        <v>23</v>
      </c>
      <c r="C1212" s="9" t="s">
        <v>34</v>
      </c>
      <c r="D1212" s="9" t="s">
        <v>38</v>
      </c>
      <c r="E1212" s="9" t="s">
        <v>24</v>
      </c>
      <c r="F1212" s="9">
        <v>107</v>
      </c>
      <c r="G1212" s="9">
        <v>189</v>
      </c>
      <c r="H1212" s="9">
        <v>1</v>
      </c>
      <c r="I1212" s="59">
        <v>36.479999999999997</v>
      </c>
      <c r="J1212" s="59">
        <v>2574.42</v>
      </c>
      <c r="K1212" s="59">
        <v>626.4</v>
      </c>
      <c r="L1212" s="60">
        <f>IF(AND(A1212&gt;=Workings!$B$7, A1212&lt;=Workings!$C$7, B1212="Scheduled", G1212&gt;0, F1212&gt;0, (F1212/G1212)&gt;0.9, OR(D1212="RAK", D1212="CMN", D1212="AGA")), (J1212/F1212)*(F1212-(G1212*0.9)), 0)</f>
        <v>0</v>
      </c>
    </row>
    <row r="1213" spans="1:12" x14ac:dyDescent="0.35">
      <c r="A1213" s="8">
        <v>45466</v>
      </c>
      <c r="B1213" s="9" t="s">
        <v>23</v>
      </c>
      <c r="C1213" s="9" t="s">
        <v>34</v>
      </c>
      <c r="D1213" s="9" t="s">
        <v>38</v>
      </c>
      <c r="E1213" s="9" t="s">
        <v>24</v>
      </c>
      <c r="F1213" s="9">
        <v>80</v>
      </c>
      <c r="G1213" s="9">
        <v>150</v>
      </c>
      <c r="H1213" s="9">
        <v>1</v>
      </c>
      <c r="I1213" s="59">
        <v>38.76</v>
      </c>
      <c r="J1213" s="59">
        <v>1924.8</v>
      </c>
      <c r="K1213" s="59">
        <v>532.44000000000005</v>
      </c>
      <c r="L1213" s="60">
        <f>IF(AND(A1213&gt;=Workings!$B$7, A1213&lt;=Workings!$C$7, B1213="Scheduled", G1213&gt;0, F1213&gt;0, (F1213/G1213)&gt;0.9, OR(D1213="RAK", D1213="CMN", D1213="AGA")), (J1213/F1213)*(F1213-(G1213*0.9)), 0)</f>
        <v>0</v>
      </c>
    </row>
    <row r="1214" spans="1:12" x14ac:dyDescent="0.35">
      <c r="A1214" s="8">
        <v>45467</v>
      </c>
      <c r="B1214" s="9" t="s">
        <v>23</v>
      </c>
      <c r="C1214" s="9" t="s">
        <v>34</v>
      </c>
      <c r="D1214" s="9" t="s">
        <v>39</v>
      </c>
      <c r="E1214" s="9" t="s">
        <v>22</v>
      </c>
      <c r="F1214" s="9">
        <v>177</v>
      </c>
      <c r="G1214" s="9">
        <v>180</v>
      </c>
      <c r="H1214" s="9">
        <v>1</v>
      </c>
      <c r="I1214" s="59"/>
      <c r="J1214" s="59"/>
      <c r="K1214" s="59"/>
      <c r="L1214" s="60">
        <f>IF(AND(A1214&gt;=Workings!$B$7, A1214&lt;=Workings!$C$7, B1214="Scheduled", G1214&gt;0, F1214&gt;0, (F1214/G1214)&gt;0.9, OR(D1214="RAK", D1214="CMN", D1214="AGA")), (J1214/F1214)*(F1214-(G1214*0.9)), 0)</f>
        <v>0</v>
      </c>
    </row>
    <row r="1215" spans="1:12" x14ac:dyDescent="0.35">
      <c r="A1215" s="8">
        <v>45467</v>
      </c>
      <c r="B1215" s="9" t="s">
        <v>23</v>
      </c>
      <c r="C1215" s="9" t="s">
        <v>34</v>
      </c>
      <c r="D1215" s="9" t="s">
        <v>38</v>
      </c>
      <c r="E1215" s="9" t="s">
        <v>22</v>
      </c>
      <c r="F1215" s="9">
        <v>168</v>
      </c>
      <c r="G1215" s="9">
        <v>180</v>
      </c>
      <c r="H1215" s="9">
        <v>1</v>
      </c>
      <c r="I1215" s="59"/>
      <c r="J1215" s="59"/>
      <c r="K1215" s="59"/>
      <c r="L1215" s="60">
        <f>IF(AND(A1215&gt;=Workings!$B$7, A1215&lt;=Workings!$C$7, B1215="Scheduled", G1215&gt;0, F1215&gt;0, (F1215/G1215)&gt;0.9, OR(D1215="RAK", D1215="CMN", D1215="AGA")), (J1215/F1215)*(F1215-(G1215*0.9)), 0)</f>
        <v>0</v>
      </c>
    </row>
    <row r="1216" spans="1:12" x14ac:dyDescent="0.35">
      <c r="A1216" s="8">
        <v>45467</v>
      </c>
      <c r="B1216" s="9" t="s">
        <v>23</v>
      </c>
      <c r="C1216" s="9" t="s">
        <v>34</v>
      </c>
      <c r="D1216" s="9" t="s">
        <v>39</v>
      </c>
      <c r="E1216" s="9" t="s">
        <v>22</v>
      </c>
      <c r="F1216" s="9">
        <v>180</v>
      </c>
      <c r="G1216" s="9">
        <v>180</v>
      </c>
      <c r="H1216" s="9">
        <v>1</v>
      </c>
      <c r="I1216" s="59"/>
      <c r="J1216" s="59"/>
      <c r="K1216" s="59"/>
      <c r="L1216" s="60">
        <f>IF(AND(A1216&gt;=Workings!$B$7, A1216&lt;=Workings!$C$7, B1216="Scheduled", G1216&gt;0, F1216&gt;0, (F1216/G1216)&gt;0.9, OR(D1216="RAK", D1216="CMN", D1216="AGA")), (J1216/F1216)*(F1216-(G1216*0.9)), 0)</f>
        <v>0</v>
      </c>
    </row>
    <row r="1217" spans="1:12" x14ac:dyDescent="0.35">
      <c r="A1217" s="8">
        <v>45467</v>
      </c>
      <c r="B1217" s="9" t="s">
        <v>23</v>
      </c>
      <c r="C1217" s="9" t="s">
        <v>34</v>
      </c>
      <c r="D1217" s="9" t="s">
        <v>21</v>
      </c>
      <c r="E1217" s="9" t="s">
        <v>22</v>
      </c>
      <c r="F1217" s="9">
        <v>227</v>
      </c>
      <c r="G1217" s="9">
        <v>226</v>
      </c>
      <c r="H1217" s="9">
        <v>1</v>
      </c>
      <c r="I1217" s="59"/>
      <c r="J1217" s="59"/>
      <c r="K1217" s="59"/>
      <c r="L1217" s="60">
        <f>IF(AND(A1217&gt;=Workings!$B$7, A1217&lt;=Workings!$C$7, B1217="Scheduled", G1217&gt;0, F1217&gt;0, (F1217/G1217)&gt;0.9, OR(D1217="RAK", D1217="CMN", D1217="AGA")), (J1217/F1217)*(F1217-(G1217*0.9)), 0)</f>
        <v>0</v>
      </c>
    </row>
    <row r="1218" spans="1:12" x14ac:dyDescent="0.35">
      <c r="A1218" s="8">
        <v>45467</v>
      </c>
      <c r="B1218" s="9" t="s">
        <v>23</v>
      </c>
      <c r="C1218" s="9" t="s">
        <v>34</v>
      </c>
      <c r="D1218" s="9" t="s">
        <v>39</v>
      </c>
      <c r="E1218" s="9" t="s">
        <v>22</v>
      </c>
      <c r="F1218" s="9">
        <v>180</v>
      </c>
      <c r="G1218" s="9">
        <v>180</v>
      </c>
      <c r="H1218" s="9">
        <v>1</v>
      </c>
      <c r="I1218" s="59"/>
      <c r="J1218" s="59"/>
      <c r="K1218" s="59"/>
      <c r="L1218" s="60">
        <f>IF(AND(A1218&gt;=Workings!$B$7, A1218&lt;=Workings!$C$7, B1218="Scheduled", G1218&gt;0, F1218&gt;0, (F1218/G1218)&gt;0.9, OR(D1218="RAK", D1218="CMN", D1218="AGA")), (J1218/F1218)*(F1218-(G1218*0.9)), 0)</f>
        <v>0</v>
      </c>
    </row>
    <row r="1219" spans="1:12" x14ac:dyDescent="0.35">
      <c r="A1219" s="8">
        <v>45467</v>
      </c>
      <c r="B1219" s="9" t="s">
        <v>23</v>
      </c>
      <c r="C1219" s="9" t="s">
        <v>34</v>
      </c>
      <c r="D1219" s="9" t="s">
        <v>39</v>
      </c>
      <c r="E1219" s="9" t="s">
        <v>22</v>
      </c>
      <c r="F1219" s="9">
        <v>176</v>
      </c>
      <c r="G1219" s="9">
        <v>180</v>
      </c>
      <c r="H1219" s="9">
        <v>1</v>
      </c>
      <c r="I1219" s="59"/>
      <c r="J1219" s="59"/>
      <c r="K1219" s="59"/>
      <c r="L1219" s="60">
        <f>IF(AND(A1219&gt;=Workings!$B$7, A1219&lt;=Workings!$C$7, B1219="Scheduled", G1219&gt;0, F1219&gt;0, (F1219/G1219)&gt;0.9, OR(D1219="RAK", D1219="CMN", D1219="AGA")), (J1219/F1219)*(F1219-(G1219*0.9)), 0)</f>
        <v>0</v>
      </c>
    </row>
    <row r="1220" spans="1:12" x14ac:dyDescent="0.35">
      <c r="A1220" s="8">
        <v>45467</v>
      </c>
      <c r="B1220" s="9" t="s">
        <v>23</v>
      </c>
      <c r="C1220" s="9" t="s">
        <v>34</v>
      </c>
      <c r="D1220" s="9" t="s">
        <v>39</v>
      </c>
      <c r="E1220" s="9" t="s">
        <v>22</v>
      </c>
      <c r="F1220" s="9">
        <v>180</v>
      </c>
      <c r="G1220" s="9">
        <v>180</v>
      </c>
      <c r="H1220" s="9">
        <v>1</v>
      </c>
      <c r="I1220" s="59"/>
      <c r="J1220" s="59"/>
      <c r="K1220" s="59"/>
      <c r="L1220" s="60">
        <f>IF(AND(A1220&gt;=Workings!$B$7, A1220&lt;=Workings!$C$7, B1220="Scheduled", G1220&gt;0, F1220&gt;0, (F1220/G1220)&gt;0.9, OR(D1220="RAK", D1220="CMN", D1220="AGA")), (J1220/F1220)*(F1220-(G1220*0.9)), 0)</f>
        <v>0</v>
      </c>
    </row>
    <row r="1221" spans="1:12" x14ac:dyDescent="0.35">
      <c r="A1221" s="8">
        <v>45467</v>
      </c>
      <c r="B1221" s="9" t="s">
        <v>23</v>
      </c>
      <c r="C1221" s="9" t="s">
        <v>34</v>
      </c>
      <c r="D1221" s="9" t="s">
        <v>38</v>
      </c>
      <c r="E1221" s="9" t="s">
        <v>22</v>
      </c>
      <c r="F1221" s="9">
        <v>183</v>
      </c>
      <c r="G1221" s="9">
        <v>189</v>
      </c>
      <c r="H1221" s="9">
        <v>1</v>
      </c>
      <c r="I1221" s="59"/>
      <c r="J1221" s="59"/>
      <c r="K1221" s="59"/>
      <c r="L1221" s="60">
        <f>IF(AND(A1221&gt;=Workings!$B$7, A1221&lt;=Workings!$C$7, B1221="Scheduled", G1221&gt;0, F1221&gt;0, (F1221/G1221)&gt;0.9, OR(D1221="RAK", D1221="CMN", D1221="AGA")), (J1221/F1221)*(F1221-(G1221*0.9)), 0)</f>
        <v>0</v>
      </c>
    </row>
    <row r="1222" spans="1:12" x14ac:dyDescent="0.35">
      <c r="A1222" s="8">
        <v>45467</v>
      </c>
      <c r="B1222" s="9" t="s">
        <v>23</v>
      </c>
      <c r="C1222" s="9" t="s">
        <v>34</v>
      </c>
      <c r="D1222" s="9" t="s">
        <v>39</v>
      </c>
      <c r="E1222" s="9" t="s">
        <v>24</v>
      </c>
      <c r="F1222" s="9">
        <v>91</v>
      </c>
      <c r="G1222" s="9">
        <v>180</v>
      </c>
      <c r="H1222" s="9">
        <v>1</v>
      </c>
      <c r="I1222" s="59">
        <v>35.11</v>
      </c>
      <c r="J1222" s="59">
        <v>2189.46</v>
      </c>
      <c r="K1222" s="59">
        <v>602.91</v>
      </c>
      <c r="L1222" s="60">
        <f>IF(AND(A1222&gt;=Workings!$B$7, A1222&lt;=Workings!$C$7, B1222="Scheduled", G1222&gt;0, F1222&gt;0, (F1222/G1222)&gt;0.9, OR(D1222="RAK", D1222="CMN", D1222="AGA")), (J1222/F1222)*(F1222-(G1222*0.9)), 0)</f>
        <v>0</v>
      </c>
    </row>
    <row r="1223" spans="1:12" x14ac:dyDescent="0.35">
      <c r="A1223" s="8">
        <v>45467</v>
      </c>
      <c r="B1223" s="9" t="s">
        <v>23</v>
      </c>
      <c r="C1223" s="9" t="s">
        <v>34</v>
      </c>
      <c r="D1223" s="9" t="s">
        <v>38</v>
      </c>
      <c r="E1223" s="9" t="s">
        <v>24</v>
      </c>
      <c r="F1223" s="9">
        <v>149</v>
      </c>
      <c r="G1223" s="9">
        <v>180</v>
      </c>
      <c r="H1223" s="9">
        <v>1</v>
      </c>
      <c r="I1223" s="59">
        <v>25.31</v>
      </c>
      <c r="J1223" s="59">
        <v>3584.94</v>
      </c>
      <c r="K1223" s="59">
        <v>579.41999999999996</v>
      </c>
      <c r="L1223" s="60">
        <f>IF(AND(A1223&gt;=Workings!$B$7, A1223&lt;=Workings!$C$7, B1223="Scheduled", G1223&gt;0, F1223&gt;0, (F1223/G1223)&gt;0.9, OR(D1223="RAK", D1223="CMN", D1223="AGA")), (J1223/F1223)*(F1223-(G1223*0.9)), 0)</f>
        <v>0</v>
      </c>
    </row>
    <row r="1224" spans="1:12" x14ac:dyDescent="0.35">
      <c r="A1224" s="8">
        <v>45467</v>
      </c>
      <c r="B1224" s="9" t="s">
        <v>23</v>
      </c>
      <c r="C1224" s="9" t="s">
        <v>34</v>
      </c>
      <c r="D1224" s="9" t="s">
        <v>39</v>
      </c>
      <c r="E1224" s="9" t="s">
        <v>24</v>
      </c>
      <c r="F1224" s="9">
        <v>33</v>
      </c>
      <c r="G1224" s="9">
        <v>180</v>
      </c>
      <c r="H1224" s="9">
        <v>1</v>
      </c>
      <c r="I1224" s="59">
        <v>25.31</v>
      </c>
      <c r="J1224" s="59">
        <v>793.98</v>
      </c>
      <c r="K1224" s="59">
        <v>579.41999999999996</v>
      </c>
      <c r="L1224" s="60">
        <f>IF(AND(A1224&gt;=Workings!$B$7, A1224&lt;=Workings!$C$7, B1224="Scheduled", G1224&gt;0, F1224&gt;0, (F1224/G1224)&gt;0.9, OR(D1224="RAK", D1224="CMN", D1224="AGA")), (J1224/F1224)*(F1224-(G1224*0.9)), 0)</f>
        <v>0</v>
      </c>
    </row>
    <row r="1225" spans="1:12" x14ac:dyDescent="0.35">
      <c r="A1225" s="8">
        <v>45467</v>
      </c>
      <c r="B1225" s="9" t="s">
        <v>23</v>
      </c>
      <c r="C1225" s="9" t="s">
        <v>34</v>
      </c>
      <c r="D1225" s="9" t="s">
        <v>21</v>
      </c>
      <c r="E1225" s="9" t="s">
        <v>24</v>
      </c>
      <c r="F1225" s="9">
        <v>147</v>
      </c>
      <c r="G1225" s="9">
        <v>226</v>
      </c>
      <c r="H1225" s="9">
        <v>1</v>
      </c>
      <c r="I1225" s="59">
        <v>50.73</v>
      </c>
      <c r="J1225" s="59">
        <v>3536.82</v>
      </c>
      <c r="K1225" s="59">
        <v>696.87</v>
      </c>
      <c r="L1225" s="60">
        <f>IF(AND(A1225&gt;=Workings!$B$7, A1225&lt;=Workings!$C$7, B1225="Scheduled", G1225&gt;0, F1225&gt;0, (F1225/G1225)&gt;0.9, OR(D1225="RAK", D1225="CMN", D1225="AGA")), (J1225/F1225)*(F1225-(G1225*0.9)), 0)</f>
        <v>0</v>
      </c>
    </row>
    <row r="1226" spans="1:12" x14ac:dyDescent="0.35">
      <c r="A1226" s="8">
        <v>45467</v>
      </c>
      <c r="B1226" s="9" t="s">
        <v>23</v>
      </c>
      <c r="C1226" s="9" t="s">
        <v>34</v>
      </c>
      <c r="D1226" s="9" t="s">
        <v>39</v>
      </c>
      <c r="E1226" s="9" t="s">
        <v>24</v>
      </c>
      <c r="F1226" s="9">
        <v>81</v>
      </c>
      <c r="G1226" s="9">
        <v>180</v>
      </c>
      <c r="H1226" s="9">
        <v>1</v>
      </c>
      <c r="I1226" s="59">
        <v>8.44</v>
      </c>
      <c r="J1226" s="59">
        <v>1948.86</v>
      </c>
      <c r="K1226" s="59">
        <v>579.41999999999996</v>
      </c>
      <c r="L1226" s="60">
        <f>IF(AND(A1226&gt;=Workings!$B$7, A1226&lt;=Workings!$C$7, B1226="Scheduled", G1226&gt;0, F1226&gt;0, (F1226/G1226)&gt;0.9, OR(D1226="RAK", D1226="CMN", D1226="AGA")), (J1226/F1226)*(F1226-(G1226*0.9)), 0)</f>
        <v>0</v>
      </c>
    </row>
    <row r="1227" spans="1:12" x14ac:dyDescent="0.35">
      <c r="A1227" s="8">
        <v>45467</v>
      </c>
      <c r="B1227" s="9" t="s">
        <v>23</v>
      </c>
      <c r="C1227" s="9" t="s">
        <v>34</v>
      </c>
      <c r="D1227" s="9" t="s">
        <v>39</v>
      </c>
      <c r="E1227" s="9" t="s">
        <v>24</v>
      </c>
      <c r="F1227" s="9">
        <v>41</v>
      </c>
      <c r="G1227" s="9">
        <v>180</v>
      </c>
      <c r="H1227" s="9">
        <v>1</v>
      </c>
      <c r="I1227" s="59">
        <v>26.33</v>
      </c>
      <c r="J1227" s="59">
        <v>986.46</v>
      </c>
      <c r="K1227" s="59">
        <v>602.91</v>
      </c>
      <c r="L1227" s="60">
        <f>IF(AND(A1227&gt;=Workings!$B$7, A1227&lt;=Workings!$C$7, B1227="Scheduled", G1227&gt;0, F1227&gt;0, (F1227/G1227)&gt;0.9, OR(D1227="RAK", D1227="CMN", D1227="AGA")), (J1227/F1227)*(F1227-(G1227*0.9)), 0)</f>
        <v>0</v>
      </c>
    </row>
    <row r="1228" spans="1:12" x14ac:dyDescent="0.35">
      <c r="A1228" s="8">
        <v>45467</v>
      </c>
      <c r="B1228" s="9" t="s">
        <v>23</v>
      </c>
      <c r="C1228" s="9" t="s">
        <v>34</v>
      </c>
      <c r="D1228" s="9" t="s">
        <v>39</v>
      </c>
      <c r="E1228" s="9" t="s">
        <v>24</v>
      </c>
      <c r="F1228" s="9">
        <v>36</v>
      </c>
      <c r="G1228" s="9">
        <v>180</v>
      </c>
      <c r="H1228" s="9">
        <v>1</v>
      </c>
      <c r="I1228" s="59">
        <v>26.33</v>
      </c>
      <c r="J1228" s="59">
        <v>866.16</v>
      </c>
      <c r="K1228" s="59">
        <v>602.91</v>
      </c>
      <c r="L1228" s="60">
        <f>IF(AND(A1228&gt;=Workings!$B$7, A1228&lt;=Workings!$C$7, B1228="Scheduled", G1228&gt;0, F1228&gt;0, (F1228/G1228)&gt;0.9, OR(D1228="RAK", D1228="CMN", D1228="AGA")), (J1228/F1228)*(F1228-(G1228*0.9)), 0)</f>
        <v>0</v>
      </c>
    </row>
    <row r="1229" spans="1:12" x14ac:dyDescent="0.35">
      <c r="A1229" s="8">
        <v>45467</v>
      </c>
      <c r="B1229" s="9" t="s">
        <v>23</v>
      </c>
      <c r="C1229" s="9" t="s">
        <v>34</v>
      </c>
      <c r="D1229" s="9" t="s">
        <v>38</v>
      </c>
      <c r="E1229" s="9" t="s">
        <v>24</v>
      </c>
      <c r="F1229" s="9">
        <v>58</v>
      </c>
      <c r="G1229" s="9">
        <v>189</v>
      </c>
      <c r="H1229" s="9">
        <v>1</v>
      </c>
      <c r="I1229" s="59">
        <v>27.36</v>
      </c>
      <c r="J1229" s="59">
        <v>1395.48</v>
      </c>
      <c r="K1229" s="59">
        <v>626.4</v>
      </c>
      <c r="L1229" s="60">
        <f>IF(AND(A1229&gt;=Workings!$B$7, A1229&lt;=Workings!$C$7, B1229="Scheduled", G1229&gt;0, F1229&gt;0, (F1229/G1229)&gt;0.9, OR(D1229="RAK", D1229="CMN", D1229="AGA")), (J1229/F1229)*(F1229-(G1229*0.9)), 0)</f>
        <v>0</v>
      </c>
    </row>
    <row r="1230" spans="1:12" x14ac:dyDescent="0.35">
      <c r="A1230" s="8">
        <v>45468</v>
      </c>
      <c r="B1230" s="9" t="s">
        <v>23</v>
      </c>
      <c r="C1230" s="9" t="s">
        <v>34</v>
      </c>
      <c r="D1230" s="9" t="s">
        <v>38</v>
      </c>
      <c r="E1230" s="9" t="s">
        <v>22</v>
      </c>
      <c r="F1230" s="9">
        <v>178</v>
      </c>
      <c r="G1230" s="9">
        <v>180</v>
      </c>
      <c r="H1230" s="9">
        <v>1</v>
      </c>
      <c r="I1230" s="59"/>
      <c r="J1230" s="59"/>
      <c r="K1230" s="59"/>
      <c r="L1230" s="60">
        <f>IF(AND(A1230&gt;=Workings!$B$7, A1230&lt;=Workings!$C$7, B1230="Scheduled", G1230&gt;0, F1230&gt;0, (F1230/G1230)&gt;0.9, OR(D1230="RAK", D1230="CMN", D1230="AGA")), (J1230/F1230)*(F1230-(G1230*0.9)), 0)</f>
        <v>0</v>
      </c>
    </row>
    <row r="1231" spans="1:12" x14ac:dyDescent="0.35">
      <c r="A1231" s="8">
        <v>45468</v>
      </c>
      <c r="B1231" s="9" t="s">
        <v>23</v>
      </c>
      <c r="C1231" s="9" t="s">
        <v>34</v>
      </c>
      <c r="D1231" s="9" t="s">
        <v>38</v>
      </c>
      <c r="E1231" s="9" t="s">
        <v>24</v>
      </c>
      <c r="F1231" s="9">
        <v>143</v>
      </c>
      <c r="G1231" s="9">
        <v>180</v>
      </c>
      <c r="H1231" s="9">
        <v>1</v>
      </c>
      <c r="I1231" s="59">
        <v>43.89</v>
      </c>
      <c r="J1231" s="59">
        <v>3440.58</v>
      </c>
      <c r="K1231" s="59">
        <v>602.91</v>
      </c>
      <c r="L1231" s="60">
        <f>IF(AND(A1231&gt;=Workings!$B$7, A1231&lt;=Workings!$C$7, B1231="Scheduled", G1231&gt;0, F1231&gt;0, (F1231/G1231)&gt;0.9, OR(D1231="RAK", D1231="CMN", D1231="AGA")), (J1231/F1231)*(F1231-(G1231*0.9)), 0)</f>
        <v>0</v>
      </c>
    </row>
    <row r="1232" spans="1:12" x14ac:dyDescent="0.35">
      <c r="A1232" s="8">
        <v>45469</v>
      </c>
      <c r="B1232" s="9" t="s">
        <v>23</v>
      </c>
      <c r="C1232" s="9" t="s">
        <v>34</v>
      </c>
      <c r="D1232" s="9" t="s">
        <v>38</v>
      </c>
      <c r="E1232" s="9" t="s">
        <v>22</v>
      </c>
      <c r="F1232" s="9">
        <v>170</v>
      </c>
      <c r="G1232" s="9">
        <v>189</v>
      </c>
      <c r="H1232" s="9">
        <v>1</v>
      </c>
      <c r="I1232" s="59"/>
      <c r="J1232" s="59"/>
      <c r="K1232" s="59"/>
      <c r="L1232" s="60">
        <f>IF(AND(A1232&gt;=Workings!$B$7, A1232&lt;=Workings!$C$7, B1232="Scheduled", G1232&gt;0, F1232&gt;0, (F1232/G1232)&gt;0.9, OR(D1232="RAK", D1232="CMN", D1232="AGA")), (J1232/F1232)*(F1232-(G1232*0.9)), 0)</f>
        <v>0</v>
      </c>
    </row>
    <row r="1233" spans="1:12" x14ac:dyDescent="0.35">
      <c r="A1233" s="8">
        <v>45469</v>
      </c>
      <c r="B1233" s="9" t="s">
        <v>23</v>
      </c>
      <c r="C1233" s="9" t="s">
        <v>34</v>
      </c>
      <c r="D1233" s="9" t="s">
        <v>21</v>
      </c>
      <c r="E1233" s="9" t="s">
        <v>22</v>
      </c>
      <c r="F1233" s="9">
        <v>144</v>
      </c>
      <c r="G1233" s="9">
        <v>150</v>
      </c>
      <c r="H1233" s="9">
        <v>1</v>
      </c>
      <c r="I1233" s="59"/>
      <c r="J1233" s="59"/>
      <c r="K1233" s="59"/>
      <c r="L1233" s="60">
        <f>IF(AND(A1233&gt;=Workings!$B$7, A1233&lt;=Workings!$C$7, B1233="Scheduled", G1233&gt;0, F1233&gt;0, (F1233/G1233)&gt;0.9, OR(D1233="RAK", D1233="CMN", D1233="AGA")), (J1233/F1233)*(F1233-(G1233*0.9)), 0)</f>
        <v>0</v>
      </c>
    </row>
    <row r="1234" spans="1:12" x14ac:dyDescent="0.35">
      <c r="A1234" s="8">
        <v>45469</v>
      </c>
      <c r="B1234" s="9" t="s">
        <v>23</v>
      </c>
      <c r="C1234" s="9" t="s">
        <v>34</v>
      </c>
      <c r="D1234" s="9" t="s">
        <v>39</v>
      </c>
      <c r="E1234" s="9" t="s">
        <v>22</v>
      </c>
      <c r="F1234" s="9">
        <v>147</v>
      </c>
      <c r="G1234" s="9">
        <v>150</v>
      </c>
      <c r="H1234" s="9">
        <v>1</v>
      </c>
      <c r="I1234" s="59"/>
      <c r="J1234" s="59"/>
      <c r="K1234" s="59"/>
      <c r="L1234" s="60">
        <f>IF(AND(A1234&gt;=Workings!$B$7, A1234&lt;=Workings!$C$7, B1234="Scheduled", G1234&gt;0, F1234&gt;0, (F1234/G1234)&gt;0.9, OR(D1234="RAK", D1234="CMN", D1234="AGA")), (J1234/F1234)*(F1234-(G1234*0.9)), 0)</f>
        <v>0</v>
      </c>
    </row>
    <row r="1235" spans="1:12" x14ac:dyDescent="0.35">
      <c r="A1235" s="8">
        <v>45469</v>
      </c>
      <c r="B1235" s="9" t="s">
        <v>23</v>
      </c>
      <c r="C1235" s="9" t="s">
        <v>34</v>
      </c>
      <c r="D1235" s="9" t="s">
        <v>38</v>
      </c>
      <c r="E1235" s="9" t="s">
        <v>24</v>
      </c>
      <c r="F1235" s="9">
        <v>96</v>
      </c>
      <c r="G1235" s="9">
        <v>189</v>
      </c>
      <c r="H1235" s="9">
        <v>1</v>
      </c>
      <c r="I1235" s="59">
        <v>27.36</v>
      </c>
      <c r="J1235" s="59">
        <v>2309.7600000000002</v>
      </c>
      <c r="K1235" s="59">
        <v>626.4</v>
      </c>
      <c r="L1235" s="60">
        <f>IF(AND(A1235&gt;=Workings!$B$7, A1235&lt;=Workings!$C$7, B1235="Scheduled", G1235&gt;0, F1235&gt;0, (F1235/G1235)&gt;0.9, OR(D1235="RAK", D1235="CMN", D1235="AGA")), (J1235/F1235)*(F1235-(G1235*0.9)), 0)</f>
        <v>0</v>
      </c>
    </row>
    <row r="1236" spans="1:12" x14ac:dyDescent="0.35">
      <c r="A1236" s="8">
        <v>45469</v>
      </c>
      <c r="B1236" s="9" t="s">
        <v>23</v>
      </c>
      <c r="C1236" s="9" t="s">
        <v>34</v>
      </c>
      <c r="D1236" s="9" t="s">
        <v>39</v>
      </c>
      <c r="E1236" s="9" t="s">
        <v>24</v>
      </c>
      <c r="F1236" s="9">
        <v>98</v>
      </c>
      <c r="G1236" s="9">
        <v>150</v>
      </c>
      <c r="H1236" s="9">
        <v>1</v>
      </c>
      <c r="I1236" s="59">
        <v>46.51</v>
      </c>
      <c r="J1236" s="59">
        <v>2357.88</v>
      </c>
      <c r="K1236" s="59">
        <v>532.44000000000005</v>
      </c>
      <c r="L1236" s="60">
        <f>IF(AND(A1236&gt;=Workings!$B$7, A1236&lt;=Workings!$C$7, B1236="Scheduled", G1236&gt;0, F1236&gt;0, (F1236/G1236)&gt;0.9, OR(D1236="RAK", D1236="CMN", D1236="AGA")), (J1236/F1236)*(F1236-(G1236*0.9)), 0)</f>
        <v>0</v>
      </c>
    </row>
    <row r="1237" spans="1:12" x14ac:dyDescent="0.35">
      <c r="A1237" s="8">
        <v>45469</v>
      </c>
      <c r="B1237" s="9" t="s">
        <v>23</v>
      </c>
      <c r="C1237" s="9" t="s">
        <v>34</v>
      </c>
      <c r="D1237" s="9" t="s">
        <v>21</v>
      </c>
      <c r="E1237" s="9" t="s">
        <v>24</v>
      </c>
      <c r="F1237" s="9">
        <v>73</v>
      </c>
      <c r="G1237" s="9">
        <v>150</v>
      </c>
      <c r="H1237" s="9">
        <v>1</v>
      </c>
      <c r="I1237" s="59">
        <v>23.26</v>
      </c>
      <c r="J1237" s="59">
        <v>1756.38</v>
      </c>
      <c r="K1237" s="59">
        <v>532.44000000000005</v>
      </c>
      <c r="L1237" s="60">
        <f>IF(AND(A1237&gt;=Workings!$B$7, A1237&lt;=Workings!$C$7, B1237="Scheduled", G1237&gt;0, F1237&gt;0, (F1237/G1237)&gt;0.9, OR(D1237="RAK", D1237="CMN", D1237="AGA")), (J1237/F1237)*(F1237-(G1237*0.9)), 0)</f>
        <v>0</v>
      </c>
    </row>
    <row r="1238" spans="1:12" x14ac:dyDescent="0.35">
      <c r="A1238" s="8">
        <v>45470</v>
      </c>
      <c r="B1238" s="9" t="s">
        <v>23</v>
      </c>
      <c r="C1238" s="9" t="s">
        <v>34</v>
      </c>
      <c r="D1238" s="9" t="s">
        <v>38</v>
      </c>
      <c r="E1238" s="9" t="s">
        <v>22</v>
      </c>
      <c r="F1238" s="9">
        <v>161</v>
      </c>
      <c r="G1238" s="9">
        <v>189</v>
      </c>
      <c r="H1238" s="9">
        <v>1</v>
      </c>
      <c r="I1238" s="59"/>
      <c r="J1238" s="59"/>
      <c r="K1238" s="59"/>
      <c r="L1238" s="60">
        <f>IF(AND(A1238&gt;=Workings!$B$7, A1238&lt;=Workings!$C$7, B1238="Scheduled", G1238&gt;0, F1238&gt;0, (F1238/G1238)&gt;0.9, OR(D1238="RAK", D1238="CMN", D1238="AGA")), (J1238/F1238)*(F1238-(G1238*0.9)), 0)</f>
        <v>0</v>
      </c>
    </row>
    <row r="1239" spans="1:12" x14ac:dyDescent="0.35">
      <c r="A1239" s="8">
        <v>45470</v>
      </c>
      <c r="B1239" s="9" t="s">
        <v>23</v>
      </c>
      <c r="C1239" s="9" t="s">
        <v>34</v>
      </c>
      <c r="D1239" s="9" t="s">
        <v>21</v>
      </c>
      <c r="E1239" s="9" t="s">
        <v>22</v>
      </c>
      <c r="F1239" s="9">
        <v>160</v>
      </c>
      <c r="G1239" s="9">
        <v>180</v>
      </c>
      <c r="H1239" s="9">
        <v>1</v>
      </c>
      <c r="I1239" s="59"/>
      <c r="J1239" s="59"/>
      <c r="K1239" s="59"/>
      <c r="L1239" s="60">
        <f>IF(AND(A1239&gt;=Workings!$B$7, A1239&lt;=Workings!$C$7, B1239="Scheduled", G1239&gt;0, F1239&gt;0, (F1239/G1239)&gt;0.9, OR(D1239="RAK", D1239="CMN", D1239="AGA")), (J1239/F1239)*(F1239-(G1239*0.9)), 0)</f>
        <v>0</v>
      </c>
    </row>
    <row r="1240" spans="1:12" x14ac:dyDescent="0.35">
      <c r="A1240" s="8">
        <v>45470</v>
      </c>
      <c r="B1240" s="9" t="s">
        <v>23</v>
      </c>
      <c r="C1240" s="9" t="s">
        <v>34</v>
      </c>
      <c r="D1240" s="9" t="s">
        <v>38</v>
      </c>
      <c r="E1240" s="9" t="s">
        <v>24</v>
      </c>
      <c r="F1240" s="9">
        <v>176</v>
      </c>
      <c r="G1240" s="9">
        <v>189</v>
      </c>
      <c r="H1240" s="9">
        <v>1</v>
      </c>
      <c r="I1240" s="59">
        <v>36.479999999999997</v>
      </c>
      <c r="J1240" s="59">
        <v>4234.5600000000004</v>
      </c>
      <c r="K1240" s="59">
        <v>626.4</v>
      </c>
      <c r="L1240" s="60">
        <f>IF(AND(A1240&gt;=Workings!$B$7, A1240&lt;=Workings!$C$7, B1240="Scheduled", G1240&gt;0, F1240&gt;0, (F1240/G1240)&gt;0.9, OR(D1240="RAK", D1240="CMN", D1240="AGA")), (J1240/F1240)*(F1240-(G1240*0.9)), 0)</f>
        <v>141.95400000000015</v>
      </c>
    </row>
    <row r="1241" spans="1:12" x14ac:dyDescent="0.35">
      <c r="A1241" s="8">
        <v>45470</v>
      </c>
      <c r="B1241" s="9" t="s">
        <v>23</v>
      </c>
      <c r="C1241" s="9" t="s">
        <v>34</v>
      </c>
      <c r="D1241" s="9" t="s">
        <v>21</v>
      </c>
      <c r="E1241" s="9" t="s">
        <v>24</v>
      </c>
      <c r="F1241" s="9">
        <v>151</v>
      </c>
      <c r="G1241" s="9">
        <v>180</v>
      </c>
      <c r="H1241" s="9">
        <v>1</v>
      </c>
      <c r="I1241" s="59">
        <v>35.11</v>
      </c>
      <c r="J1241" s="59">
        <v>3633.06</v>
      </c>
      <c r="K1241" s="59">
        <v>602.91</v>
      </c>
      <c r="L1241" s="60">
        <f>IF(AND(A1241&gt;=Workings!$B$7, A1241&lt;=Workings!$C$7, B1241="Scheduled", G1241&gt;0, F1241&gt;0, (F1241/G1241)&gt;0.9, OR(D1241="RAK", D1241="CMN", D1241="AGA")), (J1241/F1241)*(F1241-(G1241*0.9)), 0)</f>
        <v>0</v>
      </c>
    </row>
    <row r="1242" spans="1:12" x14ac:dyDescent="0.35">
      <c r="A1242" s="8">
        <v>45471</v>
      </c>
      <c r="B1242" s="9" t="s">
        <v>23</v>
      </c>
      <c r="C1242" s="9" t="s">
        <v>34</v>
      </c>
      <c r="D1242" s="9" t="s">
        <v>38</v>
      </c>
      <c r="E1242" s="9" t="s">
        <v>22</v>
      </c>
      <c r="F1242" s="9">
        <v>155</v>
      </c>
      <c r="G1242" s="9">
        <v>180</v>
      </c>
      <c r="H1242" s="9">
        <v>1</v>
      </c>
      <c r="I1242" s="59"/>
      <c r="J1242" s="59"/>
      <c r="K1242" s="59"/>
      <c r="L1242" s="60">
        <f>IF(AND(A1242&gt;=Workings!$B$7, A1242&lt;=Workings!$C$7, B1242="Scheduled", G1242&gt;0, F1242&gt;0, (F1242/G1242)&gt;0.9, OR(D1242="RAK", D1242="CMN", D1242="AGA")), (J1242/F1242)*(F1242-(G1242*0.9)), 0)</f>
        <v>0</v>
      </c>
    </row>
    <row r="1243" spans="1:12" x14ac:dyDescent="0.35">
      <c r="A1243" s="8">
        <v>45471</v>
      </c>
      <c r="B1243" s="9" t="s">
        <v>23</v>
      </c>
      <c r="C1243" s="9" t="s">
        <v>34</v>
      </c>
      <c r="D1243" s="9" t="s">
        <v>39</v>
      </c>
      <c r="E1243" s="9" t="s">
        <v>22</v>
      </c>
      <c r="F1243" s="9">
        <v>137</v>
      </c>
      <c r="G1243" s="9">
        <v>150</v>
      </c>
      <c r="H1243" s="9">
        <v>1</v>
      </c>
      <c r="I1243" s="59"/>
      <c r="J1243" s="59"/>
      <c r="K1243" s="59"/>
      <c r="L1243" s="60">
        <f>IF(AND(A1243&gt;=Workings!$B$7, A1243&lt;=Workings!$C$7, B1243="Scheduled", G1243&gt;0, F1243&gt;0, (F1243/G1243)&gt;0.9, OR(D1243="RAK", D1243="CMN", D1243="AGA")), (J1243/F1243)*(F1243-(G1243*0.9)), 0)</f>
        <v>0</v>
      </c>
    </row>
    <row r="1244" spans="1:12" x14ac:dyDescent="0.35">
      <c r="A1244" s="8">
        <v>45471</v>
      </c>
      <c r="B1244" s="9" t="s">
        <v>23</v>
      </c>
      <c r="C1244" s="9" t="s">
        <v>34</v>
      </c>
      <c r="D1244" s="9" t="s">
        <v>21</v>
      </c>
      <c r="E1244" s="9" t="s">
        <v>22</v>
      </c>
      <c r="F1244" s="9">
        <v>158</v>
      </c>
      <c r="G1244" s="9">
        <v>180</v>
      </c>
      <c r="H1244" s="9">
        <v>1</v>
      </c>
      <c r="I1244" s="59"/>
      <c r="J1244" s="59"/>
      <c r="K1244" s="59"/>
      <c r="L1244" s="60">
        <f>IF(AND(A1244&gt;=Workings!$B$7, A1244&lt;=Workings!$C$7, B1244="Scheduled", G1244&gt;0, F1244&gt;0, (F1244/G1244)&gt;0.9, OR(D1244="RAK", D1244="CMN", D1244="AGA")), (J1244/F1244)*(F1244-(G1244*0.9)), 0)</f>
        <v>0</v>
      </c>
    </row>
    <row r="1245" spans="1:12" x14ac:dyDescent="0.35">
      <c r="A1245" s="8">
        <v>45471</v>
      </c>
      <c r="B1245" s="9" t="s">
        <v>23</v>
      </c>
      <c r="C1245" s="9" t="s">
        <v>34</v>
      </c>
      <c r="D1245" s="9" t="s">
        <v>38</v>
      </c>
      <c r="E1245" s="9" t="s">
        <v>24</v>
      </c>
      <c r="F1245" s="9">
        <v>158</v>
      </c>
      <c r="G1245" s="9">
        <v>180</v>
      </c>
      <c r="H1245" s="9">
        <v>1</v>
      </c>
      <c r="I1245" s="59">
        <v>35.11</v>
      </c>
      <c r="J1245" s="59">
        <v>3801.48</v>
      </c>
      <c r="K1245" s="59">
        <v>602.91</v>
      </c>
      <c r="L1245" s="60">
        <f>IF(AND(A1245&gt;=Workings!$B$7, A1245&lt;=Workings!$C$7, B1245="Scheduled", G1245&gt;0, F1245&gt;0, (F1245/G1245)&gt;0.9, OR(D1245="RAK", D1245="CMN", D1245="AGA")), (J1245/F1245)*(F1245-(G1245*0.9)), 0)</f>
        <v>0</v>
      </c>
    </row>
    <row r="1246" spans="1:12" x14ac:dyDescent="0.35">
      <c r="A1246" s="8">
        <v>45471</v>
      </c>
      <c r="B1246" s="9" t="s">
        <v>23</v>
      </c>
      <c r="C1246" s="9" t="s">
        <v>34</v>
      </c>
      <c r="D1246" s="9" t="s">
        <v>39</v>
      </c>
      <c r="E1246" s="9" t="s">
        <v>24</v>
      </c>
      <c r="F1246" s="9">
        <v>121</v>
      </c>
      <c r="G1246" s="9">
        <v>150</v>
      </c>
      <c r="H1246" s="9">
        <v>1</v>
      </c>
      <c r="I1246" s="59">
        <v>38.76</v>
      </c>
      <c r="J1246" s="59">
        <v>2911.26</v>
      </c>
      <c r="K1246" s="59">
        <v>532.44000000000005</v>
      </c>
      <c r="L1246" s="60">
        <f>IF(AND(A1246&gt;=Workings!$B$7, A1246&lt;=Workings!$C$7, B1246="Scheduled", G1246&gt;0, F1246&gt;0, (F1246/G1246)&gt;0.9, OR(D1246="RAK", D1246="CMN", D1246="AGA")), (J1246/F1246)*(F1246-(G1246*0.9)), 0)</f>
        <v>0</v>
      </c>
    </row>
    <row r="1247" spans="1:12" x14ac:dyDescent="0.35">
      <c r="A1247" s="8">
        <v>45471</v>
      </c>
      <c r="B1247" s="9" t="s">
        <v>23</v>
      </c>
      <c r="C1247" s="9" t="s">
        <v>34</v>
      </c>
      <c r="D1247" s="9" t="s">
        <v>21</v>
      </c>
      <c r="E1247" s="9" t="s">
        <v>24</v>
      </c>
      <c r="F1247" s="9">
        <v>173</v>
      </c>
      <c r="G1247" s="9">
        <v>180</v>
      </c>
      <c r="H1247" s="9">
        <v>1</v>
      </c>
      <c r="I1247" s="59">
        <v>26.33</v>
      </c>
      <c r="J1247" s="59">
        <v>4162.38</v>
      </c>
      <c r="K1247" s="59">
        <v>602.91</v>
      </c>
      <c r="L1247" s="60">
        <f>IF(AND(A1247&gt;=Workings!$B$7, A1247&lt;=Workings!$C$7, B1247="Scheduled", G1247&gt;0, F1247&gt;0, (F1247/G1247)&gt;0.9, OR(D1247="RAK", D1247="CMN", D1247="AGA")), (J1247/F1247)*(F1247-(G1247*0.9)), 0)</f>
        <v>264.66000000000003</v>
      </c>
    </row>
    <row r="1248" spans="1:12" x14ac:dyDescent="0.35">
      <c r="A1248" s="8">
        <v>45472</v>
      </c>
      <c r="B1248" s="9" t="s">
        <v>23</v>
      </c>
      <c r="C1248" s="9" t="s">
        <v>34</v>
      </c>
      <c r="D1248" s="9" t="s">
        <v>38</v>
      </c>
      <c r="E1248" s="9" t="s">
        <v>22</v>
      </c>
      <c r="F1248" s="9">
        <v>170</v>
      </c>
      <c r="G1248" s="9">
        <v>189</v>
      </c>
      <c r="H1248" s="9">
        <v>1</v>
      </c>
      <c r="I1248" s="59"/>
      <c r="J1248" s="59"/>
      <c r="K1248" s="59"/>
      <c r="L1248" s="60">
        <f>IF(AND(A1248&gt;=Workings!$B$7, A1248&lt;=Workings!$C$7, B1248="Scheduled", G1248&gt;0, F1248&gt;0, (F1248/G1248)&gt;0.9, OR(D1248="RAK", D1248="CMN", D1248="AGA")), (J1248/F1248)*(F1248-(G1248*0.9)), 0)</f>
        <v>0</v>
      </c>
    </row>
    <row r="1249" spans="1:12" x14ac:dyDescent="0.35">
      <c r="A1249" s="8">
        <v>45472</v>
      </c>
      <c r="B1249" s="9" t="s">
        <v>23</v>
      </c>
      <c r="C1249" s="9" t="s">
        <v>34</v>
      </c>
      <c r="D1249" s="9" t="s">
        <v>21</v>
      </c>
      <c r="E1249" s="9" t="s">
        <v>22</v>
      </c>
      <c r="F1249" s="9">
        <v>106</v>
      </c>
      <c r="G1249" s="9">
        <v>150</v>
      </c>
      <c r="H1249" s="9">
        <v>1</v>
      </c>
      <c r="I1249" s="59"/>
      <c r="J1249" s="59"/>
      <c r="K1249" s="59"/>
      <c r="L1249" s="60">
        <f>IF(AND(A1249&gt;=Workings!$B$7, A1249&lt;=Workings!$C$7, B1249="Scheduled", G1249&gt;0, F1249&gt;0, (F1249/G1249)&gt;0.9, OR(D1249="RAK", D1249="CMN", D1249="AGA")), (J1249/F1249)*(F1249-(G1249*0.9)), 0)</f>
        <v>0</v>
      </c>
    </row>
    <row r="1250" spans="1:12" x14ac:dyDescent="0.35">
      <c r="A1250" s="8">
        <v>45472</v>
      </c>
      <c r="B1250" s="9" t="s">
        <v>23</v>
      </c>
      <c r="C1250" s="9" t="s">
        <v>34</v>
      </c>
      <c r="D1250" s="9" t="s">
        <v>38</v>
      </c>
      <c r="E1250" s="9" t="s">
        <v>24</v>
      </c>
      <c r="F1250" s="9">
        <v>155</v>
      </c>
      <c r="G1250" s="9">
        <v>189</v>
      </c>
      <c r="H1250" s="9">
        <v>1</v>
      </c>
      <c r="I1250" s="59">
        <v>63.84</v>
      </c>
      <c r="J1250" s="59">
        <v>3729.3</v>
      </c>
      <c r="K1250" s="59">
        <v>626.4</v>
      </c>
      <c r="L1250" s="60">
        <f>IF(AND(A1250&gt;=Workings!$B$7, A1250&lt;=Workings!$C$7, B1250="Scheduled", G1250&gt;0, F1250&gt;0, (F1250/G1250)&gt;0.9, OR(D1250="RAK", D1250="CMN", D1250="AGA")), (J1250/F1250)*(F1250-(G1250*0.9)), 0)</f>
        <v>0</v>
      </c>
    </row>
    <row r="1251" spans="1:12" x14ac:dyDescent="0.35">
      <c r="A1251" s="8">
        <v>45472</v>
      </c>
      <c r="B1251" s="9" t="s">
        <v>23</v>
      </c>
      <c r="C1251" s="9" t="s">
        <v>34</v>
      </c>
      <c r="D1251" s="9" t="s">
        <v>21</v>
      </c>
      <c r="E1251" s="9" t="s">
        <v>24</v>
      </c>
      <c r="F1251" s="9">
        <v>138</v>
      </c>
      <c r="G1251" s="9">
        <v>150</v>
      </c>
      <c r="H1251" s="9">
        <v>1</v>
      </c>
      <c r="I1251" s="59">
        <v>23.26</v>
      </c>
      <c r="J1251" s="59">
        <v>3320.28</v>
      </c>
      <c r="K1251" s="59">
        <v>532.44000000000005</v>
      </c>
      <c r="L1251" s="60">
        <f>IF(AND(A1251&gt;=Workings!$B$7, A1251&lt;=Workings!$C$7, B1251="Scheduled", G1251&gt;0, F1251&gt;0, (F1251/G1251)&gt;0.9, OR(D1251="RAK", D1251="CMN", D1251="AGA")), (J1251/F1251)*(F1251-(G1251*0.9)), 0)</f>
        <v>72.180000000000007</v>
      </c>
    </row>
    <row r="1252" spans="1:12" x14ac:dyDescent="0.35">
      <c r="A1252" s="8">
        <v>45473</v>
      </c>
      <c r="B1252" s="9" t="s">
        <v>23</v>
      </c>
      <c r="C1252" s="9" t="s">
        <v>34</v>
      </c>
      <c r="D1252" s="9" t="s">
        <v>21</v>
      </c>
      <c r="E1252" s="9" t="s">
        <v>22</v>
      </c>
      <c r="F1252" s="9">
        <v>151</v>
      </c>
      <c r="G1252" s="9">
        <v>180</v>
      </c>
      <c r="H1252" s="9">
        <v>1</v>
      </c>
      <c r="I1252" s="59"/>
      <c r="J1252" s="59"/>
      <c r="K1252" s="59"/>
      <c r="L1252" s="60">
        <f>IF(AND(A1252&gt;=Workings!$B$7, A1252&lt;=Workings!$C$7, B1252="Scheduled", G1252&gt;0, F1252&gt;0, (F1252/G1252)&gt;0.9, OR(D1252="RAK", D1252="CMN", D1252="AGA")), (J1252/F1252)*(F1252-(G1252*0.9)), 0)</f>
        <v>0</v>
      </c>
    </row>
    <row r="1253" spans="1:12" x14ac:dyDescent="0.35">
      <c r="A1253" s="8">
        <v>45473</v>
      </c>
      <c r="B1253" s="9" t="s">
        <v>23</v>
      </c>
      <c r="C1253" s="9" t="s">
        <v>34</v>
      </c>
      <c r="D1253" s="9" t="s">
        <v>38</v>
      </c>
      <c r="E1253" s="9" t="s">
        <v>22</v>
      </c>
      <c r="F1253" s="9">
        <v>141</v>
      </c>
      <c r="G1253" s="9">
        <v>150</v>
      </c>
      <c r="H1253" s="9">
        <v>1</v>
      </c>
      <c r="I1253" s="59"/>
      <c r="J1253" s="59"/>
      <c r="K1253" s="59"/>
      <c r="L1253" s="60">
        <f>IF(AND(A1253&gt;=Workings!$B$7, A1253&lt;=Workings!$C$7, B1253="Scheduled", G1253&gt;0, F1253&gt;0, (F1253/G1253)&gt;0.9, OR(D1253="RAK", D1253="CMN", D1253="AGA")), (J1253/F1253)*(F1253-(G1253*0.9)), 0)</f>
        <v>0</v>
      </c>
    </row>
    <row r="1254" spans="1:12" x14ac:dyDescent="0.35">
      <c r="A1254" s="8">
        <v>45473</v>
      </c>
      <c r="B1254" s="9" t="s">
        <v>23</v>
      </c>
      <c r="C1254" s="9" t="s">
        <v>34</v>
      </c>
      <c r="D1254" s="9" t="s">
        <v>39</v>
      </c>
      <c r="E1254" s="9" t="s">
        <v>22</v>
      </c>
      <c r="F1254" s="9">
        <v>171</v>
      </c>
      <c r="G1254" s="9">
        <v>180</v>
      </c>
      <c r="H1254" s="9">
        <v>1</v>
      </c>
      <c r="I1254" s="59"/>
      <c r="J1254" s="59"/>
      <c r="K1254" s="59"/>
      <c r="L1254" s="60">
        <f>IF(AND(A1254&gt;=Workings!$B$7, A1254&lt;=Workings!$C$7, B1254="Scheduled", G1254&gt;0, F1254&gt;0, (F1254/G1254)&gt;0.9, OR(D1254="RAK", D1254="CMN", D1254="AGA")), (J1254/F1254)*(F1254-(G1254*0.9)), 0)</f>
        <v>0</v>
      </c>
    </row>
    <row r="1255" spans="1:12" x14ac:dyDescent="0.35">
      <c r="A1255" s="8">
        <v>45473</v>
      </c>
      <c r="B1255" s="9" t="s">
        <v>23</v>
      </c>
      <c r="C1255" s="9" t="s">
        <v>34</v>
      </c>
      <c r="D1255" s="9" t="s">
        <v>21</v>
      </c>
      <c r="E1255" s="9" t="s">
        <v>24</v>
      </c>
      <c r="F1255" s="9">
        <v>168</v>
      </c>
      <c r="G1255" s="9">
        <v>180</v>
      </c>
      <c r="H1255" s="9">
        <v>1</v>
      </c>
      <c r="I1255" s="59">
        <v>35.11</v>
      </c>
      <c r="J1255" s="59">
        <v>4042.08</v>
      </c>
      <c r="K1255" s="59">
        <v>602.91</v>
      </c>
      <c r="L1255" s="60">
        <f>IF(AND(A1255&gt;=Workings!$B$7, A1255&lt;=Workings!$C$7, B1255="Scheduled", G1255&gt;0, F1255&gt;0, (F1255/G1255)&gt;0.9, OR(D1255="RAK", D1255="CMN", D1255="AGA")), (J1255/F1255)*(F1255-(G1255*0.9)), 0)</f>
        <v>144.35999999999999</v>
      </c>
    </row>
    <row r="1256" spans="1:12" x14ac:dyDescent="0.35">
      <c r="A1256" s="8">
        <v>45473</v>
      </c>
      <c r="B1256" s="9" t="s">
        <v>23</v>
      </c>
      <c r="C1256" s="9" t="s">
        <v>34</v>
      </c>
      <c r="D1256" s="9" t="s">
        <v>38</v>
      </c>
      <c r="E1256" s="9" t="s">
        <v>24</v>
      </c>
      <c r="F1256" s="9">
        <v>150</v>
      </c>
      <c r="G1256" s="9">
        <v>150</v>
      </c>
      <c r="H1256" s="9">
        <v>1</v>
      </c>
      <c r="I1256" s="59">
        <v>38.76</v>
      </c>
      <c r="J1256" s="59">
        <v>3609</v>
      </c>
      <c r="K1256" s="59">
        <v>532.44000000000005</v>
      </c>
      <c r="L1256" s="60">
        <f>IF(AND(A1256&gt;=Workings!$B$7, A1256&lt;=Workings!$C$7, B1256="Scheduled", G1256&gt;0, F1256&gt;0, (F1256/G1256)&gt;0.9, OR(D1256="RAK", D1256="CMN", D1256="AGA")), (J1256/F1256)*(F1256-(G1256*0.9)), 0)</f>
        <v>360.9</v>
      </c>
    </row>
    <row r="1257" spans="1:12" x14ac:dyDescent="0.35">
      <c r="A1257" s="8">
        <v>45473</v>
      </c>
      <c r="B1257" s="9" t="s">
        <v>23</v>
      </c>
      <c r="C1257" s="9" t="s">
        <v>34</v>
      </c>
      <c r="D1257" s="9" t="s">
        <v>39</v>
      </c>
      <c r="E1257" s="9" t="s">
        <v>24</v>
      </c>
      <c r="F1257" s="9">
        <v>109</v>
      </c>
      <c r="G1257" s="9">
        <v>180</v>
      </c>
      <c r="H1257" s="9">
        <v>1</v>
      </c>
      <c r="I1257" s="59">
        <v>26.33</v>
      </c>
      <c r="J1257" s="59">
        <v>2622.54</v>
      </c>
      <c r="K1257" s="59">
        <v>602.91</v>
      </c>
      <c r="L1257" s="60">
        <f>IF(AND(A1257&gt;=Workings!$B$7, A1257&lt;=Workings!$C$7, B1257="Scheduled", G1257&gt;0, F1257&gt;0, (F1257/G1257)&gt;0.9, OR(D1257="RAK", D1257="CMN", D1257="AGA")), (J1257/F1257)*(F1257-(G1257*0.9)), 0)</f>
        <v>0</v>
      </c>
    </row>
    <row r="1258" spans="1:12" x14ac:dyDescent="0.35">
      <c r="A1258" s="8">
        <v>45474</v>
      </c>
      <c r="B1258" s="9" t="s">
        <v>23</v>
      </c>
      <c r="C1258" s="9" t="s">
        <v>34</v>
      </c>
      <c r="D1258" s="9" t="s">
        <v>38</v>
      </c>
      <c r="E1258" s="9" t="s">
        <v>22</v>
      </c>
      <c r="F1258" s="9">
        <v>135</v>
      </c>
      <c r="G1258" s="9">
        <v>150</v>
      </c>
      <c r="H1258" s="9">
        <v>1</v>
      </c>
      <c r="I1258" s="59"/>
      <c r="J1258" s="59"/>
      <c r="K1258" s="59"/>
      <c r="L1258" s="60">
        <f>IF(AND(A1258&gt;=Workings!$B$7, A1258&lt;=Workings!$C$7, B1258="Scheduled", G1258&gt;0, F1258&gt;0, (F1258/G1258)&gt;0.9, OR(D1258="RAK", D1258="CMN", D1258="AGA")), (J1258/F1258)*(F1258-(G1258*0.9)), 0)</f>
        <v>0</v>
      </c>
    </row>
    <row r="1259" spans="1:12" x14ac:dyDescent="0.35">
      <c r="A1259" s="8">
        <v>45474</v>
      </c>
      <c r="B1259" s="9" t="s">
        <v>23</v>
      </c>
      <c r="C1259" s="9" t="s">
        <v>34</v>
      </c>
      <c r="D1259" s="9" t="s">
        <v>21</v>
      </c>
      <c r="E1259" s="9" t="s">
        <v>22</v>
      </c>
      <c r="F1259" s="9">
        <v>173</v>
      </c>
      <c r="G1259" s="9">
        <v>174</v>
      </c>
      <c r="H1259" s="9">
        <v>1</v>
      </c>
      <c r="I1259" s="59"/>
      <c r="J1259" s="59"/>
      <c r="K1259" s="59"/>
      <c r="L1259" s="60">
        <f>IF(AND(A1259&gt;=Workings!$B$7, A1259&lt;=Workings!$C$7, B1259="Scheduled", G1259&gt;0, F1259&gt;0, (F1259/G1259)&gt;0.9, OR(D1259="RAK", D1259="CMN", D1259="AGA")), (J1259/F1259)*(F1259-(G1259*0.9)), 0)</f>
        <v>0</v>
      </c>
    </row>
    <row r="1260" spans="1:12" x14ac:dyDescent="0.35">
      <c r="A1260" s="8">
        <v>45474</v>
      </c>
      <c r="B1260" s="9" t="s">
        <v>23</v>
      </c>
      <c r="C1260" s="9" t="s">
        <v>34</v>
      </c>
      <c r="D1260" s="9" t="s">
        <v>39</v>
      </c>
      <c r="E1260" s="9" t="s">
        <v>22</v>
      </c>
      <c r="F1260" s="9">
        <v>155</v>
      </c>
      <c r="G1260" s="9">
        <v>180</v>
      </c>
      <c r="H1260" s="9">
        <v>1</v>
      </c>
      <c r="I1260" s="59"/>
      <c r="J1260" s="59"/>
      <c r="K1260" s="59"/>
      <c r="L1260" s="60">
        <f>IF(AND(A1260&gt;=Workings!$B$7, A1260&lt;=Workings!$C$7, B1260="Scheduled", G1260&gt;0, F1260&gt;0, (F1260/G1260)&gt;0.9, OR(D1260="RAK", D1260="CMN", D1260="AGA")), (J1260/F1260)*(F1260-(G1260*0.9)), 0)</f>
        <v>0</v>
      </c>
    </row>
    <row r="1261" spans="1:12" x14ac:dyDescent="0.35">
      <c r="A1261" s="8">
        <v>45474</v>
      </c>
      <c r="B1261" s="9" t="s">
        <v>23</v>
      </c>
      <c r="C1261" s="9" t="s">
        <v>34</v>
      </c>
      <c r="D1261" s="9" t="s">
        <v>38</v>
      </c>
      <c r="E1261" s="9" t="s">
        <v>24</v>
      </c>
      <c r="F1261" s="9">
        <v>96</v>
      </c>
      <c r="G1261" s="9">
        <v>150</v>
      </c>
      <c r="H1261" s="9">
        <v>1</v>
      </c>
      <c r="I1261" s="59">
        <v>15.5</v>
      </c>
      <c r="J1261" s="59">
        <v>2309.7600000000002</v>
      </c>
      <c r="K1261" s="59">
        <v>532.44000000000005</v>
      </c>
      <c r="L1261" s="60">
        <f>IF(AND(A1261&gt;=Workings!$B$7, A1261&lt;=Workings!$C$7, B1261="Scheduled", G1261&gt;0, F1261&gt;0, (F1261/G1261)&gt;0.9, OR(D1261="RAK", D1261="CMN", D1261="AGA")), (J1261/F1261)*(F1261-(G1261*0.9)), 0)</f>
        <v>0</v>
      </c>
    </row>
    <row r="1262" spans="1:12" x14ac:dyDescent="0.35">
      <c r="A1262" s="8">
        <v>45474</v>
      </c>
      <c r="B1262" s="9" t="s">
        <v>23</v>
      </c>
      <c r="C1262" s="9" t="s">
        <v>34</v>
      </c>
      <c r="D1262" s="9" t="s">
        <v>21</v>
      </c>
      <c r="E1262" s="9" t="s">
        <v>24</v>
      </c>
      <c r="F1262" s="9">
        <v>129</v>
      </c>
      <c r="G1262" s="9">
        <v>174</v>
      </c>
      <c r="H1262" s="9">
        <v>1</v>
      </c>
      <c r="I1262" s="59">
        <v>52.67</v>
      </c>
      <c r="J1262" s="59">
        <v>3103.74</v>
      </c>
      <c r="K1262" s="59">
        <v>602.91</v>
      </c>
      <c r="L1262" s="60">
        <f>IF(AND(A1262&gt;=Workings!$B$7, A1262&lt;=Workings!$C$7, B1262="Scheduled", G1262&gt;0, F1262&gt;0, (F1262/G1262)&gt;0.9, OR(D1262="RAK", D1262="CMN", D1262="AGA")), (J1262/F1262)*(F1262-(G1262*0.9)), 0)</f>
        <v>0</v>
      </c>
    </row>
    <row r="1263" spans="1:12" x14ac:dyDescent="0.35">
      <c r="A1263" s="8">
        <v>45474</v>
      </c>
      <c r="B1263" s="9" t="s">
        <v>23</v>
      </c>
      <c r="C1263" s="9" t="s">
        <v>34</v>
      </c>
      <c r="D1263" s="9" t="s">
        <v>39</v>
      </c>
      <c r="E1263" s="9" t="s">
        <v>24</v>
      </c>
      <c r="F1263" s="9">
        <v>110</v>
      </c>
      <c r="G1263" s="9">
        <v>180</v>
      </c>
      <c r="H1263" s="9">
        <v>1</v>
      </c>
      <c r="I1263" s="59">
        <v>35.11</v>
      </c>
      <c r="J1263" s="59">
        <v>2646.6</v>
      </c>
      <c r="K1263" s="59">
        <v>602.91</v>
      </c>
      <c r="L1263" s="60">
        <f>IF(AND(A1263&gt;=Workings!$B$7, A1263&lt;=Workings!$C$7, B1263="Scheduled", G1263&gt;0, F1263&gt;0, (F1263/G1263)&gt;0.9, OR(D1263="RAK", D1263="CMN", D1263="AGA")), (J1263/F1263)*(F1263-(G1263*0.9)), 0)</f>
        <v>0</v>
      </c>
    </row>
    <row r="1264" spans="1:12" x14ac:dyDescent="0.35">
      <c r="A1264" s="8">
        <v>45475</v>
      </c>
      <c r="B1264" s="9" t="s">
        <v>23</v>
      </c>
      <c r="C1264" s="9" t="s">
        <v>34</v>
      </c>
      <c r="D1264" s="9" t="s">
        <v>38</v>
      </c>
      <c r="E1264" s="9" t="s">
        <v>22</v>
      </c>
      <c r="F1264" s="9">
        <v>167</v>
      </c>
      <c r="G1264" s="9">
        <v>180</v>
      </c>
      <c r="H1264" s="9">
        <v>1</v>
      </c>
      <c r="I1264" s="59"/>
      <c r="J1264" s="59"/>
      <c r="K1264" s="59"/>
      <c r="L1264" s="60">
        <f>IF(AND(A1264&gt;=Workings!$B$7, A1264&lt;=Workings!$C$7, B1264="Scheduled", G1264&gt;0, F1264&gt;0, (F1264/G1264)&gt;0.9, OR(D1264="RAK", D1264="CMN", D1264="AGA")), (J1264/F1264)*(F1264-(G1264*0.9)), 0)</f>
        <v>0</v>
      </c>
    </row>
    <row r="1265" spans="1:12" x14ac:dyDescent="0.35">
      <c r="A1265" s="8">
        <v>45475</v>
      </c>
      <c r="B1265" s="9" t="s">
        <v>23</v>
      </c>
      <c r="C1265" s="9" t="s">
        <v>34</v>
      </c>
      <c r="D1265" s="9" t="s">
        <v>38</v>
      </c>
      <c r="E1265" s="9" t="s">
        <v>24</v>
      </c>
      <c r="F1265" s="9">
        <v>108</v>
      </c>
      <c r="G1265" s="9">
        <v>180</v>
      </c>
      <c r="H1265" s="9">
        <v>1</v>
      </c>
      <c r="I1265" s="59">
        <v>35.11</v>
      </c>
      <c r="J1265" s="59">
        <v>2598.48</v>
      </c>
      <c r="K1265" s="59">
        <v>602.91</v>
      </c>
      <c r="L1265" s="60">
        <f>IF(AND(A1265&gt;=Workings!$B$7, A1265&lt;=Workings!$C$7, B1265="Scheduled", G1265&gt;0, F1265&gt;0, (F1265/G1265)&gt;0.9, OR(D1265="RAK", D1265="CMN", D1265="AGA")), (J1265/F1265)*(F1265-(G1265*0.9)), 0)</f>
        <v>0</v>
      </c>
    </row>
    <row r="1266" spans="1:12" x14ac:dyDescent="0.35">
      <c r="A1266" s="8">
        <v>45476</v>
      </c>
      <c r="B1266" s="9" t="s">
        <v>23</v>
      </c>
      <c r="C1266" s="9" t="s">
        <v>34</v>
      </c>
      <c r="D1266" s="9" t="s">
        <v>38</v>
      </c>
      <c r="E1266" s="9" t="s">
        <v>22</v>
      </c>
      <c r="F1266" s="9">
        <v>143</v>
      </c>
      <c r="G1266" s="9">
        <v>189</v>
      </c>
      <c r="H1266" s="9">
        <v>1</v>
      </c>
      <c r="I1266" s="59"/>
      <c r="J1266" s="59"/>
      <c r="K1266" s="59"/>
      <c r="L1266" s="60">
        <f>IF(AND(A1266&gt;=Workings!$B$7, A1266&lt;=Workings!$C$7, B1266="Scheduled", G1266&gt;0, F1266&gt;0, (F1266/G1266)&gt;0.9, OR(D1266="RAK", D1266="CMN", D1266="AGA")), (J1266/F1266)*(F1266-(G1266*0.9)), 0)</f>
        <v>0</v>
      </c>
    </row>
    <row r="1267" spans="1:12" x14ac:dyDescent="0.35">
      <c r="A1267" s="8">
        <v>45476</v>
      </c>
      <c r="B1267" s="9" t="s">
        <v>23</v>
      </c>
      <c r="C1267" s="9" t="s">
        <v>34</v>
      </c>
      <c r="D1267" s="9" t="s">
        <v>21</v>
      </c>
      <c r="E1267" s="9" t="s">
        <v>22</v>
      </c>
      <c r="F1267" s="9">
        <v>139</v>
      </c>
      <c r="G1267" s="9">
        <v>144</v>
      </c>
      <c r="H1267" s="9">
        <v>1</v>
      </c>
      <c r="I1267" s="59"/>
      <c r="J1267" s="59"/>
      <c r="K1267" s="59"/>
      <c r="L1267" s="60">
        <f>IF(AND(A1267&gt;=Workings!$B$7, A1267&lt;=Workings!$C$7, B1267="Scheduled", G1267&gt;0, F1267&gt;0, (F1267/G1267)&gt;0.9, OR(D1267="RAK", D1267="CMN", D1267="AGA")), (J1267/F1267)*(F1267-(G1267*0.9)), 0)</f>
        <v>0</v>
      </c>
    </row>
    <row r="1268" spans="1:12" x14ac:dyDescent="0.35">
      <c r="A1268" s="8">
        <v>45476</v>
      </c>
      <c r="B1268" s="9" t="s">
        <v>23</v>
      </c>
      <c r="C1268" s="9" t="s">
        <v>34</v>
      </c>
      <c r="D1268" s="9" t="s">
        <v>39</v>
      </c>
      <c r="E1268" s="9" t="s">
        <v>22</v>
      </c>
      <c r="F1268" s="9">
        <v>128</v>
      </c>
      <c r="G1268" s="9">
        <v>150</v>
      </c>
      <c r="H1268" s="9">
        <v>1</v>
      </c>
      <c r="I1268" s="59"/>
      <c r="J1268" s="59"/>
      <c r="K1268" s="59"/>
      <c r="L1268" s="60">
        <f>IF(AND(A1268&gt;=Workings!$B$7, A1268&lt;=Workings!$C$7, B1268="Scheduled", G1268&gt;0, F1268&gt;0, (F1268/G1268)&gt;0.9, OR(D1268="RAK", D1268="CMN", D1268="AGA")), (J1268/F1268)*(F1268-(G1268*0.9)), 0)</f>
        <v>0</v>
      </c>
    </row>
    <row r="1269" spans="1:12" x14ac:dyDescent="0.35">
      <c r="A1269" s="8">
        <v>45476</v>
      </c>
      <c r="B1269" s="9" t="s">
        <v>23</v>
      </c>
      <c r="C1269" s="9" t="s">
        <v>34</v>
      </c>
      <c r="D1269" s="9" t="s">
        <v>38</v>
      </c>
      <c r="E1269" s="9" t="s">
        <v>24</v>
      </c>
      <c r="F1269" s="9">
        <v>98</v>
      </c>
      <c r="G1269" s="9">
        <v>189</v>
      </c>
      <c r="H1269" s="9">
        <v>1</v>
      </c>
      <c r="I1269" s="59">
        <v>27.36</v>
      </c>
      <c r="J1269" s="59">
        <v>2357.88</v>
      </c>
      <c r="K1269" s="59">
        <v>626.4</v>
      </c>
      <c r="L1269" s="60">
        <f>IF(AND(A1269&gt;=Workings!$B$7, A1269&lt;=Workings!$C$7, B1269="Scheduled", G1269&gt;0, F1269&gt;0, (F1269/G1269)&gt;0.9, OR(D1269="RAK", D1269="CMN", D1269="AGA")), (J1269/F1269)*(F1269-(G1269*0.9)), 0)</f>
        <v>0</v>
      </c>
    </row>
    <row r="1270" spans="1:12" x14ac:dyDescent="0.35">
      <c r="A1270" s="8">
        <v>45476</v>
      </c>
      <c r="B1270" s="9" t="s">
        <v>23</v>
      </c>
      <c r="C1270" s="9" t="s">
        <v>34</v>
      </c>
      <c r="D1270" s="9" t="s">
        <v>39</v>
      </c>
      <c r="E1270" s="9" t="s">
        <v>24</v>
      </c>
      <c r="F1270" s="9">
        <v>91</v>
      </c>
      <c r="G1270" s="9">
        <v>144</v>
      </c>
      <c r="H1270" s="9">
        <v>1</v>
      </c>
      <c r="I1270" s="59">
        <v>23.26</v>
      </c>
      <c r="J1270" s="59">
        <v>2189.46</v>
      </c>
      <c r="K1270" s="59">
        <v>532.44000000000005</v>
      </c>
      <c r="L1270" s="60">
        <f>IF(AND(A1270&gt;=Workings!$B$7, A1270&lt;=Workings!$C$7, B1270="Scheduled", G1270&gt;0, F1270&gt;0, (F1270/G1270)&gt;0.9, OR(D1270="RAK", D1270="CMN", D1270="AGA")), (J1270/F1270)*(F1270-(G1270*0.9)), 0)</f>
        <v>0</v>
      </c>
    </row>
    <row r="1271" spans="1:12" x14ac:dyDescent="0.35">
      <c r="A1271" s="8">
        <v>45476</v>
      </c>
      <c r="B1271" s="9" t="s">
        <v>23</v>
      </c>
      <c r="C1271" s="9" t="s">
        <v>34</v>
      </c>
      <c r="D1271" s="9" t="s">
        <v>21</v>
      </c>
      <c r="E1271" s="9" t="s">
        <v>24</v>
      </c>
      <c r="F1271" s="9">
        <v>83</v>
      </c>
      <c r="G1271" s="9">
        <v>150</v>
      </c>
      <c r="H1271" s="9">
        <v>1</v>
      </c>
      <c r="I1271" s="59">
        <v>23.26</v>
      </c>
      <c r="J1271" s="59">
        <v>1996.98</v>
      </c>
      <c r="K1271" s="59">
        <v>532.44000000000005</v>
      </c>
      <c r="L1271" s="60">
        <f>IF(AND(A1271&gt;=Workings!$B$7, A1271&lt;=Workings!$C$7, B1271="Scheduled", G1271&gt;0, F1271&gt;0, (F1271/G1271)&gt;0.9, OR(D1271="RAK", D1271="CMN", D1271="AGA")), (J1271/F1271)*(F1271-(G1271*0.9)), 0)</f>
        <v>0</v>
      </c>
    </row>
    <row r="1272" spans="1:12" x14ac:dyDescent="0.35">
      <c r="A1272" s="8">
        <v>45477</v>
      </c>
      <c r="B1272" s="9" t="s">
        <v>23</v>
      </c>
      <c r="C1272" s="9" t="s">
        <v>34</v>
      </c>
      <c r="D1272" s="9" t="s">
        <v>38</v>
      </c>
      <c r="E1272" s="9" t="s">
        <v>22</v>
      </c>
      <c r="F1272" s="9">
        <v>149</v>
      </c>
      <c r="G1272" s="9">
        <v>189</v>
      </c>
      <c r="H1272" s="9">
        <v>1</v>
      </c>
      <c r="I1272" s="59"/>
      <c r="J1272" s="59"/>
      <c r="K1272" s="59"/>
      <c r="L1272" s="60">
        <f>IF(AND(A1272&gt;=Workings!$B$7, A1272&lt;=Workings!$C$7, B1272="Scheduled", G1272&gt;0, F1272&gt;0, (F1272/G1272)&gt;0.9, OR(D1272="RAK", D1272="CMN", D1272="AGA")), (J1272/F1272)*(F1272-(G1272*0.9)), 0)</f>
        <v>0</v>
      </c>
    </row>
    <row r="1273" spans="1:12" x14ac:dyDescent="0.35">
      <c r="A1273" s="8">
        <v>45477</v>
      </c>
      <c r="B1273" s="9" t="s">
        <v>23</v>
      </c>
      <c r="C1273" s="9" t="s">
        <v>34</v>
      </c>
      <c r="D1273" s="9" t="s">
        <v>21</v>
      </c>
      <c r="E1273" s="9" t="s">
        <v>22</v>
      </c>
      <c r="F1273" s="9">
        <v>134</v>
      </c>
      <c r="G1273" s="9">
        <v>150</v>
      </c>
      <c r="H1273" s="9">
        <v>1</v>
      </c>
      <c r="I1273" s="59"/>
      <c r="J1273" s="59"/>
      <c r="K1273" s="59"/>
      <c r="L1273" s="60">
        <f>IF(AND(A1273&gt;=Workings!$B$7, A1273&lt;=Workings!$C$7, B1273="Scheduled", G1273&gt;0, F1273&gt;0, (F1273/G1273)&gt;0.9, OR(D1273="RAK", D1273="CMN", D1273="AGA")), (J1273/F1273)*(F1273-(G1273*0.9)), 0)</f>
        <v>0</v>
      </c>
    </row>
    <row r="1274" spans="1:12" x14ac:dyDescent="0.35">
      <c r="A1274" s="8">
        <v>45477</v>
      </c>
      <c r="B1274" s="9" t="s">
        <v>23</v>
      </c>
      <c r="C1274" s="9" t="s">
        <v>34</v>
      </c>
      <c r="D1274" s="9" t="s">
        <v>38</v>
      </c>
      <c r="E1274" s="9" t="s">
        <v>24</v>
      </c>
      <c r="F1274" s="9">
        <v>164</v>
      </c>
      <c r="G1274" s="9">
        <v>189</v>
      </c>
      <c r="H1274" s="9">
        <v>1</v>
      </c>
      <c r="I1274" s="59">
        <v>27.36</v>
      </c>
      <c r="J1274" s="59">
        <v>3945.84</v>
      </c>
      <c r="K1274" s="59">
        <v>626.4</v>
      </c>
      <c r="L1274" s="60">
        <f>IF(AND(A1274&gt;=Workings!$B$7, A1274&lt;=Workings!$C$7, B1274="Scheduled", G1274&gt;0, F1274&gt;0, (F1274/G1274)&gt;0.9, OR(D1274="RAK", D1274="CMN", D1274="AGA")), (J1274/F1274)*(F1274-(G1274*0.9)), 0)</f>
        <v>0</v>
      </c>
    </row>
    <row r="1275" spans="1:12" x14ac:dyDescent="0.35">
      <c r="A1275" s="8">
        <v>45477</v>
      </c>
      <c r="B1275" s="9" t="s">
        <v>23</v>
      </c>
      <c r="C1275" s="9" t="s">
        <v>34</v>
      </c>
      <c r="D1275" s="9" t="s">
        <v>21</v>
      </c>
      <c r="E1275" s="9" t="s">
        <v>24</v>
      </c>
      <c r="F1275" s="9">
        <v>130</v>
      </c>
      <c r="G1275" s="9">
        <v>150</v>
      </c>
      <c r="H1275" s="9">
        <v>1</v>
      </c>
      <c r="I1275" s="59">
        <v>23.26</v>
      </c>
      <c r="J1275" s="59">
        <v>3127.8</v>
      </c>
      <c r="K1275" s="59">
        <v>532.44000000000005</v>
      </c>
      <c r="L1275" s="60">
        <f>IF(AND(A1275&gt;=Workings!$B$7, A1275&lt;=Workings!$C$7, B1275="Scheduled", G1275&gt;0, F1275&gt;0, (F1275/G1275)&gt;0.9, OR(D1275="RAK", D1275="CMN", D1275="AGA")), (J1275/F1275)*(F1275-(G1275*0.9)), 0)</f>
        <v>0</v>
      </c>
    </row>
    <row r="1276" spans="1:12" x14ac:dyDescent="0.35">
      <c r="A1276" s="8">
        <v>45478</v>
      </c>
      <c r="B1276" s="9" t="s">
        <v>23</v>
      </c>
      <c r="C1276" s="9" t="s">
        <v>34</v>
      </c>
      <c r="D1276" s="9" t="s">
        <v>38</v>
      </c>
      <c r="E1276" s="9" t="s">
        <v>22</v>
      </c>
      <c r="F1276" s="9">
        <v>137</v>
      </c>
      <c r="G1276" s="9">
        <v>180</v>
      </c>
      <c r="H1276" s="9">
        <v>1</v>
      </c>
      <c r="I1276" s="59"/>
      <c r="J1276" s="59"/>
      <c r="K1276" s="59"/>
      <c r="L1276" s="60">
        <f>IF(AND(A1276&gt;=Workings!$B$7, A1276&lt;=Workings!$C$7, B1276="Scheduled", G1276&gt;0, F1276&gt;0, (F1276/G1276)&gt;0.9, OR(D1276="RAK", D1276="CMN", D1276="AGA")), (J1276/F1276)*(F1276-(G1276*0.9)), 0)</f>
        <v>0</v>
      </c>
    </row>
    <row r="1277" spans="1:12" x14ac:dyDescent="0.35">
      <c r="A1277" s="8">
        <v>45478</v>
      </c>
      <c r="B1277" s="9" t="s">
        <v>23</v>
      </c>
      <c r="C1277" s="9" t="s">
        <v>34</v>
      </c>
      <c r="D1277" s="9" t="s">
        <v>39</v>
      </c>
      <c r="E1277" s="9" t="s">
        <v>22</v>
      </c>
      <c r="F1277" s="9">
        <v>117</v>
      </c>
      <c r="G1277" s="9">
        <v>150</v>
      </c>
      <c r="H1277" s="9">
        <v>1</v>
      </c>
      <c r="I1277" s="59"/>
      <c r="J1277" s="59"/>
      <c r="K1277" s="59"/>
      <c r="L1277" s="60">
        <f>IF(AND(A1277&gt;=Workings!$B$7, A1277&lt;=Workings!$C$7, B1277="Scheduled", G1277&gt;0, F1277&gt;0, (F1277/G1277)&gt;0.9, OR(D1277="RAK", D1277="CMN", D1277="AGA")), (J1277/F1277)*(F1277-(G1277*0.9)), 0)</f>
        <v>0</v>
      </c>
    </row>
    <row r="1278" spans="1:12" x14ac:dyDescent="0.35">
      <c r="A1278" s="8">
        <v>45478</v>
      </c>
      <c r="B1278" s="9" t="s">
        <v>23</v>
      </c>
      <c r="C1278" s="9" t="s">
        <v>34</v>
      </c>
      <c r="D1278" s="9" t="s">
        <v>21</v>
      </c>
      <c r="E1278" s="9" t="s">
        <v>22</v>
      </c>
      <c r="F1278" s="9">
        <v>138</v>
      </c>
      <c r="G1278" s="9">
        <v>180</v>
      </c>
      <c r="H1278" s="9">
        <v>1</v>
      </c>
      <c r="I1278" s="59"/>
      <c r="J1278" s="59"/>
      <c r="K1278" s="59"/>
      <c r="L1278" s="60">
        <f>IF(AND(A1278&gt;=Workings!$B$7, A1278&lt;=Workings!$C$7, B1278="Scheduled", G1278&gt;0, F1278&gt;0, (F1278/G1278)&gt;0.9, OR(D1278="RAK", D1278="CMN", D1278="AGA")), (J1278/F1278)*(F1278-(G1278*0.9)), 0)</f>
        <v>0</v>
      </c>
    </row>
    <row r="1279" spans="1:12" x14ac:dyDescent="0.35">
      <c r="A1279" s="8">
        <v>45478</v>
      </c>
      <c r="B1279" s="9" t="s">
        <v>23</v>
      </c>
      <c r="C1279" s="9" t="s">
        <v>34</v>
      </c>
      <c r="D1279" s="9" t="s">
        <v>38</v>
      </c>
      <c r="E1279" s="9" t="s">
        <v>24</v>
      </c>
      <c r="F1279" s="9">
        <v>158</v>
      </c>
      <c r="G1279" s="9">
        <v>180</v>
      </c>
      <c r="H1279" s="9">
        <v>1</v>
      </c>
      <c r="I1279" s="59">
        <v>26.33</v>
      </c>
      <c r="J1279" s="59">
        <v>3801.48</v>
      </c>
      <c r="K1279" s="59">
        <v>602.91</v>
      </c>
      <c r="L1279" s="60">
        <f>IF(AND(A1279&gt;=Workings!$B$7, A1279&lt;=Workings!$C$7, B1279="Scheduled", G1279&gt;0, F1279&gt;0, (F1279/G1279)&gt;0.9, OR(D1279="RAK", D1279="CMN", D1279="AGA")), (J1279/F1279)*(F1279-(G1279*0.9)), 0)</f>
        <v>0</v>
      </c>
    </row>
    <row r="1280" spans="1:12" x14ac:dyDescent="0.35">
      <c r="A1280" s="8">
        <v>45478</v>
      </c>
      <c r="B1280" s="9" t="s">
        <v>23</v>
      </c>
      <c r="C1280" s="9" t="s">
        <v>34</v>
      </c>
      <c r="D1280" s="9" t="s">
        <v>39</v>
      </c>
      <c r="E1280" s="9" t="s">
        <v>24</v>
      </c>
      <c r="F1280" s="9">
        <v>130</v>
      </c>
      <c r="G1280" s="9">
        <v>150</v>
      </c>
      <c r="H1280" s="9">
        <v>1</v>
      </c>
      <c r="I1280" s="59">
        <v>23.26</v>
      </c>
      <c r="J1280" s="59">
        <v>3127.8</v>
      </c>
      <c r="K1280" s="59">
        <v>532.44000000000005</v>
      </c>
      <c r="L1280" s="60">
        <f>IF(AND(A1280&gt;=Workings!$B$7, A1280&lt;=Workings!$C$7, B1280="Scheduled", G1280&gt;0, F1280&gt;0, (F1280/G1280)&gt;0.9, OR(D1280="RAK", D1280="CMN", D1280="AGA")), (J1280/F1280)*(F1280-(G1280*0.9)), 0)</f>
        <v>0</v>
      </c>
    </row>
    <row r="1281" spans="1:12" x14ac:dyDescent="0.35">
      <c r="A1281" s="8">
        <v>45478</v>
      </c>
      <c r="B1281" s="9" t="s">
        <v>23</v>
      </c>
      <c r="C1281" s="9" t="s">
        <v>34</v>
      </c>
      <c r="D1281" s="9" t="s">
        <v>21</v>
      </c>
      <c r="E1281" s="9" t="s">
        <v>24</v>
      </c>
      <c r="F1281" s="9">
        <v>173</v>
      </c>
      <c r="G1281" s="9">
        <v>180</v>
      </c>
      <c r="H1281" s="9">
        <v>1</v>
      </c>
      <c r="I1281" s="59">
        <v>35.11</v>
      </c>
      <c r="J1281" s="59">
        <v>4162.38</v>
      </c>
      <c r="K1281" s="59">
        <v>602.91</v>
      </c>
      <c r="L1281" s="60">
        <f>IF(AND(A1281&gt;=Workings!$B$7, A1281&lt;=Workings!$C$7, B1281="Scheduled", G1281&gt;0, F1281&gt;0, (F1281/G1281)&gt;0.9, OR(D1281="RAK", D1281="CMN", D1281="AGA")), (J1281/F1281)*(F1281-(G1281*0.9)), 0)</f>
        <v>264.66000000000003</v>
      </c>
    </row>
    <row r="1282" spans="1:12" x14ac:dyDescent="0.35">
      <c r="A1282" s="8">
        <v>45479</v>
      </c>
      <c r="B1282" s="9" t="s">
        <v>23</v>
      </c>
      <c r="C1282" s="9" t="s">
        <v>34</v>
      </c>
      <c r="D1282" s="9" t="s">
        <v>38</v>
      </c>
      <c r="E1282" s="9" t="s">
        <v>22</v>
      </c>
      <c r="F1282" s="9">
        <v>179</v>
      </c>
      <c r="G1282" s="9">
        <v>189</v>
      </c>
      <c r="H1282" s="9">
        <v>1</v>
      </c>
      <c r="I1282" s="59"/>
      <c r="J1282" s="59"/>
      <c r="K1282" s="59"/>
      <c r="L1282" s="60">
        <f>IF(AND(A1282&gt;=Workings!$B$7, A1282&lt;=Workings!$C$7, B1282="Scheduled", G1282&gt;0, F1282&gt;0, (F1282/G1282)&gt;0.9, OR(D1282="RAK", D1282="CMN", D1282="AGA")), (J1282/F1282)*(F1282-(G1282*0.9)), 0)</f>
        <v>0</v>
      </c>
    </row>
    <row r="1283" spans="1:12" x14ac:dyDescent="0.35">
      <c r="A1283" s="8">
        <v>45479</v>
      </c>
      <c r="B1283" s="9" t="s">
        <v>23</v>
      </c>
      <c r="C1283" s="9" t="s">
        <v>34</v>
      </c>
      <c r="D1283" s="9" t="s">
        <v>21</v>
      </c>
      <c r="E1283" s="9" t="s">
        <v>22</v>
      </c>
      <c r="F1283" s="9">
        <v>142</v>
      </c>
      <c r="G1283" s="9">
        <v>150</v>
      </c>
      <c r="H1283" s="9">
        <v>1</v>
      </c>
      <c r="I1283" s="59"/>
      <c r="J1283" s="59"/>
      <c r="K1283" s="59"/>
      <c r="L1283" s="60">
        <f>IF(AND(A1283&gt;=Workings!$B$7, A1283&lt;=Workings!$C$7, B1283="Scheduled", G1283&gt;0, F1283&gt;0, (F1283/G1283)&gt;0.9, OR(D1283="RAK", D1283="CMN", D1283="AGA")), (J1283/F1283)*(F1283-(G1283*0.9)), 0)</f>
        <v>0</v>
      </c>
    </row>
    <row r="1284" spans="1:12" x14ac:dyDescent="0.35">
      <c r="A1284" s="8">
        <v>45479</v>
      </c>
      <c r="B1284" s="9" t="s">
        <v>23</v>
      </c>
      <c r="C1284" s="9" t="s">
        <v>34</v>
      </c>
      <c r="D1284" s="9" t="s">
        <v>38</v>
      </c>
      <c r="E1284" s="9" t="s">
        <v>24</v>
      </c>
      <c r="F1284" s="9">
        <v>125</v>
      </c>
      <c r="G1284" s="9">
        <v>189</v>
      </c>
      <c r="H1284" s="9">
        <v>1</v>
      </c>
      <c r="I1284" s="59">
        <v>27.36</v>
      </c>
      <c r="J1284" s="59">
        <v>3007.5</v>
      </c>
      <c r="K1284" s="59">
        <v>626.4</v>
      </c>
      <c r="L1284" s="60">
        <f>IF(AND(A1284&gt;=Workings!$B$7, A1284&lt;=Workings!$C$7, B1284="Scheduled", G1284&gt;0, F1284&gt;0, (F1284/G1284)&gt;0.9, OR(D1284="RAK", D1284="CMN", D1284="AGA")), (J1284/F1284)*(F1284-(G1284*0.9)), 0)</f>
        <v>0</v>
      </c>
    </row>
    <row r="1285" spans="1:12" x14ac:dyDescent="0.35">
      <c r="A1285" s="8">
        <v>45479</v>
      </c>
      <c r="B1285" s="9" t="s">
        <v>23</v>
      </c>
      <c r="C1285" s="9" t="s">
        <v>34</v>
      </c>
      <c r="D1285" s="9" t="s">
        <v>21</v>
      </c>
      <c r="E1285" s="9" t="s">
        <v>24</v>
      </c>
      <c r="F1285" s="9">
        <v>119</v>
      </c>
      <c r="G1285" s="9">
        <v>150</v>
      </c>
      <c r="H1285" s="9">
        <v>1</v>
      </c>
      <c r="I1285" s="59">
        <v>31.01</v>
      </c>
      <c r="J1285" s="59">
        <v>2863.14</v>
      </c>
      <c r="K1285" s="59">
        <v>532.44000000000005</v>
      </c>
      <c r="L1285" s="60">
        <f>IF(AND(A1285&gt;=Workings!$B$7, A1285&lt;=Workings!$C$7, B1285="Scheduled", G1285&gt;0, F1285&gt;0, (F1285/G1285)&gt;0.9, OR(D1285="RAK", D1285="CMN", D1285="AGA")), (J1285/F1285)*(F1285-(G1285*0.9)), 0)</f>
        <v>0</v>
      </c>
    </row>
    <row r="1286" spans="1:12" x14ac:dyDescent="0.35">
      <c r="A1286" s="8">
        <v>45480</v>
      </c>
      <c r="B1286" s="9" t="s">
        <v>23</v>
      </c>
      <c r="C1286" s="9" t="s">
        <v>34</v>
      </c>
      <c r="D1286" s="9" t="s">
        <v>38</v>
      </c>
      <c r="E1286" s="9" t="s">
        <v>22</v>
      </c>
      <c r="F1286" s="9">
        <v>141</v>
      </c>
      <c r="G1286" s="9">
        <v>150</v>
      </c>
      <c r="H1286" s="9">
        <v>1</v>
      </c>
      <c r="I1286" s="59"/>
      <c r="J1286" s="59"/>
      <c r="K1286" s="59"/>
      <c r="L1286" s="60">
        <f>IF(AND(A1286&gt;=Workings!$B$7, A1286&lt;=Workings!$C$7, B1286="Scheduled", G1286&gt;0, F1286&gt;0, (F1286/G1286)&gt;0.9, OR(D1286="RAK", D1286="CMN", D1286="AGA")), (J1286/F1286)*(F1286-(G1286*0.9)), 0)</f>
        <v>0</v>
      </c>
    </row>
    <row r="1287" spans="1:12" x14ac:dyDescent="0.35">
      <c r="A1287" s="8">
        <v>45480</v>
      </c>
      <c r="B1287" s="9" t="s">
        <v>23</v>
      </c>
      <c r="C1287" s="9" t="s">
        <v>34</v>
      </c>
      <c r="D1287" s="9" t="s">
        <v>21</v>
      </c>
      <c r="E1287" s="9" t="s">
        <v>22</v>
      </c>
      <c r="F1287" s="9">
        <v>142</v>
      </c>
      <c r="G1287" s="9">
        <v>144</v>
      </c>
      <c r="H1287" s="9">
        <v>1</v>
      </c>
      <c r="I1287" s="59"/>
      <c r="J1287" s="59"/>
      <c r="K1287" s="59"/>
      <c r="L1287" s="60">
        <f>IF(AND(A1287&gt;=Workings!$B$7, A1287&lt;=Workings!$C$7, B1287="Scheduled", G1287&gt;0, F1287&gt;0, (F1287/G1287)&gt;0.9, OR(D1287="RAK", D1287="CMN", D1287="AGA")), (J1287/F1287)*(F1287-(G1287*0.9)), 0)</f>
        <v>0</v>
      </c>
    </row>
    <row r="1288" spans="1:12" x14ac:dyDescent="0.35">
      <c r="A1288" s="8">
        <v>45480</v>
      </c>
      <c r="B1288" s="9" t="s">
        <v>23</v>
      </c>
      <c r="C1288" s="9" t="s">
        <v>34</v>
      </c>
      <c r="D1288" s="9" t="s">
        <v>39</v>
      </c>
      <c r="E1288" s="9" t="s">
        <v>22</v>
      </c>
      <c r="F1288" s="9">
        <v>166</v>
      </c>
      <c r="G1288" s="9">
        <v>180</v>
      </c>
      <c r="H1288" s="9">
        <v>1</v>
      </c>
      <c r="I1288" s="59"/>
      <c r="J1288" s="59"/>
      <c r="K1288" s="59"/>
      <c r="L1288" s="60">
        <f>IF(AND(A1288&gt;=Workings!$B$7, A1288&lt;=Workings!$C$7, B1288="Scheduled", G1288&gt;0, F1288&gt;0, (F1288/G1288)&gt;0.9, OR(D1288="RAK", D1288="CMN", D1288="AGA")), (J1288/F1288)*(F1288-(G1288*0.9)), 0)</f>
        <v>0</v>
      </c>
    </row>
    <row r="1289" spans="1:12" x14ac:dyDescent="0.35">
      <c r="A1289" s="8">
        <v>45480</v>
      </c>
      <c r="B1289" s="9" t="s">
        <v>23</v>
      </c>
      <c r="C1289" s="9" t="s">
        <v>34</v>
      </c>
      <c r="D1289" s="9" t="s">
        <v>38</v>
      </c>
      <c r="E1289" s="9" t="s">
        <v>24</v>
      </c>
      <c r="F1289" s="9">
        <v>138</v>
      </c>
      <c r="G1289" s="9">
        <v>150</v>
      </c>
      <c r="H1289" s="9">
        <v>1</v>
      </c>
      <c r="I1289" s="59">
        <v>23.26</v>
      </c>
      <c r="J1289" s="59">
        <v>3320.28</v>
      </c>
      <c r="K1289" s="59">
        <v>532.44000000000005</v>
      </c>
      <c r="L1289" s="60">
        <f>IF(AND(A1289&gt;=Workings!$B$7, A1289&lt;=Workings!$C$7, B1289="Scheduled", G1289&gt;0, F1289&gt;0, (F1289/G1289)&gt;0.9, OR(D1289="RAK", D1289="CMN", D1289="AGA")), (J1289/F1289)*(F1289-(G1289*0.9)), 0)</f>
        <v>72.180000000000007</v>
      </c>
    </row>
    <row r="1290" spans="1:12" x14ac:dyDescent="0.35">
      <c r="A1290" s="8">
        <v>45480</v>
      </c>
      <c r="B1290" s="9" t="s">
        <v>23</v>
      </c>
      <c r="C1290" s="9" t="s">
        <v>34</v>
      </c>
      <c r="D1290" s="9" t="s">
        <v>21</v>
      </c>
      <c r="E1290" s="9" t="s">
        <v>24</v>
      </c>
      <c r="F1290" s="9">
        <v>88</v>
      </c>
      <c r="G1290" s="9">
        <v>144</v>
      </c>
      <c r="H1290" s="9">
        <v>1</v>
      </c>
      <c r="I1290" s="59">
        <v>23.26</v>
      </c>
      <c r="J1290" s="59">
        <v>2117.2800000000002</v>
      </c>
      <c r="K1290" s="59">
        <v>532.44000000000005</v>
      </c>
      <c r="L1290" s="60">
        <f>IF(AND(A1290&gt;=Workings!$B$7, A1290&lt;=Workings!$C$7, B1290="Scheduled", G1290&gt;0, F1290&gt;0, (F1290/G1290)&gt;0.9, OR(D1290="RAK", D1290="CMN", D1290="AGA")), (J1290/F1290)*(F1290-(G1290*0.9)), 0)</f>
        <v>0</v>
      </c>
    </row>
    <row r="1291" spans="1:12" x14ac:dyDescent="0.35">
      <c r="A1291" s="8">
        <v>45480</v>
      </c>
      <c r="B1291" s="9" t="s">
        <v>23</v>
      </c>
      <c r="C1291" s="9" t="s">
        <v>34</v>
      </c>
      <c r="D1291" s="9" t="s">
        <v>39</v>
      </c>
      <c r="E1291" s="9" t="s">
        <v>24</v>
      </c>
      <c r="F1291" s="9">
        <v>125</v>
      </c>
      <c r="G1291" s="9">
        <v>180</v>
      </c>
      <c r="H1291" s="9">
        <v>1</v>
      </c>
      <c r="I1291" s="59">
        <v>35.11</v>
      </c>
      <c r="J1291" s="59">
        <v>3007.5</v>
      </c>
      <c r="K1291" s="59">
        <v>602.91</v>
      </c>
      <c r="L1291" s="60">
        <f>IF(AND(A1291&gt;=Workings!$B$7, A1291&lt;=Workings!$C$7, B1291="Scheduled", G1291&gt;0, F1291&gt;0, (F1291/G1291)&gt;0.9, OR(D1291="RAK", D1291="CMN", D1291="AGA")), (J1291/F1291)*(F1291-(G1291*0.9)), 0)</f>
        <v>0</v>
      </c>
    </row>
    <row r="1292" spans="1:12" x14ac:dyDescent="0.35">
      <c r="A1292" s="8">
        <v>45481</v>
      </c>
      <c r="B1292" s="9" t="s">
        <v>23</v>
      </c>
      <c r="C1292" s="9" t="s">
        <v>34</v>
      </c>
      <c r="D1292" s="9" t="s">
        <v>38</v>
      </c>
      <c r="E1292" s="9" t="s">
        <v>22</v>
      </c>
      <c r="F1292" s="9">
        <v>168</v>
      </c>
      <c r="G1292" s="9">
        <v>180</v>
      </c>
      <c r="H1292" s="9">
        <v>1</v>
      </c>
      <c r="I1292" s="59"/>
      <c r="J1292" s="59"/>
      <c r="K1292" s="59"/>
      <c r="L1292" s="60">
        <f>IF(AND(A1292&gt;=Workings!$B$7, A1292&lt;=Workings!$C$7, B1292="Scheduled", G1292&gt;0, F1292&gt;0, (F1292/G1292)&gt;0.9, OR(D1292="RAK", D1292="CMN", D1292="AGA")), (J1292/F1292)*(F1292-(G1292*0.9)), 0)</f>
        <v>0</v>
      </c>
    </row>
    <row r="1293" spans="1:12" x14ac:dyDescent="0.35">
      <c r="A1293" s="8">
        <v>45481</v>
      </c>
      <c r="B1293" s="9" t="s">
        <v>23</v>
      </c>
      <c r="C1293" s="9" t="s">
        <v>34</v>
      </c>
      <c r="D1293" s="9" t="s">
        <v>21</v>
      </c>
      <c r="E1293" s="9" t="s">
        <v>22</v>
      </c>
      <c r="F1293" s="9">
        <v>143</v>
      </c>
      <c r="G1293" s="9">
        <v>144</v>
      </c>
      <c r="H1293" s="9">
        <v>1</v>
      </c>
      <c r="I1293" s="59"/>
      <c r="J1293" s="59"/>
      <c r="K1293" s="59"/>
      <c r="L1293" s="60">
        <f>IF(AND(A1293&gt;=Workings!$B$7, A1293&lt;=Workings!$C$7, B1293="Scheduled", G1293&gt;0, F1293&gt;0, (F1293/G1293)&gt;0.9, OR(D1293="RAK", D1293="CMN", D1293="AGA")), (J1293/F1293)*(F1293-(G1293*0.9)), 0)</f>
        <v>0</v>
      </c>
    </row>
    <row r="1294" spans="1:12" x14ac:dyDescent="0.35">
      <c r="A1294" s="8">
        <v>45481</v>
      </c>
      <c r="B1294" s="9" t="s">
        <v>23</v>
      </c>
      <c r="C1294" s="9" t="s">
        <v>34</v>
      </c>
      <c r="D1294" s="9" t="s">
        <v>39</v>
      </c>
      <c r="E1294" s="9" t="s">
        <v>22</v>
      </c>
      <c r="F1294" s="9">
        <v>169</v>
      </c>
      <c r="G1294" s="9">
        <v>180</v>
      </c>
      <c r="H1294" s="9">
        <v>1</v>
      </c>
      <c r="I1294" s="59"/>
      <c r="J1294" s="59"/>
      <c r="K1294" s="59"/>
      <c r="L1294" s="60">
        <f>IF(AND(A1294&gt;=Workings!$B$7, A1294&lt;=Workings!$C$7, B1294="Scheduled", G1294&gt;0, F1294&gt;0, (F1294/G1294)&gt;0.9, OR(D1294="RAK", D1294="CMN", D1294="AGA")), (J1294/F1294)*(F1294-(G1294*0.9)), 0)</f>
        <v>0</v>
      </c>
    </row>
    <row r="1295" spans="1:12" x14ac:dyDescent="0.35">
      <c r="A1295" s="8">
        <v>45481</v>
      </c>
      <c r="B1295" s="9" t="s">
        <v>23</v>
      </c>
      <c r="C1295" s="9" t="s">
        <v>34</v>
      </c>
      <c r="D1295" s="9" t="s">
        <v>38</v>
      </c>
      <c r="E1295" s="9" t="s">
        <v>24</v>
      </c>
      <c r="F1295" s="9">
        <v>140</v>
      </c>
      <c r="G1295" s="9">
        <v>180</v>
      </c>
      <c r="H1295" s="9">
        <v>1</v>
      </c>
      <c r="I1295" s="59">
        <v>42.18</v>
      </c>
      <c r="J1295" s="59">
        <v>3368.4</v>
      </c>
      <c r="K1295" s="59">
        <v>579.41999999999996</v>
      </c>
      <c r="L1295" s="60">
        <f>IF(AND(A1295&gt;=Workings!$B$7, A1295&lt;=Workings!$C$7, B1295="Scheduled", G1295&gt;0, F1295&gt;0, (F1295/G1295)&gt;0.9, OR(D1295="RAK", D1295="CMN", D1295="AGA")), (J1295/F1295)*(F1295-(G1295*0.9)), 0)</f>
        <v>0</v>
      </c>
    </row>
    <row r="1296" spans="1:12" x14ac:dyDescent="0.35">
      <c r="A1296" s="8">
        <v>45481</v>
      </c>
      <c r="B1296" s="9" t="s">
        <v>23</v>
      </c>
      <c r="C1296" s="9" t="s">
        <v>34</v>
      </c>
      <c r="D1296" s="9" t="s">
        <v>21</v>
      </c>
      <c r="E1296" s="9" t="s">
        <v>24</v>
      </c>
      <c r="F1296" s="9">
        <v>105</v>
      </c>
      <c r="G1296" s="9">
        <v>144</v>
      </c>
      <c r="H1296" s="9">
        <v>1</v>
      </c>
      <c r="I1296" s="59">
        <v>23.26</v>
      </c>
      <c r="J1296" s="59">
        <v>2526.3000000000002</v>
      </c>
      <c r="K1296" s="59">
        <v>532.44000000000005</v>
      </c>
      <c r="L1296" s="60">
        <f>IF(AND(A1296&gt;=Workings!$B$7, A1296&lt;=Workings!$C$7, B1296="Scheduled", G1296&gt;0, F1296&gt;0, (F1296/G1296)&gt;0.9, OR(D1296="RAK", D1296="CMN", D1296="AGA")), (J1296/F1296)*(F1296-(G1296*0.9)), 0)</f>
        <v>0</v>
      </c>
    </row>
    <row r="1297" spans="1:12" x14ac:dyDescent="0.35">
      <c r="A1297" s="8">
        <v>45481</v>
      </c>
      <c r="B1297" s="9" t="s">
        <v>23</v>
      </c>
      <c r="C1297" s="9" t="s">
        <v>34</v>
      </c>
      <c r="D1297" s="9" t="s">
        <v>39</v>
      </c>
      <c r="E1297" s="9" t="s">
        <v>24</v>
      </c>
      <c r="F1297" s="9">
        <v>119</v>
      </c>
      <c r="G1297" s="9">
        <v>180</v>
      </c>
      <c r="H1297" s="9">
        <v>1</v>
      </c>
      <c r="I1297" s="59">
        <v>35.11</v>
      </c>
      <c r="J1297" s="59">
        <v>2863.14</v>
      </c>
      <c r="K1297" s="59">
        <v>602.91</v>
      </c>
      <c r="L1297" s="60">
        <f>IF(AND(A1297&gt;=Workings!$B$7, A1297&lt;=Workings!$C$7, B1297="Scheduled", G1297&gt;0, F1297&gt;0, (F1297/G1297)&gt;0.9, OR(D1297="RAK", D1297="CMN", D1297="AGA")), (J1297/F1297)*(F1297-(G1297*0.9)), 0)</f>
        <v>0</v>
      </c>
    </row>
    <row r="1298" spans="1:12" x14ac:dyDescent="0.35">
      <c r="A1298" s="8">
        <v>45482</v>
      </c>
      <c r="B1298" s="9" t="s">
        <v>23</v>
      </c>
      <c r="C1298" s="9" t="s">
        <v>34</v>
      </c>
      <c r="D1298" s="9" t="s">
        <v>38</v>
      </c>
      <c r="E1298" s="9" t="s">
        <v>22</v>
      </c>
      <c r="F1298" s="9">
        <v>143</v>
      </c>
      <c r="G1298" s="9">
        <v>189</v>
      </c>
      <c r="H1298" s="9">
        <v>1</v>
      </c>
      <c r="I1298" s="59"/>
      <c r="J1298" s="59"/>
      <c r="K1298" s="59"/>
      <c r="L1298" s="60">
        <f>IF(AND(A1298&gt;=Workings!$B$7, A1298&lt;=Workings!$C$7, B1298="Scheduled", G1298&gt;0, F1298&gt;0, (F1298/G1298)&gt;0.9, OR(D1298="RAK", D1298="CMN", D1298="AGA")), (J1298/F1298)*(F1298-(G1298*0.9)), 0)</f>
        <v>0</v>
      </c>
    </row>
    <row r="1299" spans="1:12" x14ac:dyDescent="0.35">
      <c r="A1299" s="8">
        <v>45482</v>
      </c>
      <c r="B1299" s="9" t="s">
        <v>23</v>
      </c>
      <c r="C1299" s="9" t="s">
        <v>34</v>
      </c>
      <c r="D1299" s="9" t="s">
        <v>38</v>
      </c>
      <c r="E1299" s="9" t="s">
        <v>24</v>
      </c>
      <c r="F1299" s="9">
        <v>154</v>
      </c>
      <c r="G1299" s="9">
        <v>189</v>
      </c>
      <c r="H1299" s="9">
        <v>1</v>
      </c>
      <c r="I1299" s="59">
        <v>36.479999999999997</v>
      </c>
      <c r="J1299" s="59">
        <v>3705.24</v>
      </c>
      <c r="K1299" s="59">
        <v>626.4</v>
      </c>
      <c r="L1299" s="60">
        <f>IF(AND(A1299&gt;=Workings!$B$7, A1299&lt;=Workings!$C$7, B1299="Scheduled", G1299&gt;0, F1299&gt;0, (F1299/G1299)&gt;0.9, OR(D1299="RAK", D1299="CMN", D1299="AGA")), (J1299/F1299)*(F1299-(G1299*0.9)), 0)</f>
        <v>0</v>
      </c>
    </row>
    <row r="1300" spans="1:12" x14ac:dyDescent="0.35">
      <c r="A1300" s="8">
        <v>45483</v>
      </c>
      <c r="B1300" s="9" t="s">
        <v>23</v>
      </c>
      <c r="C1300" s="9" t="s">
        <v>34</v>
      </c>
      <c r="D1300" s="9" t="s">
        <v>38</v>
      </c>
      <c r="E1300" s="9" t="s">
        <v>22</v>
      </c>
      <c r="F1300" s="9">
        <v>165</v>
      </c>
      <c r="G1300" s="9">
        <v>186</v>
      </c>
      <c r="H1300" s="9">
        <v>1</v>
      </c>
      <c r="I1300" s="59"/>
      <c r="J1300" s="59"/>
      <c r="K1300" s="59"/>
      <c r="L1300" s="60">
        <f>IF(AND(A1300&gt;=Workings!$B$7, A1300&lt;=Workings!$C$7, B1300="Scheduled", G1300&gt;0, F1300&gt;0, (F1300/G1300)&gt;0.9, OR(D1300="RAK", D1300="CMN", D1300="AGA")), (J1300/F1300)*(F1300-(G1300*0.9)), 0)</f>
        <v>0</v>
      </c>
    </row>
    <row r="1301" spans="1:12" x14ac:dyDescent="0.35">
      <c r="A1301" s="8">
        <v>45483</v>
      </c>
      <c r="B1301" s="9" t="s">
        <v>23</v>
      </c>
      <c r="C1301" s="9" t="s">
        <v>34</v>
      </c>
      <c r="D1301" s="9" t="s">
        <v>21</v>
      </c>
      <c r="E1301" s="9" t="s">
        <v>22</v>
      </c>
      <c r="F1301" s="9">
        <v>120</v>
      </c>
      <c r="G1301" s="9">
        <v>150</v>
      </c>
      <c r="H1301" s="9">
        <v>1</v>
      </c>
      <c r="I1301" s="59"/>
      <c r="J1301" s="59"/>
      <c r="K1301" s="59"/>
      <c r="L1301" s="60">
        <f>IF(AND(A1301&gt;=Workings!$B$7, A1301&lt;=Workings!$C$7, B1301="Scheduled", G1301&gt;0, F1301&gt;0, (F1301/G1301)&gt;0.9, OR(D1301="RAK", D1301="CMN", D1301="AGA")), (J1301/F1301)*(F1301-(G1301*0.9)), 0)</f>
        <v>0</v>
      </c>
    </row>
    <row r="1302" spans="1:12" x14ac:dyDescent="0.35">
      <c r="A1302" s="8">
        <v>45483</v>
      </c>
      <c r="B1302" s="9" t="s">
        <v>23</v>
      </c>
      <c r="C1302" s="9" t="s">
        <v>34</v>
      </c>
      <c r="D1302" s="9" t="s">
        <v>39</v>
      </c>
      <c r="E1302" s="9" t="s">
        <v>22</v>
      </c>
      <c r="F1302" s="9">
        <v>116</v>
      </c>
      <c r="G1302" s="9">
        <v>150</v>
      </c>
      <c r="H1302" s="9">
        <v>1</v>
      </c>
      <c r="I1302" s="59"/>
      <c r="J1302" s="59"/>
      <c r="K1302" s="59"/>
      <c r="L1302" s="60">
        <f>IF(AND(A1302&gt;=Workings!$B$7, A1302&lt;=Workings!$C$7, B1302="Scheduled", G1302&gt;0, F1302&gt;0, (F1302/G1302)&gt;0.9, OR(D1302="RAK", D1302="CMN", D1302="AGA")), (J1302/F1302)*(F1302-(G1302*0.9)), 0)</f>
        <v>0</v>
      </c>
    </row>
    <row r="1303" spans="1:12" x14ac:dyDescent="0.35">
      <c r="A1303" s="8">
        <v>45483</v>
      </c>
      <c r="B1303" s="9" t="s">
        <v>23</v>
      </c>
      <c r="C1303" s="9" t="s">
        <v>34</v>
      </c>
      <c r="D1303" s="9" t="s">
        <v>38</v>
      </c>
      <c r="E1303" s="9" t="s">
        <v>24</v>
      </c>
      <c r="F1303" s="9">
        <v>121</v>
      </c>
      <c r="G1303" s="9">
        <v>186</v>
      </c>
      <c r="H1303" s="9">
        <v>1</v>
      </c>
      <c r="I1303" s="59">
        <v>36.479999999999997</v>
      </c>
      <c r="J1303" s="59">
        <v>2911.26</v>
      </c>
      <c r="K1303" s="59">
        <v>626.4</v>
      </c>
      <c r="L1303" s="60">
        <f>IF(AND(A1303&gt;=Workings!$B$7, A1303&lt;=Workings!$C$7, B1303="Scheduled", G1303&gt;0, F1303&gt;0, (F1303/G1303)&gt;0.9, OR(D1303="RAK", D1303="CMN", D1303="AGA")), (J1303/F1303)*(F1303-(G1303*0.9)), 0)</f>
        <v>0</v>
      </c>
    </row>
    <row r="1304" spans="1:12" x14ac:dyDescent="0.35">
      <c r="A1304" s="8">
        <v>45483</v>
      </c>
      <c r="B1304" s="9" t="s">
        <v>23</v>
      </c>
      <c r="C1304" s="9" t="s">
        <v>34</v>
      </c>
      <c r="D1304" s="9" t="s">
        <v>39</v>
      </c>
      <c r="E1304" s="9" t="s">
        <v>24</v>
      </c>
      <c r="F1304" s="9">
        <v>134</v>
      </c>
      <c r="G1304" s="9">
        <v>150</v>
      </c>
      <c r="H1304" s="9">
        <v>1</v>
      </c>
      <c r="I1304" s="59">
        <v>31.01</v>
      </c>
      <c r="J1304" s="59">
        <v>3224.04</v>
      </c>
      <c r="K1304" s="59">
        <v>532.44000000000005</v>
      </c>
      <c r="L1304" s="60">
        <f>IF(AND(A1304&gt;=Workings!$B$7, A1304&lt;=Workings!$C$7, B1304="Scheduled", G1304&gt;0, F1304&gt;0, (F1304/G1304)&gt;0.9, OR(D1304="RAK", D1304="CMN", D1304="AGA")), (J1304/F1304)*(F1304-(G1304*0.9)), 0)</f>
        <v>0</v>
      </c>
    </row>
    <row r="1305" spans="1:12" x14ac:dyDescent="0.35">
      <c r="A1305" s="8">
        <v>45483</v>
      </c>
      <c r="B1305" s="9" t="s">
        <v>23</v>
      </c>
      <c r="C1305" s="9" t="s">
        <v>34</v>
      </c>
      <c r="D1305" s="9" t="s">
        <v>21</v>
      </c>
      <c r="E1305" s="9" t="s">
        <v>24</v>
      </c>
      <c r="F1305" s="9">
        <v>58</v>
      </c>
      <c r="G1305" s="9">
        <v>150</v>
      </c>
      <c r="H1305" s="9">
        <v>1</v>
      </c>
      <c r="I1305" s="59">
        <v>15.5</v>
      </c>
      <c r="J1305" s="59">
        <v>1395.48</v>
      </c>
      <c r="K1305" s="59">
        <v>532.44000000000005</v>
      </c>
      <c r="L1305" s="60">
        <f>IF(AND(A1305&gt;=Workings!$B$7, A1305&lt;=Workings!$C$7, B1305="Scheduled", G1305&gt;0, F1305&gt;0, (F1305/G1305)&gt;0.9, OR(D1305="RAK", D1305="CMN", D1305="AGA")), (J1305/F1305)*(F1305-(G1305*0.9)), 0)</f>
        <v>0</v>
      </c>
    </row>
    <row r="1306" spans="1:12" x14ac:dyDescent="0.35">
      <c r="A1306" s="8">
        <v>45484</v>
      </c>
      <c r="B1306" s="9" t="s">
        <v>23</v>
      </c>
      <c r="C1306" s="9" t="s">
        <v>34</v>
      </c>
      <c r="D1306" s="9" t="s">
        <v>38</v>
      </c>
      <c r="E1306" s="9" t="s">
        <v>22</v>
      </c>
      <c r="F1306" s="9">
        <v>166</v>
      </c>
      <c r="G1306" s="9">
        <v>180</v>
      </c>
      <c r="H1306" s="9">
        <v>1</v>
      </c>
      <c r="I1306" s="59"/>
      <c r="J1306" s="59"/>
      <c r="K1306" s="59"/>
      <c r="L1306" s="60">
        <f>IF(AND(A1306&gt;=Workings!$B$7, A1306&lt;=Workings!$C$7, B1306="Scheduled", G1306&gt;0, F1306&gt;0, (F1306/G1306)&gt;0.9, OR(D1306="RAK", D1306="CMN", D1306="AGA")), (J1306/F1306)*(F1306-(G1306*0.9)), 0)</f>
        <v>0</v>
      </c>
    </row>
    <row r="1307" spans="1:12" x14ac:dyDescent="0.35">
      <c r="A1307" s="8">
        <v>45484</v>
      </c>
      <c r="B1307" s="9" t="s">
        <v>23</v>
      </c>
      <c r="C1307" s="9" t="s">
        <v>34</v>
      </c>
      <c r="D1307" s="9" t="s">
        <v>21</v>
      </c>
      <c r="E1307" s="9" t="s">
        <v>22</v>
      </c>
      <c r="F1307" s="9">
        <v>145</v>
      </c>
      <c r="G1307" s="9">
        <v>150</v>
      </c>
      <c r="H1307" s="9">
        <v>1</v>
      </c>
      <c r="I1307" s="59"/>
      <c r="J1307" s="59"/>
      <c r="K1307" s="59"/>
      <c r="L1307" s="60">
        <f>IF(AND(A1307&gt;=Workings!$B$7, A1307&lt;=Workings!$C$7, B1307="Scheduled", G1307&gt;0, F1307&gt;0, (F1307/G1307)&gt;0.9, OR(D1307="RAK", D1307="CMN", D1307="AGA")), (J1307/F1307)*(F1307-(G1307*0.9)), 0)</f>
        <v>0</v>
      </c>
    </row>
    <row r="1308" spans="1:12" x14ac:dyDescent="0.35">
      <c r="A1308" s="8">
        <v>45484</v>
      </c>
      <c r="B1308" s="9" t="s">
        <v>23</v>
      </c>
      <c r="C1308" s="9" t="s">
        <v>34</v>
      </c>
      <c r="D1308" s="9" t="s">
        <v>38</v>
      </c>
      <c r="E1308" s="9" t="s">
        <v>24</v>
      </c>
      <c r="F1308" s="9">
        <v>106</v>
      </c>
      <c r="G1308" s="9">
        <v>180</v>
      </c>
      <c r="H1308" s="9">
        <v>1</v>
      </c>
      <c r="I1308" s="59">
        <v>35.11</v>
      </c>
      <c r="J1308" s="59">
        <v>2550.36</v>
      </c>
      <c r="K1308" s="59">
        <v>602.91</v>
      </c>
      <c r="L1308" s="60">
        <f>IF(AND(A1308&gt;=Workings!$B$7, A1308&lt;=Workings!$C$7, B1308="Scheduled", G1308&gt;0, F1308&gt;0, (F1308/G1308)&gt;0.9, OR(D1308="RAK", D1308="CMN", D1308="AGA")), (J1308/F1308)*(F1308-(G1308*0.9)), 0)</f>
        <v>0</v>
      </c>
    </row>
    <row r="1309" spans="1:12" x14ac:dyDescent="0.35">
      <c r="A1309" s="8">
        <v>45484</v>
      </c>
      <c r="B1309" s="9" t="s">
        <v>23</v>
      </c>
      <c r="C1309" s="9" t="s">
        <v>34</v>
      </c>
      <c r="D1309" s="9" t="s">
        <v>21</v>
      </c>
      <c r="E1309" s="9" t="s">
        <v>24</v>
      </c>
      <c r="F1309" s="9">
        <v>116</v>
      </c>
      <c r="G1309" s="9">
        <v>150</v>
      </c>
      <c r="H1309" s="9">
        <v>1</v>
      </c>
      <c r="I1309" s="59">
        <v>23.26</v>
      </c>
      <c r="J1309" s="59">
        <v>2790.96</v>
      </c>
      <c r="K1309" s="59">
        <v>532.44000000000005</v>
      </c>
      <c r="L1309" s="60">
        <f>IF(AND(A1309&gt;=Workings!$B$7, A1309&lt;=Workings!$C$7, B1309="Scheduled", G1309&gt;0, F1309&gt;0, (F1309/G1309)&gt;0.9, OR(D1309="RAK", D1309="CMN", D1309="AGA")), (J1309/F1309)*(F1309-(G1309*0.9)), 0)</f>
        <v>0</v>
      </c>
    </row>
    <row r="1310" spans="1:12" x14ac:dyDescent="0.35">
      <c r="A1310" s="8">
        <v>45485</v>
      </c>
      <c r="B1310" s="9" t="s">
        <v>23</v>
      </c>
      <c r="C1310" s="9" t="s">
        <v>34</v>
      </c>
      <c r="D1310" s="9" t="s">
        <v>38</v>
      </c>
      <c r="E1310" s="9" t="s">
        <v>22</v>
      </c>
      <c r="F1310" s="9">
        <v>170</v>
      </c>
      <c r="G1310" s="9">
        <v>180</v>
      </c>
      <c r="H1310" s="9">
        <v>1</v>
      </c>
      <c r="I1310" s="59"/>
      <c r="J1310" s="59"/>
      <c r="K1310" s="59"/>
      <c r="L1310" s="60">
        <f>IF(AND(A1310&gt;=Workings!$B$7, A1310&lt;=Workings!$C$7, B1310="Scheduled", G1310&gt;0, F1310&gt;0, (F1310/G1310)&gt;0.9, OR(D1310="RAK", D1310="CMN", D1310="AGA")), (J1310/F1310)*(F1310-(G1310*0.9)), 0)</f>
        <v>0</v>
      </c>
    </row>
    <row r="1311" spans="1:12" x14ac:dyDescent="0.35">
      <c r="A1311" s="8">
        <v>45485</v>
      </c>
      <c r="B1311" s="9" t="s">
        <v>23</v>
      </c>
      <c r="C1311" s="9" t="s">
        <v>34</v>
      </c>
      <c r="D1311" s="9" t="s">
        <v>39</v>
      </c>
      <c r="E1311" s="9" t="s">
        <v>22</v>
      </c>
      <c r="F1311" s="9">
        <v>123</v>
      </c>
      <c r="G1311" s="9">
        <v>150</v>
      </c>
      <c r="H1311" s="9">
        <v>1</v>
      </c>
      <c r="I1311" s="59"/>
      <c r="J1311" s="59"/>
      <c r="K1311" s="59"/>
      <c r="L1311" s="60">
        <f>IF(AND(A1311&gt;=Workings!$B$7, A1311&lt;=Workings!$C$7, B1311="Scheduled", G1311&gt;0, F1311&gt;0, (F1311/G1311)&gt;0.9, OR(D1311="RAK", D1311="CMN", D1311="AGA")), (J1311/F1311)*(F1311-(G1311*0.9)), 0)</f>
        <v>0</v>
      </c>
    </row>
    <row r="1312" spans="1:12" x14ac:dyDescent="0.35">
      <c r="A1312" s="8">
        <v>45485</v>
      </c>
      <c r="B1312" s="9" t="s">
        <v>23</v>
      </c>
      <c r="C1312" s="9" t="s">
        <v>34</v>
      </c>
      <c r="D1312" s="9" t="s">
        <v>21</v>
      </c>
      <c r="E1312" s="9" t="s">
        <v>22</v>
      </c>
      <c r="F1312" s="9">
        <v>134</v>
      </c>
      <c r="G1312" s="9">
        <v>148</v>
      </c>
      <c r="H1312" s="9">
        <v>1</v>
      </c>
      <c r="I1312" s="59"/>
      <c r="J1312" s="59"/>
      <c r="K1312" s="59"/>
      <c r="L1312" s="60">
        <f>IF(AND(A1312&gt;=Workings!$B$7, A1312&lt;=Workings!$C$7, B1312="Scheduled", G1312&gt;0, F1312&gt;0, (F1312/G1312)&gt;0.9, OR(D1312="RAK", D1312="CMN", D1312="AGA")), (J1312/F1312)*(F1312-(G1312*0.9)), 0)</f>
        <v>0</v>
      </c>
    </row>
    <row r="1313" spans="1:12" x14ac:dyDescent="0.35">
      <c r="A1313" s="8">
        <v>45485</v>
      </c>
      <c r="B1313" s="9" t="s">
        <v>23</v>
      </c>
      <c r="C1313" s="9" t="s">
        <v>34</v>
      </c>
      <c r="D1313" s="9" t="s">
        <v>38</v>
      </c>
      <c r="E1313" s="9" t="s">
        <v>24</v>
      </c>
      <c r="F1313" s="9">
        <v>137</v>
      </c>
      <c r="G1313" s="9">
        <v>180</v>
      </c>
      <c r="H1313" s="9">
        <v>1</v>
      </c>
      <c r="I1313" s="59">
        <v>33.74</v>
      </c>
      <c r="J1313" s="59">
        <v>3296.22</v>
      </c>
      <c r="K1313" s="59">
        <v>579.41999999999996</v>
      </c>
      <c r="L1313" s="60">
        <f>IF(AND(A1313&gt;=Workings!$B$7, A1313&lt;=Workings!$C$7, B1313="Scheduled", G1313&gt;0, F1313&gt;0, (F1313/G1313)&gt;0.9, OR(D1313="RAK", D1313="CMN", D1313="AGA")), (J1313/F1313)*(F1313-(G1313*0.9)), 0)</f>
        <v>0</v>
      </c>
    </row>
    <row r="1314" spans="1:12" x14ac:dyDescent="0.35">
      <c r="A1314" s="8">
        <v>45485</v>
      </c>
      <c r="B1314" s="9" t="s">
        <v>23</v>
      </c>
      <c r="C1314" s="9" t="s">
        <v>34</v>
      </c>
      <c r="D1314" s="9" t="s">
        <v>39</v>
      </c>
      <c r="E1314" s="9" t="s">
        <v>24</v>
      </c>
      <c r="F1314" s="9">
        <v>146</v>
      </c>
      <c r="G1314" s="9">
        <v>150</v>
      </c>
      <c r="H1314" s="9">
        <v>1</v>
      </c>
      <c r="I1314" s="59">
        <v>62.02</v>
      </c>
      <c r="J1314" s="59">
        <v>3512.76</v>
      </c>
      <c r="K1314" s="59">
        <v>532.44000000000005</v>
      </c>
      <c r="L1314" s="60">
        <f>IF(AND(A1314&gt;=Workings!$B$7, A1314&lt;=Workings!$C$7, B1314="Scheduled", G1314&gt;0, F1314&gt;0, (F1314/G1314)&gt;0.9, OR(D1314="RAK", D1314="CMN", D1314="AGA")), (J1314/F1314)*(F1314-(G1314*0.9)), 0)</f>
        <v>264.66000000000003</v>
      </c>
    </row>
    <row r="1315" spans="1:12" x14ac:dyDescent="0.35">
      <c r="A1315" s="8">
        <v>45485</v>
      </c>
      <c r="B1315" s="9" t="s">
        <v>23</v>
      </c>
      <c r="C1315" s="9" t="s">
        <v>34</v>
      </c>
      <c r="D1315" s="9" t="s">
        <v>21</v>
      </c>
      <c r="E1315" s="9" t="s">
        <v>24</v>
      </c>
      <c r="F1315" s="9">
        <v>141</v>
      </c>
      <c r="G1315" s="9">
        <v>148</v>
      </c>
      <c r="H1315" s="9">
        <v>1</v>
      </c>
      <c r="I1315" s="59">
        <v>31.01</v>
      </c>
      <c r="J1315" s="59">
        <v>3392.46</v>
      </c>
      <c r="K1315" s="59">
        <v>532.44000000000005</v>
      </c>
      <c r="L1315" s="60">
        <f>IF(AND(A1315&gt;=Workings!$B$7, A1315&lt;=Workings!$C$7, B1315="Scheduled", G1315&gt;0, F1315&gt;0, (F1315/G1315)&gt;0.9, OR(D1315="RAK", D1315="CMN", D1315="AGA")), (J1315/F1315)*(F1315-(G1315*0.9)), 0)</f>
        <v>187.66799999999958</v>
      </c>
    </row>
    <row r="1316" spans="1:12" x14ac:dyDescent="0.35">
      <c r="A1316" s="8">
        <v>45486</v>
      </c>
      <c r="B1316" s="9" t="s">
        <v>23</v>
      </c>
      <c r="C1316" s="9" t="s">
        <v>34</v>
      </c>
      <c r="D1316" s="9" t="s">
        <v>38</v>
      </c>
      <c r="E1316" s="9" t="s">
        <v>22</v>
      </c>
      <c r="F1316" s="9">
        <v>182</v>
      </c>
      <c r="G1316" s="9">
        <v>189</v>
      </c>
      <c r="H1316" s="9">
        <v>1</v>
      </c>
      <c r="I1316" s="59"/>
      <c r="J1316" s="59"/>
      <c r="K1316" s="59"/>
      <c r="L1316" s="60">
        <f>IF(AND(A1316&gt;=Workings!$B$7, A1316&lt;=Workings!$C$7, B1316="Scheduled", G1316&gt;0, F1316&gt;0, (F1316/G1316)&gt;0.9, OR(D1316="RAK", D1316="CMN", D1316="AGA")), (J1316/F1316)*(F1316-(G1316*0.9)), 0)</f>
        <v>0</v>
      </c>
    </row>
    <row r="1317" spans="1:12" x14ac:dyDescent="0.35">
      <c r="A1317" s="8">
        <v>45486</v>
      </c>
      <c r="B1317" s="9" t="s">
        <v>23</v>
      </c>
      <c r="C1317" s="9" t="s">
        <v>34</v>
      </c>
      <c r="D1317" s="9" t="s">
        <v>21</v>
      </c>
      <c r="E1317" s="9" t="s">
        <v>22</v>
      </c>
      <c r="F1317" s="9">
        <v>138</v>
      </c>
      <c r="G1317" s="9">
        <v>150</v>
      </c>
      <c r="H1317" s="9">
        <v>1</v>
      </c>
      <c r="I1317" s="59"/>
      <c r="J1317" s="59"/>
      <c r="K1317" s="59"/>
      <c r="L1317" s="60">
        <f>IF(AND(A1317&gt;=Workings!$B$7, A1317&lt;=Workings!$C$7, B1317="Scheduled", G1317&gt;0, F1317&gt;0, (F1317/G1317)&gt;0.9, OR(D1317="RAK", D1317="CMN", D1317="AGA")), (J1317/F1317)*(F1317-(G1317*0.9)), 0)</f>
        <v>0</v>
      </c>
    </row>
    <row r="1318" spans="1:12" x14ac:dyDescent="0.35">
      <c r="A1318" s="8">
        <v>45486</v>
      </c>
      <c r="B1318" s="9" t="s">
        <v>23</v>
      </c>
      <c r="C1318" s="9" t="s">
        <v>34</v>
      </c>
      <c r="D1318" s="9" t="s">
        <v>38</v>
      </c>
      <c r="E1318" s="9" t="s">
        <v>24</v>
      </c>
      <c r="F1318" s="9">
        <v>154</v>
      </c>
      <c r="G1318" s="9">
        <v>189</v>
      </c>
      <c r="H1318" s="9">
        <v>1</v>
      </c>
      <c r="I1318" s="59">
        <v>27.36</v>
      </c>
      <c r="J1318" s="59">
        <v>3705.24</v>
      </c>
      <c r="K1318" s="59">
        <v>626.4</v>
      </c>
      <c r="L1318" s="60">
        <f>IF(AND(A1318&gt;=Workings!$B$7, A1318&lt;=Workings!$C$7, B1318="Scheduled", G1318&gt;0, F1318&gt;0, (F1318/G1318)&gt;0.9, OR(D1318="RAK", D1318="CMN", D1318="AGA")), (J1318/F1318)*(F1318-(G1318*0.9)), 0)</f>
        <v>0</v>
      </c>
    </row>
    <row r="1319" spans="1:12" x14ac:dyDescent="0.35">
      <c r="A1319" s="8">
        <v>45486</v>
      </c>
      <c r="B1319" s="9" t="s">
        <v>23</v>
      </c>
      <c r="C1319" s="9" t="s">
        <v>34</v>
      </c>
      <c r="D1319" s="9" t="s">
        <v>21</v>
      </c>
      <c r="E1319" s="9" t="s">
        <v>24</v>
      </c>
      <c r="F1319" s="9">
        <v>150</v>
      </c>
      <c r="G1319" s="9">
        <v>150</v>
      </c>
      <c r="H1319" s="9">
        <v>1</v>
      </c>
      <c r="I1319" s="59">
        <v>31.01</v>
      </c>
      <c r="J1319" s="59">
        <v>3609</v>
      </c>
      <c r="K1319" s="59">
        <v>532.44000000000005</v>
      </c>
      <c r="L1319" s="60">
        <f>IF(AND(A1319&gt;=Workings!$B$7, A1319&lt;=Workings!$C$7, B1319="Scheduled", G1319&gt;0, F1319&gt;0, (F1319/G1319)&gt;0.9, OR(D1319="RAK", D1319="CMN", D1319="AGA")), (J1319/F1319)*(F1319-(G1319*0.9)), 0)</f>
        <v>360.9</v>
      </c>
    </row>
    <row r="1320" spans="1:12" x14ac:dyDescent="0.35">
      <c r="A1320" s="8">
        <v>45487</v>
      </c>
      <c r="B1320" s="9" t="s">
        <v>23</v>
      </c>
      <c r="C1320" s="9" t="s">
        <v>34</v>
      </c>
      <c r="D1320" s="9" t="s">
        <v>38</v>
      </c>
      <c r="E1320" s="9" t="s">
        <v>22</v>
      </c>
      <c r="F1320" s="9">
        <v>137</v>
      </c>
      <c r="G1320" s="9">
        <v>150</v>
      </c>
      <c r="H1320" s="9">
        <v>1</v>
      </c>
      <c r="I1320" s="59"/>
      <c r="J1320" s="59"/>
      <c r="K1320" s="59"/>
      <c r="L1320" s="60">
        <f>IF(AND(A1320&gt;=Workings!$B$7, A1320&lt;=Workings!$C$7, B1320="Scheduled", G1320&gt;0, F1320&gt;0, (F1320/G1320)&gt;0.9, OR(D1320="RAK", D1320="CMN", D1320="AGA")), (J1320/F1320)*(F1320-(G1320*0.9)), 0)</f>
        <v>0</v>
      </c>
    </row>
    <row r="1321" spans="1:12" x14ac:dyDescent="0.35">
      <c r="A1321" s="8">
        <v>45487</v>
      </c>
      <c r="B1321" s="9" t="s">
        <v>23</v>
      </c>
      <c r="C1321" s="9" t="s">
        <v>34</v>
      </c>
      <c r="D1321" s="9" t="s">
        <v>21</v>
      </c>
      <c r="E1321" s="9" t="s">
        <v>22</v>
      </c>
      <c r="F1321" s="9">
        <v>174</v>
      </c>
      <c r="G1321" s="9">
        <v>180</v>
      </c>
      <c r="H1321" s="9">
        <v>1</v>
      </c>
      <c r="I1321" s="59"/>
      <c r="J1321" s="59"/>
      <c r="K1321" s="59"/>
      <c r="L1321" s="60">
        <f>IF(AND(A1321&gt;=Workings!$B$7, A1321&lt;=Workings!$C$7, B1321="Scheduled", G1321&gt;0, F1321&gt;0, (F1321/G1321)&gt;0.9, OR(D1321="RAK", D1321="CMN", D1321="AGA")), (J1321/F1321)*(F1321-(G1321*0.9)), 0)</f>
        <v>0</v>
      </c>
    </row>
    <row r="1322" spans="1:12" x14ac:dyDescent="0.35">
      <c r="A1322" s="8">
        <v>45487</v>
      </c>
      <c r="B1322" s="9" t="s">
        <v>23</v>
      </c>
      <c r="C1322" s="9" t="s">
        <v>34</v>
      </c>
      <c r="D1322" s="9" t="s">
        <v>39</v>
      </c>
      <c r="E1322" s="9" t="s">
        <v>22</v>
      </c>
      <c r="F1322" s="9">
        <v>142</v>
      </c>
      <c r="G1322" s="9">
        <v>180</v>
      </c>
      <c r="H1322" s="9">
        <v>1</v>
      </c>
      <c r="I1322" s="59"/>
      <c r="J1322" s="59"/>
      <c r="K1322" s="59"/>
      <c r="L1322" s="60">
        <f>IF(AND(A1322&gt;=Workings!$B$7, A1322&lt;=Workings!$C$7, B1322="Scheduled", G1322&gt;0, F1322&gt;0, (F1322/G1322)&gt;0.9, OR(D1322="RAK", D1322="CMN", D1322="AGA")), (J1322/F1322)*(F1322-(G1322*0.9)), 0)</f>
        <v>0</v>
      </c>
    </row>
    <row r="1323" spans="1:12" x14ac:dyDescent="0.35">
      <c r="A1323" s="8">
        <v>45487</v>
      </c>
      <c r="B1323" s="9" t="s">
        <v>23</v>
      </c>
      <c r="C1323" s="9" t="s">
        <v>34</v>
      </c>
      <c r="D1323" s="9" t="s">
        <v>38</v>
      </c>
      <c r="E1323" s="9" t="s">
        <v>24</v>
      </c>
      <c r="F1323" s="9">
        <v>135</v>
      </c>
      <c r="G1323" s="9">
        <v>150</v>
      </c>
      <c r="H1323" s="9">
        <v>1</v>
      </c>
      <c r="I1323" s="59">
        <v>38.76</v>
      </c>
      <c r="J1323" s="59">
        <v>3248.1</v>
      </c>
      <c r="K1323" s="59">
        <v>532.44000000000005</v>
      </c>
      <c r="L1323" s="60">
        <f>IF(AND(A1323&gt;=Workings!$B$7, A1323&lt;=Workings!$C$7, B1323="Scheduled", G1323&gt;0, F1323&gt;0, (F1323/G1323)&gt;0.9, OR(D1323="RAK", D1323="CMN", D1323="AGA")), (J1323/F1323)*(F1323-(G1323*0.9)), 0)</f>
        <v>0</v>
      </c>
    </row>
    <row r="1324" spans="1:12" x14ac:dyDescent="0.35">
      <c r="A1324" s="8">
        <v>45487</v>
      </c>
      <c r="B1324" s="9" t="s">
        <v>23</v>
      </c>
      <c r="C1324" s="9" t="s">
        <v>34</v>
      </c>
      <c r="D1324" s="9" t="s">
        <v>21</v>
      </c>
      <c r="E1324" s="9" t="s">
        <v>24</v>
      </c>
      <c r="F1324" s="9">
        <v>154</v>
      </c>
      <c r="G1324" s="9">
        <v>180</v>
      </c>
      <c r="H1324" s="9">
        <v>1</v>
      </c>
      <c r="I1324" s="59">
        <v>35.11</v>
      </c>
      <c r="J1324" s="59">
        <v>3705.24</v>
      </c>
      <c r="K1324" s="59">
        <v>602.91</v>
      </c>
      <c r="L1324" s="60">
        <f>IF(AND(A1324&gt;=Workings!$B$7, A1324&lt;=Workings!$C$7, B1324="Scheduled", G1324&gt;0, F1324&gt;0, (F1324/G1324)&gt;0.9, OR(D1324="RAK", D1324="CMN", D1324="AGA")), (J1324/F1324)*(F1324-(G1324*0.9)), 0)</f>
        <v>0</v>
      </c>
    </row>
    <row r="1325" spans="1:12" x14ac:dyDescent="0.35">
      <c r="A1325" s="8">
        <v>45487</v>
      </c>
      <c r="B1325" s="9" t="s">
        <v>23</v>
      </c>
      <c r="C1325" s="9" t="s">
        <v>34</v>
      </c>
      <c r="D1325" s="9" t="s">
        <v>39</v>
      </c>
      <c r="E1325" s="9" t="s">
        <v>24</v>
      </c>
      <c r="F1325" s="9">
        <v>103</v>
      </c>
      <c r="G1325" s="9">
        <v>180</v>
      </c>
      <c r="H1325" s="9">
        <v>1</v>
      </c>
      <c r="I1325" s="59">
        <v>52.67</v>
      </c>
      <c r="J1325" s="59">
        <v>2478.1799999999998</v>
      </c>
      <c r="K1325" s="59">
        <v>602.91</v>
      </c>
      <c r="L1325" s="60">
        <f>IF(AND(A1325&gt;=Workings!$B$7, A1325&lt;=Workings!$C$7, B1325="Scheduled", G1325&gt;0, F1325&gt;0, (F1325/G1325)&gt;0.9, OR(D1325="RAK", D1325="CMN", D1325="AGA")), (J1325/F1325)*(F1325-(G1325*0.9)), 0)</f>
        <v>0</v>
      </c>
    </row>
    <row r="1326" spans="1:12" x14ac:dyDescent="0.35">
      <c r="A1326" s="8">
        <v>45488</v>
      </c>
      <c r="B1326" s="9" t="s">
        <v>23</v>
      </c>
      <c r="C1326" s="9" t="s">
        <v>34</v>
      </c>
      <c r="D1326" s="9" t="s">
        <v>38</v>
      </c>
      <c r="E1326" s="9" t="s">
        <v>22</v>
      </c>
      <c r="F1326" s="9">
        <v>169</v>
      </c>
      <c r="G1326" s="9">
        <v>180</v>
      </c>
      <c r="H1326" s="9">
        <v>1</v>
      </c>
      <c r="I1326" s="59"/>
      <c r="J1326" s="59"/>
      <c r="K1326" s="59"/>
      <c r="L1326" s="60">
        <f>IF(AND(A1326&gt;=Workings!$B$7, A1326&lt;=Workings!$C$7, B1326="Scheduled", G1326&gt;0, F1326&gt;0, (F1326/G1326)&gt;0.9, OR(D1326="RAK", D1326="CMN", D1326="AGA")), (J1326/F1326)*(F1326-(G1326*0.9)), 0)</f>
        <v>0</v>
      </c>
    </row>
    <row r="1327" spans="1:12" x14ac:dyDescent="0.35">
      <c r="A1327" s="8">
        <v>45488</v>
      </c>
      <c r="B1327" s="9" t="s">
        <v>23</v>
      </c>
      <c r="C1327" s="9" t="s">
        <v>34</v>
      </c>
      <c r="D1327" s="9" t="s">
        <v>21</v>
      </c>
      <c r="E1327" s="9" t="s">
        <v>22</v>
      </c>
      <c r="F1327" s="9">
        <v>172</v>
      </c>
      <c r="G1327" s="9">
        <v>180</v>
      </c>
      <c r="H1327" s="9">
        <v>1</v>
      </c>
      <c r="I1327" s="59"/>
      <c r="J1327" s="59"/>
      <c r="K1327" s="59"/>
      <c r="L1327" s="60">
        <f>IF(AND(A1327&gt;=Workings!$B$7, A1327&lt;=Workings!$C$7, B1327="Scheduled", G1327&gt;0, F1327&gt;0, (F1327/G1327)&gt;0.9, OR(D1327="RAK", D1327="CMN", D1327="AGA")), (J1327/F1327)*(F1327-(G1327*0.9)), 0)</f>
        <v>0</v>
      </c>
    </row>
    <row r="1328" spans="1:12" x14ac:dyDescent="0.35">
      <c r="A1328" s="8">
        <v>45488</v>
      </c>
      <c r="B1328" s="9" t="s">
        <v>23</v>
      </c>
      <c r="C1328" s="9" t="s">
        <v>34</v>
      </c>
      <c r="D1328" s="9" t="s">
        <v>39</v>
      </c>
      <c r="E1328" s="9" t="s">
        <v>22</v>
      </c>
      <c r="F1328" s="9">
        <v>171</v>
      </c>
      <c r="G1328" s="9">
        <v>180</v>
      </c>
      <c r="H1328" s="9">
        <v>1</v>
      </c>
      <c r="I1328" s="59"/>
      <c r="J1328" s="59"/>
      <c r="K1328" s="59"/>
      <c r="L1328" s="60">
        <f>IF(AND(A1328&gt;=Workings!$B$7, A1328&lt;=Workings!$C$7, B1328="Scheduled", G1328&gt;0, F1328&gt;0, (F1328/G1328)&gt;0.9, OR(D1328="RAK", D1328="CMN", D1328="AGA")), (J1328/F1328)*(F1328-(G1328*0.9)), 0)</f>
        <v>0</v>
      </c>
    </row>
    <row r="1329" spans="1:12" x14ac:dyDescent="0.35">
      <c r="A1329" s="8">
        <v>45488</v>
      </c>
      <c r="B1329" s="9" t="s">
        <v>23</v>
      </c>
      <c r="C1329" s="9" t="s">
        <v>34</v>
      </c>
      <c r="D1329" s="9" t="s">
        <v>38</v>
      </c>
      <c r="E1329" s="9" t="s">
        <v>24</v>
      </c>
      <c r="F1329" s="9">
        <v>154</v>
      </c>
      <c r="G1329" s="9">
        <v>180</v>
      </c>
      <c r="H1329" s="9">
        <v>1</v>
      </c>
      <c r="I1329" s="59">
        <v>50.62</v>
      </c>
      <c r="J1329" s="59">
        <v>3705.24</v>
      </c>
      <c r="K1329" s="59">
        <v>579.41999999999996</v>
      </c>
      <c r="L1329" s="60">
        <f>IF(AND(A1329&gt;=Workings!$B$7, A1329&lt;=Workings!$C$7, B1329="Scheduled", G1329&gt;0, F1329&gt;0, (F1329/G1329)&gt;0.9, OR(D1329="RAK", D1329="CMN", D1329="AGA")), (J1329/F1329)*(F1329-(G1329*0.9)), 0)</f>
        <v>0</v>
      </c>
    </row>
    <row r="1330" spans="1:12" x14ac:dyDescent="0.35">
      <c r="A1330" s="8">
        <v>45488</v>
      </c>
      <c r="B1330" s="9" t="s">
        <v>23</v>
      </c>
      <c r="C1330" s="9" t="s">
        <v>34</v>
      </c>
      <c r="D1330" s="9" t="s">
        <v>21</v>
      </c>
      <c r="E1330" s="9" t="s">
        <v>24</v>
      </c>
      <c r="F1330" s="9">
        <v>163</v>
      </c>
      <c r="G1330" s="9">
        <v>180</v>
      </c>
      <c r="H1330" s="9">
        <v>1</v>
      </c>
      <c r="I1330" s="59">
        <v>43.89</v>
      </c>
      <c r="J1330" s="59">
        <v>3921.78</v>
      </c>
      <c r="K1330" s="59">
        <v>602.91</v>
      </c>
      <c r="L1330" s="60">
        <f>IF(AND(A1330&gt;=Workings!$B$7, A1330&lt;=Workings!$C$7, B1330="Scheduled", G1330&gt;0, F1330&gt;0, (F1330/G1330)&gt;0.9, OR(D1330="RAK", D1330="CMN", D1330="AGA")), (J1330/F1330)*(F1330-(G1330*0.9)), 0)</f>
        <v>24.060000000000002</v>
      </c>
    </row>
    <row r="1331" spans="1:12" x14ac:dyDescent="0.35">
      <c r="A1331" s="8">
        <v>45488</v>
      </c>
      <c r="B1331" s="9" t="s">
        <v>23</v>
      </c>
      <c r="C1331" s="9" t="s">
        <v>34</v>
      </c>
      <c r="D1331" s="9" t="s">
        <v>39</v>
      </c>
      <c r="E1331" s="9" t="s">
        <v>24</v>
      </c>
      <c r="F1331" s="9">
        <v>129</v>
      </c>
      <c r="G1331" s="9">
        <v>180</v>
      </c>
      <c r="H1331" s="9">
        <v>1</v>
      </c>
      <c r="I1331" s="59">
        <v>42.18</v>
      </c>
      <c r="J1331" s="59">
        <v>3103.74</v>
      </c>
      <c r="K1331" s="59">
        <v>579.41999999999996</v>
      </c>
      <c r="L1331" s="60">
        <f>IF(AND(A1331&gt;=Workings!$B$7, A1331&lt;=Workings!$C$7, B1331="Scheduled", G1331&gt;0, F1331&gt;0, (F1331/G1331)&gt;0.9, OR(D1331="RAK", D1331="CMN", D1331="AGA")), (J1331/F1331)*(F1331-(G1331*0.9)), 0)</f>
        <v>0</v>
      </c>
    </row>
    <row r="1332" spans="1:12" x14ac:dyDescent="0.35">
      <c r="A1332" s="8">
        <v>45489</v>
      </c>
      <c r="B1332" s="9" t="s">
        <v>23</v>
      </c>
      <c r="C1332" s="9" t="s">
        <v>34</v>
      </c>
      <c r="D1332" s="9" t="s">
        <v>38</v>
      </c>
      <c r="E1332" s="9" t="s">
        <v>22</v>
      </c>
      <c r="F1332" s="9">
        <v>175</v>
      </c>
      <c r="G1332" s="9">
        <v>180</v>
      </c>
      <c r="H1332" s="9">
        <v>1</v>
      </c>
      <c r="I1332" s="59"/>
      <c r="J1332" s="59"/>
      <c r="K1332" s="59"/>
      <c r="L1332" s="60">
        <f>IF(AND(A1332&gt;=Workings!$B$7, A1332&lt;=Workings!$C$7, B1332="Scheduled", G1332&gt;0, F1332&gt;0, (F1332/G1332)&gt;0.9, OR(D1332="RAK", D1332="CMN", D1332="AGA")), (J1332/F1332)*(F1332-(G1332*0.9)), 0)</f>
        <v>0</v>
      </c>
    </row>
    <row r="1333" spans="1:12" x14ac:dyDescent="0.35">
      <c r="A1333" s="8">
        <v>45489</v>
      </c>
      <c r="B1333" s="9" t="s">
        <v>23</v>
      </c>
      <c r="C1333" s="9" t="s">
        <v>34</v>
      </c>
      <c r="D1333" s="9" t="s">
        <v>38</v>
      </c>
      <c r="E1333" s="9" t="s">
        <v>24</v>
      </c>
      <c r="F1333" s="9">
        <v>130</v>
      </c>
      <c r="G1333" s="9">
        <v>180</v>
      </c>
      <c r="H1333" s="9">
        <v>1</v>
      </c>
      <c r="I1333" s="59">
        <v>33.74</v>
      </c>
      <c r="J1333" s="59">
        <v>3127.8</v>
      </c>
      <c r="K1333" s="59">
        <v>579.41999999999996</v>
      </c>
      <c r="L1333" s="60">
        <f>IF(AND(A1333&gt;=Workings!$B$7, A1333&lt;=Workings!$C$7, B1333="Scheduled", G1333&gt;0, F1333&gt;0, (F1333/G1333)&gt;0.9, OR(D1333="RAK", D1333="CMN", D1333="AGA")), (J1333/F1333)*(F1333-(G1333*0.9)), 0)</f>
        <v>0</v>
      </c>
    </row>
    <row r="1334" spans="1:12" x14ac:dyDescent="0.35">
      <c r="A1334" s="8">
        <v>45490</v>
      </c>
      <c r="B1334" s="9" t="s">
        <v>23</v>
      </c>
      <c r="C1334" s="9" t="s">
        <v>34</v>
      </c>
      <c r="D1334" s="9" t="s">
        <v>38</v>
      </c>
      <c r="E1334" s="9" t="s">
        <v>22</v>
      </c>
      <c r="F1334" s="9">
        <v>150</v>
      </c>
      <c r="G1334" s="9">
        <v>186</v>
      </c>
      <c r="H1334" s="9">
        <v>1</v>
      </c>
      <c r="I1334" s="59"/>
      <c r="J1334" s="59"/>
      <c r="K1334" s="59"/>
      <c r="L1334" s="60">
        <f>IF(AND(A1334&gt;=Workings!$B$7, A1334&lt;=Workings!$C$7, B1334="Scheduled", G1334&gt;0, F1334&gt;0, (F1334/G1334)&gt;0.9, OR(D1334="RAK", D1334="CMN", D1334="AGA")), (J1334/F1334)*(F1334-(G1334*0.9)), 0)</f>
        <v>0</v>
      </c>
    </row>
    <row r="1335" spans="1:12" x14ac:dyDescent="0.35">
      <c r="A1335" s="8">
        <v>45490</v>
      </c>
      <c r="B1335" s="9" t="s">
        <v>23</v>
      </c>
      <c r="C1335" s="9" t="s">
        <v>34</v>
      </c>
      <c r="D1335" s="9" t="s">
        <v>21</v>
      </c>
      <c r="E1335" s="9" t="s">
        <v>22</v>
      </c>
      <c r="F1335" s="9">
        <v>137</v>
      </c>
      <c r="G1335" s="9">
        <v>150</v>
      </c>
      <c r="H1335" s="9">
        <v>1</v>
      </c>
      <c r="I1335" s="59"/>
      <c r="J1335" s="59"/>
      <c r="K1335" s="59"/>
      <c r="L1335" s="60">
        <f>IF(AND(A1335&gt;=Workings!$B$7, A1335&lt;=Workings!$C$7, B1335="Scheduled", G1335&gt;0, F1335&gt;0, (F1335/G1335)&gt;0.9, OR(D1335="RAK", D1335="CMN", D1335="AGA")), (J1335/F1335)*(F1335-(G1335*0.9)), 0)</f>
        <v>0</v>
      </c>
    </row>
    <row r="1336" spans="1:12" x14ac:dyDescent="0.35">
      <c r="A1336" s="8">
        <v>45490</v>
      </c>
      <c r="B1336" s="9" t="s">
        <v>23</v>
      </c>
      <c r="C1336" s="9" t="s">
        <v>34</v>
      </c>
      <c r="D1336" s="9" t="s">
        <v>39</v>
      </c>
      <c r="E1336" s="9" t="s">
        <v>22</v>
      </c>
      <c r="F1336" s="9">
        <v>117</v>
      </c>
      <c r="G1336" s="9">
        <v>150</v>
      </c>
      <c r="H1336" s="9">
        <v>1</v>
      </c>
      <c r="I1336" s="59"/>
      <c r="J1336" s="59"/>
      <c r="K1336" s="59"/>
      <c r="L1336" s="60">
        <f>IF(AND(A1336&gt;=Workings!$B$7, A1336&lt;=Workings!$C$7, B1336="Scheduled", G1336&gt;0, F1336&gt;0, (F1336/G1336)&gt;0.9, OR(D1336="RAK", D1336="CMN", D1336="AGA")), (J1336/F1336)*(F1336-(G1336*0.9)), 0)</f>
        <v>0</v>
      </c>
    </row>
    <row r="1337" spans="1:12" x14ac:dyDescent="0.35">
      <c r="A1337" s="8">
        <v>45490</v>
      </c>
      <c r="B1337" s="9" t="s">
        <v>23</v>
      </c>
      <c r="C1337" s="9" t="s">
        <v>34</v>
      </c>
      <c r="D1337" s="9" t="s">
        <v>38</v>
      </c>
      <c r="E1337" s="9" t="s">
        <v>24</v>
      </c>
      <c r="F1337" s="9">
        <v>141</v>
      </c>
      <c r="G1337" s="9">
        <v>186</v>
      </c>
      <c r="H1337" s="9">
        <v>1</v>
      </c>
      <c r="I1337" s="59">
        <v>36.479999999999997</v>
      </c>
      <c r="J1337" s="59">
        <v>3392.46</v>
      </c>
      <c r="K1337" s="59">
        <v>626.4</v>
      </c>
      <c r="L1337" s="60">
        <f>IF(AND(A1337&gt;=Workings!$B$7, A1337&lt;=Workings!$C$7, B1337="Scheduled", G1337&gt;0, F1337&gt;0, (F1337/G1337)&gt;0.9, OR(D1337="RAK", D1337="CMN", D1337="AGA")), (J1337/F1337)*(F1337-(G1337*0.9)), 0)</f>
        <v>0</v>
      </c>
    </row>
    <row r="1338" spans="1:12" x14ac:dyDescent="0.35">
      <c r="A1338" s="8">
        <v>45490</v>
      </c>
      <c r="B1338" s="9" t="s">
        <v>23</v>
      </c>
      <c r="C1338" s="9" t="s">
        <v>34</v>
      </c>
      <c r="D1338" s="9" t="s">
        <v>39</v>
      </c>
      <c r="E1338" s="9" t="s">
        <v>24</v>
      </c>
      <c r="F1338" s="9">
        <v>135</v>
      </c>
      <c r="G1338" s="9">
        <v>150</v>
      </c>
      <c r="H1338" s="9">
        <v>1</v>
      </c>
      <c r="I1338" s="59">
        <v>46.51</v>
      </c>
      <c r="J1338" s="59">
        <v>3248.1</v>
      </c>
      <c r="K1338" s="59">
        <v>532.44000000000005</v>
      </c>
      <c r="L1338" s="60">
        <f>IF(AND(A1338&gt;=Workings!$B$7, A1338&lt;=Workings!$C$7, B1338="Scheduled", G1338&gt;0, F1338&gt;0, (F1338/G1338)&gt;0.9, OR(D1338="RAK", D1338="CMN", D1338="AGA")), (J1338/F1338)*(F1338-(G1338*0.9)), 0)</f>
        <v>0</v>
      </c>
    </row>
    <row r="1339" spans="1:12" x14ac:dyDescent="0.35">
      <c r="A1339" s="8">
        <v>45490</v>
      </c>
      <c r="B1339" s="9" t="s">
        <v>23</v>
      </c>
      <c r="C1339" s="9" t="s">
        <v>34</v>
      </c>
      <c r="D1339" s="9" t="s">
        <v>21</v>
      </c>
      <c r="E1339" s="9" t="s">
        <v>24</v>
      </c>
      <c r="F1339" s="9">
        <v>85</v>
      </c>
      <c r="G1339" s="9">
        <v>150</v>
      </c>
      <c r="H1339" s="9">
        <v>1</v>
      </c>
      <c r="I1339" s="59">
        <v>23.26</v>
      </c>
      <c r="J1339" s="59">
        <v>2045.1</v>
      </c>
      <c r="K1339" s="59">
        <v>532.44000000000005</v>
      </c>
      <c r="L1339" s="60">
        <f>IF(AND(A1339&gt;=Workings!$B$7, A1339&lt;=Workings!$C$7, B1339="Scheduled", G1339&gt;0, F1339&gt;0, (F1339/G1339)&gt;0.9, OR(D1339="RAK", D1339="CMN", D1339="AGA")), (J1339/F1339)*(F1339-(G1339*0.9)), 0)</f>
        <v>0</v>
      </c>
    </row>
    <row r="1340" spans="1:12" x14ac:dyDescent="0.35">
      <c r="A1340" s="8">
        <v>45491</v>
      </c>
      <c r="B1340" s="9" t="s">
        <v>23</v>
      </c>
      <c r="C1340" s="9" t="s">
        <v>34</v>
      </c>
      <c r="D1340" s="9" t="s">
        <v>38</v>
      </c>
      <c r="E1340" s="9" t="s">
        <v>22</v>
      </c>
      <c r="F1340" s="9">
        <v>152</v>
      </c>
      <c r="G1340" s="9">
        <v>180</v>
      </c>
      <c r="H1340" s="9">
        <v>1</v>
      </c>
      <c r="I1340" s="59"/>
      <c r="J1340" s="59"/>
      <c r="K1340" s="59"/>
      <c r="L1340" s="60">
        <f>IF(AND(A1340&gt;=Workings!$B$7, A1340&lt;=Workings!$C$7, B1340="Scheduled", G1340&gt;0, F1340&gt;0, (F1340/G1340)&gt;0.9, OR(D1340="RAK", D1340="CMN", D1340="AGA")), (J1340/F1340)*(F1340-(G1340*0.9)), 0)</f>
        <v>0</v>
      </c>
    </row>
    <row r="1341" spans="1:12" x14ac:dyDescent="0.35">
      <c r="A1341" s="8">
        <v>45491</v>
      </c>
      <c r="B1341" s="9" t="s">
        <v>23</v>
      </c>
      <c r="C1341" s="9" t="s">
        <v>34</v>
      </c>
      <c r="D1341" s="9" t="s">
        <v>21</v>
      </c>
      <c r="E1341" s="9" t="s">
        <v>22</v>
      </c>
      <c r="F1341" s="9">
        <v>133</v>
      </c>
      <c r="G1341" s="9">
        <v>148</v>
      </c>
      <c r="H1341" s="9">
        <v>1</v>
      </c>
      <c r="I1341" s="59"/>
      <c r="J1341" s="59"/>
      <c r="K1341" s="59"/>
      <c r="L1341" s="60">
        <f>IF(AND(A1341&gt;=Workings!$B$7, A1341&lt;=Workings!$C$7, B1341="Scheduled", G1341&gt;0, F1341&gt;0, (F1341/G1341)&gt;0.9, OR(D1341="RAK", D1341="CMN", D1341="AGA")), (J1341/F1341)*(F1341-(G1341*0.9)), 0)</f>
        <v>0</v>
      </c>
    </row>
    <row r="1342" spans="1:12" x14ac:dyDescent="0.35">
      <c r="A1342" s="8">
        <v>45491</v>
      </c>
      <c r="B1342" s="9" t="s">
        <v>23</v>
      </c>
      <c r="C1342" s="9" t="s">
        <v>34</v>
      </c>
      <c r="D1342" s="9" t="s">
        <v>38</v>
      </c>
      <c r="E1342" s="9" t="s">
        <v>24</v>
      </c>
      <c r="F1342" s="9">
        <v>151</v>
      </c>
      <c r="G1342" s="9">
        <v>180</v>
      </c>
      <c r="H1342" s="9">
        <v>1</v>
      </c>
      <c r="I1342" s="59">
        <v>43.89</v>
      </c>
      <c r="J1342" s="59">
        <v>3633.06</v>
      </c>
      <c r="K1342" s="59">
        <v>602.91</v>
      </c>
      <c r="L1342" s="60">
        <f>IF(AND(A1342&gt;=Workings!$B$7, A1342&lt;=Workings!$C$7, B1342="Scheduled", G1342&gt;0, F1342&gt;0, (F1342/G1342)&gt;0.9, OR(D1342="RAK", D1342="CMN", D1342="AGA")), (J1342/F1342)*(F1342-(G1342*0.9)), 0)</f>
        <v>0</v>
      </c>
    </row>
    <row r="1343" spans="1:12" x14ac:dyDescent="0.35">
      <c r="A1343" s="8">
        <v>45491</v>
      </c>
      <c r="B1343" s="9" t="s">
        <v>23</v>
      </c>
      <c r="C1343" s="9" t="s">
        <v>34</v>
      </c>
      <c r="D1343" s="9" t="s">
        <v>21</v>
      </c>
      <c r="E1343" s="9" t="s">
        <v>24</v>
      </c>
      <c r="F1343" s="9">
        <v>137</v>
      </c>
      <c r="G1343" s="9">
        <v>148</v>
      </c>
      <c r="H1343" s="9">
        <v>1</v>
      </c>
      <c r="I1343" s="59">
        <v>31.01</v>
      </c>
      <c r="J1343" s="59">
        <v>3296.22</v>
      </c>
      <c r="K1343" s="59">
        <v>532.44000000000005</v>
      </c>
      <c r="L1343" s="60">
        <f>IF(AND(A1343&gt;=Workings!$B$7, A1343&lt;=Workings!$C$7, B1343="Scheduled", G1343&gt;0, F1343&gt;0, (F1343/G1343)&gt;0.9, OR(D1343="RAK", D1343="CMN", D1343="AGA")), (J1343/F1343)*(F1343-(G1343*0.9)), 0)</f>
        <v>91.427999999999585</v>
      </c>
    </row>
    <row r="1344" spans="1:12" x14ac:dyDescent="0.35">
      <c r="A1344" s="8">
        <v>45493</v>
      </c>
      <c r="B1344" s="9" t="s">
        <v>23</v>
      </c>
      <c r="C1344" s="9" t="s">
        <v>34</v>
      </c>
      <c r="D1344" s="9" t="s">
        <v>38</v>
      </c>
      <c r="E1344" s="9" t="s">
        <v>22</v>
      </c>
      <c r="F1344" s="9">
        <v>183</v>
      </c>
      <c r="G1344" s="9">
        <v>189</v>
      </c>
      <c r="H1344" s="9">
        <v>1</v>
      </c>
      <c r="I1344" s="59"/>
      <c r="J1344" s="59"/>
      <c r="K1344" s="59"/>
      <c r="L1344" s="60">
        <f>IF(AND(A1344&gt;=Workings!$B$7, A1344&lt;=Workings!$C$7, B1344="Scheduled", G1344&gt;0, F1344&gt;0, (F1344/G1344)&gt;0.9, OR(D1344="RAK", D1344="CMN", D1344="AGA")), (J1344/F1344)*(F1344-(G1344*0.9)), 0)</f>
        <v>0</v>
      </c>
    </row>
    <row r="1345" spans="1:12" x14ac:dyDescent="0.35">
      <c r="A1345" s="8">
        <v>45493</v>
      </c>
      <c r="B1345" s="9" t="s">
        <v>23</v>
      </c>
      <c r="C1345" s="9" t="s">
        <v>34</v>
      </c>
      <c r="D1345" s="9" t="s">
        <v>38</v>
      </c>
      <c r="E1345" s="9" t="s">
        <v>24</v>
      </c>
      <c r="F1345" s="9">
        <v>185</v>
      </c>
      <c r="G1345" s="9">
        <v>189</v>
      </c>
      <c r="H1345" s="9">
        <v>1</v>
      </c>
      <c r="I1345" s="59">
        <v>36.479999999999997</v>
      </c>
      <c r="J1345" s="59">
        <v>4451.1000000000004</v>
      </c>
      <c r="K1345" s="59">
        <v>626.4</v>
      </c>
      <c r="L1345" s="60">
        <f>IF(AND(A1345&gt;=Workings!$B$7, A1345&lt;=Workings!$C$7, B1345="Scheduled", G1345&gt;0, F1345&gt;0, (F1345/G1345)&gt;0.9, OR(D1345="RAK", D1345="CMN", D1345="AGA")), (J1345/F1345)*(F1345-(G1345*0.9)), 0)</f>
        <v>358.4940000000002</v>
      </c>
    </row>
    <row r="1346" spans="1:12" x14ac:dyDescent="0.35">
      <c r="A1346" s="8">
        <v>45494</v>
      </c>
      <c r="B1346" s="9" t="s">
        <v>23</v>
      </c>
      <c r="C1346" s="9" t="s">
        <v>34</v>
      </c>
      <c r="D1346" s="9" t="s">
        <v>38</v>
      </c>
      <c r="E1346" s="9" t="s">
        <v>22</v>
      </c>
      <c r="F1346" s="9">
        <v>173</v>
      </c>
      <c r="G1346" s="9">
        <v>180</v>
      </c>
      <c r="H1346" s="9">
        <v>1</v>
      </c>
      <c r="I1346" s="59"/>
      <c r="J1346" s="59"/>
      <c r="K1346" s="59"/>
      <c r="L1346" s="60">
        <f>IF(AND(A1346&gt;=Workings!$B$7, A1346&lt;=Workings!$C$7, B1346="Scheduled", G1346&gt;0, F1346&gt;0, (F1346/G1346)&gt;0.9, OR(D1346="RAK", D1346="CMN", D1346="AGA")), (J1346/F1346)*(F1346-(G1346*0.9)), 0)</f>
        <v>0</v>
      </c>
    </row>
    <row r="1347" spans="1:12" x14ac:dyDescent="0.35">
      <c r="A1347" s="8">
        <v>45494</v>
      </c>
      <c r="B1347" s="9" t="s">
        <v>23</v>
      </c>
      <c r="C1347" s="9" t="s">
        <v>34</v>
      </c>
      <c r="D1347" s="9" t="s">
        <v>21</v>
      </c>
      <c r="E1347" s="9" t="s">
        <v>22</v>
      </c>
      <c r="F1347" s="9">
        <v>133</v>
      </c>
      <c r="G1347" s="9">
        <v>180</v>
      </c>
      <c r="H1347" s="9">
        <v>1</v>
      </c>
      <c r="I1347" s="59"/>
      <c r="J1347" s="59"/>
      <c r="K1347" s="59"/>
      <c r="L1347" s="60">
        <f>IF(AND(A1347&gt;=Workings!$B$7, A1347&lt;=Workings!$C$7, B1347="Scheduled", G1347&gt;0, F1347&gt;0, (F1347/G1347)&gt;0.9, OR(D1347="RAK", D1347="CMN", D1347="AGA")), (J1347/F1347)*(F1347-(G1347*0.9)), 0)</f>
        <v>0</v>
      </c>
    </row>
    <row r="1348" spans="1:12" x14ac:dyDescent="0.35">
      <c r="A1348" s="8">
        <v>45494</v>
      </c>
      <c r="B1348" s="9" t="s">
        <v>23</v>
      </c>
      <c r="C1348" s="9" t="s">
        <v>34</v>
      </c>
      <c r="D1348" s="9" t="s">
        <v>38</v>
      </c>
      <c r="E1348" s="9" t="s">
        <v>24</v>
      </c>
      <c r="F1348" s="9">
        <v>160</v>
      </c>
      <c r="G1348" s="9">
        <v>180</v>
      </c>
      <c r="H1348" s="9">
        <v>1</v>
      </c>
      <c r="I1348" s="59">
        <v>35.11</v>
      </c>
      <c r="J1348" s="59">
        <v>3849.6</v>
      </c>
      <c r="K1348" s="59">
        <v>602.91</v>
      </c>
      <c r="L1348" s="60">
        <f>IF(AND(A1348&gt;=Workings!$B$7, A1348&lt;=Workings!$C$7, B1348="Scheduled", G1348&gt;0, F1348&gt;0, (F1348/G1348)&gt;0.9, OR(D1348="RAK", D1348="CMN", D1348="AGA")), (J1348/F1348)*(F1348-(G1348*0.9)), 0)</f>
        <v>0</v>
      </c>
    </row>
    <row r="1349" spans="1:12" x14ac:dyDescent="0.35">
      <c r="A1349" s="8">
        <v>45494</v>
      </c>
      <c r="B1349" s="9" t="s">
        <v>23</v>
      </c>
      <c r="C1349" s="9" t="s">
        <v>34</v>
      </c>
      <c r="D1349" s="9" t="s">
        <v>21</v>
      </c>
      <c r="E1349" s="9" t="s">
        <v>24</v>
      </c>
      <c r="F1349" s="9">
        <v>166</v>
      </c>
      <c r="G1349" s="9">
        <v>180</v>
      </c>
      <c r="H1349" s="9">
        <v>1</v>
      </c>
      <c r="I1349" s="59">
        <v>35.11</v>
      </c>
      <c r="J1349" s="59">
        <v>3993.96</v>
      </c>
      <c r="K1349" s="59">
        <v>602.91</v>
      </c>
      <c r="L1349" s="60">
        <f>IF(AND(A1349&gt;=Workings!$B$7, A1349&lt;=Workings!$C$7, B1349="Scheduled", G1349&gt;0, F1349&gt;0, (F1349/G1349)&gt;0.9, OR(D1349="RAK", D1349="CMN", D1349="AGA")), (J1349/F1349)*(F1349-(G1349*0.9)), 0)</f>
        <v>96.24</v>
      </c>
    </row>
    <row r="1350" spans="1:12" x14ac:dyDescent="0.35">
      <c r="A1350" s="8">
        <v>45495</v>
      </c>
      <c r="B1350" s="9" t="s">
        <v>23</v>
      </c>
      <c r="C1350" s="9" t="s">
        <v>34</v>
      </c>
      <c r="D1350" s="9" t="s">
        <v>38</v>
      </c>
      <c r="E1350" s="9" t="s">
        <v>22</v>
      </c>
      <c r="F1350" s="9">
        <v>159</v>
      </c>
      <c r="G1350" s="9">
        <v>180</v>
      </c>
      <c r="H1350" s="9">
        <v>1</v>
      </c>
      <c r="I1350" s="59"/>
      <c r="J1350" s="59"/>
      <c r="K1350" s="59"/>
      <c r="L1350" s="60">
        <f>IF(AND(A1350&gt;=Workings!$B$7, A1350&lt;=Workings!$C$7, B1350="Scheduled", G1350&gt;0, F1350&gt;0, (F1350/G1350)&gt;0.9, OR(D1350="RAK", D1350="CMN", D1350="AGA")), (J1350/F1350)*(F1350-(G1350*0.9)), 0)</f>
        <v>0</v>
      </c>
    </row>
    <row r="1351" spans="1:12" x14ac:dyDescent="0.35">
      <c r="A1351" s="8">
        <v>45495</v>
      </c>
      <c r="B1351" s="9" t="s">
        <v>23</v>
      </c>
      <c r="C1351" s="9" t="s">
        <v>34</v>
      </c>
      <c r="D1351" s="9" t="s">
        <v>21</v>
      </c>
      <c r="E1351" s="9" t="s">
        <v>22</v>
      </c>
      <c r="F1351" s="9">
        <v>175</v>
      </c>
      <c r="G1351" s="9">
        <v>180</v>
      </c>
      <c r="H1351" s="9">
        <v>1</v>
      </c>
      <c r="I1351" s="59"/>
      <c r="J1351" s="59"/>
      <c r="K1351" s="59"/>
      <c r="L1351" s="60">
        <f>IF(AND(A1351&gt;=Workings!$B$7, A1351&lt;=Workings!$C$7, B1351="Scheduled", G1351&gt;0, F1351&gt;0, (F1351/G1351)&gt;0.9, OR(D1351="RAK", D1351="CMN", D1351="AGA")), (J1351/F1351)*(F1351-(G1351*0.9)), 0)</f>
        <v>0</v>
      </c>
    </row>
    <row r="1352" spans="1:12" x14ac:dyDescent="0.35">
      <c r="A1352" s="8">
        <v>45495</v>
      </c>
      <c r="B1352" s="9" t="s">
        <v>23</v>
      </c>
      <c r="C1352" s="9" t="s">
        <v>34</v>
      </c>
      <c r="D1352" s="9" t="s">
        <v>39</v>
      </c>
      <c r="E1352" s="9" t="s">
        <v>22</v>
      </c>
      <c r="F1352" s="9">
        <v>139</v>
      </c>
      <c r="G1352" s="9">
        <v>144</v>
      </c>
      <c r="H1352" s="9">
        <v>1</v>
      </c>
      <c r="I1352" s="59"/>
      <c r="J1352" s="59"/>
      <c r="K1352" s="59"/>
      <c r="L1352" s="60">
        <f>IF(AND(A1352&gt;=Workings!$B$7, A1352&lt;=Workings!$C$7, B1352="Scheduled", G1352&gt;0, F1352&gt;0, (F1352/G1352)&gt;0.9, OR(D1352="RAK", D1352="CMN", D1352="AGA")), (J1352/F1352)*(F1352-(G1352*0.9)), 0)</f>
        <v>0</v>
      </c>
    </row>
    <row r="1353" spans="1:12" x14ac:dyDescent="0.35">
      <c r="A1353" s="8">
        <v>45495</v>
      </c>
      <c r="B1353" s="9" t="s">
        <v>23</v>
      </c>
      <c r="C1353" s="9" t="s">
        <v>34</v>
      </c>
      <c r="D1353" s="9" t="s">
        <v>38</v>
      </c>
      <c r="E1353" s="9" t="s">
        <v>24</v>
      </c>
      <c r="F1353" s="9">
        <v>167</v>
      </c>
      <c r="G1353" s="9">
        <v>180</v>
      </c>
      <c r="H1353" s="9">
        <v>1</v>
      </c>
      <c r="I1353" s="59">
        <v>43.89</v>
      </c>
      <c r="J1353" s="59">
        <v>4018.02</v>
      </c>
      <c r="K1353" s="59">
        <v>602.91</v>
      </c>
      <c r="L1353" s="60">
        <f>IF(AND(A1353&gt;=Workings!$B$7, A1353&lt;=Workings!$C$7, B1353="Scheduled", G1353&gt;0, F1353&gt;0, (F1353/G1353)&gt;0.9, OR(D1353="RAK", D1353="CMN", D1353="AGA")), (J1353/F1353)*(F1353-(G1353*0.9)), 0)</f>
        <v>120.3</v>
      </c>
    </row>
    <row r="1354" spans="1:12" x14ac:dyDescent="0.35">
      <c r="A1354" s="8">
        <v>45495</v>
      </c>
      <c r="B1354" s="9" t="s">
        <v>23</v>
      </c>
      <c r="C1354" s="9" t="s">
        <v>34</v>
      </c>
      <c r="D1354" s="9" t="s">
        <v>21</v>
      </c>
      <c r="E1354" s="9" t="s">
        <v>24</v>
      </c>
      <c r="F1354" s="9">
        <v>170</v>
      </c>
      <c r="G1354" s="9">
        <v>180</v>
      </c>
      <c r="H1354" s="9">
        <v>1</v>
      </c>
      <c r="I1354" s="59">
        <v>35.11</v>
      </c>
      <c r="J1354" s="59">
        <v>4090.2</v>
      </c>
      <c r="K1354" s="59">
        <v>602.91</v>
      </c>
      <c r="L1354" s="60">
        <f>IF(AND(A1354&gt;=Workings!$B$7, A1354&lt;=Workings!$C$7, B1354="Scheduled", G1354&gt;0, F1354&gt;0, (F1354/G1354)&gt;0.9, OR(D1354="RAK", D1354="CMN", D1354="AGA")), (J1354/F1354)*(F1354-(G1354*0.9)), 0)</f>
        <v>192.48</v>
      </c>
    </row>
    <row r="1355" spans="1:12" x14ac:dyDescent="0.35">
      <c r="A1355" s="8">
        <v>45495</v>
      </c>
      <c r="B1355" s="9" t="s">
        <v>23</v>
      </c>
      <c r="C1355" s="9" t="s">
        <v>34</v>
      </c>
      <c r="D1355" s="9" t="s">
        <v>39</v>
      </c>
      <c r="E1355" s="9" t="s">
        <v>24</v>
      </c>
      <c r="F1355" s="9">
        <v>146</v>
      </c>
      <c r="G1355" s="9">
        <v>144</v>
      </c>
      <c r="H1355" s="9">
        <v>1</v>
      </c>
      <c r="I1355" s="59">
        <v>31.01</v>
      </c>
      <c r="J1355" s="59">
        <v>3512.76</v>
      </c>
      <c r="K1355" s="59">
        <v>532.44000000000005</v>
      </c>
      <c r="L1355" s="60">
        <f>IF(AND(A1355&gt;=Workings!$B$7, A1355&lt;=Workings!$C$7, B1355="Scheduled", G1355&gt;0, F1355&gt;0, (F1355/G1355)&gt;0.9, OR(D1355="RAK", D1355="CMN", D1355="AGA")), (J1355/F1355)*(F1355-(G1355*0.9)), 0)</f>
        <v>394.58400000000017</v>
      </c>
    </row>
    <row r="1356" spans="1:12" x14ac:dyDescent="0.35">
      <c r="A1356" s="8">
        <v>45496</v>
      </c>
      <c r="B1356" s="9" t="s">
        <v>23</v>
      </c>
      <c r="C1356" s="9" t="s">
        <v>34</v>
      </c>
      <c r="D1356" s="9" t="s">
        <v>38</v>
      </c>
      <c r="E1356" s="9" t="s">
        <v>22</v>
      </c>
      <c r="F1356" s="9">
        <v>149</v>
      </c>
      <c r="G1356" s="9">
        <v>150</v>
      </c>
      <c r="H1356" s="9">
        <v>1</v>
      </c>
      <c r="I1356" s="59"/>
      <c r="J1356" s="59"/>
      <c r="K1356" s="59"/>
      <c r="L1356" s="60">
        <f>IF(AND(A1356&gt;=Workings!$B$7, A1356&lt;=Workings!$C$7, B1356="Scheduled", G1356&gt;0, F1356&gt;0, (F1356/G1356)&gt;0.9, OR(D1356="RAK", D1356="CMN", D1356="AGA")), (J1356/F1356)*(F1356-(G1356*0.9)), 0)</f>
        <v>0</v>
      </c>
    </row>
    <row r="1357" spans="1:12" x14ac:dyDescent="0.35">
      <c r="A1357" s="8">
        <v>45496</v>
      </c>
      <c r="B1357" s="9" t="s">
        <v>23</v>
      </c>
      <c r="C1357" s="9" t="s">
        <v>34</v>
      </c>
      <c r="D1357" s="9" t="s">
        <v>38</v>
      </c>
      <c r="E1357" s="9" t="s">
        <v>24</v>
      </c>
      <c r="F1357" s="9">
        <v>131</v>
      </c>
      <c r="G1357" s="9">
        <v>150</v>
      </c>
      <c r="H1357" s="9">
        <v>1</v>
      </c>
      <c r="I1357" s="59">
        <v>31.01</v>
      </c>
      <c r="J1357" s="59">
        <v>3151.86</v>
      </c>
      <c r="K1357" s="59">
        <v>532.44000000000005</v>
      </c>
      <c r="L1357" s="60">
        <f>IF(AND(A1357&gt;=Workings!$B$7, A1357&lt;=Workings!$C$7, B1357="Scheduled", G1357&gt;0, F1357&gt;0, (F1357/G1357)&gt;0.9, OR(D1357="RAK", D1357="CMN", D1357="AGA")), (J1357/F1357)*(F1357-(G1357*0.9)), 0)</f>
        <v>0</v>
      </c>
    </row>
    <row r="1358" spans="1:12" x14ac:dyDescent="0.35">
      <c r="A1358" s="8">
        <v>45497</v>
      </c>
      <c r="B1358" s="9" t="s">
        <v>23</v>
      </c>
      <c r="C1358" s="9" t="s">
        <v>34</v>
      </c>
      <c r="D1358" s="9" t="s">
        <v>21</v>
      </c>
      <c r="E1358" s="9" t="s">
        <v>22</v>
      </c>
      <c r="F1358" s="9">
        <v>126</v>
      </c>
      <c r="G1358" s="9">
        <v>150</v>
      </c>
      <c r="H1358" s="9">
        <v>1</v>
      </c>
      <c r="I1358" s="59"/>
      <c r="J1358" s="59"/>
      <c r="K1358" s="59"/>
      <c r="L1358" s="60">
        <f>IF(AND(A1358&gt;=Workings!$B$7, A1358&lt;=Workings!$C$7, B1358="Scheduled", G1358&gt;0, F1358&gt;0, (F1358/G1358)&gt;0.9, OR(D1358="RAK", D1358="CMN", D1358="AGA")), (J1358/F1358)*(F1358-(G1358*0.9)), 0)</f>
        <v>0</v>
      </c>
    </row>
    <row r="1359" spans="1:12" x14ac:dyDescent="0.35">
      <c r="A1359" s="8">
        <v>45497</v>
      </c>
      <c r="B1359" s="9" t="s">
        <v>23</v>
      </c>
      <c r="C1359" s="9" t="s">
        <v>34</v>
      </c>
      <c r="D1359" s="9" t="s">
        <v>39</v>
      </c>
      <c r="E1359" s="9" t="s">
        <v>22</v>
      </c>
      <c r="F1359" s="9">
        <v>142</v>
      </c>
      <c r="G1359" s="9">
        <v>150</v>
      </c>
      <c r="H1359" s="9">
        <v>1</v>
      </c>
      <c r="I1359" s="59"/>
      <c r="J1359" s="59"/>
      <c r="K1359" s="59"/>
      <c r="L1359" s="60">
        <f>IF(AND(A1359&gt;=Workings!$B$7, A1359&lt;=Workings!$C$7, B1359="Scheduled", G1359&gt;0, F1359&gt;0, (F1359/G1359)&gt;0.9, OR(D1359="RAK", D1359="CMN", D1359="AGA")), (J1359/F1359)*(F1359-(G1359*0.9)), 0)</f>
        <v>0</v>
      </c>
    </row>
    <row r="1360" spans="1:12" x14ac:dyDescent="0.35">
      <c r="A1360" s="8">
        <v>45497</v>
      </c>
      <c r="B1360" s="9" t="s">
        <v>23</v>
      </c>
      <c r="C1360" s="9" t="s">
        <v>34</v>
      </c>
      <c r="D1360" s="9" t="s">
        <v>39</v>
      </c>
      <c r="E1360" s="9" t="s">
        <v>24</v>
      </c>
      <c r="F1360" s="9">
        <v>140</v>
      </c>
      <c r="G1360" s="9">
        <v>150</v>
      </c>
      <c r="H1360" s="9">
        <v>1</v>
      </c>
      <c r="I1360" s="59">
        <v>38.76</v>
      </c>
      <c r="J1360" s="59">
        <v>3368.4</v>
      </c>
      <c r="K1360" s="59">
        <v>532.44000000000005</v>
      </c>
      <c r="L1360" s="60">
        <f>IF(AND(A1360&gt;=Workings!$B$7, A1360&lt;=Workings!$C$7, B1360="Scheduled", G1360&gt;0, F1360&gt;0, (F1360/G1360)&gt;0.9, OR(D1360="RAK", D1360="CMN", D1360="AGA")), (J1360/F1360)*(F1360-(G1360*0.9)), 0)</f>
        <v>120.30000000000001</v>
      </c>
    </row>
    <row r="1361" spans="1:12" x14ac:dyDescent="0.35">
      <c r="A1361" s="8">
        <v>45497</v>
      </c>
      <c r="B1361" s="9" t="s">
        <v>23</v>
      </c>
      <c r="C1361" s="9" t="s">
        <v>34</v>
      </c>
      <c r="D1361" s="9" t="s">
        <v>21</v>
      </c>
      <c r="E1361" s="9" t="s">
        <v>24</v>
      </c>
      <c r="F1361" s="9">
        <v>141</v>
      </c>
      <c r="G1361" s="9">
        <v>150</v>
      </c>
      <c r="H1361" s="9">
        <v>1</v>
      </c>
      <c r="I1361" s="59">
        <v>23.26</v>
      </c>
      <c r="J1361" s="59">
        <v>3392.46</v>
      </c>
      <c r="K1361" s="59">
        <v>532.44000000000005</v>
      </c>
      <c r="L1361" s="60">
        <f>IF(AND(A1361&gt;=Workings!$B$7, A1361&lt;=Workings!$C$7, B1361="Scheduled", G1361&gt;0, F1361&gt;0, (F1361/G1361)&gt;0.9, OR(D1361="RAK", D1361="CMN", D1361="AGA")), (J1361/F1361)*(F1361-(G1361*0.9)), 0)</f>
        <v>144.35999999999999</v>
      </c>
    </row>
    <row r="1362" spans="1:12" x14ac:dyDescent="0.35">
      <c r="A1362" s="8">
        <v>45498</v>
      </c>
      <c r="B1362" s="9" t="s">
        <v>23</v>
      </c>
      <c r="C1362" s="9" t="s">
        <v>34</v>
      </c>
      <c r="D1362" s="9" t="s">
        <v>38</v>
      </c>
      <c r="E1362" s="9" t="s">
        <v>22</v>
      </c>
      <c r="F1362" s="9">
        <v>170</v>
      </c>
      <c r="G1362" s="9">
        <v>180</v>
      </c>
      <c r="H1362" s="9">
        <v>1</v>
      </c>
      <c r="I1362" s="59"/>
      <c r="J1362" s="59"/>
      <c r="K1362" s="59"/>
      <c r="L1362" s="60">
        <f>IF(AND(A1362&gt;=Workings!$B$7, A1362&lt;=Workings!$C$7, B1362="Scheduled", G1362&gt;0, F1362&gt;0, (F1362/G1362)&gt;0.9, OR(D1362="RAK", D1362="CMN", D1362="AGA")), (J1362/F1362)*(F1362-(G1362*0.9)), 0)</f>
        <v>0</v>
      </c>
    </row>
    <row r="1363" spans="1:12" x14ac:dyDescent="0.35">
      <c r="A1363" s="8">
        <v>45498</v>
      </c>
      <c r="B1363" s="9" t="s">
        <v>23</v>
      </c>
      <c r="C1363" s="9" t="s">
        <v>34</v>
      </c>
      <c r="D1363" s="9" t="s">
        <v>21</v>
      </c>
      <c r="E1363" s="9" t="s">
        <v>22</v>
      </c>
      <c r="F1363" s="9">
        <v>136</v>
      </c>
      <c r="G1363" s="9">
        <v>148</v>
      </c>
      <c r="H1363" s="9">
        <v>1</v>
      </c>
      <c r="I1363" s="59"/>
      <c r="J1363" s="59"/>
      <c r="K1363" s="59"/>
      <c r="L1363" s="60">
        <f>IF(AND(A1363&gt;=Workings!$B$7, A1363&lt;=Workings!$C$7, B1363="Scheduled", G1363&gt;0, F1363&gt;0, (F1363/G1363)&gt;0.9, OR(D1363="RAK", D1363="CMN", D1363="AGA")), (J1363/F1363)*(F1363-(G1363*0.9)), 0)</f>
        <v>0</v>
      </c>
    </row>
    <row r="1364" spans="1:12" x14ac:dyDescent="0.35">
      <c r="A1364" s="8">
        <v>45498</v>
      </c>
      <c r="B1364" s="9" t="s">
        <v>23</v>
      </c>
      <c r="C1364" s="9" t="s">
        <v>34</v>
      </c>
      <c r="D1364" s="9" t="s">
        <v>38</v>
      </c>
      <c r="E1364" s="9" t="s">
        <v>24</v>
      </c>
      <c r="F1364" s="9">
        <v>175</v>
      </c>
      <c r="G1364" s="9">
        <v>180</v>
      </c>
      <c r="H1364" s="9">
        <v>1</v>
      </c>
      <c r="I1364" s="59">
        <v>43.89</v>
      </c>
      <c r="J1364" s="59">
        <v>4210.5</v>
      </c>
      <c r="K1364" s="59">
        <v>602.91</v>
      </c>
      <c r="L1364" s="60">
        <f>IF(AND(A1364&gt;=Workings!$B$7, A1364&lt;=Workings!$C$7, B1364="Scheduled", G1364&gt;0, F1364&gt;0, (F1364/G1364)&gt;0.9, OR(D1364="RAK", D1364="CMN", D1364="AGA")), (J1364/F1364)*(F1364-(G1364*0.9)), 0)</f>
        <v>312.77999999999997</v>
      </c>
    </row>
    <row r="1365" spans="1:12" x14ac:dyDescent="0.35">
      <c r="A1365" s="8">
        <v>45498</v>
      </c>
      <c r="B1365" s="9" t="s">
        <v>23</v>
      </c>
      <c r="C1365" s="9" t="s">
        <v>34</v>
      </c>
      <c r="D1365" s="9" t="s">
        <v>21</v>
      </c>
      <c r="E1365" s="9" t="s">
        <v>24</v>
      </c>
      <c r="F1365" s="9">
        <v>142</v>
      </c>
      <c r="G1365" s="9">
        <v>148</v>
      </c>
      <c r="H1365" s="9">
        <v>1</v>
      </c>
      <c r="I1365" s="59">
        <v>38.76</v>
      </c>
      <c r="J1365" s="59">
        <v>3416.52</v>
      </c>
      <c r="K1365" s="59">
        <v>532.44000000000005</v>
      </c>
      <c r="L1365" s="60">
        <f>IF(AND(A1365&gt;=Workings!$B$7, A1365&lt;=Workings!$C$7, B1365="Scheduled", G1365&gt;0, F1365&gt;0, (F1365/G1365)&gt;0.9, OR(D1365="RAK", D1365="CMN", D1365="AGA")), (J1365/F1365)*(F1365-(G1365*0.9)), 0)</f>
        <v>211.72799999999958</v>
      </c>
    </row>
    <row r="1366" spans="1:12" x14ac:dyDescent="0.35">
      <c r="A1366" s="8">
        <v>45499</v>
      </c>
      <c r="B1366" s="9" t="s">
        <v>23</v>
      </c>
      <c r="C1366" s="9" t="s">
        <v>34</v>
      </c>
      <c r="D1366" s="9" t="s">
        <v>38</v>
      </c>
      <c r="E1366" s="9" t="s">
        <v>22</v>
      </c>
      <c r="F1366" s="9">
        <v>152</v>
      </c>
      <c r="G1366" s="9">
        <v>180</v>
      </c>
      <c r="H1366" s="9">
        <v>1</v>
      </c>
      <c r="I1366" s="59"/>
      <c r="J1366" s="59"/>
      <c r="K1366" s="59"/>
      <c r="L1366" s="60">
        <f>IF(AND(A1366&gt;=Workings!$B$7, A1366&lt;=Workings!$C$7, B1366="Scheduled", G1366&gt;0, F1366&gt;0, (F1366/G1366)&gt;0.9, OR(D1366="RAK", D1366="CMN", D1366="AGA")), (J1366/F1366)*(F1366-(G1366*0.9)), 0)</f>
        <v>0</v>
      </c>
    </row>
    <row r="1367" spans="1:12" x14ac:dyDescent="0.35">
      <c r="A1367" s="8">
        <v>45499</v>
      </c>
      <c r="B1367" s="9" t="s">
        <v>23</v>
      </c>
      <c r="C1367" s="9" t="s">
        <v>34</v>
      </c>
      <c r="D1367" s="9" t="s">
        <v>39</v>
      </c>
      <c r="E1367" s="9" t="s">
        <v>22</v>
      </c>
      <c r="F1367" s="9">
        <v>169</v>
      </c>
      <c r="G1367" s="9">
        <v>180</v>
      </c>
      <c r="H1367" s="9">
        <v>1</v>
      </c>
      <c r="I1367" s="59"/>
      <c r="J1367" s="59"/>
      <c r="K1367" s="59"/>
      <c r="L1367" s="60">
        <f>IF(AND(A1367&gt;=Workings!$B$7, A1367&lt;=Workings!$C$7, B1367="Scheduled", G1367&gt;0, F1367&gt;0, (F1367/G1367)&gt;0.9, OR(D1367="RAK", D1367="CMN", D1367="AGA")), (J1367/F1367)*(F1367-(G1367*0.9)), 0)</f>
        <v>0</v>
      </c>
    </row>
    <row r="1368" spans="1:12" x14ac:dyDescent="0.35">
      <c r="A1368" s="8">
        <v>45499</v>
      </c>
      <c r="B1368" s="9" t="s">
        <v>23</v>
      </c>
      <c r="C1368" s="9" t="s">
        <v>34</v>
      </c>
      <c r="D1368" s="9" t="s">
        <v>21</v>
      </c>
      <c r="E1368" s="9" t="s">
        <v>22</v>
      </c>
      <c r="F1368" s="9">
        <v>125</v>
      </c>
      <c r="G1368" s="9">
        <v>144</v>
      </c>
      <c r="H1368" s="9">
        <v>1</v>
      </c>
      <c r="I1368" s="59"/>
      <c r="J1368" s="59"/>
      <c r="K1368" s="59"/>
      <c r="L1368" s="60">
        <f>IF(AND(A1368&gt;=Workings!$B$7, A1368&lt;=Workings!$C$7, B1368="Scheduled", G1368&gt;0, F1368&gt;0, (F1368/G1368)&gt;0.9, OR(D1368="RAK", D1368="CMN", D1368="AGA")), (J1368/F1368)*(F1368-(G1368*0.9)), 0)</f>
        <v>0</v>
      </c>
    </row>
    <row r="1369" spans="1:12" x14ac:dyDescent="0.35">
      <c r="A1369" s="8">
        <v>45499</v>
      </c>
      <c r="B1369" s="9" t="s">
        <v>23</v>
      </c>
      <c r="C1369" s="9" t="s">
        <v>34</v>
      </c>
      <c r="D1369" s="9" t="s">
        <v>38</v>
      </c>
      <c r="E1369" s="9" t="s">
        <v>24</v>
      </c>
      <c r="F1369" s="9">
        <v>175</v>
      </c>
      <c r="G1369" s="9">
        <v>180</v>
      </c>
      <c r="H1369" s="9">
        <v>1</v>
      </c>
      <c r="I1369" s="59">
        <v>35.11</v>
      </c>
      <c r="J1369" s="59">
        <v>4210.5</v>
      </c>
      <c r="K1369" s="59">
        <v>602.91</v>
      </c>
      <c r="L1369" s="60">
        <f>IF(AND(A1369&gt;=Workings!$B$7, A1369&lt;=Workings!$C$7, B1369="Scheduled", G1369&gt;0, F1369&gt;0, (F1369/G1369)&gt;0.9, OR(D1369="RAK", D1369="CMN", D1369="AGA")), (J1369/F1369)*(F1369-(G1369*0.9)), 0)</f>
        <v>312.77999999999997</v>
      </c>
    </row>
    <row r="1370" spans="1:12" x14ac:dyDescent="0.35">
      <c r="A1370" s="8">
        <v>45499</v>
      </c>
      <c r="B1370" s="9" t="s">
        <v>23</v>
      </c>
      <c r="C1370" s="9" t="s">
        <v>34</v>
      </c>
      <c r="D1370" s="9" t="s">
        <v>39</v>
      </c>
      <c r="E1370" s="9" t="s">
        <v>24</v>
      </c>
      <c r="F1370" s="9">
        <v>145</v>
      </c>
      <c r="G1370" s="9">
        <v>180</v>
      </c>
      <c r="H1370" s="9">
        <v>1</v>
      </c>
      <c r="I1370" s="59">
        <v>35.11</v>
      </c>
      <c r="J1370" s="59">
        <v>3488.7</v>
      </c>
      <c r="K1370" s="59">
        <v>602.91</v>
      </c>
      <c r="L1370" s="60">
        <f>IF(AND(A1370&gt;=Workings!$B$7, A1370&lt;=Workings!$C$7, B1370="Scheduled", G1370&gt;0, F1370&gt;0, (F1370/G1370)&gt;0.9, OR(D1370="RAK", D1370="CMN", D1370="AGA")), (J1370/F1370)*(F1370-(G1370*0.9)), 0)</f>
        <v>0</v>
      </c>
    </row>
    <row r="1371" spans="1:12" x14ac:dyDescent="0.35">
      <c r="A1371" s="8">
        <v>45499</v>
      </c>
      <c r="B1371" s="9" t="s">
        <v>23</v>
      </c>
      <c r="C1371" s="9" t="s">
        <v>34</v>
      </c>
      <c r="D1371" s="9" t="s">
        <v>21</v>
      </c>
      <c r="E1371" s="9" t="s">
        <v>24</v>
      </c>
      <c r="F1371" s="9">
        <v>131</v>
      </c>
      <c r="G1371" s="9">
        <v>144</v>
      </c>
      <c r="H1371" s="9">
        <v>1</v>
      </c>
      <c r="I1371" s="59">
        <v>31.01</v>
      </c>
      <c r="J1371" s="59">
        <v>3151.86</v>
      </c>
      <c r="K1371" s="59">
        <v>532.44000000000005</v>
      </c>
      <c r="L1371" s="60">
        <f>IF(AND(A1371&gt;=Workings!$B$7, A1371&lt;=Workings!$C$7, B1371="Scheduled", G1371&gt;0, F1371&gt;0, (F1371/G1371)&gt;0.9, OR(D1371="RAK", D1371="CMN", D1371="AGA")), (J1371/F1371)*(F1371-(G1371*0.9)), 0)</f>
        <v>33.68400000000014</v>
      </c>
    </row>
    <row r="1372" spans="1:12" x14ac:dyDescent="0.35">
      <c r="A1372" s="8">
        <v>45500</v>
      </c>
      <c r="B1372" s="9" t="s">
        <v>23</v>
      </c>
      <c r="C1372" s="9" t="s">
        <v>34</v>
      </c>
      <c r="D1372" s="9" t="s">
        <v>38</v>
      </c>
      <c r="E1372" s="9" t="s">
        <v>22</v>
      </c>
      <c r="F1372" s="9">
        <v>169</v>
      </c>
      <c r="G1372" s="9">
        <v>189</v>
      </c>
      <c r="H1372" s="9">
        <v>1</v>
      </c>
      <c r="I1372" s="59"/>
      <c r="J1372" s="59"/>
      <c r="K1372" s="59"/>
      <c r="L1372" s="60">
        <f>IF(AND(A1372&gt;=Workings!$B$7, A1372&lt;=Workings!$C$7, B1372="Scheduled", G1372&gt;0, F1372&gt;0, (F1372/G1372)&gt;0.9, OR(D1372="RAK", D1372="CMN", D1372="AGA")), (J1372/F1372)*(F1372-(G1372*0.9)), 0)</f>
        <v>0</v>
      </c>
    </row>
    <row r="1373" spans="1:12" x14ac:dyDescent="0.35">
      <c r="A1373" s="8">
        <v>45500</v>
      </c>
      <c r="B1373" s="9" t="s">
        <v>23</v>
      </c>
      <c r="C1373" s="9" t="s">
        <v>34</v>
      </c>
      <c r="D1373" s="9" t="s">
        <v>21</v>
      </c>
      <c r="E1373" s="9" t="s">
        <v>22</v>
      </c>
      <c r="F1373" s="9">
        <v>105</v>
      </c>
      <c r="G1373" s="9">
        <v>144</v>
      </c>
      <c r="H1373" s="9">
        <v>1</v>
      </c>
      <c r="I1373" s="59"/>
      <c r="J1373" s="59"/>
      <c r="K1373" s="59"/>
      <c r="L1373" s="60">
        <f>IF(AND(A1373&gt;=Workings!$B$7, A1373&lt;=Workings!$C$7, B1373="Scheduled", G1373&gt;0, F1373&gt;0, (F1373/G1373)&gt;0.9, OR(D1373="RAK", D1373="CMN", D1373="AGA")), (J1373/F1373)*(F1373-(G1373*0.9)), 0)</f>
        <v>0</v>
      </c>
    </row>
    <row r="1374" spans="1:12" x14ac:dyDescent="0.35">
      <c r="A1374" s="8">
        <v>45500</v>
      </c>
      <c r="B1374" s="9" t="s">
        <v>23</v>
      </c>
      <c r="C1374" s="9" t="s">
        <v>34</v>
      </c>
      <c r="D1374" s="9" t="s">
        <v>38</v>
      </c>
      <c r="E1374" s="9" t="s">
        <v>24</v>
      </c>
      <c r="F1374" s="9">
        <v>160</v>
      </c>
      <c r="G1374" s="9">
        <v>189</v>
      </c>
      <c r="H1374" s="9">
        <v>1</v>
      </c>
      <c r="I1374" s="59">
        <v>45.6</v>
      </c>
      <c r="J1374" s="59">
        <v>3849.6</v>
      </c>
      <c r="K1374" s="59">
        <v>626.4</v>
      </c>
      <c r="L1374" s="60">
        <f>IF(AND(A1374&gt;=Workings!$B$7, A1374&lt;=Workings!$C$7, B1374="Scheduled", G1374&gt;0, F1374&gt;0, (F1374/G1374)&gt;0.9, OR(D1374="RAK", D1374="CMN", D1374="AGA")), (J1374/F1374)*(F1374-(G1374*0.9)), 0)</f>
        <v>0</v>
      </c>
    </row>
    <row r="1375" spans="1:12" x14ac:dyDescent="0.35">
      <c r="A1375" s="8">
        <v>45500</v>
      </c>
      <c r="B1375" s="9" t="s">
        <v>23</v>
      </c>
      <c r="C1375" s="9" t="s">
        <v>34</v>
      </c>
      <c r="D1375" s="9" t="s">
        <v>21</v>
      </c>
      <c r="E1375" s="9" t="s">
        <v>24</v>
      </c>
      <c r="F1375" s="9">
        <v>107</v>
      </c>
      <c r="G1375" s="9">
        <v>144</v>
      </c>
      <c r="H1375" s="9">
        <v>1</v>
      </c>
      <c r="I1375" s="59">
        <v>23.26</v>
      </c>
      <c r="J1375" s="59">
        <v>2574.42</v>
      </c>
      <c r="K1375" s="59">
        <v>532.44000000000005</v>
      </c>
      <c r="L1375" s="60">
        <f>IF(AND(A1375&gt;=Workings!$B$7, A1375&lt;=Workings!$C$7, B1375="Scheduled", G1375&gt;0, F1375&gt;0, (F1375/G1375)&gt;0.9, OR(D1375="RAK", D1375="CMN", D1375="AGA")), (J1375/F1375)*(F1375-(G1375*0.9)), 0)</f>
        <v>0</v>
      </c>
    </row>
    <row r="1376" spans="1:12" x14ac:dyDescent="0.35">
      <c r="A1376" s="8">
        <v>45501</v>
      </c>
      <c r="B1376" s="9" t="s">
        <v>23</v>
      </c>
      <c r="C1376" s="9" t="s">
        <v>34</v>
      </c>
      <c r="D1376" s="9" t="s">
        <v>21</v>
      </c>
      <c r="E1376" s="9" t="s">
        <v>22</v>
      </c>
      <c r="F1376" s="9">
        <v>175</v>
      </c>
      <c r="G1376" s="9">
        <v>180</v>
      </c>
      <c r="H1376" s="9">
        <v>1</v>
      </c>
      <c r="I1376" s="59"/>
      <c r="J1376" s="59"/>
      <c r="K1376" s="59"/>
      <c r="L1376" s="60">
        <f>IF(AND(A1376&gt;=Workings!$B$7, A1376&lt;=Workings!$C$7, B1376="Scheduled", G1376&gt;0, F1376&gt;0, (F1376/G1376)&gt;0.9, OR(D1376="RAK", D1376="CMN", D1376="AGA")), (J1376/F1376)*(F1376-(G1376*0.9)), 0)</f>
        <v>0</v>
      </c>
    </row>
    <row r="1377" spans="1:12" x14ac:dyDescent="0.35">
      <c r="A1377" s="8">
        <v>45501</v>
      </c>
      <c r="B1377" s="9" t="s">
        <v>23</v>
      </c>
      <c r="C1377" s="9" t="s">
        <v>34</v>
      </c>
      <c r="D1377" s="9" t="s">
        <v>39</v>
      </c>
      <c r="E1377" s="9" t="s">
        <v>22</v>
      </c>
      <c r="F1377" s="9">
        <v>147</v>
      </c>
      <c r="G1377" s="9">
        <v>150</v>
      </c>
      <c r="H1377" s="9">
        <v>1</v>
      </c>
      <c r="I1377" s="59"/>
      <c r="J1377" s="59"/>
      <c r="K1377" s="59"/>
      <c r="L1377" s="60">
        <f>IF(AND(A1377&gt;=Workings!$B$7, A1377&lt;=Workings!$C$7, B1377="Scheduled", G1377&gt;0, F1377&gt;0, (F1377/G1377)&gt;0.9, OR(D1377="RAK", D1377="CMN", D1377="AGA")), (J1377/F1377)*(F1377-(G1377*0.9)), 0)</f>
        <v>0</v>
      </c>
    </row>
    <row r="1378" spans="1:12" x14ac:dyDescent="0.35">
      <c r="A1378" s="8">
        <v>45501</v>
      </c>
      <c r="B1378" s="9" t="s">
        <v>23</v>
      </c>
      <c r="C1378" s="9" t="s">
        <v>34</v>
      </c>
      <c r="D1378" s="9" t="s">
        <v>21</v>
      </c>
      <c r="E1378" s="9" t="s">
        <v>24</v>
      </c>
      <c r="F1378" s="9">
        <v>176</v>
      </c>
      <c r="G1378" s="9">
        <v>180</v>
      </c>
      <c r="H1378" s="9">
        <v>1</v>
      </c>
      <c r="I1378" s="59">
        <v>26.33</v>
      </c>
      <c r="J1378" s="59">
        <v>4234.5600000000004</v>
      </c>
      <c r="K1378" s="59">
        <v>602.91</v>
      </c>
      <c r="L1378" s="60">
        <f>IF(AND(A1378&gt;=Workings!$B$7, A1378&lt;=Workings!$C$7, B1378="Scheduled", G1378&gt;0, F1378&gt;0, (F1378/G1378)&gt;0.9, OR(D1378="RAK", D1378="CMN", D1378="AGA")), (J1378/F1378)*(F1378-(G1378*0.9)), 0)</f>
        <v>336.84000000000003</v>
      </c>
    </row>
    <row r="1379" spans="1:12" x14ac:dyDescent="0.35">
      <c r="A1379" s="8">
        <v>45501</v>
      </c>
      <c r="B1379" s="9" t="s">
        <v>23</v>
      </c>
      <c r="C1379" s="9" t="s">
        <v>34</v>
      </c>
      <c r="D1379" s="9" t="s">
        <v>39</v>
      </c>
      <c r="E1379" s="9" t="s">
        <v>24</v>
      </c>
      <c r="F1379" s="9">
        <v>94</v>
      </c>
      <c r="G1379" s="9">
        <v>150</v>
      </c>
      <c r="H1379" s="9">
        <v>1</v>
      </c>
      <c r="I1379" s="59">
        <v>23.26</v>
      </c>
      <c r="J1379" s="59">
        <v>2261.64</v>
      </c>
      <c r="K1379" s="59">
        <v>532.44000000000005</v>
      </c>
      <c r="L1379" s="60">
        <f>IF(AND(A1379&gt;=Workings!$B$7, A1379&lt;=Workings!$C$7, B1379="Scheduled", G1379&gt;0, F1379&gt;0, (F1379/G1379)&gt;0.9, OR(D1379="RAK", D1379="CMN", D1379="AGA")), (J1379/F1379)*(F1379-(G1379*0.9)), 0)</f>
        <v>0</v>
      </c>
    </row>
    <row r="1380" spans="1:12" x14ac:dyDescent="0.35">
      <c r="A1380" s="8">
        <v>45502</v>
      </c>
      <c r="B1380" s="9" t="s">
        <v>23</v>
      </c>
      <c r="C1380" s="9" t="s">
        <v>34</v>
      </c>
      <c r="D1380" s="9" t="s">
        <v>38</v>
      </c>
      <c r="E1380" s="9" t="s">
        <v>22</v>
      </c>
      <c r="F1380" s="9">
        <v>174</v>
      </c>
      <c r="G1380" s="9">
        <v>180</v>
      </c>
      <c r="H1380" s="9">
        <v>1</v>
      </c>
      <c r="I1380" s="59"/>
      <c r="J1380" s="59"/>
      <c r="K1380" s="59"/>
      <c r="L1380" s="60">
        <f>IF(AND(A1380&gt;=Workings!$B$7, A1380&lt;=Workings!$C$7, B1380="Scheduled", G1380&gt;0, F1380&gt;0, (F1380/G1380)&gt;0.9, OR(D1380="RAK", D1380="CMN", D1380="AGA")), (J1380/F1380)*(F1380-(G1380*0.9)), 0)</f>
        <v>0</v>
      </c>
    </row>
    <row r="1381" spans="1:12" x14ac:dyDescent="0.35">
      <c r="A1381" s="8">
        <v>45502</v>
      </c>
      <c r="B1381" s="9" t="s">
        <v>23</v>
      </c>
      <c r="C1381" s="9" t="s">
        <v>34</v>
      </c>
      <c r="D1381" s="9" t="s">
        <v>21</v>
      </c>
      <c r="E1381" s="9" t="s">
        <v>22</v>
      </c>
      <c r="F1381" s="9">
        <v>172</v>
      </c>
      <c r="G1381" s="9">
        <v>174</v>
      </c>
      <c r="H1381" s="9">
        <v>1</v>
      </c>
      <c r="I1381" s="59"/>
      <c r="J1381" s="59"/>
      <c r="K1381" s="59"/>
      <c r="L1381" s="60">
        <f>IF(AND(A1381&gt;=Workings!$B$7, A1381&lt;=Workings!$C$7, B1381="Scheduled", G1381&gt;0, F1381&gt;0, (F1381/G1381)&gt;0.9, OR(D1381="RAK", D1381="CMN", D1381="AGA")), (J1381/F1381)*(F1381-(G1381*0.9)), 0)</f>
        <v>0</v>
      </c>
    </row>
    <row r="1382" spans="1:12" x14ac:dyDescent="0.35">
      <c r="A1382" s="8">
        <v>45502</v>
      </c>
      <c r="B1382" s="9" t="s">
        <v>23</v>
      </c>
      <c r="C1382" s="9" t="s">
        <v>34</v>
      </c>
      <c r="D1382" s="9" t="s">
        <v>39</v>
      </c>
      <c r="E1382" s="9" t="s">
        <v>22</v>
      </c>
      <c r="F1382" s="9">
        <v>135</v>
      </c>
      <c r="G1382" s="9">
        <v>150</v>
      </c>
      <c r="H1382" s="9">
        <v>1</v>
      </c>
      <c r="I1382" s="59"/>
      <c r="J1382" s="59"/>
      <c r="K1382" s="59"/>
      <c r="L1382" s="60">
        <f>IF(AND(A1382&gt;=Workings!$B$7, A1382&lt;=Workings!$C$7, B1382="Scheduled", G1382&gt;0, F1382&gt;0, (F1382/G1382)&gt;0.9, OR(D1382="RAK", D1382="CMN", D1382="AGA")), (J1382/F1382)*(F1382-(G1382*0.9)), 0)</f>
        <v>0</v>
      </c>
    </row>
    <row r="1383" spans="1:12" x14ac:dyDescent="0.35">
      <c r="A1383" s="8">
        <v>45502</v>
      </c>
      <c r="B1383" s="9" t="s">
        <v>23</v>
      </c>
      <c r="C1383" s="9" t="s">
        <v>34</v>
      </c>
      <c r="D1383" s="9" t="s">
        <v>38</v>
      </c>
      <c r="E1383" s="9" t="s">
        <v>24</v>
      </c>
      <c r="F1383" s="9">
        <v>167</v>
      </c>
      <c r="G1383" s="9">
        <v>180</v>
      </c>
      <c r="H1383" s="9">
        <v>1</v>
      </c>
      <c r="I1383" s="59">
        <v>52.67</v>
      </c>
      <c r="J1383" s="59">
        <v>4018.02</v>
      </c>
      <c r="K1383" s="59">
        <v>602.91</v>
      </c>
      <c r="L1383" s="60">
        <f>IF(AND(A1383&gt;=Workings!$B$7, A1383&lt;=Workings!$C$7, B1383="Scheduled", G1383&gt;0, F1383&gt;0, (F1383/G1383)&gt;0.9, OR(D1383="RAK", D1383="CMN", D1383="AGA")), (J1383/F1383)*(F1383-(G1383*0.9)), 0)</f>
        <v>120.3</v>
      </c>
    </row>
    <row r="1384" spans="1:12" x14ac:dyDescent="0.35">
      <c r="A1384" s="8">
        <v>45502</v>
      </c>
      <c r="B1384" s="9" t="s">
        <v>23</v>
      </c>
      <c r="C1384" s="9" t="s">
        <v>34</v>
      </c>
      <c r="D1384" s="9" t="s">
        <v>21</v>
      </c>
      <c r="E1384" s="9" t="s">
        <v>24</v>
      </c>
      <c r="F1384" s="9">
        <v>159</v>
      </c>
      <c r="G1384" s="9">
        <v>174</v>
      </c>
      <c r="H1384" s="9">
        <v>1</v>
      </c>
      <c r="I1384" s="59">
        <v>43.89</v>
      </c>
      <c r="J1384" s="59">
        <v>3825.54</v>
      </c>
      <c r="K1384" s="59">
        <v>602.91</v>
      </c>
      <c r="L1384" s="60">
        <f>IF(AND(A1384&gt;=Workings!$B$7, A1384&lt;=Workings!$C$7, B1384="Scheduled", G1384&gt;0, F1384&gt;0, (F1384/G1384)&gt;0.9, OR(D1384="RAK", D1384="CMN", D1384="AGA")), (J1384/F1384)*(F1384-(G1384*0.9)), 0)</f>
        <v>57.744000000000135</v>
      </c>
    </row>
    <row r="1385" spans="1:12" x14ac:dyDescent="0.35">
      <c r="A1385" s="8">
        <v>45502</v>
      </c>
      <c r="B1385" s="9" t="s">
        <v>23</v>
      </c>
      <c r="C1385" s="9" t="s">
        <v>34</v>
      </c>
      <c r="D1385" s="9" t="s">
        <v>39</v>
      </c>
      <c r="E1385" s="9" t="s">
        <v>24</v>
      </c>
      <c r="F1385" s="9">
        <v>76</v>
      </c>
      <c r="G1385" s="9">
        <v>150</v>
      </c>
      <c r="H1385" s="9">
        <v>1</v>
      </c>
      <c r="I1385" s="59">
        <v>31.01</v>
      </c>
      <c r="J1385" s="59">
        <v>1828.56</v>
      </c>
      <c r="K1385" s="59">
        <v>532.44000000000005</v>
      </c>
      <c r="L1385" s="60">
        <f>IF(AND(A1385&gt;=Workings!$B$7, A1385&lt;=Workings!$C$7, B1385="Scheduled", G1385&gt;0, F1385&gt;0, (F1385/G1385)&gt;0.9, OR(D1385="RAK", D1385="CMN", D1385="AGA")), (J1385/F1385)*(F1385-(G1385*0.9)), 0)</f>
        <v>0</v>
      </c>
    </row>
    <row r="1386" spans="1:12" x14ac:dyDescent="0.35">
      <c r="A1386" s="8">
        <v>45503</v>
      </c>
      <c r="B1386" s="9" t="s">
        <v>23</v>
      </c>
      <c r="C1386" s="9" t="s">
        <v>34</v>
      </c>
      <c r="D1386" s="9" t="s">
        <v>38</v>
      </c>
      <c r="E1386" s="9" t="s">
        <v>22</v>
      </c>
      <c r="F1386" s="9">
        <v>146</v>
      </c>
      <c r="G1386" s="9">
        <v>180</v>
      </c>
      <c r="H1386" s="9">
        <v>1</v>
      </c>
      <c r="I1386" s="59"/>
      <c r="J1386" s="59"/>
      <c r="K1386" s="59"/>
      <c r="L1386" s="60">
        <f>IF(AND(A1386&gt;=Workings!$B$7, A1386&lt;=Workings!$C$7, B1386="Scheduled", G1386&gt;0, F1386&gt;0, (F1386/G1386)&gt;0.9, OR(D1386="RAK", D1386="CMN", D1386="AGA")), (J1386/F1386)*(F1386-(G1386*0.9)), 0)</f>
        <v>0</v>
      </c>
    </row>
    <row r="1387" spans="1:12" x14ac:dyDescent="0.35">
      <c r="A1387" s="8">
        <v>45503</v>
      </c>
      <c r="B1387" s="9" t="s">
        <v>23</v>
      </c>
      <c r="C1387" s="9" t="s">
        <v>34</v>
      </c>
      <c r="D1387" s="9" t="s">
        <v>38</v>
      </c>
      <c r="E1387" s="9" t="s">
        <v>24</v>
      </c>
      <c r="F1387" s="9">
        <v>145</v>
      </c>
      <c r="G1387" s="9">
        <v>180</v>
      </c>
      <c r="H1387" s="9">
        <v>1</v>
      </c>
      <c r="I1387" s="59">
        <v>35.11</v>
      </c>
      <c r="J1387" s="59">
        <v>3488.7</v>
      </c>
      <c r="K1387" s="59">
        <v>602.91</v>
      </c>
      <c r="L1387" s="60">
        <f>IF(AND(A1387&gt;=Workings!$B$7, A1387&lt;=Workings!$C$7, B1387="Scheduled", G1387&gt;0, F1387&gt;0, (F1387/G1387)&gt;0.9, OR(D1387="RAK", D1387="CMN", D1387="AGA")), (J1387/F1387)*(F1387-(G1387*0.9)), 0)</f>
        <v>0</v>
      </c>
    </row>
    <row r="1388" spans="1:12" x14ac:dyDescent="0.35">
      <c r="A1388" s="8">
        <v>45504</v>
      </c>
      <c r="B1388" s="9" t="s">
        <v>23</v>
      </c>
      <c r="C1388" s="9" t="s">
        <v>34</v>
      </c>
      <c r="D1388" s="9" t="s">
        <v>38</v>
      </c>
      <c r="E1388" s="9" t="s">
        <v>22</v>
      </c>
      <c r="F1388" s="9">
        <v>154</v>
      </c>
      <c r="G1388" s="9">
        <v>189</v>
      </c>
      <c r="H1388" s="9">
        <v>1</v>
      </c>
      <c r="I1388" s="59"/>
      <c r="J1388" s="59"/>
      <c r="K1388" s="59"/>
      <c r="L1388" s="60">
        <f>IF(AND(A1388&gt;=Workings!$B$7, A1388&lt;=Workings!$C$7, B1388="Scheduled", G1388&gt;0, F1388&gt;0, (F1388/G1388)&gt;0.9, OR(D1388="RAK", D1388="CMN", D1388="AGA")), (J1388/F1388)*(F1388-(G1388*0.9)), 0)</f>
        <v>0</v>
      </c>
    </row>
    <row r="1389" spans="1:12" x14ac:dyDescent="0.35">
      <c r="A1389" s="8">
        <v>45504</v>
      </c>
      <c r="B1389" s="9" t="s">
        <v>23</v>
      </c>
      <c r="C1389" s="9" t="s">
        <v>34</v>
      </c>
      <c r="D1389" s="9" t="s">
        <v>21</v>
      </c>
      <c r="E1389" s="9" t="s">
        <v>22</v>
      </c>
      <c r="F1389" s="9">
        <v>105</v>
      </c>
      <c r="G1389" s="9">
        <v>150</v>
      </c>
      <c r="H1389" s="9">
        <v>1</v>
      </c>
      <c r="I1389" s="59"/>
      <c r="J1389" s="59"/>
      <c r="K1389" s="59"/>
      <c r="L1389" s="60">
        <f>IF(AND(A1389&gt;=Workings!$B$7, A1389&lt;=Workings!$C$7, B1389="Scheduled", G1389&gt;0, F1389&gt;0, (F1389/G1389)&gt;0.9, OR(D1389="RAK", D1389="CMN", D1389="AGA")), (J1389/F1389)*(F1389-(G1389*0.9)), 0)</f>
        <v>0</v>
      </c>
    </row>
    <row r="1390" spans="1:12" x14ac:dyDescent="0.35">
      <c r="A1390" s="8">
        <v>45504</v>
      </c>
      <c r="B1390" s="9" t="s">
        <v>23</v>
      </c>
      <c r="C1390" s="9" t="s">
        <v>34</v>
      </c>
      <c r="D1390" s="9" t="s">
        <v>39</v>
      </c>
      <c r="E1390" s="9" t="s">
        <v>22</v>
      </c>
      <c r="F1390" s="9">
        <v>144</v>
      </c>
      <c r="G1390" s="9">
        <v>150</v>
      </c>
      <c r="H1390" s="9">
        <v>1</v>
      </c>
      <c r="I1390" s="59"/>
      <c r="J1390" s="59"/>
      <c r="K1390" s="59"/>
      <c r="L1390" s="60">
        <f>IF(AND(A1390&gt;=Workings!$B$7, A1390&lt;=Workings!$C$7, B1390="Scheduled", G1390&gt;0, F1390&gt;0, (F1390/G1390)&gt;0.9, OR(D1390="RAK", D1390="CMN", D1390="AGA")), (J1390/F1390)*(F1390-(G1390*0.9)), 0)</f>
        <v>0</v>
      </c>
    </row>
    <row r="1391" spans="1:12" x14ac:dyDescent="0.35">
      <c r="A1391" s="8">
        <v>45504</v>
      </c>
      <c r="B1391" s="9" t="s">
        <v>23</v>
      </c>
      <c r="C1391" s="9" t="s">
        <v>34</v>
      </c>
      <c r="D1391" s="9" t="s">
        <v>38</v>
      </c>
      <c r="E1391" s="9" t="s">
        <v>24</v>
      </c>
      <c r="F1391" s="9">
        <v>100</v>
      </c>
      <c r="G1391" s="9">
        <v>189</v>
      </c>
      <c r="H1391" s="9">
        <v>1</v>
      </c>
      <c r="I1391" s="59">
        <v>27.36</v>
      </c>
      <c r="J1391" s="59">
        <v>2406</v>
      </c>
      <c r="K1391" s="59">
        <v>626.4</v>
      </c>
      <c r="L1391" s="60">
        <f>IF(AND(A1391&gt;=Workings!$B$7, A1391&lt;=Workings!$C$7, B1391="Scheduled", G1391&gt;0, F1391&gt;0, (F1391/G1391)&gt;0.9, OR(D1391="RAK", D1391="CMN", D1391="AGA")), (J1391/F1391)*(F1391-(G1391*0.9)), 0)</f>
        <v>0</v>
      </c>
    </row>
    <row r="1392" spans="1:12" x14ac:dyDescent="0.35">
      <c r="A1392" s="8">
        <v>45504</v>
      </c>
      <c r="B1392" s="9" t="s">
        <v>23</v>
      </c>
      <c r="C1392" s="9" t="s">
        <v>34</v>
      </c>
      <c r="D1392" s="9" t="s">
        <v>39</v>
      </c>
      <c r="E1392" s="9" t="s">
        <v>24</v>
      </c>
      <c r="F1392" s="9">
        <v>125</v>
      </c>
      <c r="G1392" s="9">
        <v>150</v>
      </c>
      <c r="H1392" s="9">
        <v>1</v>
      </c>
      <c r="I1392" s="59">
        <v>23.26</v>
      </c>
      <c r="J1392" s="59">
        <v>3007.5</v>
      </c>
      <c r="K1392" s="59">
        <v>532.44000000000005</v>
      </c>
      <c r="L1392" s="60">
        <f>IF(AND(A1392&gt;=Workings!$B$7, A1392&lt;=Workings!$C$7, B1392="Scheduled", G1392&gt;0, F1392&gt;0, (F1392/G1392)&gt;0.9, OR(D1392="RAK", D1392="CMN", D1392="AGA")), (J1392/F1392)*(F1392-(G1392*0.9)), 0)</f>
        <v>0</v>
      </c>
    </row>
    <row r="1393" spans="1:12" x14ac:dyDescent="0.35">
      <c r="A1393" s="8">
        <v>45504</v>
      </c>
      <c r="B1393" s="9" t="s">
        <v>23</v>
      </c>
      <c r="C1393" s="9" t="s">
        <v>34</v>
      </c>
      <c r="D1393" s="9" t="s">
        <v>21</v>
      </c>
      <c r="E1393" s="9" t="s">
        <v>24</v>
      </c>
      <c r="F1393" s="9">
        <v>91</v>
      </c>
      <c r="G1393" s="9">
        <v>150</v>
      </c>
      <c r="H1393" s="9">
        <v>1</v>
      </c>
      <c r="I1393" s="59">
        <v>23.26</v>
      </c>
      <c r="J1393" s="59">
        <v>2189.46</v>
      </c>
      <c r="K1393" s="59">
        <v>532.44000000000005</v>
      </c>
      <c r="L1393" s="60">
        <f>IF(AND(A1393&gt;=Workings!$B$7, A1393&lt;=Workings!$C$7, B1393="Scheduled", G1393&gt;0, F1393&gt;0, (F1393/G1393)&gt;0.9, OR(D1393="RAK", D1393="CMN", D1393="AGA")), (J1393/F1393)*(F1393-(G1393*0.9)), 0)</f>
        <v>0</v>
      </c>
    </row>
    <row r="1394" spans="1:12" x14ac:dyDescent="0.35">
      <c r="A1394" s="8">
        <v>45505</v>
      </c>
      <c r="B1394" s="9" t="s">
        <v>23</v>
      </c>
      <c r="C1394" s="9" t="s">
        <v>34</v>
      </c>
      <c r="D1394" s="9" t="s">
        <v>38</v>
      </c>
      <c r="E1394" s="9" t="s">
        <v>22</v>
      </c>
      <c r="F1394" s="9">
        <v>152</v>
      </c>
      <c r="G1394" s="9">
        <v>180</v>
      </c>
      <c r="H1394" s="9">
        <v>1</v>
      </c>
      <c r="I1394" s="59"/>
      <c r="J1394" s="59"/>
      <c r="K1394" s="59"/>
      <c r="L1394" s="60">
        <f>IF(AND(A1394&gt;=Workings!$B$7, A1394&lt;=Workings!$C$7, B1394="Scheduled", G1394&gt;0, F1394&gt;0, (F1394/G1394)&gt;0.9, OR(D1394="RAK", D1394="CMN", D1394="AGA")), (J1394/F1394)*(F1394-(G1394*0.9)), 0)</f>
        <v>0</v>
      </c>
    </row>
    <row r="1395" spans="1:12" x14ac:dyDescent="0.35">
      <c r="A1395" s="8">
        <v>45505</v>
      </c>
      <c r="B1395" s="9" t="s">
        <v>23</v>
      </c>
      <c r="C1395" s="9" t="s">
        <v>34</v>
      </c>
      <c r="D1395" s="9" t="s">
        <v>21</v>
      </c>
      <c r="E1395" s="9" t="s">
        <v>22</v>
      </c>
      <c r="F1395" s="9">
        <v>137</v>
      </c>
      <c r="G1395" s="9">
        <v>148</v>
      </c>
      <c r="H1395" s="9">
        <v>1</v>
      </c>
      <c r="I1395" s="59"/>
      <c r="J1395" s="59"/>
      <c r="K1395" s="59"/>
      <c r="L1395" s="60">
        <f>IF(AND(A1395&gt;=Workings!$B$7, A1395&lt;=Workings!$C$7, B1395="Scheduled", G1395&gt;0, F1395&gt;0, (F1395/G1395)&gt;0.9, OR(D1395="RAK", D1395="CMN", D1395="AGA")), (J1395/F1395)*(F1395-(G1395*0.9)), 0)</f>
        <v>0</v>
      </c>
    </row>
    <row r="1396" spans="1:12" x14ac:dyDescent="0.35">
      <c r="A1396" s="8">
        <v>45505</v>
      </c>
      <c r="B1396" s="9" t="s">
        <v>23</v>
      </c>
      <c r="C1396" s="9" t="s">
        <v>34</v>
      </c>
      <c r="D1396" s="9" t="s">
        <v>38</v>
      </c>
      <c r="E1396" s="9" t="s">
        <v>24</v>
      </c>
      <c r="F1396" s="9">
        <v>124</v>
      </c>
      <c r="G1396" s="9">
        <v>180</v>
      </c>
      <c r="H1396" s="9">
        <v>1</v>
      </c>
      <c r="I1396" s="59">
        <v>35.11</v>
      </c>
      <c r="J1396" s="59">
        <v>2983.44</v>
      </c>
      <c r="K1396" s="59">
        <v>602.91</v>
      </c>
      <c r="L1396" s="60">
        <f>IF(AND(A1396&gt;=Workings!$B$7, A1396&lt;=Workings!$C$7, B1396="Scheduled", G1396&gt;0, F1396&gt;0, (F1396/G1396)&gt;0.9, OR(D1396="RAK", D1396="CMN", D1396="AGA")), (J1396/F1396)*(F1396-(G1396*0.9)), 0)</f>
        <v>0</v>
      </c>
    </row>
    <row r="1397" spans="1:12" x14ac:dyDescent="0.35">
      <c r="A1397" s="8">
        <v>45505</v>
      </c>
      <c r="B1397" s="9" t="s">
        <v>23</v>
      </c>
      <c r="C1397" s="9" t="s">
        <v>34</v>
      </c>
      <c r="D1397" s="9" t="s">
        <v>21</v>
      </c>
      <c r="E1397" s="9" t="s">
        <v>24</v>
      </c>
      <c r="F1397" s="9">
        <v>125</v>
      </c>
      <c r="G1397" s="9">
        <v>148</v>
      </c>
      <c r="H1397" s="9">
        <v>1</v>
      </c>
      <c r="I1397" s="59">
        <v>31.01</v>
      </c>
      <c r="J1397" s="59">
        <v>3007.5</v>
      </c>
      <c r="K1397" s="59">
        <v>532.44000000000005</v>
      </c>
      <c r="L1397" s="60">
        <f>IF(AND(A1397&gt;=Workings!$B$7, A1397&lt;=Workings!$C$7, B1397="Scheduled", G1397&gt;0, F1397&gt;0, (F1397/G1397)&gt;0.9, OR(D1397="RAK", D1397="CMN", D1397="AGA")), (J1397/F1397)*(F1397-(G1397*0.9)), 0)</f>
        <v>0</v>
      </c>
    </row>
    <row r="1398" spans="1:12" x14ac:dyDescent="0.35">
      <c r="A1398" s="8">
        <v>45506</v>
      </c>
      <c r="B1398" s="9" t="s">
        <v>23</v>
      </c>
      <c r="C1398" s="9" t="s">
        <v>34</v>
      </c>
      <c r="D1398" s="9" t="s">
        <v>38</v>
      </c>
      <c r="E1398" s="9" t="s">
        <v>22</v>
      </c>
      <c r="F1398" s="9">
        <v>150</v>
      </c>
      <c r="G1398" s="9">
        <v>180</v>
      </c>
      <c r="H1398" s="9">
        <v>1</v>
      </c>
      <c r="I1398" s="59"/>
      <c r="J1398" s="59"/>
      <c r="K1398" s="59"/>
      <c r="L1398" s="60">
        <f>IF(AND(A1398&gt;=Workings!$B$7, A1398&lt;=Workings!$C$7, B1398="Scheduled", G1398&gt;0, F1398&gt;0, (F1398/G1398)&gt;0.9, OR(D1398="RAK", D1398="CMN", D1398="AGA")), (J1398/F1398)*(F1398-(G1398*0.9)), 0)</f>
        <v>0</v>
      </c>
    </row>
    <row r="1399" spans="1:12" x14ac:dyDescent="0.35">
      <c r="A1399" s="8">
        <v>45506</v>
      </c>
      <c r="B1399" s="9" t="s">
        <v>23</v>
      </c>
      <c r="C1399" s="9" t="s">
        <v>34</v>
      </c>
      <c r="D1399" s="9" t="s">
        <v>39</v>
      </c>
      <c r="E1399" s="9" t="s">
        <v>22</v>
      </c>
      <c r="F1399" s="9">
        <v>173</v>
      </c>
      <c r="G1399" s="9">
        <v>180</v>
      </c>
      <c r="H1399" s="9">
        <v>1</v>
      </c>
      <c r="I1399" s="59"/>
      <c r="J1399" s="59"/>
      <c r="K1399" s="59"/>
      <c r="L1399" s="60">
        <f>IF(AND(A1399&gt;=Workings!$B$7, A1399&lt;=Workings!$C$7, B1399="Scheduled", G1399&gt;0, F1399&gt;0, (F1399/G1399)&gt;0.9, OR(D1399="RAK", D1399="CMN", D1399="AGA")), (J1399/F1399)*(F1399-(G1399*0.9)), 0)</f>
        <v>0</v>
      </c>
    </row>
    <row r="1400" spans="1:12" x14ac:dyDescent="0.35">
      <c r="A1400" s="8">
        <v>45506</v>
      </c>
      <c r="B1400" s="9" t="s">
        <v>23</v>
      </c>
      <c r="C1400" s="9" t="s">
        <v>34</v>
      </c>
      <c r="D1400" s="9" t="s">
        <v>21</v>
      </c>
      <c r="E1400" s="9" t="s">
        <v>22</v>
      </c>
      <c r="F1400" s="9">
        <v>143</v>
      </c>
      <c r="G1400" s="9">
        <v>150</v>
      </c>
      <c r="H1400" s="9">
        <v>1</v>
      </c>
      <c r="I1400" s="59"/>
      <c r="J1400" s="59"/>
      <c r="K1400" s="59"/>
      <c r="L1400" s="60">
        <f>IF(AND(A1400&gt;=Workings!$B$7, A1400&lt;=Workings!$C$7, B1400="Scheduled", G1400&gt;0, F1400&gt;0, (F1400/G1400)&gt;0.9, OR(D1400="RAK", D1400="CMN", D1400="AGA")), (J1400/F1400)*(F1400-(G1400*0.9)), 0)</f>
        <v>0</v>
      </c>
    </row>
    <row r="1401" spans="1:12" x14ac:dyDescent="0.35">
      <c r="A1401" s="8">
        <v>45506</v>
      </c>
      <c r="B1401" s="9" t="s">
        <v>23</v>
      </c>
      <c r="C1401" s="9" t="s">
        <v>34</v>
      </c>
      <c r="D1401" s="9" t="s">
        <v>38</v>
      </c>
      <c r="E1401" s="9" t="s">
        <v>24</v>
      </c>
      <c r="F1401" s="9">
        <v>157</v>
      </c>
      <c r="G1401" s="9">
        <v>180</v>
      </c>
      <c r="H1401" s="9">
        <v>1</v>
      </c>
      <c r="I1401" s="59">
        <v>43.89</v>
      </c>
      <c r="J1401" s="59">
        <v>3777.42</v>
      </c>
      <c r="K1401" s="59">
        <v>602.91</v>
      </c>
      <c r="L1401" s="60">
        <f>IF(AND(A1401&gt;=Workings!$B$7, A1401&lt;=Workings!$C$7, B1401="Scheduled", G1401&gt;0, F1401&gt;0, (F1401/G1401)&gt;0.9, OR(D1401="RAK", D1401="CMN", D1401="AGA")), (J1401/F1401)*(F1401-(G1401*0.9)), 0)</f>
        <v>0</v>
      </c>
    </row>
    <row r="1402" spans="1:12" x14ac:dyDescent="0.35">
      <c r="A1402" s="8">
        <v>45506</v>
      </c>
      <c r="B1402" s="9" t="s">
        <v>23</v>
      </c>
      <c r="C1402" s="9" t="s">
        <v>34</v>
      </c>
      <c r="D1402" s="9" t="s">
        <v>39</v>
      </c>
      <c r="E1402" s="9" t="s">
        <v>24</v>
      </c>
      <c r="F1402" s="9">
        <v>129</v>
      </c>
      <c r="G1402" s="9">
        <v>180</v>
      </c>
      <c r="H1402" s="9">
        <v>1</v>
      </c>
      <c r="I1402" s="59">
        <v>35.11</v>
      </c>
      <c r="J1402" s="59">
        <v>3103.74</v>
      </c>
      <c r="K1402" s="59">
        <v>602.91</v>
      </c>
      <c r="L1402" s="60">
        <f>IF(AND(A1402&gt;=Workings!$B$7, A1402&lt;=Workings!$C$7, B1402="Scheduled", G1402&gt;0, F1402&gt;0, (F1402/G1402)&gt;0.9, OR(D1402="RAK", D1402="CMN", D1402="AGA")), (J1402/F1402)*(F1402-(G1402*0.9)), 0)</f>
        <v>0</v>
      </c>
    </row>
    <row r="1403" spans="1:12" x14ac:dyDescent="0.35">
      <c r="A1403" s="8">
        <v>45506</v>
      </c>
      <c r="B1403" s="9" t="s">
        <v>23</v>
      </c>
      <c r="C1403" s="9" t="s">
        <v>34</v>
      </c>
      <c r="D1403" s="9" t="s">
        <v>21</v>
      </c>
      <c r="E1403" s="9" t="s">
        <v>24</v>
      </c>
      <c r="F1403" s="9">
        <v>141</v>
      </c>
      <c r="G1403" s="9">
        <v>150</v>
      </c>
      <c r="H1403" s="9">
        <v>1</v>
      </c>
      <c r="I1403" s="59">
        <v>31.01</v>
      </c>
      <c r="J1403" s="59">
        <v>3392.46</v>
      </c>
      <c r="K1403" s="59">
        <v>532.44000000000005</v>
      </c>
      <c r="L1403" s="60">
        <f>IF(AND(A1403&gt;=Workings!$B$7, A1403&lt;=Workings!$C$7, B1403="Scheduled", G1403&gt;0, F1403&gt;0, (F1403/G1403)&gt;0.9, OR(D1403="RAK", D1403="CMN", D1403="AGA")), (J1403/F1403)*(F1403-(G1403*0.9)), 0)</f>
        <v>144.35999999999999</v>
      </c>
    </row>
    <row r="1404" spans="1:12" x14ac:dyDescent="0.35">
      <c r="A1404" s="8">
        <v>45507</v>
      </c>
      <c r="B1404" s="9" t="s">
        <v>23</v>
      </c>
      <c r="C1404" s="9" t="s">
        <v>34</v>
      </c>
      <c r="D1404" s="9" t="s">
        <v>38</v>
      </c>
      <c r="E1404" s="9" t="s">
        <v>22</v>
      </c>
      <c r="F1404" s="9">
        <v>178</v>
      </c>
      <c r="G1404" s="9">
        <v>189</v>
      </c>
      <c r="H1404" s="9">
        <v>1</v>
      </c>
      <c r="I1404" s="59"/>
      <c r="J1404" s="59"/>
      <c r="K1404" s="59"/>
      <c r="L1404" s="60">
        <f>IF(AND(A1404&gt;=Workings!$B$7, A1404&lt;=Workings!$C$7, B1404="Scheduled", G1404&gt;0, F1404&gt;0, (F1404/G1404)&gt;0.9, OR(D1404="RAK", D1404="CMN", D1404="AGA")), (J1404/F1404)*(F1404-(G1404*0.9)), 0)</f>
        <v>0</v>
      </c>
    </row>
    <row r="1405" spans="1:12" x14ac:dyDescent="0.35">
      <c r="A1405" s="8">
        <v>45507</v>
      </c>
      <c r="B1405" s="9" t="s">
        <v>23</v>
      </c>
      <c r="C1405" s="9" t="s">
        <v>34</v>
      </c>
      <c r="D1405" s="9" t="s">
        <v>21</v>
      </c>
      <c r="E1405" s="9" t="s">
        <v>22</v>
      </c>
      <c r="F1405" s="9">
        <v>143</v>
      </c>
      <c r="G1405" s="9">
        <v>150</v>
      </c>
      <c r="H1405" s="9">
        <v>1</v>
      </c>
      <c r="I1405" s="59"/>
      <c r="J1405" s="59"/>
      <c r="K1405" s="59"/>
      <c r="L1405" s="60">
        <f>IF(AND(A1405&gt;=Workings!$B$7, A1405&lt;=Workings!$C$7, B1405="Scheduled", G1405&gt;0, F1405&gt;0, (F1405/G1405)&gt;0.9, OR(D1405="RAK", D1405="CMN", D1405="AGA")), (J1405/F1405)*(F1405-(G1405*0.9)), 0)</f>
        <v>0</v>
      </c>
    </row>
    <row r="1406" spans="1:12" x14ac:dyDescent="0.35">
      <c r="A1406" s="8">
        <v>45507</v>
      </c>
      <c r="B1406" s="9" t="s">
        <v>23</v>
      </c>
      <c r="C1406" s="9" t="s">
        <v>34</v>
      </c>
      <c r="D1406" s="9" t="s">
        <v>38</v>
      </c>
      <c r="E1406" s="9" t="s">
        <v>24</v>
      </c>
      <c r="F1406" s="9">
        <v>141</v>
      </c>
      <c r="G1406" s="9">
        <v>189</v>
      </c>
      <c r="H1406" s="9">
        <v>1</v>
      </c>
      <c r="I1406" s="59">
        <v>36.479999999999997</v>
      </c>
      <c r="J1406" s="59">
        <v>3392.46</v>
      </c>
      <c r="K1406" s="59">
        <v>626.4</v>
      </c>
      <c r="L1406" s="60">
        <f>IF(AND(A1406&gt;=Workings!$B$7, A1406&lt;=Workings!$C$7, B1406="Scheduled", G1406&gt;0, F1406&gt;0, (F1406/G1406)&gt;0.9, OR(D1406="RAK", D1406="CMN", D1406="AGA")), (J1406/F1406)*(F1406-(G1406*0.9)), 0)</f>
        <v>0</v>
      </c>
    </row>
    <row r="1407" spans="1:12" x14ac:dyDescent="0.35">
      <c r="A1407" s="8">
        <v>45507</v>
      </c>
      <c r="B1407" s="9" t="s">
        <v>23</v>
      </c>
      <c r="C1407" s="9" t="s">
        <v>34</v>
      </c>
      <c r="D1407" s="9" t="s">
        <v>21</v>
      </c>
      <c r="E1407" s="9" t="s">
        <v>24</v>
      </c>
      <c r="F1407" s="9">
        <v>120</v>
      </c>
      <c r="G1407" s="9">
        <v>150</v>
      </c>
      <c r="H1407" s="9">
        <v>1</v>
      </c>
      <c r="I1407" s="59">
        <v>23.26</v>
      </c>
      <c r="J1407" s="59">
        <v>2887.2</v>
      </c>
      <c r="K1407" s="59">
        <v>532.44000000000005</v>
      </c>
      <c r="L1407" s="60">
        <f>IF(AND(A1407&gt;=Workings!$B$7, A1407&lt;=Workings!$C$7, B1407="Scheduled", G1407&gt;0, F1407&gt;0, (F1407/G1407)&gt;0.9, OR(D1407="RAK", D1407="CMN", D1407="AGA")), (J1407/F1407)*(F1407-(G1407*0.9)), 0)</f>
        <v>0</v>
      </c>
    </row>
    <row r="1408" spans="1:12" x14ac:dyDescent="0.35">
      <c r="A1408" s="8">
        <v>45508</v>
      </c>
      <c r="B1408" s="9" t="s">
        <v>23</v>
      </c>
      <c r="C1408" s="9" t="s">
        <v>34</v>
      </c>
      <c r="D1408" s="9" t="s">
        <v>38</v>
      </c>
      <c r="E1408" s="9" t="s">
        <v>22</v>
      </c>
      <c r="F1408" s="9">
        <v>139</v>
      </c>
      <c r="G1408" s="9">
        <v>150</v>
      </c>
      <c r="H1408" s="9">
        <v>1</v>
      </c>
      <c r="I1408" s="59"/>
      <c r="J1408" s="59"/>
      <c r="K1408" s="59"/>
      <c r="L1408" s="60">
        <f>IF(AND(A1408&gt;=Workings!$B$7, A1408&lt;=Workings!$C$7, B1408="Scheduled", G1408&gt;0, F1408&gt;0, (F1408/G1408)&gt;0.9, OR(D1408="RAK", D1408="CMN", D1408="AGA")), (J1408/F1408)*(F1408-(G1408*0.9)), 0)</f>
        <v>0</v>
      </c>
    </row>
    <row r="1409" spans="1:12" x14ac:dyDescent="0.35">
      <c r="A1409" s="8">
        <v>45508</v>
      </c>
      <c r="B1409" s="9" t="s">
        <v>23</v>
      </c>
      <c r="C1409" s="9" t="s">
        <v>34</v>
      </c>
      <c r="D1409" s="9" t="s">
        <v>21</v>
      </c>
      <c r="E1409" s="9" t="s">
        <v>22</v>
      </c>
      <c r="F1409" s="9">
        <v>144</v>
      </c>
      <c r="G1409" s="9">
        <v>180</v>
      </c>
      <c r="H1409" s="9">
        <v>1</v>
      </c>
      <c r="I1409" s="59"/>
      <c r="J1409" s="59"/>
      <c r="K1409" s="59"/>
      <c r="L1409" s="60">
        <f>IF(AND(A1409&gt;=Workings!$B$7, A1409&lt;=Workings!$C$7, B1409="Scheduled", G1409&gt;0, F1409&gt;0, (F1409/G1409)&gt;0.9, OR(D1409="RAK", D1409="CMN", D1409="AGA")), (J1409/F1409)*(F1409-(G1409*0.9)), 0)</f>
        <v>0</v>
      </c>
    </row>
    <row r="1410" spans="1:12" x14ac:dyDescent="0.35">
      <c r="A1410" s="8">
        <v>45508</v>
      </c>
      <c r="B1410" s="9" t="s">
        <v>23</v>
      </c>
      <c r="C1410" s="9" t="s">
        <v>34</v>
      </c>
      <c r="D1410" s="9" t="s">
        <v>39</v>
      </c>
      <c r="E1410" s="9" t="s">
        <v>22</v>
      </c>
      <c r="F1410" s="9">
        <v>144</v>
      </c>
      <c r="G1410" s="9">
        <v>150</v>
      </c>
      <c r="H1410" s="9">
        <v>1</v>
      </c>
      <c r="I1410" s="59"/>
      <c r="J1410" s="59"/>
      <c r="K1410" s="59"/>
      <c r="L1410" s="60">
        <f>IF(AND(A1410&gt;=Workings!$B$7, A1410&lt;=Workings!$C$7, B1410="Scheduled", G1410&gt;0, F1410&gt;0, (F1410/G1410)&gt;0.9, OR(D1410="RAK", D1410="CMN", D1410="AGA")), (J1410/F1410)*(F1410-(G1410*0.9)), 0)</f>
        <v>0</v>
      </c>
    </row>
    <row r="1411" spans="1:12" x14ac:dyDescent="0.35">
      <c r="A1411" s="8">
        <v>45508</v>
      </c>
      <c r="B1411" s="9" t="s">
        <v>23</v>
      </c>
      <c r="C1411" s="9" t="s">
        <v>34</v>
      </c>
      <c r="D1411" s="9" t="s">
        <v>38</v>
      </c>
      <c r="E1411" s="9" t="s">
        <v>24</v>
      </c>
      <c r="F1411" s="9">
        <v>140</v>
      </c>
      <c r="G1411" s="9">
        <v>150</v>
      </c>
      <c r="H1411" s="9">
        <v>1</v>
      </c>
      <c r="I1411" s="59">
        <v>31.01</v>
      </c>
      <c r="J1411" s="59">
        <v>3368.4</v>
      </c>
      <c r="K1411" s="59">
        <v>532.44000000000005</v>
      </c>
      <c r="L1411" s="60">
        <f>IF(AND(A1411&gt;=Workings!$B$7, A1411&lt;=Workings!$C$7, B1411="Scheduled", G1411&gt;0, F1411&gt;0, (F1411/G1411)&gt;0.9, OR(D1411="RAK", D1411="CMN", D1411="AGA")), (J1411/F1411)*(F1411-(G1411*0.9)), 0)</f>
        <v>120.30000000000001</v>
      </c>
    </row>
    <row r="1412" spans="1:12" x14ac:dyDescent="0.35">
      <c r="A1412" s="8">
        <v>45508</v>
      </c>
      <c r="B1412" s="9" t="s">
        <v>23</v>
      </c>
      <c r="C1412" s="9" t="s">
        <v>34</v>
      </c>
      <c r="D1412" s="9" t="s">
        <v>21</v>
      </c>
      <c r="E1412" s="9" t="s">
        <v>24</v>
      </c>
      <c r="F1412" s="9">
        <v>158</v>
      </c>
      <c r="G1412" s="9">
        <v>180</v>
      </c>
      <c r="H1412" s="9">
        <v>1</v>
      </c>
      <c r="I1412" s="59">
        <v>26.33</v>
      </c>
      <c r="J1412" s="59">
        <v>3801.48</v>
      </c>
      <c r="K1412" s="59">
        <v>602.91</v>
      </c>
      <c r="L1412" s="60">
        <f>IF(AND(A1412&gt;=Workings!$B$7, A1412&lt;=Workings!$C$7, B1412="Scheduled", G1412&gt;0, F1412&gt;0, (F1412/G1412)&gt;0.9, OR(D1412="RAK", D1412="CMN", D1412="AGA")), (J1412/F1412)*(F1412-(G1412*0.9)), 0)</f>
        <v>0</v>
      </c>
    </row>
    <row r="1413" spans="1:12" x14ac:dyDescent="0.35">
      <c r="A1413" s="8">
        <v>45508</v>
      </c>
      <c r="B1413" s="9" t="s">
        <v>23</v>
      </c>
      <c r="C1413" s="9" t="s">
        <v>34</v>
      </c>
      <c r="D1413" s="9" t="s">
        <v>39</v>
      </c>
      <c r="E1413" s="9" t="s">
        <v>24</v>
      </c>
      <c r="F1413" s="9">
        <v>106</v>
      </c>
      <c r="G1413" s="9">
        <v>150</v>
      </c>
      <c r="H1413" s="9">
        <v>1</v>
      </c>
      <c r="I1413" s="59">
        <v>23.26</v>
      </c>
      <c r="J1413" s="59">
        <v>2550.36</v>
      </c>
      <c r="K1413" s="59">
        <v>532.44000000000005</v>
      </c>
      <c r="L1413" s="60">
        <f>IF(AND(A1413&gt;=Workings!$B$7, A1413&lt;=Workings!$C$7, B1413="Scheduled", G1413&gt;0, F1413&gt;0, (F1413/G1413)&gt;0.9, OR(D1413="RAK", D1413="CMN", D1413="AGA")), (J1413/F1413)*(F1413-(G1413*0.9)), 0)</f>
        <v>0</v>
      </c>
    </row>
    <row r="1414" spans="1:12" x14ac:dyDescent="0.35">
      <c r="A1414" s="8">
        <v>45509</v>
      </c>
      <c r="B1414" s="9" t="s">
        <v>23</v>
      </c>
      <c r="C1414" s="9" t="s">
        <v>34</v>
      </c>
      <c r="D1414" s="9" t="s">
        <v>38</v>
      </c>
      <c r="E1414" s="9" t="s">
        <v>22</v>
      </c>
      <c r="F1414" s="9">
        <v>168</v>
      </c>
      <c r="G1414" s="9">
        <v>180</v>
      </c>
      <c r="H1414" s="9">
        <v>1</v>
      </c>
      <c r="I1414" s="59"/>
      <c r="J1414" s="59"/>
      <c r="K1414" s="59"/>
      <c r="L1414" s="60">
        <f>IF(AND(A1414&gt;=Workings!$B$7, A1414&lt;=Workings!$C$7, B1414="Scheduled", G1414&gt;0, F1414&gt;0, (F1414/G1414)&gt;0.9, OR(D1414="RAK", D1414="CMN", D1414="AGA")), (J1414/F1414)*(F1414-(G1414*0.9)), 0)</f>
        <v>0</v>
      </c>
    </row>
    <row r="1415" spans="1:12" x14ac:dyDescent="0.35">
      <c r="A1415" s="8">
        <v>45509</v>
      </c>
      <c r="B1415" s="9" t="s">
        <v>23</v>
      </c>
      <c r="C1415" s="9" t="s">
        <v>34</v>
      </c>
      <c r="D1415" s="9" t="s">
        <v>21</v>
      </c>
      <c r="E1415" s="9" t="s">
        <v>22</v>
      </c>
      <c r="F1415" s="9">
        <v>171</v>
      </c>
      <c r="G1415" s="9">
        <v>180</v>
      </c>
      <c r="H1415" s="9">
        <v>1</v>
      </c>
      <c r="I1415" s="59"/>
      <c r="J1415" s="59"/>
      <c r="K1415" s="59"/>
      <c r="L1415" s="60">
        <f>IF(AND(A1415&gt;=Workings!$B$7, A1415&lt;=Workings!$C$7, B1415="Scheduled", G1415&gt;0, F1415&gt;0, (F1415/G1415)&gt;0.9, OR(D1415="RAK", D1415="CMN", D1415="AGA")), (J1415/F1415)*(F1415-(G1415*0.9)), 0)</f>
        <v>0</v>
      </c>
    </row>
    <row r="1416" spans="1:12" x14ac:dyDescent="0.35">
      <c r="A1416" s="8">
        <v>45509</v>
      </c>
      <c r="B1416" s="9" t="s">
        <v>23</v>
      </c>
      <c r="C1416" s="9" t="s">
        <v>34</v>
      </c>
      <c r="D1416" s="9" t="s">
        <v>39</v>
      </c>
      <c r="E1416" s="9" t="s">
        <v>22</v>
      </c>
      <c r="F1416" s="9">
        <v>138</v>
      </c>
      <c r="G1416" s="9">
        <v>180</v>
      </c>
      <c r="H1416" s="9">
        <v>1</v>
      </c>
      <c r="I1416" s="59"/>
      <c r="J1416" s="59"/>
      <c r="K1416" s="59"/>
      <c r="L1416" s="60">
        <f>IF(AND(A1416&gt;=Workings!$B$7, A1416&lt;=Workings!$C$7, B1416="Scheduled", G1416&gt;0, F1416&gt;0, (F1416/G1416)&gt;0.9, OR(D1416="RAK", D1416="CMN", D1416="AGA")), (J1416/F1416)*(F1416-(G1416*0.9)), 0)</f>
        <v>0</v>
      </c>
    </row>
    <row r="1417" spans="1:12" x14ac:dyDescent="0.35">
      <c r="A1417" s="8">
        <v>45509</v>
      </c>
      <c r="B1417" s="9" t="s">
        <v>23</v>
      </c>
      <c r="C1417" s="9" t="s">
        <v>34</v>
      </c>
      <c r="D1417" s="9" t="s">
        <v>38</v>
      </c>
      <c r="E1417" s="9" t="s">
        <v>24</v>
      </c>
      <c r="F1417" s="9">
        <v>153</v>
      </c>
      <c r="G1417" s="9">
        <v>180</v>
      </c>
      <c r="H1417" s="9">
        <v>1</v>
      </c>
      <c r="I1417" s="59">
        <v>42.18</v>
      </c>
      <c r="J1417" s="59">
        <v>3681.18</v>
      </c>
      <c r="K1417" s="59">
        <v>579.41999999999996</v>
      </c>
      <c r="L1417" s="60">
        <f>IF(AND(A1417&gt;=Workings!$B$7, A1417&lt;=Workings!$C$7, B1417="Scheduled", G1417&gt;0, F1417&gt;0, (F1417/G1417)&gt;0.9, OR(D1417="RAK", D1417="CMN", D1417="AGA")), (J1417/F1417)*(F1417-(G1417*0.9)), 0)</f>
        <v>0</v>
      </c>
    </row>
    <row r="1418" spans="1:12" x14ac:dyDescent="0.35">
      <c r="A1418" s="8">
        <v>45509</v>
      </c>
      <c r="B1418" s="9" t="s">
        <v>23</v>
      </c>
      <c r="C1418" s="9" t="s">
        <v>34</v>
      </c>
      <c r="D1418" s="9" t="s">
        <v>21</v>
      </c>
      <c r="E1418" s="9" t="s">
        <v>24</v>
      </c>
      <c r="F1418" s="9">
        <v>123</v>
      </c>
      <c r="G1418" s="9">
        <v>180</v>
      </c>
      <c r="H1418" s="9">
        <v>1</v>
      </c>
      <c r="I1418" s="59">
        <v>35.11</v>
      </c>
      <c r="J1418" s="59">
        <v>2959.38</v>
      </c>
      <c r="K1418" s="59">
        <v>602.91</v>
      </c>
      <c r="L1418" s="60">
        <f>IF(AND(A1418&gt;=Workings!$B$7, A1418&lt;=Workings!$C$7, B1418="Scheduled", G1418&gt;0, F1418&gt;0, (F1418/G1418)&gt;0.9, OR(D1418="RAK", D1418="CMN", D1418="AGA")), (J1418/F1418)*(F1418-(G1418*0.9)), 0)</f>
        <v>0</v>
      </c>
    </row>
    <row r="1419" spans="1:12" x14ac:dyDescent="0.35">
      <c r="A1419" s="8">
        <v>45509</v>
      </c>
      <c r="B1419" s="9" t="s">
        <v>23</v>
      </c>
      <c r="C1419" s="9" t="s">
        <v>34</v>
      </c>
      <c r="D1419" s="9" t="s">
        <v>39</v>
      </c>
      <c r="E1419" s="9" t="s">
        <v>24</v>
      </c>
      <c r="F1419" s="9">
        <v>88</v>
      </c>
      <c r="G1419" s="9">
        <v>180</v>
      </c>
      <c r="H1419" s="9">
        <v>1</v>
      </c>
      <c r="I1419" s="59">
        <v>26.33</v>
      </c>
      <c r="J1419" s="59">
        <v>2117.2800000000002</v>
      </c>
      <c r="K1419" s="59">
        <v>602.91</v>
      </c>
      <c r="L1419" s="60">
        <f>IF(AND(A1419&gt;=Workings!$B$7, A1419&lt;=Workings!$C$7, B1419="Scheduled", G1419&gt;0, F1419&gt;0, (F1419/G1419)&gt;0.9, OR(D1419="RAK", D1419="CMN", D1419="AGA")), (J1419/F1419)*(F1419-(G1419*0.9)), 0)</f>
        <v>0</v>
      </c>
    </row>
    <row r="1420" spans="1:12" x14ac:dyDescent="0.35">
      <c r="A1420" s="8">
        <v>45510</v>
      </c>
      <c r="B1420" s="9" t="s">
        <v>23</v>
      </c>
      <c r="C1420" s="9" t="s">
        <v>34</v>
      </c>
      <c r="D1420" s="9" t="s">
        <v>38</v>
      </c>
      <c r="E1420" s="9" t="s">
        <v>22</v>
      </c>
      <c r="F1420" s="9">
        <v>168</v>
      </c>
      <c r="G1420" s="9">
        <v>180</v>
      </c>
      <c r="H1420" s="9">
        <v>1</v>
      </c>
      <c r="I1420" s="59"/>
      <c r="J1420" s="59"/>
      <c r="K1420" s="59"/>
      <c r="L1420" s="60">
        <f>IF(AND(A1420&gt;=Workings!$B$7, A1420&lt;=Workings!$C$7, B1420="Scheduled", G1420&gt;0, F1420&gt;0, (F1420/G1420)&gt;0.9, OR(D1420="RAK", D1420="CMN", D1420="AGA")), (J1420/F1420)*(F1420-(G1420*0.9)), 0)</f>
        <v>0</v>
      </c>
    </row>
    <row r="1421" spans="1:12" x14ac:dyDescent="0.35">
      <c r="A1421" s="8">
        <v>45510</v>
      </c>
      <c r="B1421" s="9" t="s">
        <v>23</v>
      </c>
      <c r="C1421" s="9" t="s">
        <v>34</v>
      </c>
      <c r="D1421" s="9" t="s">
        <v>38</v>
      </c>
      <c r="E1421" s="9" t="s">
        <v>24</v>
      </c>
      <c r="F1421" s="9">
        <v>116</v>
      </c>
      <c r="G1421" s="9">
        <v>180</v>
      </c>
      <c r="H1421" s="9">
        <v>1</v>
      </c>
      <c r="I1421" s="59">
        <v>26.33</v>
      </c>
      <c r="J1421" s="59">
        <v>2790.96</v>
      </c>
      <c r="K1421" s="59">
        <v>602.91</v>
      </c>
      <c r="L1421" s="60">
        <f>IF(AND(A1421&gt;=Workings!$B$7, A1421&lt;=Workings!$C$7, B1421="Scheduled", G1421&gt;0, F1421&gt;0, (F1421/G1421)&gt;0.9, OR(D1421="RAK", D1421="CMN", D1421="AGA")), (J1421/F1421)*(F1421-(G1421*0.9)), 0)</f>
        <v>0</v>
      </c>
    </row>
    <row r="1422" spans="1:12" x14ac:dyDescent="0.35">
      <c r="A1422" s="8">
        <v>45511</v>
      </c>
      <c r="B1422" s="9" t="s">
        <v>23</v>
      </c>
      <c r="C1422" s="9" t="s">
        <v>34</v>
      </c>
      <c r="D1422" s="9" t="s">
        <v>38</v>
      </c>
      <c r="E1422" s="9" t="s">
        <v>22</v>
      </c>
      <c r="F1422" s="9">
        <v>165</v>
      </c>
      <c r="G1422" s="9">
        <v>180</v>
      </c>
      <c r="H1422" s="9">
        <v>1</v>
      </c>
      <c r="I1422" s="59"/>
      <c r="J1422" s="59"/>
      <c r="K1422" s="59"/>
      <c r="L1422" s="60">
        <f>IF(AND(A1422&gt;=Workings!$B$7, A1422&lt;=Workings!$C$7, B1422="Scheduled", G1422&gt;0, F1422&gt;0, (F1422/G1422)&gt;0.9, OR(D1422="RAK", D1422="CMN", D1422="AGA")), (J1422/F1422)*(F1422-(G1422*0.9)), 0)</f>
        <v>0</v>
      </c>
    </row>
    <row r="1423" spans="1:12" x14ac:dyDescent="0.35">
      <c r="A1423" s="8">
        <v>45511</v>
      </c>
      <c r="B1423" s="9" t="s">
        <v>23</v>
      </c>
      <c r="C1423" s="9" t="s">
        <v>34</v>
      </c>
      <c r="D1423" s="9" t="s">
        <v>21</v>
      </c>
      <c r="E1423" s="9" t="s">
        <v>22</v>
      </c>
      <c r="F1423" s="9">
        <v>136</v>
      </c>
      <c r="G1423" s="9">
        <v>150</v>
      </c>
      <c r="H1423" s="9">
        <v>1</v>
      </c>
      <c r="I1423" s="59"/>
      <c r="J1423" s="59"/>
      <c r="K1423" s="59"/>
      <c r="L1423" s="60">
        <f>IF(AND(A1423&gt;=Workings!$B$7, A1423&lt;=Workings!$C$7, B1423="Scheduled", G1423&gt;0, F1423&gt;0, (F1423/G1423)&gt;0.9, OR(D1423="RAK", D1423="CMN", D1423="AGA")), (J1423/F1423)*(F1423-(G1423*0.9)), 0)</f>
        <v>0</v>
      </c>
    </row>
    <row r="1424" spans="1:12" x14ac:dyDescent="0.35">
      <c r="A1424" s="8">
        <v>45511</v>
      </c>
      <c r="B1424" s="9" t="s">
        <v>23</v>
      </c>
      <c r="C1424" s="9" t="s">
        <v>34</v>
      </c>
      <c r="D1424" s="9" t="s">
        <v>39</v>
      </c>
      <c r="E1424" s="9" t="s">
        <v>22</v>
      </c>
      <c r="F1424" s="9">
        <v>139</v>
      </c>
      <c r="G1424" s="9">
        <v>150</v>
      </c>
      <c r="H1424" s="9">
        <v>1</v>
      </c>
      <c r="I1424" s="59"/>
      <c r="J1424" s="59"/>
      <c r="K1424" s="59"/>
      <c r="L1424" s="60">
        <f>IF(AND(A1424&gt;=Workings!$B$7, A1424&lt;=Workings!$C$7, B1424="Scheduled", G1424&gt;0, F1424&gt;0, (F1424/G1424)&gt;0.9, OR(D1424="RAK", D1424="CMN", D1424="AGA")), (J1424/F1424)*(F1424-(G1424*0.9)), 0)</f>
        <v>0</v>
      </c>
    </row>
    <row r="1425" spans="1:12" x14ac:dyDescent="0.35">
      <c r="A1425" s="8">
        <v>45511</v>
      </c>
      <c r="B1425" s="9" t="s">
        <v>23</v>
      </c>
      <c r="C1425" s="9" t="s">
        <v>34</v>
      </c>
      <c r="D1425" s="9" t="s">
        <v>38</v>
      </c>
      <c r="E1425" s="9" t="s">
        <v>24</v>
      </c>
      <c r="F1425" s="9">
        <v>141</v>
      </c>
      <c r="G1425" s="9">
        <v>180</v>
      </c>
      <c r="H1425" s="9">
        <v>1</v>
      </c>
      <c r="I1425" s="59">
        <v>33.74</v>
      </c>
      <c r="J1425" s="59">
        <v>3392.46</v>
      </c>
      <c r="K1425" s="59">
        <v>579.41999999999996</v>
      </c>
      <c r="L1425" s="60">
        <f>IF(AND(A1425&gt;=Workings!$B$7, A1425&lt;=Workings!$C$7, B1425="Scheduled", G1425&gt;0, F1425&gt;0, (F1425/G1425)&gt;0.9, OR(D1425="RAK", D1425="CMN", D1425="AGA")), (J1425/F1425)*(F1425-(G1425*0.9)), 0)</f>
        <v>0</v>
      </c>
    </row>
    <row r="1426" spans="1:12" x14ac:dyDescent="0.35">
      <c r="A1426" s="8">
        <v>45511</v>
      </c>
      <c r="B1426" s="9" t="s">
        <v>23</v>
      </c>
      <c r="C1426" s="9" t="s">
        <v>34</v>
      </c>
      <c r="D1426" s="9" t="s">
        <v>39</v>
      </c>
      <c r="E1426" s="9" t="s">
        <v>24</v>
      </c>
      <c r="F1426" s="9">
        <v>123</v>
      </c>
      <c r="G1426" s="9">
        <v>150</v>
      </c>
      <c r="H1426" s="9">
        <v>1</v>
      </c>
      <c r="I1426" s="59">
        <v>23.26</v>
      </c>
      <c r="J1426" s="59">
        <v>2959.38</v>
      </c>
      <c r="K1426" s="59">
        <v>532.44000000000005</v>
      </c>
      <c r="L1426" s="60">
        <f>IF(AND(A1426&gt;=Workings!$B$7, A1426&lt;=Workings!$C$7, B1426="Scheduled", G1426&gt;0, F1426&gt;0, (F1426/G1426)&gt;0.9, OR(D1426="RAK", D1426="CMN", D1426="AGA")), (J1426/F1426)*(F1426-(G1426*0.9)), 0)</f>
        <v>0</v>
      </c>
    </row>
    <row r="1427" spans="1:12" x14ac:dyDescent="0.35">
      <c r="A1427" s="8">
        <v>45511</v>
      </c>
      <c r="B1427" s="9" t="s">
        <v>23</v>
      </c>
      <c r="C1427" s="9" t="s">
        <v>34</v>
      </c>
      <c r="D1427" s="9" t="s">
        <v>21</v>
      </c>
      <c r="E1427" s="9" t="s">
        <v>24</v>
      </c>
      <c r="F1427" s="9">
        <v>99</v>
      </c>
      <c r="G1427" s="9">
        <v>150</v>
      </c>
      <c r="H1427" s="9">
        <v>1</v>
      </c>
      <c r="I1427" s="59">
        <v>15.5</v>
      </c>
      <c r="J1427" s="59">
        <v>2381.94</v>
      </c>
      <c r="K1427" s="59">
        <v>532.44000000000005</v>
      </c>
      <c r="L1427" s="60">
        <f>IF(AND(A1427&gt;=Workings!$B$7, A1427&lt;=Workings!$C$7, B1427="Scheduled", G1427&gt;0, F1427&gt;0, (F1427/G1427)&gt;0.9, OR(D1427="RAK", D1427="CMN", D1427="AGA")), (J1427/F1427)*(F1427-(G1427*0.9)), 0)</f>
        <v>0</v>
      </c>
    </row>
    <row r="1428" spans="1:12" x14ac:dyDescent="0.35">
      <c r="A1428" s="8">
        <v>45512</v>
      </c>
      <c r="B1428" s="9" t="s">
        <v>23</v>
      </c>
      <c r="C1428" s="9" t="s">
        <v>34</v>
      </c>
      <c r="D1428" s="9" t="s">
        <v>38</v>
      </c>
      <c r="E1428" s="9" t="s">
        <v>22</v>
      </c>
      <c r="F1428" s="9">
        <v>165</v>
      </c>
      <c r="G1428" s="9">
        <v>180</v>
      </c>
      <c r="H1428" s="9">
        <v>1</v>
      </c>
      <c r="I1428" s="59"/>
      <c r="J1428" s="59"/>
      <c r="K1428" s="59"/>
      <c r="L1428" s="60">
        <f>IF(AND(A1428&gt;=Workings!$B$7, A1428&lt;=Workings!$C$7, B1428="Scheduled", G1428&gt;0, F1428&gt;0, (F1428/G1428)&gt;0.9, OR(D1428="RAK", D1428="CMN", D1428="AGA")), (J1428/F1428)*(F1428-(G1428*0.9)), 0)</f>
        <v>0</v>
      </c>
    </row>
    <row r="1429" spans="1:12" x14ac:dyDescent="0.35">
      <c r="A1429" s="8">
        <v>45512</v>
      </c>
      <c r="B1429" s="9" t="s">
        <v>23</v>
      </c>
      <c r="C1429" s="9" t="s">
        <v>34</v>
      </c>
      <c r="D1429" s="9" t="s">
        <v>21</v>
      </c>
      <c r="E1429" s="9" t="s">
        <v>22</v>
      </c>
      <c r="F1429" s="9">
        <v>141</v>
      </c>
      <c r="G1429" s="9">
        <v>148</v>
      </c>
      <c r="H1429" s="9">
        <v>1</v>
      </c>
      <c r="I1429" s="59"/>
      <c r="J1429" s="59"/>
      <c r="K1429" s="59"/>
      <c r="L1429" s="60">
        <f>IF(AND(A1429&gt;=Workings!$B$7, A1429&lt;=Workings!$C$7, B1429="Scheduled", G1429&gt;0, F1429&gt;0, (F1429/G1429)&gt;0.9, OR(D1429="RAK", D1429="CMN", D1429="AGA")), (J1429/F1429)*(F1429-(G1429*0.9)), 0)</f>
        <v>0</v>
      </c>
    </row>
    <row r="1430" spans="1:12" x14ac:dyDescent="0.35">
      <c r="A1430" s="8">
        <v>45512</v>
      </c>
      <c r="B1430" s="9" t="s">
        <v>23</v>
      </c>
      <c r="C1430" s="9" t="s">
        <v>34</v>
      </c>
      <c r="D1430" s="9" t="s">
        <v>38</v>
      </c>
      <c r="E1430" s="9" t="s">
        <v>24</v>
      </c>
      <c r="F1430" s="9">
        <v>134</v>
      </c>
      <c r="G1430" s="9">
        <v>180</v>
      </c>
      <c r="H1430" s="9">
        <v>1</v>
      </c>
      <c r="I1430" s="59">
        <v>35.11</v>
      </c>
      <c r="J1430" s="59">
        <v>3224.04</v>
      </c>
      <c r="K1430" s="59">
        <v>602.91</v>
      </c>
      <c r="L1430" s="60">
        <f>IF(AND(A1430&gt;=Workings!$B$7, A1430&lt;=Workings!$C$7, B1430="Scheduled", G1430&gt;0, F1430&gt;0, (F1430/G1430)&gt;0.9, OR(D1430="RAK", D1430="CMN", D1430="AGA")), (J1430/F1430)*(F1430-(G1430*0.9)), 0)</f>
        <v>0</v>
      </c>
    </row>
    <row r="1431" spans="1:12" x14ac:dyDescent="0.35">
      <c r="A1431" s="8">
        <v>45512</v>
      </c>
      <c r="B1431" s="9" t="s">
        <v>23</v>
      </c>
      <c r="C1431" s="9" t="s">
        <v>34</v>
      </c>
      <c r="D1431" s="9" t="s">
        <v>21</v>
      </c>
      <c r="E1431" s="9" t="s">
        <v>24</v>
      </c>
      <c r="F1431" s="9">
        <v>146</v>
      </c>
      <c r="G1431" s="9">
        <v>148</v>
      </c>
      <c r="H1431" s="9">
        <v>1</v>
      </c>
      <c r="I1431" s="59">
        <v>31.01</v>
      </c>
      <c r="J1431" s="59">
        <v>3512.76</v>
      </c>
      <c r="K1431" s="59">
        <v>532.44000000000005</v>
      </c>
      <c r="L1431" s="60">
        <f>IF(AND(A1431&gt;=Workings!$B$7, A1431&lt;=Workings!$C$7, B1431="Scheduled", G1431&gt;0, F1431&gt;0, (F1431/G1431)&gt;0.9, OR(D1431="RAK", D1431="CMN", D1431="AGA")), (J1431/F1431)*(F1431-(G1431*0.9)), 0)</f>
        <v>307.96799999999962</v>
      </c>
    </row>
    <row r="1432" spans="1:12" x14ac:dyDescent="0.35">
      <c r="A1432" s="8">
        <v>45513</v>
      </c>
      <c r="B1432" s="9" t="s">
        <v>23</v>
      </c>
      <c r="C1432" s="9" t="s">
        <v>34</v>
      </c>
      <c r="D1432" s="9" t="s">
        <v>38</v>
      </c>
      <c r="E1432" s="9" t="s">
        <v>22</v>
      </c>
      <c r="F1432" s="9">
        <v>172</v>
      </c>
      <c r="G1432" s="9">
        <v>180</v>
      </c>
      <c r="H1432" s="9">
        <v>1</v>
      </c>
      <c r="I1432" s="59"/>
      <c r="J1432" s="59"/>
      <c r="K1432" s="59"/>
      <c r="L1432" s="60">
        <f>IF(AND(A1432&gt;=Workings!$B$7, A1432&lt;=Workings!$C$7, B1432="Scheduled", G1432&gt;0, F1432&gt;0, (F1432/G1432)&gt;0.9, OR(D1432="RAK", D1432="CMN", D1432="AGA")), (J1432/F1432)*(F1432-(G1432*0.9)), 0)</f>
        <v>0</v>
      </c>
    </row>
    <row r="1433" spans="1:12" x14ac:dyDescent="0.35">
      <c r="A1433" s="8">
        <v>45513</v>
      </c>
      <c r="B1433" s="9" t="s">
        <v>23</v>
      </c>
      <c r="C1433" s="9" t="s">
        <v>34</v>
      </c>
      <c r="D1433" s="9" t="s">
        <v>39</v>
      </c>
      <c r="E1433" s="9" t="s">
        <v>22</v>
      </c>
      <c r="F1433" s="9">
        <v>171</v>
      </c>
      <c r="G1433" s="9">
        <v>180</v>
      </c>
      <c r="H1433" s="9">
        <v>1</v>
      </c>
      <c r="I1433" s="59"/>
      <c r="J1433" s="59"/>
      <c r="K1433" s="59"/>
      <c r="L1433" s="60">
        <f>IF(AND(A1433&gt;=Workings!$B$7, A1433&lt;=Workings!$C$7, B1433="Scheduled", G1433&gt;0, F1433&gt;0, (F1433/G1433)&gt;0.9, OR(D1433="RAK", D1433="CMN", D1433="AGA")), (J1433/F1433)*(F1433-(G1433*0.9)), 0)</f>
        <v>0</v>
      </c>
    </row>
    <row r="1434" spans="1:12" x14ac:dyDescent="0.35">
      <c r="A1434" s="8">
        <v>45513</v>
      </c>
      <c r="B1434" s="9" t="s">
        <v>23</v>
      </c>
      <c r="C1434" s="9" t="s">
        <v>34</v>
      </c>
      <c r="D1434" s="9" t="s">
        <v>21</v>
      </c>
      <c r="E1434" s="9" t="s">
        <v>22</v>
      </c>
      <c r="F1434" s="9">
        <v>141</v>
      </c>
      <c r="G1434" s="9">
        <v>148</v>
      </c>
      <c r="H1434" s="9">
        <v>1</v>
      </c>
      <c r="I1434" s="59"/>
      <c r="J1434" s="59"/>
      <c r="K1434" s="59"/>
      <c r="L1434" s="60">
        <f>IF(AND(A1434&gt;=Workings!$B$7, A1434&lt;=Workings!$C$7, B1434="Scheduled", G1434&gt;0, F1434&gt;0, (F1434/G1434)&gt;0.9, OR(D1434="RAK", D1434="CMN", D1434="AGA")), (J1434/F1434)*(F1434-(G1434*0.9)), 0)</f>
        <v>0</v>
      </c>
    </row>
    <row r="1435" spans="1:12" x14ac:dyDescent="0.35">
      <c r="A1435" s="8">
        <v>45513</v>
      </c>
      <c r="B1435" s="9" t="s">
        <v>23</v>
      </c>
      <c r="C1435" s="9" t="s">
        <v>34</v>
      </c>
      <c r="D1435" s="9" t="s">
        <v>38</v>
      </c>
      <c r="E1435" s="9" t="s">
        <v>24</v>
      </c>
      <c r="F1435" s="9">
        <v>164</v>
      </c>
      <c r="G1435" s="9">
        <v>180</v>
      </c>
      <c r="H1435" s="9">
        <v>1</v>
      </c>
      <c r="I1435" s="59">
        <v>35.11</v>
      </c>
      <c r="J1435" s="59">
        <v>3945.84</v>
      </c>
      <c r="K1435" s="59">
        <v>602.91</v>
      </c>
      <c r="L1435" s="60">
        <f>IF(AND(A1435&gt;=Workings!$B$7, A1435&lt;=Workings!$C$7, B1435="Scheduled", G1435&gt;0, F1435&gt;0, (F1435/G1435)&gt;0.9, OR(D1435="RAK", D1435="CMN", D1435="AGA")), (J1435/F1435)*(F1435-(G1435*0.9)), 0)</f>
        <v>48.120000000000005</v>
      </c>
    </row>
    <row r="1436" spans="1:12" x14ac:dyDescent="0.35">
      <c r="A1436" s="8">
        <v>45513</v>
      </c>
      <c r="B1436" s="9" t="s">
        <v>23</v>
      </c>
      <c r="C1436" s="9" t="s">
        <v>34</v>
      </c>
      <c r="D1436" s="9" t="s">
        <v>39</v>
      </c>
      <c r="E1436" s="9" t="s">
        <v>24</v>
      </c>
      <c r="F1436" s="9">
        <v>155</v>
      </c>
      <c r="G1436" s="9">
        <v>180</v>
      </c>
      <c r="H1436" s="9">
        <v>1</v>
      </c>
      <c r="I1436" s="59">
        <v>35.11</v>
      </c>
      <c r="J1436" s="59">
        <v>3729.3</v>
      </c>
      <c r="K1436" s="59">
        <v>602.91</v>
      </c>
      <c r="L1436" s="60">
        <f>IF(AND(A1436&gt;=Workings!$B$7, A1436&lt;=Workings!$C$7, B1436="Scheduled", G1436&gt;0, F1436&gt;0, (F1436/G1436)&gt;0.9, OR(D1436="RAK", D1436="CMN", D1436="AGA")), (J1436/F1436)*(F1436-(G1436*0.9)), 0)</f>
        <v>0</v>
      </c>
    </row>
    <row r="1437" spans="1:12" x14ac:dyDescent="0.35">
      <c r="A1437" s="8">
        <v>45513</v>
      </c>
      <c r="B1437" s="9" t="s">
        <v>23</v>
      </c>
      <c r="C1437" s="9" t="s">
        <v>34</v>
      </c>
      <c r="D1437" s="9" t="s">
        <v>21</v>
      </c>
      <c r="E1437" s="9" t="s">
        <v>24</v>
      </c>
      <c r="F1437" s="9">
        <v>148</v>
      </c>
      <c r="G1437" s="9">
        <v>148</v>
      </c>
      <c r="H1437" s="9">
        <v>1</v>
      </c>
      <c r="I1437" s="59">
        <v>23.26</v>
      </c>
      <c r="J1437" s="59">
        <v>3560.88</v>
      </c>
      <c r="K1437" s="59">
        <v>532.44000000000005</v>
      </c>
      <c r="L1437" s="60">
        <f>IF(AND(A1437&gt;=Workings!$B$7, A1437&lt;=Workings!$C$7, B1437="Scheduled", G1437&gt;0, F1437&gt;0, (F1437/G1437)&gt;0.9, OR(D1437="RAK", D1437="CMN", D1437="AGA")), (J1437/F1437)*(F1437-(G1437*0.9)), 0)</f>
        <v>356.08799999999962</v>
      </c>
    </row>
    <row r="1438" spans="1:12" x14ac:dyDescent="0.35">
      <c r="A1438" s="8">
        <v>45514</v>
      </c>
      <c r="B1438" s="9" t="s">
        <v>23</v>
      </c>
      <c r="C1438" s="9" t="s">
        <v>34</v>
      </c>
      <c r="D1438" s="9" t="s">
        <v>38</v>
      </c>
      <c r="E1438" s="9" t="s">
        <v>22</v>
      </c>
      <c r="F1438" s="9">
        <v>182</v>
      </c>
      <c r="G1438" s="9">
        <v>189</v>
      </c>
      <c r="H1438" s="9">
        <v>1</v>
      </c>
      <c r="I1438" s="59"/>
      <c r="J1438" s="59"/>
      <c r="K1438" s="59"/>
      <c r="L1438" s="60">
        <f>IF(AND(A1438&gt;=Workings!$B$7, A1438&lt;=Workings!$C$7, B1438="Scheduled", G1438&gt;0, F1438&gt;0, (F1438/G1438)&gt;0.9, OR(D1438="RAK", D1438="CMN", D1438="AGA")), (J1438/F1438)*(F1438-(G1438*0.9)), 0)</f>
        <v>0</v>
      </c>
    </row>
    <row r="1439" spans="1:12" x14ac:dyDescent="0.35">
      <c r="A1439" s="8">
        <v>45514</v>
      </c>
      <c r="B1439" s="9" t="s">
        <v>23</v>
      </c>
      <c r="C1439" s="9" t="s">
        <v>34</v>
      </c>
      <c r="D1439" s="9" t="s">
        <v>21</v>
      </c>
      <c r="E1439" s="9" t="s">
        <v>22</v>
      </c>
      <c r="F1439" s="9">
        <v>136</v>
      </c>
      <c r="G1439" s="9">
        <v>180</v>
      </c>
      <c r="H1439" s="9">
        <v>1</v>
      </c>
      <c r="I1439" s="59"/>
      <c r="J1439" s="59"/>
      <c r="K1439" s="59"/>
      <c r="L1439" s="60">
        <f>IF(AND(A1439&gt;=Workings!$B$7, A1439&lt;=Workings!$C$7, B1439="Scheduled", G1439&gt;0, F1439&gt;0, (F1439/G1439)&gt;0.9, OR(D1439="RAK", D1439="CMN", D1439="AGA")), (J1439/F1439)*(F1439-(G1439*0.9)), 0)</f>
        <v>0</v>
      </c>
    </row>
    <row r="1440" spans="1:12" x14ac:dyDescent="0.35">
      <c r="A1440" s="8">
        <v>45514</v>
      </c>
      <c r="B1440" s="9" t="s">
        <v>23</v>
      </c>
      <c r="C1440" s="9" t="s">
        <v>34</v>
      </c>
      <c r="D1440" s="9" t="s">
        <v>38</v>
      </c>
      <c r="E1440" s="9" t="s">
        <v>24</v>
      </c>
      <c r="F1440" s="9">
        <v>165</v>
      </c>
      <c r="G1440" s="9">
        <v>189</v>
      </c>
      <c r="H1440" s="9">
        <v>1</v>
      </c>
      <c r="I1440" s="59">
        <v>109.44</v>
      </c>
      <c r="J1440" s="59">
        <v>3969.9</v>
      </c>
      <c r="K1440" s="59">
        <v>626.4</v>
      </c>
      <c r="L1440" s="60">
        <f>IF(AND(A1440&gt;=Workings!$B$7, A1440&lt;=Workings!$C$7, B1440="Scheduled", G1440&gt;0, F1440&gt;0, (F1440/G1440)&gt;0.9, OR(D1440="RAK", D1440="CMN", D1440="AGA")), (J1440/F1440)*(F1440-(G1440*0.9)), 0)</f>
        <v>0</v>
      </c>
    </row>
    <row r="1441" spans="1:12" x14ac:dyDescent="0.35">
      <c r="A1441" s="8">
        <v>45514</v>
      </c>
      <c r="B1441" s="9" t="s">
        <v>23</v>
      </c>
      <c r="C1441" s="9" t="s">
        <v>34</v>
      </c>
      <c r="D1441" s="9" t="s">
        <v>21</v>
      </c>
      <c r="E1441" s="9" t="s">
        <v>24</v>
      </c>
      <c r="F1441" s="9">
        <v>139</v>
      </c>
      <c r="G1441" s="9">
        <v>180</v>
      </c>
      <c r="H1441" s="9">
        <v>1</v>
      </c>
      <c r="I1441" s="59">
        <v>35.11</v>
      </c>
      <c r="J1441" s="59">
        <v>3344.34</v>
      </c>
      <c r="K1441" s="59">
        <v>602.91</v>
      </c>
      <c r="L1441" s="60">
        <f>IF(AND(A1441&gt;=Workings!$B$7, A1441&lt;=Workings!$C$7, B1441="Scheduled", G1441&gt;0, F1441&gt;0, (F1441/G1441)&gt;0.9, OR(D1441="RAK", D1441="CMN", D1441="AGA")), (J1441/F1441)*(F1441-(G1441*0.9)), 0)</f>
        <v>0</v>
      </c>
    </row>
    <row r="1442" spans="1:12" x14ac:dyDescent="0.35">
      <c r="A1442" s="8">
        <v>45515</v>
      </c>
      <c r="B1442" s="9" t="s">
        <v>23</v>
      </c>
      <c r="C1442" s="9" t="s">
        <v>34</v>
      </c>
      <c r="D1442" s="9" t="s">
        <v>38</v>
      </c>
      <c r="E1442" s="9" t="s">
        <v>22</v>
      </c>
      <c r="F1442" s="9">
        <v>139</v>
      </c>
      <c r="G1442" s="9">
        <v>144</v>
      </c>
      <c r="H1442" s="9">
        <v>1</v>
      </c>
      <c r="I1442" s="59"/>
      <c r="J1442" s="59"/>
      <c r="K1442" s="59"/>
      <c r="L1442" s="60">
        <f>IF(AND(A1442&gt;=Workings!$B$7, A1442&lt;=Workings!$C$7, B1442="Scheduled", G1442&gt;0, F1442&gt;0, (F1442/G1442)&gt;0.9, OR(D1442="RAK", D1442="CMN", D1442="AGA")), (J1442/F1442)*(F1442-(G1442*0.9)), 0)</f>
        <v>0</v>
      </c>
    </row>
    <row r="1443" spans="1:12" x14ac:dyDescent="0.35">
      <c r="A1443" s="8">
        <v>45515</v>
      </c>
      <c r="B1443" s="9" t="s">
        <v>23</v>
      </c>
      <c r="C1443" s="9" t="s">
        <v>34</v>
      </c>
      <c r="D1443" s="9" t="s">
        <v>21</v>
      </c>
      <c r="E1443" s="9" t="s">
        <v>22</v>
      </c>
      <c r="F1443" s="9">
        <v>166</v>
      </c>
      <c r="G1443" s="9">
        <v>180</v>
      </c>
      <c r="H1443" s="9">
        <v>1</v>
      </c>
      <c r="I1443" s="59"/>
      <c r="J1443" s="59"/>
      <c r="K1443" s="59"/>
      <c r="L1443" s="60">
        <f>IF(AND(A1443&gt;=Workings!$B$7, A1443&lt;=Workings!$C$7, B1443="Scheduled", G1443&gt;0, F1443&gt;0, (F1443/G1443)&gt;0.9, OR(D1443="RAK", D1443="CMN", D1443="AGA")), (J1443/F1443)*(F1443-(G1443*0.9)), 0)</f>
        <v>0</v>
      </c>
    </row>
    <row r="1444" spans="1:12" x14ac:dyDescent="0.35">
      <c r="A1444" s="8">
        <v>45515</v>
      </c>
      <c r="B1444" s="9" t="s">
        <v>23</v>
      </c>
      <c r="C1444" s="9" t="s">
        <v>34</v>
      </c>
      <c r="D1444" s="9" t="s">
        <v>39</v>
      </c>
      <c r="E1444" s="9" t="s">
        <v>22</v>
      </c>
      <c r="F1444" s="9">
        <v>148</v>
      </c>
      <c r="G1444" s="9">
        <v>150</v>
      </c>
      <c r="H1444" s="9">
        <v>1</v>
      </c>
      <c r="I1444" s="59"/>
      <c r="J1444" s="59"/>
      <c r="K1444" s="59"/>
      <c r="L1444" s="60">
        <f>IF(AND(A1444&gt;=Workings!$B$7, A1444&lt;=Workings!$C$7, B1444="Scheduled", G1444&gt;0, F1444&gt;0, (F1444/G1444)&gt;0.9, OR(D1444="RAK", D1444="CMN", D1444="AGA")), (J1444/F1444)*(F1444-(G1444*0.9)), 0)</f>
        <v>0</v>
      </c>
    </row>
    <row r="1445" spans="1:12" x14ac:dyDescent="0.35">
      <c r="A1445" s="8">
        <v>45515</v>
      </c>
      <c r="B1445" s="9" t="s">
        <v>23</v>
      </c>
      <c r="C1445" s="9" t="s">
        <v>34</v>
      </c>
      <c r="D1445" s="9" t="s">
        <v>38</v>
      </c>
      <c r="E1445" s="9" t="s">
        <v>24</v>
      </c>
      <c r="F1445" s="9">
        <v>142</v>
      </c>
      <c r="G1445" s="9">
        <v>144</v>
      </c>
      <c r="H1445" s="9">
        <v>1</v>
      </c>
      <c r="I1445" s="59">
        <v>31.01</v>
      </c>
      <c r="J1445" s="59">
        <v>3416.52</v>
      </c>
      <c r="K1445" s="59">
        <v>532.44000000000005</v>
      </c>
      <c r="L1445" s="60">
        <f>IF(AND(A1445&gt;=Workings!$B$7, A1445&lt;=Workings!$C$7, B1445="Scheduled", G1445&gt;0, F1445&gt;0, (F1445/G1445)&gt;0.9, OR(D1445="RAK", D1445="CMN", D1445="AGA")), (J1445/F1445)*(F1445-(G1445*0.9)), 0)</f>
        <v>298.34400000000011</v>
      </c>
    </row>
    <row r="1446" spans="1:12" x14ac:dyDescent="0.35">
      <c r="A1446" s="8">
        <v>45515</v>
      </c>
      <c r="B1446" s="9" t="s">
        <v>23</v>
      </c>
      <c r="C1446" s="9" t="s">
        <v>34</v>
      </c>
      <c r="D1446" s="9" t="s">
        <v>21</v>
      </c>
      <c r="E1446" s="9" t="s">
        <v>24</v>
      </c>
      <c r="F1446" s="9">
        <v>169</v>
      </c>
      <c r="G1446" s="9">
        <v>180</v>
      </c>
      <c r="H1446" s="9">
        <v>1</v>
      </c>
      <c r="I1446" s="59">
        <v>26.33</v>
      </c>
      <c r="J1446" s="59">
        <v>4066.14</v>
      </c>
      <c r="K1446" s="59">
        <v>602.91</v>
      </c>
      <c r="L1446" s="60">
        <f>IF(AND(A1446&gt;=Workings!$B$7, A1446&lt;=Workings!$C$7, B1446="Scheduled", G1446&gt;0, F1446&gt;0, (F1446/G1446)&gt;0.9, OR(D1446="RAK", D1446="CMN", D1446="AGA")), (J1446/F1446)*(F1446-(G1446*0.9)), 0)</f>
        <v>168.42</v>
      </c>
    </row>
    <row r="1447" spans="1:12" x14ac:dyDescent="0.35">
      <c r="A1447" s="8">
        <v>45515</v>
      </c>
      <c r="B1447" s="9" t="s">
        <v>23</v>
      </c>
      <c r="C1447" s="9" t="s">
        <v>34</v>
      </c>
      <c r="D1447" s="9" t="s">
        <v>39</v>
      </c>
      <c r="E1447" s="9" t="s">
        <v>24</v>
      </c>
      <c r="F1447" s="9">
        <v>129</v>
      </c>
      <c r="G1447" s="9">
        <v>150</v>
      </c>
      <c r="H1447" s="9">
        <v>1</v>
      </c>
      <c r="I1447" s="59">
        <v>31.01</v>
      </c>
      <c r="J1447" s="59">
        <v>3103.74</v>
      </c>
      <c r="K1447" s="59">
        <v>532.44000000000005</v>
      </c>
      <c r="L1447" s="60">
        <f>IF(AND(A1447&gt;=Workings!$B$7, A1447&lt;=Workings!$C$7, B1447="Scheduled", G1447&gt;0, F1447&gt;0, (F1447/G1447)&gt;0.9, OR(D1447="RAK", D1447="CMN", D1447="AGA")), (J1447/F1447)*(F1447-(G1447*0.9)), 0)</f>
        <v>0</v>
      </c>
    </row>
    <row r="1448" spans="1:12" x14ac:dyDescent="0.35">
      <c r="A1448" s="8">
        <v>45516</v>
      </c>
      <c r="B1448" s="9" t="s">
        <v>23</v>
      </c>
      <c r="C1448" s="9" t="s">
        <v>34</v>
      </c>
      <c r="D1448" s="9" t="s">
        <v>38</v>
      </c>
      <c r="E1448" s="9" t="s">
        <v>22</v>
      </c>
      <c r="F1448" s="9">
        <v>170</v>
      </c>
      <c r="G1448" s="9">
        <v>180</v>
      </c>
      <c r="H1448" s="9">
        <v>1</v>
      </c>
      <c r="I1448" s="59"/>
      <c r="J1448" s="59"/>
      <c r="K1448" s="59"/>
      <c r="L1448" s="60">
        <f>IF(AND(A1448&gt;=Workings!$B$7, A1448&lt;=Workings!$C$7, B1448="Scheduled", G1448&gt;0, F1448&gt;0, (F1448/G1448)&gt;0.9, OR(D1448="RAK", D1448="CMN", D1448="AGA")), (J1448/F1448)*(F1448-(G1448*0.9)), 0)</f>
        <v>0</v>
      </c>
    </row>
    <row r="1449" spans="1:12" x14ac:dyDescent="0.35">
      <c r="A1449" s="8">
        <v>45516</v>
      </c>
      <c r="B1449" s="9" t="s">
        <v>23</v>
      </c>
      <c r="C1449" s="9" t="s">
        <v>34</v>
      </c>
      <c r="D1449" s="9" t="s">
        <v>21</v>
      </c>
      <c r="E1449" s="9" t="s">
        <v>22</v>
      </c>
      <c r="F1449" s="9">
        <v>175</v>
      </c>
      <c r="G1449" s="9">
        <v>180</v>
      </c>
      <c r="H1449" s="9">
        <v>1</v>
      </c>
      <c r="I1449" s="59"/>
      <c r="J1449" s="59"/>
      <c r="K1449" s="59"/>
      <c r="L1449" s="60">
        <f>IF(AND(A1449&gt;=Workings!$B$7, A1449&lt;=Workings!$C$7, B1449="Scheduled", G1449&gt;0, F1449&gt;0, (F1449/G1449)&gt;0.9, OR(D1449="RAK", D1449="CMN", D1449="AGA")), (J1449/F1449)*(F1449-(G1449*0.9)), 0)</f>
        <v>0</v>
      </c>
    </row>
    <row r="1450" spans="1:12" x14ac:dyDescent="0.35">
      <c r="A1450" s="8">
        <v>45516</v>
      </c>
      <c r="B1450" s="9" t="s">
        <v>23</v>
      </c>
      <c r="C1450" s="9" t="s">
        <v>34</v>
      </c>
      <c r="D1450" s="9" t="s">
        <v>39</v>
      </c>
      <c r="E1450" s="9" t="s">
        <v>22</v>
      </c>
      <c r="F1450" s="9">
        <v>149</v>
      </c>
      <c r="G1450" s="9">
        <v>150</v>
      </c>
      <c r="H1450" s="9">
        <v>1</v>
      </c>
      <c r="I1450" s="59"/>
      <c r="J1450" s="59"/>
      <c r="K1450" s="59"/>
      <c r="L1450" s="60">
        <f>IF(AND(A1450&gt;=Workings!$B$7, A1450&lt;=Workings!$C$7, B1450="Scheduled", G1450&gt;0, F1450&gt;0, (F1450/G1450)&gt;0.9, OR(D1450="RAK", D1450="CMN", D1450="AGA")), (J1450/F1450)*(F1450-(G1450*0.9)), 0)</f>
        <v>0</v>
      </c>
    </row>
    <row r="1451" spans="1:12" x14ac:dyDescent="0.35">
      <c r="A1451" s="8">
        <v>45516</v>
      </c>
      <c r="B1451" s="9" t="s">
        <v>23</v>
      </c>
      <c r="C1451" s="9" t="s">
        <v>34</v>
      </c>
      <c r="D1451" s="9" t="s">
        <v>38</v>
      </c>
      <c r="E1451" s="9" t="s">
        <v>24</v>
      </c>
      <c r="F1451" s="9">
        <v>173</v>
      </c>
      <c r="G1451" s="9">
        <v>180</v>
      </c>
      <c r="H1451" s="9">
        <v>1</v>
      </c>
      <c r="I1451" s="59">
        <v>50.62</v>
      </c>
      <c r="J1451" s="59">
        <v>4162.38</v>
      </c>
      <c r="K1451" s="59">
        <v>579.41999999999996</v>
      </c>
      <c r="L1451" s="60">
        <f>IF(AND(A1451&gt;=Workings!$B$7, A1451&lt;=Workings!$C$7, B1451="Scheduled", G1451&gt;0, F1451&gt;0, (F1451/G1451)&gt;0.9, OR(D1451="RAK", D1451="CMN", D1451="AGA")), (J1451/F1451)*(F1451-(G1451*0.9)), 0)</f>
        <v>264.66000000000003</v>
      </c>
    </row>
    <row r="1452" spans="1:12" x14ac:dyDescent="0.35">
      <c r="A1452" s="8">
        <v>45516</v>
      </c>
      <c r="B1452" s="9" t="s">
        <v>23</v>
      </c>
      <c r="C1452" s="9" t="s">
        <v>34</v>
      </c>
      <c r="D1452" s="9" t="s">
        <v>21</v>
      </c>
      <c r="E1452" s="9" t="s">
        <v>24</v>
      </c>
      <c r="F1452" s="9">
        <v>169</v>
      </c>
      <c r="G1452" s="9">
        <v>180</v>
      </c>
      <c r="H1452" s="9">
        <v>1</v>
      </c>
      <c r="I1452" s="59">
        <v>35.11</v>
      </c>
      <c r="J1452" s="59">
        <v>4066.14</v>
      </c>
      <c r="K1452" s="59">
        <v>602.91</v>
      </c>
      <c r="L1452" s="60">
        <f>IF(AND(A1452&gt;=Workings!$B$7, A1452&lt;=Workings!$C$7, B1452="Scheduled", G1452&gt;0, F1452&gt;0, (F1452/G1452)&gt;0.9, OR(D1452="RAK", D1452="CMN", D1452="AGA")), (J1452/F1452)*(F1452-(G1452*0.9)), 0)</f>
        <v>168.42</v>
      </c>
    </row>
    <row r="1453" spans="1:12" x14ac:dyDescent="0.35">
      <c r="A1453" s="8">
        <v>45516</v>
      </c>
      <c r="B1453" s="9" t="s">
        <v>23</v>
      </c>
      <c r="C1453" s="9" t="s">
        <v>34</v>
      </c>
      <c r="D1453" s="9" t="s">
        <v>39</v>
      </c>
      <c r="E1453" s="9" t="s">
        <v>24</v>
      </c>
      <c r="F1453" s="9">
        <v>106</v>
      </c>
      <c r="G1453" s="9">
        <v>150</v>
      </c>
      <c r="H1453" s="9">
        <v>1</v>
      </c>
      <c r="I1453" s="59">
        <v>23.26</v>
      </c>
      <c r="J1453" s="59">
        <v>2550.36</v>
      </c>
      <c r="K1453" s="59">
        <v>532.44000000000005</v>
      </c>
      <c r="L1453" s="60">
        <f>IF(AND(A1453&gt;=Workings!$B$7, A1453&lt;=Workings!$C$7, B1453="Scheduled", G1453&gt;0, F1453&gt;0, (F1453/G1453)&gt;0.9, OR(D1453="RAK", D1453="CMN", D1453="AGA")), (J1453/F1453)*(F1453-(G1453*0.9)), 0)</f>
        <v>0</v>
      </c>
    </row>
    <row r="1454" spans="1:12" x14ac:dyDescent="0.35">
      <c r="A1454" s="8">
        <v>45517</v>
      </c>
      <c r="B1454" s="9" t="s">
        <v>23</v>
      </c>
      <c r="C1454" s="9" t="s">
        <v>34</v>
      </c>
      <c r="D1454" s="9" t="s">
        <v>38</v>
      </c>
      <c r="E1454" s="9" t="s">
        <v>22</v>
      </c>
      <c r="F1454" s="9">
        <v>158</v>
      </c>
      <c r="G1454" s="9">
        <v>180</v>
      </c>
      <c r="H1454" s="9">
        <v>1</v>
      </c>
      <c r="I1454" s="59"/>
      <c r="J1454" s="59"/>
      <c r="K1454" s="59"/>
      <c r="L1454" s="60">
        <f>IF(AND(A1454&gt;=Workings!$B$7, A1454&lt;=Workings!$C$7, B1454="Scheduled", G1454&gt;0, F1454&gt;0, (F1454/G1454)&gt;0.9, OR(D1454="RAK", D1454="CMN", D1454="AGA")), (J1454/F1454)*(F1454-(G1454*0.9)), 0)</f>
        <v>0</v>
      </c>
    </row>
    <row r="1455" spans="1:12" x14ac:dyDescent="0.35">
      <c r="A1455" s="8">
        <v>45517</v>
      </c>
      <c r="B1455" s="9" t="s">
        <v>23</v>
      </c>
      <c r="C1455" s="9" t="s">
        <v>34</v>
      </c>
      <c r="D1455" s="9" t="s">
        <v>38</v>
      </c>
      <c r="E1455" s="9" t="s">
        <v>24</v>
      </c>
      <c r="F1455" s="9">
        <v>162</v>
      </c>
      <c r="G1455" s="9">
        <v>180</v>
      </c>
      <c r="H1455" s="9">
        <v>1</v>
      </c>
      <c r="I1455" s="59">
        <v>35.11</v>
      </c>
      <c r="J1455" s="59">
        <v>3897.72</v>
      </c>
      <c r="K1455" s="59">
        <v>602.91</v>
      </c>
      <c r="L1455" s="60">
        <f>IF(AND(A1455&gt;=Workings!$B$7, A1455&lt;=Workings!$C$7, B1455="Scheduled", G1455&gt;0, F1455&gt;0, (F1455/G1455)&gt;0.9, OR(D1455="RAK", D1455="CMN", D1455="AGA")), (J1455/F1455)*(F1455-(G1455*0.9)), 0)</f>
        <v>0</v>
      </c>
    </row>
    <row r="1456" spans="1:12" x14ac:dyDescent="0.35">
      <c r="A1456" s="8">
        <v>45518</v>
      </c>
      <c r="B1456" s="9" t="s">
        <v>23</v>
      </c>
      <c r="C1456" s="9" t="s">
        <v>34</v>
      </c>
      <c r="D1456" s="9" t="s">
        <v>38</v>
      </c>
      <c r="E1456" s="9" t="s">
        <v>22</v>
      </c>
      <c r="F1456" s="9">
        <v>121</v>
      </c>
      <c r="G1456" s="9">
        <v>189</v>
      </c>
      <c r="H1456" s="9">
        <v>1</v>
      </c>
      <c r="I1456" s="59"/>
      <c r="J1456" s="59"/>
      <c r="K1456" s="59"/>
      <c r="L1456" s="60">
        <f>IF(AND(A1456&gt;=Workings!$B$7, A1456&lt;=Workings!$C$7, B1456="Scheduled", G1456&gt;0, F1456&gt;0, (F1456/G1456)&gt;0.9, OR(D1456="RAK", D1456="CMN", D1456="AGA")), (J1456/F1456)*(F1456-(G1456*0.9)), 0)</f>
        <v>0</v>
      </c>
    </row>
    <row r="1457" spans="1:12" x14ac:dyDescent="0.35">
      <c r="A1457" s="8">
        <v>45518</v>
      </c>
      <c r="B1457" s="9" t="s">
        <v>23</v>
      </c>
      <c r="C1457" s="9" t="s">
        <v>34</v>
      </c>
      <c r="D1457" s="9" t="s">
        <v>21</v>
      </c>
      <c r="E1457" s="9" t="s">
        <v>22</v>
      </c>
      <c r="F1457" s="9">
        <v>119</v>
      </c>
      <c r="G1457" s="9">
        <v>150</v>
      </c>
      <c r="H1457" s="9">
        <v>1</v>
      </c>
      <c r="I1457" s="59"/>
      <c r="J1457" s="59"/>
      <c r="K1457" s="59"/>
      <c r="L1457" s="60">
        <f>IF(AND(A1457&gt;=Workings!$B$7, A1457&lt;=Workings!$C$7, B1457="Scheduled", G1457&gt;0, F1457&gt;0, (F1457/G1457)&gt;0.9, OR(D1457="RAK", D1457="CMN", D1457="AGA")), (J1457/F1457)*(F1457-(G1457*0.9)), 0)</f>
        <v>0</v>
      </c>
    </row>
    <row r="1458" spans="1:12" x14ac:dyDescent="0.35">
      <c r="A1458" s="8">
        <v>45518</v>
      </c>
      <c r="B1458" s="9" t="s">
        <v>23</v>
      </c>
      <c r="C1458" s="9" t="s">
        <v>34</v>
      </c>
      <c r="D1458" s="9" t="s">
        <v>39</v>
      </c>
      <c r="E1458" s="9" t="s">
        <v>22</v>
      </c>
      <c r="F1458" s="9">
        <v>134</v>
      </c>
      <c r="G1458" s="9">
        <v>150</v>
      </c>
      <c r="H1458" s="9">
        <v>1</v>
      </c>
      <c r="I1458" s="59"/>
      <c r="J1458" s="59"/>
      <c r="K1458" s="59"/>
      <c r="L1458" s="60">
        <f>IF(AND(A1458&gt;=Workings!$B$7, A1458&lt;=Workings!$C$7, B1458="Scheduled", G1458&gt;0, F1458&gt;0, (F1458/G1458)&gt;0.9, OR(D1458="RAK", D1458="CMN", D1458="AGA")), (J1458/F1458)*(F1458-(G1458*0.9)), 0)</f>
        <v>0</v>
      </c>
    </row>
    <row r="1459" spans="1:12" x14ac:dyDescent="0.35">
      <c r="A1459" s="8">
        <v>45518</v>
      </c>
      <c r="B1459" s="9" t="s">
        <v>23</v>
      </c>
      <c r="C1459" s="9" t="s">
        <v>34</v>
      </c>
      <c r="D1459" s="9" t="s">
        <v>38</v>
      </c>
      <c r="E1459" s="9" t="s">
        <v>24</v>
      </c>
      <c r="F1459" s="9">
        <v>170</v>
      </c>
      <c r="G1459" s="9">
        <v>189</v>
      </c>
      <c r="H1459" s="9">
        <v>1</v>
      </c>
      <c r="I1459" s="59">
        <v>36.479999999999997</v>
      </c>
      <c r="J1459" s="59">
        <v>4090.2</v>
      </c>
      <c r="K1459" s="59">
        <v>626.4</v>
      </c>
      <c r="L1459" s="60">
        <f>IF(AND(A1459&gt;=Workings!$B$7, A1459&lt;=Workings!$C$7, B1459="Scheduled", G1459&gt;0, F1459&gt;0, (F1459/G1459)&gt;0.9, OR(D1459="RAK", D1459="CMN", D1459="AGA")), (J1459/F1459)*(F1459-(G1459*0.9)), 0)</f>
        <v>0</v>
      </c>
    </row>
    <row r="1460" spans="1:12" x14ac:dyDescent="0.35">
      <c r="A1460" s="8">
        <v>45518</v>
      </c>
      <c r="B1460" s="9" t="s">
        <v>23</v>
      </c>
      <c r="C1460" s="9" t="s">
        <v>34</v>
      </c>
      <c r="D1460" s="9" t="s">
        <v>39</v>
      </c>
      <c r="E1460" s="9" t="s">
        <v>24</v>
      </c>
      <c r="F1460" s="9">
        <v>109</v>
      </c>
      <c r="G1460" s="9">
        <v>150</v>
      </c>
      <c r="H1460" s="9">
        <v>1</v>
      </c>
      <c r="I1460" s="59">
        <v>31.01</v>
      </c>
      <c r="J1460" s="59">
        <v>2622.54</v>
      </c>
      <c r="K1460" s="59">
        <v>532.44000000000005</v>
      </c>
      <c r="L1460" s="60">
        <f>IF(AND(A1460&gt;=Workings!$B$7, A1460&lt;=Workings!$C$7, B1460="Scheduled", G1460&gt;0, F1460&gt;0, (F1460/G1460)&gt;0.9, OR(D1460="RAK", D1460="CMN", D1460="AGA")), (J1460/F1460)*(F1460-(G1460*0.9)), 0)</f>
        <v>0</v>
      </c>
    </row>
    <row r="1461" spans="1:12" x14ac:dyDescent="0.35">
      <c r="A1461" s="8">
        <v>45518</v>
      </c>
      <c r="B1461" s="9" t="s">
        <v>23</v>
      </c>
      <c r="C1461" s="9" t="s">
        <v>34</v>
      </c>
      <c r="D1461" s="9" t="s">
        <v>21</v>
      </c>
      <c r="E1461" s="9" t="s">
        <v>24</v>
      </c>
      <c r="F1461" s="9">
        <v>126</v>
      </c>
      <c r="G1461" s="9">
        <v>150</v>
      </c>
      <c r="H1461" s="9">
        <v>1</v>
      </c>
      <c r="I1461" s="59">
        <v>23.26</v>
      </c>
      <c r="J1461" s="59">
        <v>3031.56</v>
      </c>
      <c r="K1461" s="59">
        <v>532.44000000000005</v>
      </c>
      <c r="L1461" s="60">
        <f>IF(AND(A1461&gt;=Workings!$B$7, A1461&lt;=Workings!$C$7, B1461="Scheduled", G1461&gt;0, F1461&gt;0, (F1461/G1461)&gt;0.9, OR(D1461="RAK", D1461="CMN", D1461="AGA")), (J1461/F1461)*(F1461-(G1461*0.9)), 0)</f>
        <v>0</v>
      </c>
    </row>
    <row r="1462" spans="1:12" x14ac:dyDescent="0.35">
      <c r="A1462" s="8">
        <v>45519</v>
      </c>
      <c r="B1462" s="9" t="s">
        <v>23</v>
      </c>
      <c r="C1462" s="9" t="s">
        <v>34</v>
      </c>
      <c r="D1462" s="9" t="s">
        <v>38</v>
      </c>
      <c r="E1462" s="9" t="s">
        <v>22</v>
      </c>
      <c r="F1462" s="9">
        <v>92</v>
      </c>
      <c r="G1462" s="9">
        <v>180</v>
      </c>
      <c r="H1462" s="9">
        <v>1</v>
      </c>
      <c r="I1462" s="59"/>
      <c r="J1462" s="59"/>
      <c r="K1462" s="59"/>
      <c r="L1462" s="60">
        <f>IF(AND(A1462&gt;=Workings!$B$7, A1462&lt;=Workings!$C$7, B1462="Scheduled", G1462&gt;0, F1462&gt;0, (F1462/G1462)&gt;0.9, OR(D1462="RAK", D1462="CMN", D1462="AGA")), (J1462/F1462)*(F1462-(G1462*0.9)), 0)</f>
        <v>0</v>
      </c>
    </row>
    <row r="1463" spans="1:12" x14ac:dyDescent="0.35">
      <c r="A1463" s="8">
        <v>45519</v>
      </c>
      <c r="B1463" s="9" t="s">
        <v>23</v>
      </c>
      <c r="C1463" s="9" t="s">
        <v>34</v>
      </c>
      <c r="D1463" s="9" t="s">
        <v>21</v>
      </c>
      <c r="E1463" s="9" t="s">
        <v>22</v>
      </c>
      <c r="F1463" s="9">
        <v>137</v>
      </c>
      <c r="G1463" s="9">
        <v>148</v>
      </c>
      <c r="H1463" s="9">
        <v>1</v>
      </c>
      <c r="I1463" s="59"/>
      <c r="J1463" s="59"/>
      <c r="K1463" s="59"/>
      <c r="L1463" s="60">
        <f>IF(AND(A1463&gt;=Workings!$B$7, A1463&lt;=Workings!$C$7, B1463="Scheduled", G1463&gt;0, F1463&gt;0, (F1463/G1463)&gt;0.9, OR(D1463="RAK", D1463="CMN", D1463="AGA")), (J1463/F1463)*(F1463-(G1463*0.9)), 0)</f>
        <v>0</v>
      </c>
    </row>
    <row r="1464" spans="1:12" x14ac:dyDescent="0.35">
      <c r="A1464" s="8">
        <v>45519</v>
      </c>
      <c r="B1464" s="9" t="s">
        <v>23</v>
      </c>
      <c r="C1464" s="9" t="s">
        <v>34</v>
      </c>
      <c r="D1464" s="9" t="s">
        <v>38</v>
      </c>
      <c r="E1464" s="9" t="s">
        <v>24</v>
      </c>
      <c r="F1464" s="9">
        <v>162</v>
      </c>
      <c r="G1464" s="9">
        <v>180</v>
      </c>
      <c r="H1464" s="9">
        <v>1</v>
      </c>
      <c r="I1464" s="59">
        <v>35.11</v>
      </c>
      <c r="J1464" s="59">
        <v>3897.72</v>
      </c>
      <c r="K1464" s="59">
        <v>602.91</v>
      </c>
      <c r="L1464" s="60">
        <f>IF(AND(A1464&gt;=Workings!$B$7, A1464&lt;=Workings!$C$7, B1464="Scheduled", G1464&gt;0, F1464&gt;0, (F1464/G1464)&gt;0.9, OR(D1464="RAK", D1464="CMN", D1464="AGA")), (J1464/F1464)*(F1464-(G1464*0.9)), 0)</f>
        <v>0</v>
      </c>
    </row>
    <row r="1465" spans="1:12" x14ac:dyDescent="0.35">
      <c r="A1465" s="8">
        <v>45519</v>
      </c>
      <c r="B1465" s="9" t="s">
        <v>23</v>
      </c>
      <c r="C1465" s="9" t="s">
        <v>34</v>
      </c>
      <c r="D1465" s="9" t="s">
        <v>21</v>
      </c>
      <c r="E1465" s="9" t="s">
        <v>24</v>
      </c>
      <c r="F1465" s="9">
        <v>142</v>
      </c>
      <c r="G1465" s="9">
        <v>148</v>
      </c>
      <c r="H1465" s="9">
        <v>1</v>
      </c>
      <c r="I1465" s="59">
        <v>23.26</v>
      </c>
      <c r="J1465" s="59">
        <v>3416.52</v>
      </c>
      <c r="K1465" s="59">
        <v>532.44000000000005</v>
      </c>
      <c r="L1465" s="60">
        <f>IF(AND(A1465&gt;=Workings!$B$7, A1465&lt;=Workings!$C$7, B1465="Scheduled", G1465&gt;0, F1465&gt;0, (F1465/G1465)&gt;0.9, OR(D1465="RAK", D1465="CMN", D1465="AGA")), (J1465/F1465)*(F1465-(G1465*0.9)), 0)</f>
        <v>211.72799999999958</v>
      </c>
    </row>
    <row r="1466" spans="1:12" x14ac:dyDescent="0.35">
      <c r="A1466" s="8">
        <v>45520</v>
      </c>
      <c r="B1466" s="9" t="s">
        <v>23</v>
      </c>
      <c r="C1466" s="9" t="s">
        <v>34</v>
      </c>
      <c r="D1466" s="9" t="s">
        <v>38</v>
      </c>
      <c r="E1466" s="9" t="s">
        <v>22</v>
      </c>
      <c r="F1466" s="9">
        <v>163</v>
      </c>
      <c r="G1466" s="9">
        <v>180</v>
      </c>
      <c r="H1466" s="9">
        <v>1</v>
      </c>
      <c r="I1466" s="59"/>
      <c r="J1466" s="59"/>
      <c r="K1466" s="59"/>
      <c r="L1466" s="60">
        <f>IF(AND(A1466&gt;=Workings!$B$7, A1466&lt;=Workings!$C$7, B1466="Scheduled", G1466&gt;0, F1466&gt;0, (F1466/G1466)&gt;0.9, OR(D1466="RAK", D1466="CMN", D1466="AGA")), (J1466/F1466)*(F1466-(G1466*0.9)), 0)</f>
        <v>0</v>
      </c>
    </row>
    <row r="1467" spans="1:12" x14ac:dyDescent="0.35">
      <c r="A1467" s="8">
        <v>45520</v>
      </c>
      <c r="B1467" s="9" t="s">
        <v>23</v>
      </c>
      <c r="C1467" s="9" t="s">
        <v>34</v>
      </c>
      <c r="D1467" s="9" t="s">
        <v>39</v>
      </c>
      <c r="E1467" s="9" t="s">
        <v>22</v>
      </c>
      <c r="F1467" s="9">
        <v>163</v>
      </c>
      <c r="G1467" s="9">
        <v>180</v>
      </c>
      <c r="H1467" s="9">
        <v>1</v>
      </c>
      <c r="I1467" s="59"/>
      <c r="J1467" s="59"/>
      <c r="K1467" s="59"/>
      <c r="L1467" s="60">
        <f>IF(AND(A1467&gt;=Workings!$B$7, A1467&lt;=Workings!$C$7, B1467="Scheduled", G1467&gt;0, F1467&gt;0, (F1467/G1467)&gt;0.9, OR(D1467="RAK", D1467="CMN", D1467="AGA")), (J1467/F1467)*(F1467-(G1467*0.9)), 0)</f>
        <v>0</v>
      </c>
    </row>
    <row r="1468" spans="1:12" x14ac:dyDescent="0.35">
      <c r="A1468" s="8">
        <v>45520</v>
      </c>
      <c r="B1468" s="9" t="s">
        <v>23</v>
      </c>
      <c r="C1468" s="9" t="s">
        <v>34</v>
      </c>
      <c r="D1468" s="9" t="s">
        <v>21</v>
      </c>
      <c r="E1468" s="9" t="s">
        <v>22</v>
      </c>
      <c r="F1468" s="9">
        <v>128</v>
      </c>
      <c r="G1468" s="9">
        <v>148</v>
      </c>
      <c r="H1468" s="9">
        <v>1</v>
      </c>
      <c r="I1468" s="59"/>
      <c r="J1468" s="59"/>
      <c r="K1468" s="59"/>
      <c r="L1468" s="60">
        <f>IF(AND(A1468&gt;=Workings!$B$7, A1468&lt;=Workings!$C$7, B1468="Scheduled", G1468&gt;0, F1468&gt;0, (F1468/G1468)&gt;0.9, OR(D1468="RAK", D1468="CMN", D1468="AGA")), (J1468/F1468)*(F1468-(G1468*0.9)), 0)</f>
        <v>0</v>
      </c>
    </row>
    <row r="1469" spans="1:12" x14ac:dyDescent="0.35">
      <c r="A1469" s="8">
        <v>45520</v>
      </c>
      <c r="B1469" s="9" t="s">
        <v>23</v>
      </c>
      <c r="C1469" s="9" t="s">
        <v>34</v>
      </c>
      <c r="D1469" s="9" t="s">
        <v>38</v>
      </c>
      <c r="E1469" s="9" t="s">
        <v>24</v>
      </c>
      <c r="F1469" s="9">
        <v>171</v>
      </c>
      <c r="G1469" s="9">
        <v>180</v>
      </c>
      <c r="H1469" s="9">
        <v>1</v>
      </c>
      <c r="I1469" s="59">
        <v>35.11</v>
      </c>
      <c r="J1469" s="59">
        <v>4114.26</v>
      </c>
      <c r="K1469" s="59">
        <v>602.91</v>
      </c>
      <c r="L1469" s="60">
        <f>IF(AND(A1469&gt;=Workings!$B$7, A1469&lt;=Workings!$C$7, B1469="Scheduled", G1469&gt;0, F1469&gt;0, (F1469/G1469)&gt;0.9, OR(D1469="RAK", D1469="CMN", D1469="AGA")), (J1469/F1469)*(F1469-(G1469*0.9)), 0)</f>
        <v>216.54000000000002</v>
      </c>
    </row>
    <row r="1470" spans="1:12" x14ac:dyDescent="0.35">
      <c r="A1470" s="8">
        <v>45520</v>
      </c>
      <c r="B1470" s="9" t="s">
        <v>23</v>
      </c>
      <c r="C1470" s="9" t="s">
        <v>34</v>
      </c>
      <c r="D1470" s="9" t="s">
        <v>39</v>
      </c>
      <c r="E1470" s="9" t="s">
        <v>24</v>
      </c>
      <c r="F1470" s="9">
        <v>165</v>
      </c>
      <c r="G1470" s="9">
        <v>180</v>
      </c>
      <c r="H1470" s="9">
        <v>1</v>
      </c>
      <c r="I1470" s="59">
        <v>43.89</v>
      </c>
      <c r="J1470" s="59">
        <v>3969.9</v>
      </c>
      <c r="K1470" s="59">
        <v>602.91</v>
      </c>
      <c r="L1470" s="60">
        <f>IF(AND(A1470&gt;=Workings!$B$7, A1470&lt;=Workings!$C$7, B1470="Scheduled", G1470&gt;0, F1470&gt;0, (F1470/G1470)&gt;0.9, OR(D1470="RAK", D1470="CMN", D1470="AGA")), (J1470/F1470)*(F1470-(G1470*0.9)), 0)</f>
        <v>72.180000000000007</v>
      </c>
    </row>
    <row r="1471" spans="1:12" x14ac:dyDescent="0.35">
      <c r="A1471" s="8">
        <v>45520</v>
      </c>
      <c r="B1471" s="9" t="s">
        <v>23</v>
      </c>
      <c r="C1471" s="9" t="s">
        <v>34</v>
      </c>
      <c r="D1471" s="9" t="s">
        <v>21</v>
      </c>
      <c r="E1471" s="9" t="s">
        <v>24</v>
      </c>
      <c r="F1471" s="9">
        <v>138</v>
      </c>
      <c r="G1471" s="9">
        <v>148</v>
      </c>
      <c r="H1471" s="9">
        <v>1</v>
      </c>
      <c r="I1471" s="59">
        <v>23.26</v>
      </c>
      <c r="J1471" s="59">
        <v>3320.28</v>
      </c>
      <c r="K1471" s="59">
        <v>532.44000000000005</v>
      </c>
      <c r="L1471" s="60">
        <f>IF(AND(A1471&gt;=Workings!$B$7, A1471&lt;=Workings!$C$7, B1471="Scheduled", G1471&gt;0, F1471&gt;0, (F1471/G1471)&gt;0.9, OR(D1471="RAK", D1471="CMN", D1471="AGA")), (J1471/F1471)*(F1471-(G1471*0.9)), 0)</f>
        <v>115.4879999999996</v>
      </c>
    </row>
    <row r="1472" spans="1:12" x14ac:dyDescent="0.35">
      <c r="A1472" s="8">
        <v>45521</v>
      </c>
      <c r="B1472" s="9" t="s">
        <v>23</v>
      </c>
      <c r="C1472" s="9" t="s">
        <v>34</v>
      </c>
      <c r="D1472" s="9" t="s">
        <v>38</v>
      </c>
      <c r="E1472" s="9" t="s">
        <v>22</v>
      </c>
      <c r="F1472" s="9">
        <v>159</v>
      </c>
      <c r="G1472" s="9">
        <v>189</v>
      </c>
      <c r="H1472" s="9">
        <v>1</v>
      </c>
      <c r="I1472" s="59"/>
      <c r="J1472" s="59"/>
      <c r="K1472" s="59"/>
      <c r="L1472" s="60">
        <f>IF(AND(A1472&gt;=Workings!$B$7, A1472&lt;=Workings!$C$7, B1472="Scheduled", G1472&gt;0, F1472&gt;0, (F1472/G1472)&gt;0.9, OR(D1472="RAK", D1472="CMN", D1472="AGA")), (J1472/F1472)*(F1472-(G1472*0.9)), 0)</f>
        <v>0</v>
      </c>
    </row>
    <row r="1473" spans="1:12" x14ac:dyDescent="0.35">
      <c r="A1473" s="8">
        <v>45521</v>
      </c>
      <c r="B1473" s="9" t="s">
        <v>23</v>
      </c>
      <c r="C1473" s="9" t="s">
        <v>34</v>
      </c>
      <c r="D1473" s="9" t="s">
        <v>21</v>
      </c>
      <c r="E1473" s="9" t="s">
        <v>22</v>
      </c>
      <c r="F1473" s="9">
        <v>129</v>
      </c>
      <c r="G1473" s="9">
        <v>150</v>
      </c>
      <c r="H1473" s="9">
        <v>1</v>
      </c>
      <c r="I1473" s="59"/>
      <c r="J1473" s="59"/>
      <c r="K1473" s="59"/>
      <c r="L1473" s="60">
        <f>IF(AND(A1473&gt;=Workings!$B$7, A1473&lt;=Workings!$C$7, B1473="Scheduled", G1473&gt;0, F1473&gt;0, (F1473/G1473)&gt;0.9, OR(D1473="RAK", D1473="CMN", D1473="AGA")), (J1473/F1473)*(F1473-(G1473*0.9)), 0)</f>
        <v>0</v>
      </c>
    </row>
    <row r="1474" spans="1:12" x14ac:dyDescent="0.35">
      <c r="A1474" s="8">
        <v>45521</v>
      </c>
      <c r="B1474" s="9" t="s">
        <v>23</v>
      </c>
      <c r="C1474" s="9" t="s">
        <v>34</v>
      </c>
      <c r="D1474" s="9" t="s">
        <v>38</v>
      </c>
      <c r="E1474" s="9" t="s">
        <v>24</v>
      </c>
      <c r="F1474" s="9">
        <v>170</v>
      </c>
      <c r="G1474" s="9">
        <v>189</v>
      </c>
      <c r="H1474" s="9">
        <v>1</v>
      </c>
      <c r="I1474" s="59">
        <v>27.36</v>
      </c>
      <c r="J1474" s="59">
        <v>4090.2</v>
      </c>
      <c r="K1474" s="59">
        <v>626.4</v>
      </c>
      <c r="L1474" s="60">
        <f>IF(AND(A1474&gt;=Workings!$B$7, A1474&lt;=Workings!$C$7, B1474="Scheduled", G1474&gt;0, F1474&gt;0, (F1474/G1474)&gt;0.9, OR(D1474="RAK", D1474="CMN", D1474="AGA")), (J1474/F1474)*(F1474-(G1474*0.9)), 0)</f>
        <v>0</v>
      </c>
    </row>
    <row r="1475" spans="1:12" x14ac:dyDescent="0.35">
      <c r="A1475" s="8">
        <v>45521</v>
      </c>
      <c r="B1475" s="9" t="s">
        <v>23</v>
      </c>
      <c r="C1475" s="9" t="s">
        <v>34</v>
      </c>
      <c r="D1475" s="9" t="s">
        <v>21</v>
      </c>
      <c r="E1475" s="9" t="s">
        <v>24</v>
      </c>
      <c r="F1475" s="9">
        <v>132</v>
      </c>
      <c r="G1475" s="9">
        <v>150</v>
      </c>
      <c r="H1475" s="9">
        <v>1</v>
      </c>
      <c r="I1475" s="59">
        <v>31.01</v>
      </c>
      <c r="J1475" s="59">
        <v>3175.92</v>
      </c>
      <c r="K1475" s="59">
        <v>532.44000000000005</v>
      </c>
      <c r="L1475" s="60">
        <f>IF(AND(A1475&gt;=Workings!$B$7, A1475&lt;=Workings!$C$7, B1475="Scheduled", G1475&gt;0, F1475&gt;0, (F1475/G1475)&gt;0.9, OR(D1475="RAK", D1475="CMN", D1475="AGA")), (J1475/F1475)*(F1475-(G1475*0.9)), 0)</f>
        <v>0</v>
      </c>
    </row>
    <row r="1476" spans="1:12" x14ac:dyDescent="0.35">
      <c r="A1476" s="8">
        <v>45522</v>
      </c>
      <c r="B1476" s="9" t="s">
        <v>23</v>
      </c>
      <c r="C1476" s="9" t="s">
        <v>34</v>
      </c>
      <c r="D1476" s="9" t="s">
        <v>38</v>
      </c>
      <c r="E1476" s="9" t="s">
        <v>22</v>
      </c>
      <c r="F1476" s="9">
        <v>150</v>
      </c>
      <c r="G1476" s="9">
        <v>180</v>
      </c>
      <c r="H1476" s="9">
        <v>1</v>
      </c>
      <c r="I1476" s="59"/>
      <c r="J1476" s="59"/>
      <c r="K1476" s="59"/>
      <c r="L1476" s="60">
        <f>IF(AND(A1476&gt;=Workings!$B$7, A1476&lt;=Workings!$C$7, B1476="Scheduled", G1476&gt;0, F1476&gt;0, (F1476/G1476)&gt;0.9, OR(D1476="RAK", D1476="CMN", D1476="AGA")), (J1476/F1476)*(F1476-(G1476*0.9)), 0)</f>
        <v>0</v>
      </c>
    </row>
    <row r="1477" spans="1:12" x14ac:dyDescent="0.35">
      <c r="A1477" s="8">
        <v>45522</v>
      </c>
      <c r="B1477" s="9" t="s">
        <v>23</v>
      </c>
      <c r="C1477" s="9" t="s">
        <v>34</v>
      </c>
      <c r="D1477" s="9" t="s">
        <v>21</v>
      </c>
      <c r="E1477" s="9" t="s">
        <v>22</v>
      </c>
      <c r="F1477" s="9">
        <v>108</v>
      </c>
      <c r="G1477" s="9">
        <v>180</v>
      </c>
      <c r="H1477" s="9">
        <v>1</v>
      </c>
      <c r="I1477" s="59"/>
      <c r="J1477" s="59"/>
      <c r="K1477" s="59"/>
      <c r="L1477" s="60">
        <f>IF(AND(A1477&gt;=Workings!$B$7, A1477&lt;=Workings!$C$7, B1477="Scheduled", G1477&gt;0, F1477&gt;0, (F1477/G1477)&gt;0.9, OR(D1477="RAK", D1477="CMN", D1477="AGA")), (J1477/F1477)*(F1477-(G1477*0.9)), 0)</f>
        <v>0</v>
      </c>
    </row>
    <row r="1478" spans="1:12" x14ac:dyDescent="0.35">
      <c r="A1478" s="8">
        <v>45522</v>
      </c>
      <c r="B1478" s="9" t="s">
        <v>23</v>
      </c>
      <c r="C1478" s="9" t="s">
        <v>34</v>
      </c>
      <c r="D1478" s="9" t="s">
        <v>39</v>
      </c>
      <c r="E1478" s="9" t="s">
        <v>22</v>
      </c>
      <c r="F1478" s="9">
        <v>143</v>
      </c>
      <c r="G1478" s="9">
        <v>144</v>
      </c>
      <c r="H1478" s="9">
        <v>1</v>
      </c>
      <c r="I1478" s="59"/>
      <c r="J1478" s="59"/>
      <c r="K1478" s="59"/>
      <c r="L1478" s="60">
        <f>IF(AND(A1478&gt;=Workings!$B$7, A1478&lt;=Workings!$C$7, B1478="Scheduled", G1478&gt;0, F1478&gt;0, (F1478/G1478)&gt;0.9, OR(D1478="RAK", D1478="CMN", D1478="AGA")), (J1478/F1478)*(F1478-(G1478*0.9)), 0)</f>
        <v>0</v>
      </c>
    </row>
    <row r="1479" spans="1:12" x14ac:dyDescent="0.35">
      <c r="A1479" s="8">
        <v>45522</v>
      </c>
      <c r="B1479" s="9" t="s">
        <v>23</v>
      </c>
      <c r="C1479" s="9" t="s">
        <v>34</v>
      </c>
      <c r="D1479" s="9" t="s">
        <v>38</v>
      </c>
      <c r="E1479" s="9" t="s">
        <v>24</v>
      </c>
      <c r="F1479" s="9">
        <v>175</v>
      </c>
      <c r="G1479" s="9">
        <v>180</v>
      </c>
      <c r="H1479" s="9">
        <v>1</v>
      </c>
      <c r="I1479" s="59">
        <v>35.11</v>
      </c>
      <c r="J1479" s="59">
        <v>4210.5</v>
      </c>
      <c r="K1479" s="59">
        <v>602.91</v>
      </c>
      <c r="L1479" s="60">
        <f>IF(AND(A1479&gt;=Workings!$B$7, A1479&lt;=Workings!$C$7, B1479="Scheduled", G1479&gt;0, F1479&gt;0, (F1479/G1479)&gt;0.9, OR(D1479="RAK", D1479="CMN", D1479="AGA")), (J1479/F1479)*(F1479-(G1479*0.9)), 0)</f>
        <v>312.77999999999997</v>
      </c>
    </row>
    <row r="1480" spans="1:12" x14ac:dyDescent="0.35">
      <c r="A1480" s="8">
        <v>45522</v>
      </c>
      <c r="B1480" s="9" t="s">
        <v>23</v>
      </c>
      <c r="C1480" s="9" t="s">
        <v>34</v>
      </c>
      <c r="D1480" s="9" t="s">
        <v>21</v>
      </c>
      <c r="E1480" s="9" t="s">
        <v>24</v>
      </c>
      <c r="F1480" s="9">
        <v>171</v>
      </c>
      <c r="G1480" s="9">
        <v>180</v>
      </c>
      <c r="H1480" s="9">
        <v>1</v>
      </c>
      <c r="I1480" s="59">
        <v>35.11</v>
      </c>
      <c r="J1480" s="59">
        <v>4114.26</v>
      </c>
      <c r="K1480" s="59">
        <v>602.91</v>
      </c>
      <c r="L1480" s="60">
        <f>IF(AND(A1480&gt;=Workings!$B$7, A1480&lt;=Workings!$C$7, B1480="Scheduled", G1480&gt;0, F1480&gt;0, (F1480/G1480)&gt;0.9, OR(D1480="RAK", D1480="CMN", D1480="AGA")), (J1480/F1480)*(F1480-(G1480*0.9)), 0)</f>
        <v>216.54000000000002</v>
      </c>
    </row>
    <row r="1481" spans="1:12" x14ac:dyDescent="0.35">
      <c r="A1481" s="8">
        <v>45522</v>
      </c>
      <c r="B1481" s="9" t="s">
        <v>23</v>
      </c>
      <c r="C1481" s="9" t="s">
        <v>34</v>
      </c>
      <c r="D1481" s="9" t="s">
        <v>39</v>
      </c>
      <c r="E1481" s="9" t="s">
        <v>24</v>
      </c>
      <c r="F1481" s="9">
        <v>129</v>
      </c>
      <c r="G1481" s="9">
        <v>144</v>
      </c>
      <c r="H1481" s="9">
        <v>1</v>
      </c>
      <c r="I1481" s="59">
        <v>23.26</v>
      </c>
      <c r="J1481" s="59">
        <v>3103.74</v>
      </c>
      <c r="K1481" s="59">
        <v>532.44000000000005</v>
      </c>
      <c r="L1481" s="60">
        <f>IF(AND(A1481&gt;=Workings!$B$7, A1481&lt;=Workings!$C$7, B1481="Scheduled", G1481&gt;0, F1481&gt;0, (F1481/G1481)&gt;0.9, OR(D1481="RAK", D1481="CMN", D1481="AGA")), (J1481/F1481)*(F1481-(G1481*0.9)), 0)</f>
        <v>0</v>
      </c>
    </row>
    <row r="1482" spans="1:12" x14ac:dyDescent="0.35">
      <c r="A1482" s="8">
        <v>45523</v>
      </c>
      <c r="B1482" s="9" t="s">
        <v>23</v>
      </c>
      <c r="C1482" s="9" t="s">
        <v>34</v>
      </c>
      <c r="D1482" s="9" t="s">
        <v>38</v>
      </c>
      <c r="E1482" s="9" t="s">
        <v>22</v>
      </c>
      <c r="F1482" s="9">
        <v>166</v>
      </c>
      <c r="G1482" s="9">
        <v>174</v>
      </c>
      <c r="H1482" s="9">
        <v>1</v>
      </c>
      <c r="I1482" s="59"/>
      <c r="J1482" s="59"/>
      <c r="K1482" s="59"/>
      <c r="L1482" s="60">
        <f>IF(AND(A1482&gt;=Workings!$B$7, A1482&lt;=Workings!$C$7, B1482="Scheduled", G1482&gt;0, F1482&gt;0, (F1482/G1482)&gt;0.9, OR(D1482="RAK", D1482="CMN", D1482="AGA")), (J1482/F1482)*(F1482-(G1482*0.9)), 0)</f>
        <v>0</v>
      </c>
    </row>
    <row r="1483" spans="1:12" x14ac:dyDescent="0.35">
      <c r="A1483" s="8">
        <v>45523</v>
      </c>
      <c r="B1483" s="9" t="s">
        <v>23</v>
      </c>
      <c r="C1483" s="9" t="s">
        <v>34</v>
      </c>
      <c r="D1483" s="9" t="s">
        <v>21</v>
      </c>
      <c r="E1483" s="9" t="s">
        <v>22</v>
      </c>
      <c r="F1483" s="9">
        <v>157</v>
      </c>
      <c r="G1483" s="9">
        <v>180</v>
      </c>
      <c r="H1483" s="9">
        <v>1</v>
      </c>
      <c r="I1483" s="59"/>
      <c r="J1483" s="59"/>
      <c r="K1483" s="59"/>
      <c r="L1483" s="60">
        <f>IF(AND(A1483&gt;=Workings!$B$7, A1483&lt;=Workings!$C$7, B1483="Scheduled", G1483&gt;0, F1483&gt;0, (F1483/G1483)&gt;0.9, OR(D1483="RAK", D1483="CMN", D1483="AGA")), (J1483/F1483)*(F1483-(G1483*0.9)), 0)</f>
        <v>0</v>
      </c>
    </row>
    <row r="1484" spans="1:12" x14ac:dyDescent="0.35">
      <c r="A1484" s="8">
        <v>45523</v>
      </c>
      <c r="B1484" s="9" t="s">
        <v>23</v>
      </c>
      <c r="C1484" s="9" t="s">
        <v>34</v>
      </c>
      <c r="D1484" s="9" t="s">
        <v>39</v>
      </c>
      <c r="E1484" s="9" t="s">
        <v>22</v>
      </c>
      <c r="F1484" s="9">
        <v>122</v>
      </c>
      <c r="G1484" s="9">
        <v>150</v>
      </c>
      <c r="H1484" s="9">
        <v>1</v>
      </c>
      <c r="I1484" s="59"/>
      <c r="J1484" s="59"/>
      <c r="K1484" s="59"/>
      <c r="L1484" s="60">
        <f>IF(AND(A1484&gt;=Workings!$B$7, A1484&lt;=Workings!$C$7, B1484="Scheduled", G1484&gt;0, F1484&gt;0, (F1484/G1484)&gt;0.9, OR(D1484="RAK", D1484="CMN", D1484="AGA")), (J1484/F1484)*(F1484-(G1484*0.9)), 0)</f>
        <v>0</v>
      </c>
    </row>
    <row r="1485" spans="1:12" x14ac:dyDescent="0.35">
      <c r="A1485" s="8">
        <v>45523</v>
      </c>
      <c r="B1485" s="9" t="s">
        <v>23</v>
      </c>
      <c r="C1485" s="9" t="s">
        <v>34</v>
      </c>
      <c r="D1485" s="9" t="s">
        <v>38</v>
      </c>
      <c r="E1485" s="9" t="s">
        <v>24</v>
      </c>
      <c r="F1485" s="9">
        <v>164</v>
      </c>
      <c r="G1485" s="9">
        <v>174</v>
      </c>
      <c r="H1485" s="9">
        <v>1</v>
      </c>
      <c r="I1485" s="59">
        <v>43.89</v>
      </c>
      <c r="J1485" s="59">
        <v>3945.84</v>
      </c>
      <c r="K1485" s="59">
        <v>602.91</v>
      </c>
      <c r="L1485" s="60">
        <f>IF(AND(A1485&gt;=Workings!$B$7, A1485&lt;=Workings!$C$7, B1485="Scheduled", G1485&gt;0, F1485&gt;0, (F1485/G1485)&gt;0.9, OR(D1485="RAK", D1485="CMN", D1485="AGA")), (J1485/F1485)*(F1485-(G1485*0.9)), 0)</f>
        <v>178.04400000000015</v>
      </c>
    </row>
    <row r="1486" spans="1:12" x14ac:dyDescent="0.35">
      <c r="A1486" s="8">
        <v>45523</v>
      </c>
      <c r="B1486" s="9" t="s">
        <v>23</v>
      </c>
      <c r="C1486" s="9" t="s">
        <v>34</v>
      </c>
      <c r="D1486" s="9" t="s">
        <v>21</v>
      </c>
      <c r="E1486" s="9" t="s">
        <v>24</v>
      </c>
      <c r="F1486" s="9">
        <v>171</v>
      </c>
      <c r="G1486" s="9">
        <v>180</v>
      </c>
      <c r="H1486" s="9">
        <v>1</v>
      </c>
      <c r="I1486" s="59">
        <v>43.89</v>
      </c>
      <c r="J1486" s="59">
        <v>4114.26</v>
      </c>
      <c r="K1486" s="59">
        <v>602.91</v>
      </c>
      <c r="L1486" s="60">
        <f>IF(AND(A1486&gt;=Workings!$B$7, A1486&lt;=Workings!$C$7, B1486="Scheduled", G1486&gt;0, F1486&gt;0, (F1486/G1486)&gt;0.9, OR(D1486="RAK", D1486="CMN", D1486="AGA")), (J1486/F1486)*(F1486-(G1486*0.9)), 0)</f>
        <v>216.54000000000002</v>
      </c>
    </row>
    <row r="1487" spans="1:12" x14ac:dyDescent="0.35">
      <c r="A1487" s="8">
        <v>45523</v>
      </c>
      <c r="B1487" s="9" t="s">
        <v>23</v>
      </c>
      <c r="C1487" s="9" t="s">
        <v>34</v>
      </c>
      <c r="D1487" s="9" t="s">
        <v>39</v>
      </c>
      <c r="E1487" s="9" t="s">
        <v>24</v>
      </c>
      <c r="F1487" s="9">
        <v>134</v>
      </c>
      <c r="G1487" s="9">
        <v>150</v>
      </c>
      <c r="H1487" s="9">
        <v>1</v>
      </c>
      <c r="I1487" s="59">
        <v>31.01</v>
      </c>
      <c r="J1487" s="59">
        <v>3224.04</v>
      </c>
      <c r="K1487" s="59">
        <v>532.44000000000005</v>
      </c>
      <c r="L1487" s="60">
        <f>IF(AND(A1487&gt;=Workings!$B$7, A1487&lt;=Workings!$C$7, B1487="Scheduled", G1487&gt;0, F1487&gt;0, (F1487/G1487)&gt;0.9, OR(D1487="RAK", D1487="CMN", D1487="AGA")), (J1487/F1487)*(F1487-(G1487*0.9)), 0)</f>
        <v>0</v>
      </c>
    </row>
    <row r="1488" spans="1:12" x14ac:dyDescent="0.35">
      <c r="A1488" s="8">
        <v>45524</v>
      </c>
      <c r="B1488" s="9" t="s">
        <v>23</v>
      </c>
      <c r="C1488" s="9" t="s">
        <v>34</v>
      </c>
      <c r="D1488" s="9" t="s">
        <v>38</v>
      </c>
      <c r="E1488" s="9" t="s">
        <v>22</v>
      </c>
      <c r="F1488" s="9">
        <v>126</v>
      </c>
      <c r="G1488" s="9">
        <v>180</v>
      </c>
      <c r="H1488" s="9">
        <v>1</v>
      </c>
      <c r="I1488" s="59"/>
      <c r="J1488" s="59"/>
      <c r="K1488" s="59"/>
      <c r="L1488" s="60">
        <f>IF(AND(A1488&gt;=Workings!$B$7, A1488&lt;=Workings!$C$7, B1488="Scheduled", G1488&gt;0, F1488&gt;0, (F1488/G1488)&gt;0.9, OR(D1488="RAK", D1488="CMN", D1488="AGA")), (J1488/F1488)*(F1488-(G1488*0.9)), 0)</f>
        <v>0</v>
      </c>
    </row>
    <row r="1489" spans="1:12" x14ac:dyDescent="0.35">
      <c r="A1489" s="8">
        <v>45524</v>
      </c>
      <c r="B1489" s="9" t="s">
        <v>23</v>
      </c>
      <c r="C1489" s="9" t="s">
        <v>34</v>
      </c>
      <c r="D1489" s="9" t="s">
        <v>38</v>
      </c>
      <c r="E1489" s="9" t="s">
        <v>24</v>
      </c>
      <c r="F1489" s="9">
        <v>176</v>
      </c>
      <c r="G1489" s="9">
        <v>180</v>
      </c>
      <c r="H1489" s="9">
        <v>1</v>
      </c>
      <c r="I1489" s="59">
        <v>35.11</v>
      </c>
      <c r="J1489" s="59">
        <v>4234.5600000000004</v>
      </c>
      <c r="K1489" s="59">
        <v>602.91</v>
      </c>
      <c r="L1489" s="60">
        <f>IF(AND(A1489&gt;=Workings!$B$7, A1489&lt;=Workings!$C$7, B1489="Scheduled", G1489&gt;0, F1489&gt;0, (F1489/G1489)&gt;0.9, OR(D1489="RAK", D1489="CMN", D1489="AGA")), (J1489/F1489)*(F1489-(G1489*0.9)), 0)</f>
        <v>336.84000000000003</v>
      </c>
    </row>
    <row r="1490" spans="1:12" x14ac:dyDescent="0.35">
      <c r="A1490" s="8">
        <v>45525</v>
      </c>
      <c r="B1490" s="9" t="s">
        <v>23</v>
      </c>
      <c r="C1490" s="9" t="s">
        <v>34</v>
      </c>
      <c r="D1490" s="9" t="s">
        <v>38</v>
      </c>
      <c r="E1490" s="9" t="s">
        <v>22</v>
      </c>
      <c r="F1490" s="9">
        <v>99</v>
      </c>
      <c r="G1490" s="9">
        <v>189</v>
      </c>
      <c r="H1490" s="9">
        <v>1</v>
      </c>
      <c r="I1490" s="59"/>
      <c r="J1490" s="59"/>
      <c r="K1490" s="59"/>
      <c r="L1490" s="60">
        <f>IF(AND(A1490&gt;=Workings!$B$7, A1490&lt;=Workings!$C$7, B1490="Scheduled", G1490&gt;0, F1490&gt;0, (F1490/G1490)&gt;0.9, OR(D1490="RAK", D1490="CMN", D1490="AGA")), (J1490/F1490)*(F1490-(G1490*0.9)), 0)</f>
        <v>0</v>
      </c>
    </row>
    <row r="1491" spans="1:12" x14ac:dyDescent="0.35">
      <c r="A1491" s="8">
        <v>45525</v>
      </c>
      <c r="B1491" s="9" t="s">
        <v>23</v>
      </c>
      <c r="C1491" s="9" t="s">
        <v>34</v>
      </c>
      <c r="D1491" s="9" t="s">
        <v>21</v>
      </c>
      <c r="E1491" s="9" t="s">
        <v>22</v>
      </c>
      <c r="F1491" s="9">
        <v>130</v>
      </c>
      <c r="G1491" s="9">
        <v>150</v>
      </c>
      <c r="H1491" s="9">
        <v>1</v>
      </c>
      <c r="I1491" s="59"/>
      <c r="J1491" s="59"/>
      <c r="K1491" s="59"/>
      <c r="L1491" s="60">
        <f>IF(AND(A1491&gt;=Workings!$B$7, A1491&lt;=Workings!$C$7, B1491="Scheduled", G1491&gt;0, F1491&gt;0, (F1491/G1491)&gt;0.9, OR(D1491="RAK", D1491="CMN", D1491="AGA")), (J1491/F1491)*(F1491-(G1491*0.9)), 0)</f>
        <v>0</v>
      </c>
    </row>
    <row r="1492" spans="1:12" x14ac:dyDescent="0.35">
      <c r="A1492" s="8">
        <v>45525</v>
      </c>
      <c r="B1492" s="9" t="s">
        <v>23</v>
      </c>
      <c r="C1492" s="9" t="s">
        <v>34</v>
      </c>
      <c r="D1492" s="9" t="s">
        <v>39</v>
      </c>
      <c r="E1492" s="9" t="s">
        <v>22</v>
      </c>
      <c r="F1492" s="9">
        <v>104</v>
      </c>
      <c r="G1492" s="9">
        <v>150</v>
      </c>
      <c r="H1492" s="9">
        <v>1</v>
      </c>
      <c r="I1492" s="59"/>
      <c r="J1492" s="59"/>
      <c r="K1492" s="59"/>
      <c r="L1492" s="60">
        <f>IF(AND(A1492&gt;=Workings!$B$7, A1492&lt;=Workings!$C$7, B1492="Scheduled", G1492&gt;0, F1492&gt;0, (F1492/G1492)&gt;0.9, OR(D1492="RAK", D1492="CMN", D1492="AGA")), (J1492/F1492)*(F1492-(G1492*0.9)), 0)</f>
        <v>0</v>
      </c>
    </row>
    <row r="1493" spans="1:12" x14ac:dyDescent="0.35">
      <c r="A1493" s="8">
        <v>45525</v>
      </c>
      <c r="B1493" s="9" t="s">
        <v>23</v>
      </c>
      <c r="C1493" s="9" t="s">
        <v>34</v>
      </c>
      <c r="D1493" s="9" t="s">
        <v>38</v>
      </c>
      <c r="E1493" s="9" t="s">
        <v>24</v>
      </c>
      <c r="F1493" s="9">
        <v>166</v>
      </c>
      <c r="G1493" s="9">
        <v>189</v>
      </c>
      <c r="H1493" s="9">
        <v>1</v>
      </c>
      <c r="I1493" s="59">
        <v>27.36</v>
      </c>
      <c r="J1493" s="59">
        <v>3993.96</v>
      </c>
      <c r="K1493" s="59">
        <v>626.4</v>
      </c>
      <c r="L1493" s="60">
        <f>IF(AND(A1493&gt;=Workings!$B$7, A1493&lt;=Workings!$C$7, B1493="Scheduled", G1493&gt;0, F1493&gt;0, (F1493/G1493)&gt;0.9, OR(D1493="RAK", D1493="CMN", D1493="AGA")), (J1493/F1493)*(F1493-(G1493*0.9)), 0)</f>
        <v>0</v>
      </c>
    </row>
    <row r="1494" spans="1:12" x14ac:dyDescent="0.35">
      <c r="A1494" s="8">
        <v>45525</v>
      </c>
      <c r="B1494" s="9" t="s">
        <v>23</v>
      </c>
      <c r="C1494" s="9" t="s">
        <v>34</v>
      </c>
      <c r="D1494" s="9" t="s">
        <v>39</v>
      </c>
      <c r="E1494" s="9" t="s">
        <v>24</v>
      </c>
      <c r="F1494" s="9">
        <v>138</v>
      </c>
      <c r="G1494" s="9">
        <v>150</v>
      </c>
      <c r="H1494" s="9">
        <v>1</v>
      </c>
      <c r="I1494" s="59">
        <v>38.76</v>
      </c>
      <c r="J1494" s="59">
        <v>3320.28</v>
      </c>
      <c r="K1494" s="59">
        <v>532.44000000000005</v>
      </c>
      <c r="L1494" s="60">
        <f>IF(AND(A1494&gt;=Workings!$B$7, A1494&lt;=Workings!$C$7, B1494="Scheduled", G1494&gt;0, F1494&gt;0, (F1494/G1494)&gt;0.9, OR(D1494="RAK", D1494="CMN", D1494="AGA")), (J1494/F1494)*(F1494-(G1494*0.9)), 0)</f>
        <v>72.180000000000007</v>
      </c>
    </row>
    <row r="1495" spans="1:12" x14ac:dyDescent="0.35">
      <c r="A1495" s="8">
        <v>45525</v>
      </c>
      <c r="B1495" s="9" t="s">
        <v>23</v>
      </c>
      <c r="C1495" s="9" t="s">
        <v>34</v>
      </c>
      <c r="D1495" s="9" t="s">
        <v>21</v>
      </c>
      <c r="E1495" s="9" t="s">
        <v>24</v>
      </c>
      <c r="F1495" s="9">
        <v>91</v>
      </c>
      <c r="G1495" s="9">
        <v>150</v>
      </c>
      <c r="H1495" s="9">
        <v>1</v>
      </c>
      <c r="I1495" s="59">
        <v>15.5</v>
      </c>
      <c r="J1495" s="59">
        <v>2189.46</v>
      </c>
      <c r="K1495" s="59">
        <v>532.44000000000005</v>
      </c>
      <c r="L1495" s="60">
        <f>IF(AND(A1495&gt;=Workings!$B$7, A1495&lt;=Workings!$C$7, B1495="Scheduled", G1495&gt;0, F1495&gt;0, (F1495/G1495)&gt;0.9, OR(D1495="RAK", D1495="CMN", D1495="AGA")), (J1495/F1495)*(F1495-(G1495*0.9)), 0)</f>
        <v>0</v>
      </c>
    </row>
    <row r="1496" spans="1:12" x14ac:dyDescent="0.35">
      <c r="A1496" s="8">
        <v>45526</v>
      </c>
      <c r="B1496" s="9" t="s">
        <v>23</v>
      </c>
      <c r="C1496" s="9" t="s">
        <v>34</v>
      </c>
      <c r="D1496" s="9" t="s">
        <v>38</v>
      </c>
      <c r="E1496" s="9" t="s">
        <v>22</v>
      </c>
      <c r="F1496" s="9">
        <v>159</v>
      </c>
      <c r="G1496" s="9">
        <v>180</v>
      </c>
      <c r="H1496" s="9">
        <v>1</v>
      </c>
      <c r="I1496" s="59"/>
      <c r="J1496" s="59"/>
      <c r="K1496" s="59"/>
      <c r="L1496" s="60">
        <f>IF(AND(A1496&gt;=Workings!$B$7, A1496&lt;=Workings!$C$7, B1496="Scheduled", G1496&gt;0, F1496&gt;0, (F1496/G1496)&gt;0.9, OR(D1496="RAK", D1496="CMN", D1496="AGA")), (J1496/F1496)*(F1496-(G1496*0.9)), 0)</f>
        <v>0</v>
      </c>
    </row>
    <row r="1497" spans="1:12" x14ac:dyDescent="0.35">
      <c r="A1497" s="8">
        <v>45526</v>
      </c>
      <c r="B1497" s="9" t="s">
        <v>23</v>
      </c>
      <c r="C1497" s="9" t="s">
        <v>34</v>
      </c>
      <c r="D1497" s="9" t="s">
        <v>21</v>
      </c>
      <c r="E1497" s="9" t="s">
        <v>22</v>
      </c>
      <c r="F1497" s="9">
        <v>134</v>
      </c>
      <c r="G1497" s="9">
        <v>148</v>
      </c>
      <c r="H1497" s="9">
        <v>1</v>
      </c>
      <c r="I1497" s="59"/>
      <c r="J1497" s="59"/>
      <c r="K1497" s="59"/>
      <c r="L1497" s="60">
        <f>IF(AND(A1497&gt;=Workings!$B$7, A1497&lt;=Workings!$C$7, B1497="Scheduled", G1497&gt;0, F1497&gt;0, (F1497/G1497)&gt;0.9, OR(D1497="RAK", D1497="CMN", D1497="AGA")), (J1497/F1497)*(F1497-(G1497*0.9)), 0)</f>
        <v>0</v>
      </c>
    </row>
    <row r="1498" spans="1:12" x14ac:dyDescent="0.35">
      <c r="A1498" s="8">
        <v>45526</v>
      </c>
      <c r="B1498" s="9" t="s">
        <v>23</v>
      </c>
      <c r="C1498" s="9" t="s">
        <v>34</v>
      </c>
      <c r="D1498" s="9" t="s">
        <v>38</v>
      </c>
      <c r="E1498" s="9" t="s">
        <v>24</v>
      </c>
      <c r="F1498" s="9">
        <v>143</v>
      </c>
      <c r="G1498" s="9">
        <v>180</v>
      </c>
      <c r="H1498" s="9">
        <v>1</v>
      </c>
      <c r="I1498" s="59">
        <v>52.67</v>
      </c>
      <c r="J1498" s="59">
        <v>3440.58</v>
      </c>
      <c r="K1498" s="59">
        <v>602.91</v>
      </c>
      <c r="L1498" s="60">
        <f>IF(AND(A1498&gt;=Workings!$B$7, A1498&lt;=Workings!$C$7, B1498="Scheduled", G1498&gt;0, F1498&gt;0, (F1498/G1498)&gt;0.9, OR(D1498="RAK", D1498="CMN", D1498="AGA")), (J1498/F1498)*(F1498-(G1498*0.9)), 0)</f>
        <v>0</v>
      </c>
    </row>
    <row r="1499" spans="1:12" x14ac:dyDescent="0.35">
      <c r="A1499" s="8">
        <v>45526</v>
      </c>
      <c r="B1499" s="9" t="s">
        <v>23</v>
      </c>
      <c r="C1499" s="9" t="s">
        <v>34</v>
      </c>
      <c r="D1499" s="9" t="s">
        <v>21</v>
      </c>
      <c r="E1499" s="9" t="s">
        <v>24</v>
      </c>
      <c r="F1499" s="9">
        <v>137</v>
      </c>
      <c r="G1499" s="9">
        <v>148</v>
      </c>
      <c r="H1499" s="9">
        <v>1</v>
      </c>
      <c r="I1499" s="59">
        <v>69.77</v>
      </c>
      <c r="J1499" s="59">
        <v>3296.22</v>
      </c>
      <c r="K1499" s="59">
        <v>532.44000000000005</v>
      </c>
      <c r="L1499" s="60">
        <f>IF(AND(A1499&gt;=Workings!$B$7, A1499&lt;=Workings!$C$7, B1499="Scheduled", G1499&gt;0, F1499&gt;0, (F1499/G1499)&gt;0.9, OR(D1499="RAK", D1499="CMN", D1499="AGA")), (J1499/F1499)*(F1499-(G1499*0.9)), 0)</f>
        <v>91.427999999999585</v>
      </c>
    </row>
    <row r="1500" spans="1:12" x14ac:dyDescent="0.35">
      <c r="A1500" s="8">
        <v>45527</v>
      </c>
      <c r="B1500" s="9" t="s">
        <v>23</v>
      </c>
      <c r="C1500" s="9" t="s">
        <v>34</v>
      </c>
      <c r="D1500" s="9" t="s">
        <v>38</v>
      </c>
      <c r="E1500" s="9" t="s">
        <v>22</v>
      </c>
      <c r="F1500" s="9">
        <v>122</v>
      </c>
      <c r="G1500" s="9">
        <v>180</v>
      </c>
      <c r="H1500" s="9">
        <v>1</v>
      </c>
      <c r="I1500" s="59"/>
      <c r="J1500" s="59"/>
      <c r="K1500" s="59"/>
      <c r="L1500" s="60">
        <f>IF(AND(A1500&gt;=Workings!$B$7, A1500&lt;=Workings!$C$7, B1500="Scheduled", G1500&gt;0, F1500&gt;0, (F1500/G1500)&gt;0.9, OR(D1500="RAK", D1500="CMN", D1500="AGA")), (J1500/F1500)*(F1500-(G1500*0.9)), 0)</f>
        <v>0</v>
      </c>
    </row>
    <row r="1501" spans="1:12" x14ac:dyDescent="0.35">
      <c r="A1501" s="8">
        <v>45527</v>
      </c>
      <c r="B1501" s="9" t="s">
        <v>23</v>
      </c>
      <c r="C1501" s="9" t="s">
        <v>34</v>
      </c>
      <c r="D1501" s="9" t="s">
        <v>39</v>
      </c>
      <c r="E1501" s="9" t="s">
        <v>22</v>
      </c>
      <c r="F1501" s="9">
        <v>149</v>
      </c>
      <c r="G1501" s="9">
        <v>180</v>
      </c>
      <c r="H1501" s="9">
        <v>1</v>
      </c>
      <c r="I1501" s="59"/>
      <c r="J1501" s="59"/>
      <c r="K1501" s="59"/>
      <c r="L1501" s="60">
        <f>IF(AND(A1501&gt;=Workings!$B$7, A1501&lt;=Workings!$C$7, B1501="Scheduled", G1501&gt;0, F1501&gt;0, (F1501/G1501)&gt;0.9, OR(D1501="RAK", D1501="CMN", D1501="AGA")), (J1501/F1501)*(F1501-(G1501*0.9)), 0)</f>
        <v>0</v>
      </c>
    </row>
    <row r="1502" spans="1:12" x14ac:dyDescent="0.35">
      <c r="A1502" s="8">
        <v>45527</v>
      </c>
      <c r="B1502" s="9" t="s">
        <v>23</v>
      </c>
      <c r="C1502" s="9" t="s">
        <v>34</v>
      </c>
      <c r="D1502" s="9" t="s">
        <v>21</v>
      </c>
      <c r="E1502" s="9" t="s">
        <v>22</v>
      </c>
      <c r="F1502" s="9">
        <v>139</v>
      </c>
      <c r="G1502" s="9">
        <v>148</v>
      </c>
      <c r="H1502" s="9">
        <v>1</v>
      </c>
      <c r="I1502" s="59"/>
      <c r="J1502" s="59"/>
      <c r="K1502" s="59"/>
      <c r="L1502" s="60">
        <f>IF(AND(A1502&gt;=Workings!$B$7, A1502&lt;=Workings!$C$7, B1502="Scheduled", G1502&gt;0, F1502&gt;0, (F1502/G1502)&gt;0.9, OR(D1502="RAK", D1502="CMN", D1502="AGA")), (J1502/F1502)*(F1502-(G1502*0.9)), 0)</f>
        <v>0</v>
      </c>
    </row>
    <row r="1503" spans="1:12" x14ac:dyDescent="0.35">
      <c r="A1503" s="8">
        <v>45527</v>
      </c>
      <c r="B1503" s="9" t="s">
        <v>23</v>
      </c>
      <c r="C1503" s="9" t="s">
        <v>34</v>
      </c>
      <c r="D1503" s="9" t="s">
        <v>38</v>
      </c>
      <c r="E1503" s="9" t="s">
        <v>24</v>
      </c>
      <c r="F1503" s="9">
        <v>163</v>
      </c>
      <c r="G1503" s="9">
        <v>180</v>
      </c>
      <c r="H1503" s="9">
        <v>1</v>
      </c>
      <c r="I1503" s="59">
        <v>35.11</v>
      </c>
      <c r="J1503" s="59">
        <v>3921.78</v>
      </c>
      <c r="K1503" s="59">
        <v>602.91</v>
      </c>
      <c r="L1503" s="60">
        <f>IF(AND(A1503&gt;=Workings!$B$7, A1503&lt;=Workings!$C$7, B1503="Scheduled", G1503&gt;0, F1503&gt;0, (F1503/G1503)&gt;0.9, OR(D1503="RAK", D1503="CMN", D1503="AGA")), (J1503/F1503)*(F1503-(G1503*0.9)), 0)</f>
        <v>24.060000000000002</v>
      </c>
    </row>
    <row r="1504" spans="1:12" x14ac:dyDescent="0.35">
      <c r="A1504" s="8">
        <v>45527</v>
      </c>
      <c r="B1504" s="9" t="s">
        <v>23</v>
      </c>
      <c r="C1504" s="9" t="s">
        <v>34</v>
      </c>
      <c r="D1504" s="9" t="s">
        <v>39</v>
      </c>
      <c r="E1504" s="9" t="s">
        <v>24</v>
      </c>
      <c r="F1504" s="9">
        <v>170</v>
      </c>
      <c r="G1504" s="9">
        <v>180</v>
      </c>
      <c r="H1504" s="9">
        <v>1</v>
      </c>
      <c r="I1504" s="59">
        <v>33.74</v>
      </c>
      <c r="J1504" s="59">
        <v>4090.2</v>
      </c>
      <c r="K1504" s="59">
        <v>579.41999999999996</v>
      </c>
      <c r="L1504" s="60">
        <f>IF(AND(A1504&gt;=Workings!$B$7, A1504&lt;=Workings!$C$7, B1504="Scheduled", G1504&gt;0, F1504&gt;0, (F1504/G1504)&gt;0.9, OR(D1504="RAK", D1504="CMN", D1504="AGA")), (J1504/F1504)*(F1504-(G1504*0.9)), 0)</f>
        <v>192.48</v>
      </c>
    </row>
    <row r="1505" spans="1:12" x14ac:dyDescent="0.35">
      <c r="A1505" s="8">
        <v>45527</v>
      </c>
      <c r="B1505" s="9" t="s">
        <v>23</v>
      </c>
      <c r="C1505" s="9" t="s">
        <v>34</v>
      </c>
      <c r="D1505" s="9" t="s">
        <v>21</v>
      </c>
      <c r="E1505" s="9" t="s">
        <v>24</v>
      </c>
      <c r="F1505" s="9">
        <v>141</v>
      </c>
      <c r="G1505" s="9">
        <v>148</v>
      </c>
      <c r="H1505" s="9">
        <v>1</v>
      </c>
      <c r="I1505" s="59">
        <v>31.01</v>
      </c>
      <c r="J1505" s="59">
        <v>3392.46</v>
      </c>
      <c r="K1505" s="59">
        <v>532.44000000000005</v>
      </c>
      <c r="L1505" s="60">
        <f>IF(AND(A1505&gt;=Workings!$B$7, A1505&lt;=Workings!$C$7, B1505="Scheduled", G1505&gt;0, F1505&gt;0, (F1505/G1505)&gt;0.9, OR(D1505="RAK", D1505="CMN", D1505="AGA")), (J1505/F1505)*(F1505-(G1505*0.9)), 0)</f>
        <v>187.66799999999958</v>
      </c>
    </row>
    <row r="1506" spans="1:12" x14ac:dyDescent="0.35">
      <c r="A1506" s="8">
        <v>45528</v>
      </c>
      <c r="B1506" s="9" t="s">
        <v>23</v>
      </c>
      <c r="C1506" s="9" t="s">
        <v>34</v>
      </c>
      <c r="D1506" s="9" t="s">
        <v>38</v>
      </c>
      <c r="E1506" s="9" t="s">
        <v>22</v>
      </c>
      <c r="F1506" s="9">
        <v>159</v>
      </c>
      <c r="G1506" s="9">
        <v>189</v>
      </c>
      <c r="H1506" s="9">
        <v>1</v>
      </c>
      <c r="I1506" s="59"/>
      <c r="J1506" s="59"/>
      <c r="K1506" s="59"/>
      <c r="L1506" s="60">
        <f>IF(AND(A1506&gt;=Workings!$B$7, A1506&lt;=Workings!$C$7, B1506="Scheduled", G1506&gt;0, F1506&gt;0, (F1506/G1506)&gt;0.9, OR(D1506="RAK", D1506="CMN", D1506="AGA")), (J1506/F1506)*(F1506-(G1506*0.9)), 0)</f>
        <v>0</v>
      </c>
    </row>
    <row r="1507" spans="1:12" x14ac:dyDescent="0.35">
      <c r="A1507" s="8">
        <v>45528</v>
      </c>
      <c r="B1507" s="9" t="s">
        <v>23</v>
      </c>
      <c r="C1507" s="9" t="s">
        <v>34</v>
      </c>
      <c r="D1507" s="9" t="s">
        <v>21</v>
      </c>
      <c r="E1507" s="9" t="s">
        <v>22</v>
      </c>
      <c r="F1507" s="9">
        <v>108</v>
      </c>
      <c r="G1507" s="9">
        <v>150</v>
      </c>
      <c r="H1507" s="9">
        <v>1</v>
      </c>
      <c r="I1507" s="59"/>
      <c r="J1507" s="59"/>
      <c r="K1507" s="59"/>
      <c r="L1507" s="60">
        <f>IF(AND(A1507&gt;=Workings!$B$7, A1507&lt;=Workings!$C$7, B1507="Scheduled", G1507&gt;0, F1507&gt;0, (F1507/G1507)&gt;0.9, OR(D1507="RAK", D1507="CMN", D1507="AGA")), (J1507/F1507)*(F1507-(G1507*0.9)), 0)</f>
        <v>0</v>
      </c>
    </row>
    <row r="1508" spans="1:12" x14ac:dyDescent="0.35">
      <c r="A1508" s="8">
        <v>45528</v>
      </c>
      <c r="B1508" s="9" t="s">
        <v>23</v>
      </c>
      <c r="C1508" s="9" t="s">
        <v>34</v>
      </c>
      <c r="D1508" s="9" t="s">
        <v>38</v>
      </c>
      <c r="E1508" s="9" t="s">
        <v>24</v>
      </c>
      <c r="F1508" s="9">
        <v>169</v>
      </c>
      <c r="G1508" s="9">
        <v>189</v>
      </c>
      <c r="H1508" s="9">
        <v>1</v>
      </c>
      <c r="I1508" s="59">
        <v>36.479999999999997</v>
      </c>
      <c r="J1508" s="59">
        <v>4066.14</v>
      </c>
      <c r="K1508" s="59">
        <v>626.4</v>
      </c>
      <c r="L1508" s="60">
        <f>IF(AND(A1508&gt;=Workings!$B$7, A1508&lt;=Workings!$C$7, B1508="Scheduled", G1508&gt;0, F1508&gt;0, (F1508/G1508)&gt;0.9, OR(D1508="RAK", D1508="CMN", D1508="AGA")), (J1508/F1508)*(F1508-(G1508*0.9)), 0)</f>
        <v>0</v>
      </c>
    </row>
    <row r="1509" spans="1:12" x14ac:dyDescent="0.35">
      <c r="A1509" s="8">
        <v>45528</v>
      </c>
      <c r="B1509" s="9" t="s">
        <v>23</v>
      </c>
      <c r="C1509" s="9" t="s">
        <v>34</v>
      </c>
      <c r="D1509" s="9" t="s">
        <v>21</v>
      </c>
      <c r="E1509" s="9" t="s">
        <v>24</v>
      </c>
      <c r="F1509" s="9">
        <v>134</v>
      </c>
      <c r="G1509" s="9">
        <v>150</v>
      </c>
      <c r="H1509" s="9">
        <v>1</v>
      </c>
      <c r="I1509" s="59">
        <v>38.76</v>
      </c>
      <c r="J1509" s="59">
        <v>3224.04</v>
      </c>
      <c r="K1509" s="59">
        <v>532.44000000000005</v>
      </c>
      <c r="L1509" s="60">
        <f>IF(AND(A1509&gt;=Workings!$B$7, A1509&lt;=Workings!$C$7, B1509="Scheduled", G1509&gt;0, F1509&gt;0, (F1509/G1509)&gt;0.9, OR(D1509="RAK", D1509="CMN", D1509="AGA")), (J1509/F1509)*(F1509-(G1509*0.9)), 0)</f>
        <v>0</v>
      </c>
    </row>
    <row r="1510" spans="1:12" x14ac:dyDescent="0.35">
      <c r="A1510" s="8">
        <v>45529</v>
      </c>
      <c r="B1510" s="9" t="s">
        <v>23</v>
      </c>
      <c r="C1510" s="9" t="s">
        <v>34</v>
      </c>
      <c r="D1510" s="9" t="s">
        <v>38</v>
      </c>
      <c r="E1510" s="9" t="s">
        <v>22</v>
      </c>
      <c r="F1510" s="9">
        <v>105</v>
      </c>
      <c r="G1510" s="9">
        <v>150</v>
      </c>
      <c r="H1510" s="9">
        <v>1</v>
      </c>
      <c r="I1510" s="59"/>
      <c r="J1510" s="59"/>
      <c r="K1510" s="59"/>
      <c r="L1510" s="60">
        <f>IF(AND(A1510&gt;=Workings!$B$7, A1510&lt;=Workings!$C$7, B1510="Scheduled", G1510&gt;0, F1510&gt;0, (F1510/G1510)&gt;0.9, OR(D1510="RAK", D1510="CMN", D1510="AGA")), (J1510/F1510)*(F1510-(G1510*0.9)), 0)</f>
        <v>0</v>
      </c>
    </row>
    <row r="1511" spans="1:12" x14ac:dyDescent="0.35">
      <c r="A1511" s="8">
        <v>45529</v>
      </c>
      <c r="B1511" s="9" t="s">
        <v>23</v>
      </c>
      <c r="C1511" s="9" t="s">
        <v>34</v>
      </c>
      <c r="D1511" s="9" t="s">
        <v>21</v>
      </c>
      <c r="E1511" s="9" t="s">
        <v>22</v>
      </c>
      <c r="F1511" s="9">
        <v>140</v>
      </c>
      <c r="G1511" s="9">
        <v>180</v>
      </c>
      <c r="H1511" s="9">
        <v>1</v>
      </c>
      <c r="I1511" s="59"/>
      <c r="J1511" s="59"/>
      <c r="K1511" s="59"/>
      <c r="L1511" s="60">
        <f>IF(AND(A1511&gt;=Workings!$B$7, A1511&lt;=Workings!$C$7, B1511="Scheduled", G1511&gt;0, F1511&gt;0, (F1511/G1511)&gt;0.9, OR(D1511="RAK", D1511="CMN", D1511="AGA")), (J1511/F1511)*(F1511-(G1511*0.9)), 0)</f>
        <v>0</v>
      </c>
    </row>
    <row r="1512" spans="1:12" x14ac:dyDescent="0.35">
      <c r="A1512" s="8">
        <v>45529</v>
      </c>
      <c r="B1512" s="9" t="s">
        <v>23</v>
      </c>
      <c r="C1512" s="9" t="s">
        <v>34</v>
      </c>
      <c r="D1512" s="9" t="s">
        <v>39</v>
      </c>
      <c r="E1512" s="9" t="s">
        <v>22</v>
      </c>
      <c r="F1512" s="9">
        <v>125</v>
      </c>
      <c r="G1512" s="9">
        <v>150</v>
      </c>
      <c r="H1512" s="9">
        <v>1</v>
      </c>
      <c r="I1512" s="59"/>
      <c r="J1512" s="59"/>
      <c r="K1512" s="59"/>
      <c r="L1512" s="60">
        <f>IF(AND(A1512&gt;=Workings!$B$7, A1512&lt;=Workings!$C$7, B1512="Scheduled", G1512&gt;0, F1512&gt;0, (F1512/G1512)&gt;0.9, OR(D1512="RAK", D1512="CMN", D1512="AGA")), (J1512/F1512)*(F1512-(G1512*0.9)), 0)</f>
        <v>0</v>
      </c>
    </row>
    <row r="1513" spans="1:12" x14ac:dyDescent="0.35">
      <c r="A1513" s="8">
        <v>45529</v>
      </c>
      <c r="B1513" s="9" t="s">
        <v>23</v>
      </c>
      <c r="C1513" s="9" t="s">
        <v>34</v>
      </c>
      <c r="D1513" s="9" t="s">
        <v>38</v>
      </c>
      <c r="E1513" s="9" t="s">
        <v>24</v>
      </c>
      <c r="F1513" s="9">
        <v>142</v>
      </c>
      <c r="G1513" s="9">
        <v>150</v>
      </c>
      <c r="H1513" s="9">
        <v>1</v>
      </c>
      <c r="I1513" s="59">
        <v>31.01</v>
      </c>
      <c r="J1513" s="59">
        <v>3416.52</v>
      </c>
      <c r="K1513" s="59">
        <v>532.44000000000005</v>
      </c>
      <c r="L1513" s="60">
        <f>IF(AND(A1513&gt;=Workings!$B$7, A1513&lt;=Workings!$C$7, B1513="Scheduled", G1513&gt;0, F1513&gt;0, (F1513/G1513)&gt;0.9, OR(D1513="RAK", D1513="CMN", D1513="AGA")), (J1513/F1513)*(F1513-(G1513*0.9)), 0)</f>
        <v>168.42</v>
      </c>
    </row>
    <row r="1514" spans="1:12" x14ac:dyDescent="0.35">
      <c r="A1514" s="8">
        <v>45529</v>
      </c>
      <c r="B1514" s="9" t="s">
        <v>23</v>
      </c>
      <c r="C1514" s="9" t="s">
        <v>34</v>
      </c>
      <c r="D1514" s="9" t="s">
        <v>21</v>
      </c>
      <c r="E1514" s="9" t="s">
        <v>24</v>
      </c>
      <c r="F1514" s="9">
        <v>172</v>
      </c>
      <c r="G1514" s="9">
        <v>180</v>
      </c>
      <c r="H1514" s="9">
        <v>1</v>
      </c>
      <c r="I1514" s="59">
        <v>33.74</v>
      </c>
      <c r="J1514" s="59">
        <v>4138.32</v>
      </c>
      <c r="K1514" s="59">
        <v>579.41999999999996</v>
      </c>
      <c r="L1514" s="60">
        <f>IF(AND(A1514&gt;=Workings!$B$7, A1514&lt;=Workings!$C$7, B1514="Scheduled", G1514&gt;0, F1514&gt;0, (F1514/G1514)&gt;0.9, OR(D1514="RAK", D1514="CMN", D1514="AGA")), (J1514/F1514)*(F1514-(G1514*0.9)), 0)</f>
        <v>240.6</v>
      </c>
    </row>
    <row r="1515" spans="1:12" x14ac:dyDescent="0.35">
      <c r="A1515" s="8">
        <v>45529</v>
      </c>
      <c r="B1515" s="9" t="s">
        <v>23</v>
      </c>
      <c r="C1515" s="9" t="s">
        <v>34</v>
      </c>
      <c r="D1515" s="9" t="s">
        <v>39</v>
      </c>
      <c r="E1515" s="9" t="s">
        <v>24</v>
      </c>
      <c r="F1515" s="9">
        <v>124</v>
      </c>
      <c r="G1515" s="9">
        <v>150</v>
      </c>
      <c r="H1515" s="9">
        <v>1</v>
      </c>
      <c r="I1515" s="59">
        <v>23.26</v>
      </c>
      <c r="J1515" s="59">
        <v>2983.44</v>
      </c>
      <c r="K1515" s="59">
        <v>532.44000000000005</v>
      </c>
      <c r="L1515" s="60">
        <f>IF(AND(A1515&gt;=Workings!$B$7, A1515&lt;=Workings!$C$7, B1515="Scheduled", G1515&gt;0, F1515&gt;0, (F1515/G1515)&gt;0.9, OR(D1515="RAK", D1515="CMN", D1515="AGA")), (J1515/F1515)*(F1515-(G1515*0.9)), 0)</f>
        <v>0</v>
      </c>
    </row>
    <row r="1516" spans="1:12" x14ac:dyDescent="0.35">
      <c r="A1516" s="8">
        <v>45530</v>
      </c>
      <c r="B1516" s="9" t="s">
        <v>23</v>
      </c>
      <c r="C1516" s="9" t="s">
        <v>34</v>
      </c>
      <c r="D1516" s="9" t="s">
        <v>38</v>
      </c>
      <c r="E1516" s="9" t="s">
        <v>22</v>
      </c>
      <c r="F1516" s="9">
        <v>151</v>
      </c>
      <c r="G1516" s="9">
        <v>180</v>
      </c>
      <c r="H1516" s="9">
        <v>1</v>
      </c>
      <c r="I1516" s="59"/>
      <c r="J1516" s="59"/>
      <c r="K1516" s="59"/>
      <c r="L1516" s="60">
        <f>IF(AND(A1516&gt;=Workings!$B$7, A1516&lt;=Workings!$C$7, B1516="Scheduled", G1516&gt;0, F1516&gt;0, (F1516/G1516)&gt;0.9, OR(D1516="RAK", D1516="CMN", D1516="AGA")), (J1516/F1516)*(F1516-(G1516*0.9)), 0)</f>
        <v>0</v>
      </c>
    </row>
    <row r="1517" spans="1:12" x14ac:dyDescent="0.35">
      <c r="A1517" s="8">
        <v>45530</v>
      </c>
      <c r="B1517" s="9" t="s">
        <v>23</v>
      </c>
      <c r="C1517" s="9" t="s">
        <v>34</v>
      </c>
      <c r="D1517" s="9" t="s">
        <v>21</v>
      </c>
      <c r="E1517" s="9" t="s">
        <v>22</v>
      </c>
      <c r="F1517" s="9">
        <v>170</v>
      </c>
      <c r="G1517" s="9">
        <v>180</v>
      </c>
      <c r="H1517" s="9">
        <v>1</v>
      </c>
      <c r="I1517" s="59"/>
      <c r="J1517" s="59"/>
      <c r="K1517" s="59"/>
      <c r="L1517" s="60">
        <f>IF(AND(A1517&gt;=Workings!$B$7, A1517&lt;=Workings!$C$7, B1517="Scheduled", G1517&gt;0, F1517&gt;0, (F1517/G1517)&gt;0.9, OR(D1517="RAK", D1517="CMN", D1517="AGA")), (J1517/F1517)*(F1517-(G1517*0.9)), 0)</f>
        <v>0</v>
      </c>
    </row>
    <row r="1518" spans="1:12" x14ac:dyDescent="0.35">
      <c r="A1518" s="8">
        <v>45530</v>
      </c>
      <c r="B1518" s="9" t="s">
        <v>23</v>
      </c>
      <c r="C1518" s="9" t="s">
        <v>34</v>
      </c>
      <c r="D1518" s="9" t="s">
        <v>39</v>
      </c>
      <c r="E1518" s="9" t="s">
        <v>22</v>
      </c>
      <c r="F1518" s="9">
        <v>119</v>
      </c>
      <c r="G1518" s="9">
        <v>150</v>
      </c>
      <c r="H1518" s="9">
        <v>1</v>
      </c>
      <c r="I1518" s="59"/>
      <c r="J1518" s="59"/>
      <c r="K1518" s="59"/>
      <c r="L1518" s="60">
        <f>IF(AND(A1518&gt;=Workings!$B$7, A1518&lt;=Workings!$C$7, B1518="Scheduled", G1518&gt;0, F1518&gt;0, (F1518/G1518)&gt;0.9, OR(D1518="RAK", D1518="CMN", D1518="AGA")), (J1518/F1518)*(F1518-(G1518*0.9)), 0)</f>
        <v>0</v>
      </c>
    </row>
    <row r="1519" spans="1:12" x14ac:dyDescent="0.35">
      <c r="A1519" s="8">
        <v>45530</v>
      </c>
      <c r="B1519" s="9" t="s">
        <v>23</v>
      </c>
      <c r="C1519" s="9" t="s">
        <v>34</v>
      </c>
      <c r="D1519" s="9" t="s">
        <v>38</v>
      </c>
      <c r="E1519" s="9" t="s">
        <v>24</v>
      </c>
      <c r="F1519" s="9">
        <v>140</v>
      </c>
      <c r="G1519" s="9">
        <v>180</v>
      </c>
      <c r="H1519" s="9">
        <v>1</v>
      </c>
      <c r="I1519" s="59">
        <v>35.11</v>
      </c>
      <c r="J1519" s="59">
        <v>3368.4</v>
      </c>
      <c r="K1519" s="59">
        <v>602.91</v>
      </c>
      <c r="L1519" s="60">
        <f>IF(AND(A1519&gt;=Workings!$B$7, A1519&lt;=Workings!$C$7, B1519="Scheduled", G1519&gt;0, F1519&gt;0, (F1519/G1519)&gt;0.9, OR(D1519="RAK", D1519="CMN", D1519="AGA")), (J1519/F1519)*(F1519-(G1519*0.9)), 0)</f>
        <v>0</v>
      </c>
    </row>
    <row r="1520" spans="1:12" x14ac:dyDescent="0.35">
      <c r="A1520" s="8">
        <v>45530</v>
      </c>
      <c r="B1520" s="9" t="s">
        <v>23</v>
      </c>
      <c r="C1520" s="9" t="s">
        <v>34</v>
      </c>
      <c r="D1520" s="9" t="s">
        <v>21</v>
      </c>
      <c r="E1520" s="9" t="s">
        <v>24</v>
      </c>
      <c r="F1520" s="9">
        <v>143</v>
      </c>
      <c r="G1520" s="9">
        <v>180</v>
      </c>
      <c r="H1520" s="9">
        <v>1</v>
      </c>
      <c r="I1520" s="59">
        <v>35.11</v>
      </c>
      <c r="J1520" s="59">
        <v>3440.58</v>
      </c>
      <c r="K1520" s="59">
        <v>602.91</v>
      </c>
      <c r="L1520" s="60">
        <f>IF(AND(A1520&gt;=Workings!$B$7, A1520&lt;=Workings!$C$7, B1520="Scheduled", G1520&gt;0, F1520&gt;0, (F1520/G1520)&gt;0.9, OR(D1520="RAK", D1520="CMN", D1520="AGA")), (J1520/F1520)*(F1520-(G1520*0.9)), 0)</f>
        <v>0</v>
      </c>
    </row>
    <row r="1521" spans="1:12" x14ac:dyDescent="0.35">
      <c r="A1521" s="8">
        <v>45530</v>
      </c>
      <c r="B1521" s="9" t="s">
        <v>23</v>
      </c>
      <c r="C1521" s="9" t="s">
        <v>34</v>
      </c>
      <c r="D1521" s="9" t="s">
        <v>39</v>
      </c>
      <c r="E1521" s="9" t="s">
        <v>24</v>
      </c>
      <c r="F1521" s="9">
        <v>125</v>
      </c>
      <c r="G1521" s="9">
        <v>150</v>
      </c>
      <c r="H1521" s="9">
        <v>1</v>
      </c>
      <c r="I1521" s="59">
        <v>23.26</v>
      </c>
      <c r="J1521" s="59">
        <v>3007.5</v>
      </c>
      <c r="K1521" s="59">
        <v>532.44000000000005</v>
      </c>
      <c r="L1521" s="60">
        <f>IF(AND(A1521&gt;=Workings!$B$7, A1521&lt;=Workings!$C$7, B1521="Scheduled", G1521&gt;0, F1521&gt;0, (F1521/G1521)&gt;0.9, OR(D1521="RAK", D1521="CMN", D1521="AGA")), (J1521/F1521)*(F1521-(G1521*0.9)), 0)</f>
        <v>0</v>
      </c>
    </row>
    <row r="1522" spans="1:12" x14ac:dyDescent="0.35">
      <c r="A1522" s="8">
        <v>45531</v>
      </c>
      <c r="B1522" s="9" t="s">
        <v>23</v>
      </c>
      <c r="C1522" s="9" t="s">
        <v>34</v>
      </c>
      <c r="D1522" s="9" t="s">
        <v>38</v>
      </c>
      <c r="E1522" s="9" t="s">
        <v>22</v>
      </c>
      <c r="F1522" s="9">
        <v>112</v>
      </c>
      <c r="G1522" s="9">
        <v>180</v>
      </c>
      <c r="H1522" s="9">
        <v>1</v>
      </c>
      <c r="I1522" s="59"/>
      <c r="J1522" s="59"/>
      <c r="K1522" s="59"/>
      <c r="L1522" s="60">
        <f>IF(AND(A1522&gt;=Workings!$B$7, A1522&lt;=Workings!$C$7, B1522="Scheduled", G1522&gt;0, F1522&gt;0, (F1522/G1522)&gt;0.9, OR(D1522="RAK", D1522="CMN", D1522="AGA")), (J1522/F1522)*(F1522-(G1522*0.9)), 0)</f>
        <v>0</v>
      </c>
    </row>
    <row r="1523" spans="1:12" x14ac:dyDescent="0.35">
      <c r="A1523" s="8">
        <v>45531</v>
      </c>
      <c r="B1523" s="9" t="s">
        <v>23</v>
      </c>
      <c r="C1523" s="9" t="s">
        <v>34</v>
      </c>
      <c r="D1523" s="9" t="s">
        <v>38</v>
      </c>
      <c r="E1523" s="9" t="s">
        <v>24</v>
      </c>
      <c r="F1523" s="9">
        <v>137</v>
      </c>
      <c r="G1523" s="9">
        <v>180</v>
      </c>
      <c r="H1523" s="9">
        <v>1</v>
      </c>
      <c r="I1523" s="59">
        <v>43.89</v>
      </c>
      <c r="J1523" s="59">
        <v>3296.22</v>
      </c>
      <c r="K1523" s="59">
        <v>602.91</v>
      </c>
      <c r="L1523" s="60">
        <f>IF(AND(A1523&gt;=Workings!$B$7, A1523&lt;=Workings!$C$7, B1523="Scheduled", G1523&gt;0, F1523&gt;0, (F1523/G1523)&gt;0.9, OR(D1523="RAK", D1523="CMN", D1523="AGA")), (J1523/F1523)*(F1523-(G1523*0.9)), 0)</f>
        <v>0</v>
      </c>
    </row>
    <row r="1524" spans="1:12" x14ac:dyDescent="0.35">
      <c r="A1524" s="8">
        <v>45532</v>
      </c>
      <c r="B1524" s="9" t="s">
        <v>23</v>
      </c>
      <c r="C1524" s="9" t="s">
        <v>34</v>
      </c>
      <c r="D1524" s="9" t="s">
        <v>38</v>
      </c>
      <c r="E1524" s="9" t="s">
        <v>22</v>
      </c>
      <c r="F1524" s="9">
        <v>91</v>
      </c>
      <c r="G1524" s="9">
        <v>189</v>
      </c>
      <c r="H1524" s="9">
        <v>1</v>
      </c>
      <c r="I1524" s="59"/>
      <c r="J1524" s="59"/>
      <c r="K1524" s="59"/>
      <c r="L1524" s="60">
        <f>IF(AND(A1524&gt;=Workings!$B$7, A1524&lt;=Workings!$C$7, B1524="Scheduled", G1524&gt;0, F1524&gt;0, (F1524/G1524)&gt;0.9, OR(D1524="RAK", D1524="CMN", D1524="AGA")), (J1524/F1524)*(F1524-(G1524*0.9)), 0)</f>
        <v>0</v>
      </c>
    </row>
    <row r="1525" spans="1:12" x14ac:dyDescent="0.35">
      <c r="A1525" s="8">
        <v>45532</v>
      </c>
      <c r="B1525" s="9" t="s">
        <v>23</v>
      </c>
      <c r="C1525" s="9" t="s">
        <v>34</v>
      </c>
      <c r="D1525" s="9" t="s">
        <v>21</v>
      </c>
      <c r="E1525" s="9" t="s">
        <v>22</v>
      </c>
      <c r="F1525" s="9">
        <v>106</v>
      </c>
      <c r="G1525" s="9">
        <v>150</v>
      </c>
      <c r="H1525" s="9">
        <v>1</v>
      </c>
      <c r="I1525" s="59"/>
      <c r="J1525" s="59"/>
      <c r="K1525" s="59"/>
      <c r="L1525" s="60">
        <f>IF(AND(A1525&gt;=Workings!$B$7, A1525&lt;=Workings!$C$7, B1525="Scheduled", G1525&gt;0, F1525&gt;0, (F1525/G1525)&gt;0.9, OR(D1525="RAK", D1525="CMN", D1525="AGA")), (J1525/F1525)*(F1525-(G1525*0.9)), 0)</f>
        <v>0</v>
      </c>
    </row>
    <row r="1526" spans="1:12" x14ac:dyDescent="0.35">
      <c r="A1526" s="8">
        <v>45532</v>
      </c>
      <c r="B1526" s="9" t="s">
        <v>23</v>
      </c>
      <c r="C1526" s="9" t="s">
        <v>34</v>
      </c>
      <c r="D1526" s="9" t="s">
        <v>39</v>
      </c>
      <c r="E1526" s="9" t="s">
        <v>22</v>
      </c>
      <c r="F1526" s="9">
        <v>97</v>
      </c>
      <c r="G1526" s="9">
        <v>150</v>
      </c>
      <c r="H1526" s="9">
        <v>1</v>
      </c>
      <c r="I1526" s="59"/>
      <c r="J1526" s="59"/>
      <c r="K1526" s="59"/>
      <c r="L1526" s="60">
        <f>IF(AND(A1526&gt;=Workings!$B$7, A1526&lt;=Workings!$C$7, B1526="Scheduled", G1526&gt;0, F1526&gt;0, (F1526/G1526)&gt;0.9, OR(D1526="RAK", D1526="CMN", D1526="AGA")), (J1526/F1526)*(F1526-(G1526*0.9)), 0)</f>
        <v>0</v>
      </c>
    </row>
    <row r="1527" spans="1:12" x14ac:dyDescent="0.35">
      <c r="A1527" s="8">
        <v>45532</v>
      </c>
      <c r="B1527" s="9" t="s">
        <v>23</v>
      </c>
      <c r="C1527" s="9" t="s">
        <v>34</v>
      </c>
      <c r="D1527" s="9" t="s">
        <v>38</v>
      </c>
      <c r="E1527" s="9" t="s">
        <v>24</v>
      </c>
      <c r="F1527" s="9">
        <v>129</v>
      </c>
      <c r="G1527" s="9">
        <v>189</v>
      </c>
      <c r="H1527" s="9">
        <v>1</v>
      </c>
      <c r="I1527" s="59">
        <v>27.36</v>
      </c>
      <c r="J1527" s="59">
        <v>3103.74</v>
      </c>
      <c r="K1527" s="59">
        <v>626.4</v>
      </c>
      <c r="L1527" s="60">
        <f>IF(AND(A1527&gt;=Workings!$B$7, A1527&lt;=Workings!$C$7, B1527="Scheduled", G1527&gt;0, F1527&gt;0, (F1527/G1527)&gt;0.9, OR(D1527="RAK", D1527="CMN", D1527="AGA")), (J1527/F1527)*(F1527-(G1527*0.9)), 0)</f>
        <v>0</v>
      </c>
    </row>
    <row r="1528" spans="1:12" x14ac:dyDescent="0.35">
      <c r="A1528" s="8">
        <v>45532</v>
      </c>
      <c r="B1528" s="9" t="s">
        <v>23</v>
      </c>
      <c r="C1528" s="9" t="s">
        <v>34</v>
      </c>
      <c r="D1528" s="9" t="s">
        <v>39</v>
      </c>
      <c r="E1528" s="9" t="s">
        <v>24</v>
      </c>
      <c r="F1528" s="9">
        <v>131</v>
      </c>
      <c r="G1528" s="9">
        <v>150</v>
      </c>
      <c r="H1528" s="9">
        <v>1</v>
      </c>
      <c r="I1528" s="59">
        <v>23.26</v>
      </c>
      <c r="J1528" s="59">
        <v>3151.86</v>
      </c>
      <c r="K1528" s="59">
        <v>532.44000000000005</v>
      </c>
      <c r="L1528" s="60">
        <f>IF(AND(A1528&gt;=Workings!$B$7, A1528&lt;=Workings!$C$7, B1528="Scheduled", G1528&gt;0, F1528&gt;0, (F1528/G1528)&gt;0.9, OR(D1528="RAK", D1528="CMN", D1528="AGA")), (J1528/F1528)*(F1528-(G1528*0.9)), 0)</f>
        <v>0</v>
      </c>
    </row>
    <row r="1529" spans="1:12" x14ac:dyDescent="0.35">
      <c r="A1529" s="8">
        <v>45532</v>
      </c>
      <c r="B1529" s="9" t="s">
        <v>23</v>
      </c>
      <c r="C1529" s="9" t="s">
        <v>34</v>
      </c>
      <c r="D1529" s="9" t="s">
        <v>21</v>
      </c>
      <c r="E1529" s="9" t="s">
        <v>24</v>
      </c>
      <c r="F1529" s="9">
        <v>84</v>
      </c>
      <c r="G1529" s="9">
        <v>150</v>
      </c>
      <c r="H1529" s="9">
        <v>1</v>
      </c>
      <c r="I1529" s="59">
        <v>23.26</v>
      </c>
      <c r="J1529" s="59">
        <v>2021.04</v>
      </c>
      <c r="K1529" s="59">
        <v>532.44000000000005</v>
      </c>
      <c r="L1529" s="60">
        <f>IF(AND(A1529&gt;=Workings!$B$7, A1529&lt;=Workings!$C$7, B1529="Scheduled", G1529&gt;0, F1529&gt;0, (F1529/G1529)&gt;0.9, OR(D1529="RAK", D1529="CMN", D1529="AGA")), (J1529/F1529)*(F1529-(G1529*0.9)), 0)</f>
        <v>0</v>
      </c>
    </row>
    <row r="1530" spans="1:12" x14ac:dyDescent="0.35">
      <c r="A1530" s="8">
        <v>45533</v>
      </c>
      <c r="B1530" s="9" t="s">
        <v>23</v>
      </c>
      <c r="C1530" s="9" t="s">
        <v>34</v>
      </c>
      <c r="D1530" s="9" t="s">
        <v>38</v>
      </c>
      <c r="E1530" s="9" t="s">
        <v>22</v>
      </c>
      <c r="F1530" s="9">
        <v>115</v>
      </c>
      <c r="G1530" s="9">
        <v>180</v>
      </c>
      <c r="H1530" s="9">
        <v>1</v>
      </c>
      <c r="I1530" s="59"/>
      <c r="J1530" s="59"/>
      <c r="K1530" s="59"/>
      <c r="L1530" s="60">
        <f>IF(AND(A1530&gt;=Workings!$B$7, A1530&lt;=Workings!$C$7, B1530="Scheduled", G1530&gt;0, F1530&gt;0, (F1530/G1530)&gt;0.9, OR(D1530="RAK", D1530="CMN", D1530="AGA")), (J1530/F1530)*(F1530-(G1530*0.9)), 0)</f>
        <v>0</v>
      </c>
    </row>
    <row r="1531" spans="1:12" x14ac:dyDescent="0.35">
      <c r="A1531" s="8">
        <v>45533</v>
      </c>
      <c r="B1531" s="9" t="s">
        <v>23</v>
      </c>
      <c r="C1531" s="9" t="s">
        <v>34</v>
      </c>
      <c r="D1531" s="9" t="s">
        <v>21</v>
      </c>
      <c r="E1531" s="9" t="s">
        <v>22</v>
      </c>
      <c r="F1531" s="9">
        <v>118</v>
      </c>
      <c r="G1531" s="9">
        <v>148</v>
      </c>
      <c r="H1531" s="9">
        <v>1</v>
      </c>
      <c r="I1531" s="59"/>
      <c r="J1531" s="59"/>
      <c r="K1531" s="59"/>
      <c r="L1531" s="60">
        <f>IF(AND(A1531&gt;=Workings!$B$7, A1531&lt;=Workings!$C$7, B1531="Scheduled", G1531&gt;0, F1531&gt;0, (F1531/G1531)&gt;0.9, OR(D1531="RAK", D1531="CMN", D1531="AGA")), (J1531/F1531)*(F1531-(G1531*0.9)), 0)</f>
        <v>0</v>
      </c>
    </row>
    <row r="1532" spans="1:12" x14ac:dyDescent="0.35">
      <c r="A1532" s="8">
        <v>45533</v>
      </c>
      <c r="B1532" s="9" t="s">
        <v>23</v>
      </c>
      <c r="C1532" s="9" t="s">
        <v>34</v>
      </c>
      <c r="D1532" s="9" t="s">
        <v>38</v>
      </c>
      <c r="E1532" s="9" t="s">
        <v>24</v>
      </c>
      <c r="F1532" s="9">
        <v>131</v>
      </c>
      <c r="G1532" s="9">
        <v>180</v>
      </c>
      <c r="H1532" s="9">
        <v>1</v>
      </c>
      <c r="I1532" s="59">
        <v>26.33</v>
      </c>
      <c r="J1532" s="59">
        <v>3151.86</v>
      </c>
      <c r="K1532" s="59">
        <v>602.91</v>
      </c>
      <c r="L1532" s="60">
        <f>IF(AND(A1532&gt;=Workings!$B$7, A1532&lt;=Workings!$C$7, B1532="Scheduled", G1532&gt;0, F1532&gt;0, (F1532/G1532)&gt;0.9, OR(D1532="RAK", D1532="CMN", D1532="AGA")), (J1532/F1532)*(F1532-(G1532*0.9)), 0)</f>
        <v>0</v>
      </c>
    </row>
    <row r="1533" spans="1:12" x14ac:dyDescent="0.35">
      <c r="A1533" s="8">
        <v>45533</v>
      </c>
      <c r="B1533" s="9" t="s">
        <v>23</v>
      </c>
      <c r="C1533" s="9" t="s">
        <v>34</v>
      </c>
      <c r="D1533" s="9" t="s">
        <v>21</v>
      </c>
      <c r="E1533" s="9" t="s">
        <v>24</v>
      </c>
      <c r="F1533" s="9">
        <v>124</v>
      </c>
      <c r="G1533" s="9">
        <v>148</v>
      </c>
      <c r="H1533" s="9">
        <v>1</v>
      </c>
      <c r="I1533" s="59">
        <v>31.01</v>
      </c>
      <c r="J1533" s="59">
        <v>2983.44</v>
      </c>
      <c r="K1533" s="59">
        <v>532.44000000000005</v>
      </c>
      <c r="L1533" s="60">
        <f>IF(AND(A1533&gt;=Workings!$B$7, A1533&lt;=Workings!$C$7, B1533="Scheduled", G1533&gt;0, F1533&gt;0, (F1533/G1533)&gt;0.9, OR(D1533="RAK", D1533="CMN", D1533="AGA")), (J1533/F1533)*(F1533-(G1533*0.9)), 0)</f>
        <v>0</v>
      </c>
    </row>
    <row r="1534" spans="1:12" x14ac:dyDescent="0.35">
      <c r="A1534" s="8">
        <v>45534</v>
      </c>
      <c r="B1534" s="9" t="s">
        <v>23</v>
      </c>
      <c r="C1534" s="9" t="s">
        <v>34</v>
      </c>
      <c r="D1534" s="9" t="s">
        <v>38</v>
      </c>
      <c r="E1534" s="9" t="s">
        <v>22</v>
      </c>
      <c r="F1534" s="9">
        <v>125</v>
      </c>
      <c r="G1534" s="9">
        <v>180</v>
      </c>
      <c r="H1534" s="9">
        <v>1</v>
      </c>
      <c r="I1534" s="59"/>
      <c r="J1534" s="59"/>
      <c r="K1534" s="59"/>
      <c r="L1534" s="60">
        <f>IF(AND(A1534&gt;=Workings!$B$7, A1534&lt;=Workings!$C$7, B1534="Scheduled", G1534&gt;0, F1534&gt;0, (F1534/G1534)&gt;0.9, OR(D1534="RAK", D1534="CMN", D1534="AGA")), (J1534/F1534)*(F1534-(G1534*0.9)), 0)</f>
        <v>0</v>
      </c>
    </row>
    <row r="1535" spans="1:12" x14ac:dyDescent="0.35">
      <c r="A1535" s="8">
        <v>45534</v>
      </c>
      <c r="B1535" s="9" t="s">
        <v>23</v>
      </c>
      <c r="C1535" s="9" t="s">
        <v>34</v>
      </c>
      <c r="D1535" s="9" t="s">
        <v>39</v>
      </c>
      <c r="E1535" s="9" t="s">
        <v>22</v>
      </c>
      <c r="F1535" s="9">
        <v>146</v>
      </c>
      <c r="G1535" s="9">
        <v>180</v>
      </c>
      <c r="H1535" s="9">
        <v>1</v>
      </c>
      <c r="I1535" s="59"/>
      <c r="J1535" s="59"/>
      <c r="K1535" s="59"/>
      <c r="L1535" s="60">
        <f>IF(AND(A1535&gt;=Workings!$B$7, A1535&lt;=Workings!$C$7, B1535="Scheduled", G1535&gt;0, F1535&gt;0, (F1535/G1535)&gt;0.9, OR(D1535="RAK", D1535="CMN", D1535="AGA")), (J1535/F1535)*(F1535-(G1535*0.9)), 0)</f>
        <v>0</v>
      </c>
    </row>
    <row r="1536" spans="1:12" x14ac:dyDescent="0.35">
      <c r="A1536" s="8">
        <v>45534</v>
      </c>
      <c r="B1536" s="9" t="s">
        <v>23</v>
      </c>
      <c r="C1536" s="9" t="s">
        <v>34</v>
      </c>
      <c r="D1536" s="9" t="s">
        <v>21</v>
      </c>
      <c r="E1536" s="9" t="s">
        <v>22</v>
      </c>
      <c r="F1536" s="9">
        <v>119</v>
      </c>
      <c r="G1536" s="9">
        <v>148</v>
      </c>
      <c r="H1536" s="9">
        <v>1</v>
      </c>
      <c r="I1536" s="59"/>
      <c r="J1536" s="59"/>
      <c r="K1536" s="59"/>
      <c r="L1536" s="60">
        <f>IF(AND(A1536&gt;=Workings!$B$7, A1536&lt;=Workings!$C$7, B1536="Scheduled", G1536&gt;0, F1536&gt;0, (F1536/G1536)&gt;0.9, OR(D1536="RAK", D1536="CMN", D1536="AGA")), (J1536/F1536)*(F1536-(G1536*0.9)), 0)</f>
        <v>0</v>
      </c>
    </row>
    <row r="1537" spans="1:12" x14ac:dyDescent="0.35">
      <c r="A1537" s="8">
        <v>45534</v>
      </c>
      <c r="B1537" s="9" t="s">
        <v>23</v>
      </c>
      <c r="C1537" s="9" t="s">
        <v>34</v>
      </c>
      <c r="D1537" s="9" t="s">
        <v>38</v>
      </c>
      <c r="E1537" s="9" t="s">
        <v>24</v>
      </c>
      <c r="F1537" s="9">
        <v>139</v>
      </c>
      <c r="G1537" s="9">
        <v>180</v>
      </c>
      <c r="H1537" s="9">
        <v>1</v>
      </c>
      <c r="I1537" s="59">
        <v>26.33</v>
      </c>
      <c r="J1537" s="59">
        <v>3344.34</v>
      </c>
      <c r="K1537" s="59">
        <v>602.91</v>
      </c>
      <c r="L1537" s="60">
        <f>IF(AND(A1537&gt;=Workings!$B$7, A1537&lt;=Workings!$C$7, B1537="Scheduled", G1537&gt;0, F1537&gt;0, (F1537/G1537)&gt;0.9, OR(D1537="RAK", D1537="CMN", D1537="AGA")), (J1537/F1537)*(F1537-(G1537*0.9)), 0)</f>
        <v>0</v>
      </c>
    </row>
    <row r="1538" spans="1:12" x14ac:dyDescent="0.35">
      <c r="A1538" s="8">
        <v>45534</v>
      </c>
      <c r="B1538" s="9" t="s">
        <v>23</v>
      </c>
      <c r="C1538" s="9" t="s">
        <v>34</v>
      </c>
      <c r="D1538" s="9" t="s">
        <v>39</v>
      </c>
      <c r="E1538" s="9" t="s">
        <v>24</v>
      </c>
      <c r="F1538" s="9">
        <v>182</v>
      </c>
      <c r="G1538" s="9">
        <v>180</v>
      </c>
      <c r="H1538" s="9">
        <v>1</v>
      </c>
      <c r="I1538" s="59">
        <v>26.33</v>
      </c>
      <c r="J1538" s="59">
        <v>4378.92</v>
      </c>
      <c r="K1538" s="59">
        <v>602.91</v>
      </c>
      <c r="L1538" s="60">
        <f>IF(AND(A1538&gt;=Workings!$B$7, A1538&lt;=Workings!$C$7, B1538="Scheduled", G1538&gt;0, F1538&gt;0, (F1538/G1538)&gt;0.9, OR(D1538="RAK", D1538="CMN", D1538="AGA")), (J1538/F1538)*(F1538-(G1538*0.9)), 0)</f>
        <v>481.2</v>
      </c>
    </row>
    <row r="1539" spans="1:12" x14ac:dyDescent="0.35">
      <c r="A1539" s="8">
        <v>45534</v>
      </c>
      <c r="B1539" s="9" t="s">
        <v>23</v>
      </c>
      <c r="C1539" s="9" t="s">
        <v>34</v>
      </c>
      <c r="D1539" s="9" t="s">
        <v>21</v>
      </c>
      <c r="E1539" s="9" t="s">
        <v>24</v>
      </c>
      <c r="F1539" s="9">
        <v>131</v>
      </c>
      <c r="G1539" s="9">
        <v>148</v>
      </c>
      <c r="H1539" s="9">
        <v>1</v>
      </c>
      <c r="I1539" s="59">
        <v>31.01</v>
      </c>
      <c r="J1539" s="59">
        <v>3151.86</v>
      </c>
      <c r="K1539" s="59">
        <v>532.44000000000005</v>
      </c>
      <c r="L1539" s="60">
        <f>IF(AND(A1539&gt;=Workings!$B$7, A1539&lt;=Workings!$C$7, B1539="Scheduled", G1539&gt;0, F1539&gt;0, (F1539/G1539)&gt;0.9, OR(D1539="RAK", D1539="CMN", D1539="AGA")), (J1539/F1539)*(F1539-(G1539*0.9)), 0)</f>
        <v>0</v>
      </c>
    </row>
    <row r="1540" spans="1:12" x14ac:dyDescent="0.35">
      <c r="A1540" s="8">
        <v>45535</v>
      </c>
      <c r="B1540" s="9" t="s">
        <v>23</v>
      </c>
      <c r="C1540" s="9" t="s">
        <v>34</v>
      </c>
      <c r="D1540" s="9" t="s">
        <v>38</v>
      </c>
      <c r="E1540" s="9" t="s">
        <v>22</v>
      </c>
      <c r="F1540" s="9">
        <v>163</v>
      </c>
      <c r="G1540" s="9">
        <v>189</v>
      </c>
      <c r="H1540" s="9">
        <v>1</v>
      </c>
      <c r="I1540" s="59"/>
      <c r="J1540" s="59"/>
      <c r="K1540" s="59"/>
      <c r="L1540" s="60">
        <f>IF(AND(A1540&gt;=Workings!$B$7, A1540&lt;=Workings!$C$7, B1540="Scheduled", G1540&gt;0, F1540&gt;0, (F1540/G1540)&gt;0.9, OR(D1540="RAK", D1540="CMN", D1540="AGA")), (J1540/F1540)*(F1540-(G1540*0.9)), 0)</f>
        <v>0</v>
      </c>
    </row>
    <row r="1541" spans="1:12" x14ac:dyDescent="0.35">
      <c r="A1541" s="8">
        <v>45535</v>
      </c>
      <c r="B1541" s="9" t="s">
        <v>23</v>
      </c>
      <c r="C1541" s="9" t="s">
        <v>34</v>
      </c>
      <c r="D1541" s="9" t="s">
        <v>21</v>
      </c>
      <c r="E1541" s="9" t="s">
        <v>22</v>
      </c>
      <c r="F1541" s="9">
        <v>127</v>
      </c>
      <c r="G1541" s="9">
        <v>150</v>
      </c>
      <c r="H1541" s="9">
        <v>1</v>
      </c>
      <c r="I1541" s="59"/>
      <c r="J1541" s="59"/>
      <c r="K1541" s="59"/>
      <c r="L1541" s="60">
        <f>IF(AND(A1541&gt;=Workings!$B$7, A1541&lt;=Workings!$C$7, B1541="Scheduled", G1541&gt;0, F1541&gt;0, (F1541/G1541)&gt;0.9, OR(D1541="RAK", D1541="CMN", D1541="AGA")), (J1541/F1541)*(F1541-(G1541*0.9)), 0)</f>
        <v>0</v>
      </c>
    </row>
    <row r="1542" spans="1:12" x14ac:dyDescent="0.35">
      <c r="A1542" s="8">
        <v>45535</v>
      </c>
      <c r="B1542" s="9" t="s">
        <v>23</v>
      </c>
      <c r="C1542" s="9" t="s">
        <v>34</v>
      </c>
      <c r="D1542" s="9" t="s">
        <v>38</v>
      </c>
      <c r="E1542" s="9" t="s">
        <v>24</v>
      </c>
      <c r="F1542" s="9">
        <v>146</v>
      </c>
      <c r="G1542" s="9">
        <v>189</v>
      </c>
      <c r="H1542" s="9">
        <v>1</v>
      </c>
      <c r="I1542" s="59">
        <v>36.479999999999997</v>
      </c>
      <c r="J1542" s="59">
        <v>3512.76</v>
      </c>
      <c r="K1542" s="59">
        <v>626.4</v>
      </c>
      <c r="L1542" s="60">
        <f>IF(AND(A1542&gt;=Workings!$B$7, A1542&lt;=Workings!$C$7, B1542="Scheduled", G1542&gt;0, F1542&gt;0, (F1542/G1542)&gt;0.9, OR(D1542="RAK", D1542="CMN", D1542="AGA")), (J1542/F1542)*(F1542-(G1542*0.9)), 0)</f>
        <v>0</v>
      </c>
    </row>
    <row r="1543" spans="1:12" x14ac:dyDescent="0.35">
      <c r="A1543" s="8">
        <v>45535</v>
      </c>
      <c r="B1543" s="9" t="s">
        <v>23</v>
      </c>
      <c r="C1543" s="9" t="s">
        <v>34</v>
      </c>
      <c r="D1543" s="9" t="s">
        <v>21</v>
      </c>
      <c r="E1543" s="9" t="s">
        <v>24</v>
      </c>
      <c r="F1543" s="9">
        <v>127</v>
      </c>
      <c r="G1543" s="9">
        <v>150</v>
      </c>
      <c r="H1543" s="9">
        <v>1</v>
      </c>
      <c r="I1543" s="59">
        <v>23.26</v>
      </c>
      <c r="J1543" s="59">
        <v>3055.62</v>
      </c>
      <c r="K1543" s="59">
        <v>532.44000000000005</v>
      </c>
      <c r="L1543" s="60">
        <f>IF(AND(A1543&gt;=Workings!$B$7, A1543&lt;=Workings!$C$7, B1543="Scheduled", G1543&gt;0, F1543&gt;0, (F1543/G1543)&gt;0.9, OR(D1543="RAK", D1543="CMN", D1543="AGA")), (J1543/F1543)*(F1543-(G1543*0.9)), 0)</f>
        <v>0</v>
      </c>
    </row>
    <row r="1544" spans="1:12" x14ac:dyDescent="0.35">
      <c r="A1544" s="8">
        <v>45536</v>
      </c>
      <c r="B1544" s="9" t="s">
        <v>23</v>
      </c>
      <c r="C1544" s="9" t="s">
        <v>34</v>
      </c>
      <c r="D1544" s="9" t="s">
        <v>38</v>
      </c>
      <c r="E1544" s="9" t="s">
        <v>22</v>
      </c>
      <c r="F1544" s="9">
        <v>147</v>
      </c>
      <c r="G1544" s="9">
        <v>180</v>
      </c>
      <c r="H1544" s="9">
        <v>1</v>
      </c>
      <c r="I1544" s="59"/>
      <c r="J1544" s="59"/>
      <c r="K1544" s="59"/>
      <c r="L1544" s="60">
        <f>IF(AND(A1544&gt;=Workings!$B$7, A1544&lt;=Workings!$C$7, B1544="Scheduled", G1544&gt;0, F1544&gt;0, (F1544/G1544)&gt;0.9, OR(D1544="RAK", D1544="CMN", D1544="AGA")), (J1544/F1544)*(F1544-(G1544*0.9)), 0)</f>
        <v>0</v>
      </c>
    </row>
    <row r="1545" spans="1:12" x14ac:dyDescent="0.35">
      <c r="A1545" s="8">
        <v>45536</v>
      </c>
      <c r="B1545" s="9" t="s">
        <v>23</v>
      </c>
      <c r="C1545" s="9" t="s">
        <v>34</v>
      </c>
      <c r="D1545" s="9" t="s">
        <v>21</v>
      </c>
      <c r="E1545" s="9" t="s">
        <v>22</v>
      </c>
      <c r="F1545" s="9">
        <v>144</v>
      </c>
      <c r="G1545" s="9">
        <v>180</v>
      </c>
      <c r="H1545" s="9">
        <v>1</v>
      </c>
      <c r="I1545" s="59"/>
      <c r="J1545" s="59"/>
      <c r="K1545" s="59"/>
      <c r="L1545" s="60">
        <f>IF(AND(A1545&gt;=Workings!$B$7, A1545&lt;=Workings!$C$7, B1545="Scheduled", G1545&gt;0, F1545&gt;0, (F1545/G1545)&gt;0.9, OR(D1545="RAK", D1545="CMN", D1545="AGA")), (J1545/F1545)*(F1545-(G1545*0.9)), 0)</f>
        <v>0</v>
      </c>
    </row>
    <row r="1546" spans="1:12" x14ac:dyDescent="0.35">
      <c r="A1546" s="8">
        <v>45536</v>
      </c>
      <c r="B1546" s="9" t="s">
        <v>23</v>
      </c>
      <c r="C1546" s="9" t="s">
        <v>34</v>
      </c>
      <c r="D1546" s="9" t="s">
        <v>39</v>
      </c>
      <c r="E1546" s="9" t="s">
        <v>22</v>
      </c>
      <c r="F1546" s="9">
        <v>146</v>
      </c>
      <c r="G1546" s="9">
        <v>150</v>
      </c>
      <c r="H1546" s="9">
        <v>1</v>
      </c>
      <c r="I1546" s="59"/>
      <c r="J1546" s="59"/>
      <c r="K1546" s="59"/>
      <c r="L1546" s="60">
        <f>IF(AND(A1546&gt;=Workings!$B$7, A1546&lt;=Workings!$C$7, B1546="Scheduled", G1546&gt;0, F1546&gt;0, (F1546/G1546)&gt;0.9, OR(D1546="RAK", D1546="CMN", D1546="AGA")), (J1546/F1546)*(F1546-(G1546*0.9)), 0)</f>
        <v>0</v>
      </c>
    </row>
    <row r="1547" spans="1:12" x14ac:dyDescent="0.35">
      <c r="A1547" s="8">
        <v>45536</v>
      </c>
      <c r="B1547" s="9" t="s">
        <v>23</v>
      </c>
      <c r="C1547" s="9" t="s">
        <v>34</v>
      </c>
      <c r="D1547" s="9" t="s">
        <v>38</v>
      </c>
      <c r="E1547" s="9" t="s">
        <v>24</v>
      </c>
      <c r="F1547" s="9">
        <v>157</v>
      </c>
      <c r="G1547" s="9">
        <v>180</v>
      </c>
      <c r="H1547" s="9">
        <v>1</v>
      </c>
      <c r="I1547" s="59">
        <v>26.33</v>
      </c>
      <c r="J1547" s="59">
        <v>3777.42</v>
      </c>
      <c r="K1547" s="59">
        <v>602.91</v>
      </c>
      <c r="L1547" s="60">
        <f>IF(AND(A1547&gt;=Workings!$B$7, A1547&lt;=Workings!$C$7, B1547="Scheduled", G1547&gt;0, F1547&gt;0, (F1547/G1547)&gt;0.9, OR(D1547="RAK", D1547="CMN", D1547="AGA")), (J1547/F1547)*(F1547-(G1547*0.9)), 0)</f>
        <v>0</v>
      </c>
    </row>
    <row r="1548" spans="1:12" x14ac:dyDescent="0.35">
      <c r="A1548" s="8">
        <v>45536</v>
      </c>
      <c r="B1548" s="9" t="s">
        <v>23</v>
      </c>
      <c r="C1548" s="9" t="s">
        <v>34</v>
      </c>
      <c r="D1548" s="9" t="s">
        <v>21</v>
      </c>
      <c r="E1548" s="9" t="s">
        <v>24</v>
      </c>
      <c r="F1548" s="9">
        <v>131</v>
      </c>
      <c r="G1548" s="9">
        <v>180</v>
      </c>
      <c r="H1548" s="9">
        <v>1</v>
      </c>
      <c r="I1548" s="59">
        <v>16.87</v>
      </c>
      <c r="J1548" s="59">
        <v>3151.86</v>
      </c>
      <c r="K1548" s="59">
        <v>579.41999999999996</v>
      </c>
      <c r="L1548" s="60">
        <f>IF(AND(A1548&gt;=Workings!$B$7, A1548&lt;=Workings!$C$7, B1548="Scheduled", G1548&gt;0, F1548&gt;0, (F1548/G1548)&gt;0.9, OR(D1548="RAK", D1548="CMN", D1548="AGA")), (J1548/F1548)*(F1548-(G1548*0.9)), 0)</f>
        <v>0</v>
      </c>
    </row>
    <row r="1549" spans="1:12" x14ac:dyDescent="0.35">
      <c r="A1549" s="8">
        <v>45536</v>
      </c>
      <c r="B1549" s="9" t="s">
        <v>23</v>
      </c>
      <c r="C1549" s="9" t="s">
        <v>34</v>
      </c>
      <c r="D1549" s="9" t="s">
        <v>39</v>
      </c>
      <c r="E1549" s="9" t="s">
        <v>24</v>
      </c>
      <c r="F1549" s="9">
        <v>132</v>
      </c>
      <c r="G1549" s="9">
        <v>150</v>
      </c>
      <c r="H1549" s="9">
        <v>1</v>
      </c>
      <c r="I1549" s="59">
        <v>31.01</v>
      </c>
      <c r="J1549" s="59">
        <v>3175.92</v>
      </c>
      <c r="K1549" s="59">
        <v>532.44000000000005</v>
      </c>
      <c r="L1549" s="60">
        <f>IF(AND(A1549&gt;=Workings!$B$7, A1549&lt;=Workings!$C$7, B1549="Scheduled", G1549&gt;0, F1549&gt;0, (F1549/G1549)&gt;0.9, OR(D1549="RAK", D1549="CMN", D1549="AGA")), (J1549/F1549)*(F1549-(G1549*0.9)), 0)</f>
        <v>0</v>
      </c>
    </row>
    <row r="1550" spans="1:12" x14ac:dyDescent="0.35">
      <c r="A1550" s="8">
        <v>45537</v>
      </c>
      <c r="B1550" s="9" t="s">
        <v>23</v>
      </c>
      <c r="C1550" s="9" t="s">
        <v>34</v>
      </c>
      <c r="D1550" s="9" t="s">
        <v>38</v>
      </c>
      <c r="E1550" s="9" t="s">
        <v>22</v>
      </c>
      <c r="F1550" s="9">
        <v>98</v>
      </c>
      <c r="G1550" s="9">
        <v>144</v>
      </c>
      <c r="H1550" s="9">
        <v>1</v>
      </c>
      <c r="I1550" s="59"/>
      <c r="J1550" s="59"/>
      <c r="K1550" s="59"/>
      <c r="L1550" s="60">
        <f>IF(AND(A1550&gt;=Workings!$B$7, A1550&lt;=Workings!$C$7, B1550="Scheduled", G1550&gt;0, F1550&gt;0, (F1550/G1550)&gt;0.9, OR(D1550="RAK", D1550="CMN", D1550="AGA")), (J1550/F1550)*(F1550-(G1550*0.9)), 0)</f>
        <v>0</v>
      </c>
    </row>
    <row r="1551" spans="1:12" x14ac:dyDescent="0.35">
      <c r="A1551" s="8">
        <v>45537</v>
      </c>
      <c r="B1551" s="9" t="s">
        <v>23</v>
      </c>
      <c r="C1551" s="9" t="s">
        <v>34</v>
      </c>
      <c r="D1551" s="9" t="s">
        <v>39</v>
      </c>
      <c r="E1551" s="9" t="s">
        <v>22</v>
      </c>
      <c r="F1551" s="9">
        <v>132</v>
      </c>
      <c r="G1551" s="9">
        <v>150</v>
      </c>
      <c r="H1551" s="9">
        <v>1</v>
      </c>
      <c r="I1551" s="59"/>
      <c r="J1551" s="59"/>
      <c r="K1551" s="59"/>
      <c r="L1551" s="60">
        <f>IF(AND(A1551&gt;=Workings!$B$7, A1551&lt;=Workings!$C$7, B1551="Scheduled", G1551&gt;0, F1551&gt;0, (F1551/G1551)&gt;0.9, OR(D1551="RAK", D1551="CMN", D1551="AGA")), (J1551/F1551)*(F1551-(G1551*0.9)), 0)</f>
        <v>0</v>
      </c>
    </row>
    <row r="1552" spans="1:12" x14ac:dyDescent="0.35">
      <c r="A1552" s="8">
        <v>45537</v>
      </c>
      <c r="B1552" s="9" t="s">
        <v>23</v>
      </c>
      <c r="C1552" s="9" t="s">
        <v>34</v>
      </c>
      <c r="D1552" s="9" t="s">
        <v>21</v>
      </c>
      <c r="E1552" s="9" t="s">
        <v>22</v>
      </c>
      <c r="F1552" s="9">
        <v>173</v>
      </c>
      <c r="G1552" s="9">
        <v>180</v>
      </c>
      <c r="H1552" s="9">
        <v>1</v>
      </c>
      <c r="I1552" s="59"/>
      <c r="J1552" s="59"/>
      <c r="K1552" s="59"/>
      <c r="L1552" s="60">
        <f>IF(AND(A1552&gt;=Workings!$B$7, A1552&lt;=Workings!$C$7, B1552="Scheduled", G1552&gt;0, F1552&gt;0, (F1552/G1552)&gt;0.9, OR(D1552="RAK", D1552="CMN", D1552="AGA")), (J1552/F1552)*(F1552-(G1552*0.9)), 0)</f>
        <v>0</v>
      </c>
    </row>
    <row r="1553" spans="1:12" x14ac:dyDescent="0.35">
      <c r="A1553" s="8">
        <v>45537</v>
      </c>
      <c r="B1553" s="9" t="s">
        <v>23</v>
      </c>
      <c r="C1553" s="9" t="s">
        <v>34</v>
      </c>
      <c r="D1553" s="9" t="s">
        <v>38</v>
      </c>
      <c r="E1553" s="9" t="s">
        <v>24</v>
      </c>
      <c r="F1553" s="9">
        <v>90</v>
      </c>
      <c r="G1553" s="9">
        <v>144</v>
      </c>
      <c r="H1553" s="9">
        <v>1</v>
      </c>
      <c r="I1553" s="59">
        <v>31.01</v>
      </c>
      <c r="J1553" s="59">
        <v>2165.4</v>
      </c>
      <c r="K1553" s="59">
        <v>532.44000000000005</v>
      </c>
      <c r="L1553" s="60">
        <f>IF(AND(A1553&gt;=Workings!$B$7, A1553&lt;=Workings!$C$7, B1553="Scheduled", G1553&gt;0, F1553&gt;0, (F1553/G1553)&gt;0.9, OR(D1553="RAK", D1553="CMN", D1553="AGA")), (J1553/F1553)*(F1553-(G1553*0.9)), 0)</f>
        <v>0</v>
      </c>
    </row>
    <row r="1554" spans="1:12" x14ac:dyDescent="0.35">
      <c r="A1554" s="8">
        <v>45537</v>
      </c>
      <c r="B1554" s="9" t="s">
        <v>23</v>
      </c>
      <c r="C1554" s="9" t="s">
        <v>34</v>
      </c>
      <c r="D1554" s="9" t="s">
        <v>39</v>
      </c>
      <c r="E1554" s="9" t="s">
        <v>24</v>
      </c>
      <c r="F1554" s="9">
        <v>146</v>
      </c>
      <c r="G1554" s="9">
        <v>150</v>
      </c>
      <c r="H1554" s="9">
        <v>1</v>
      </c>
      <c r="I1554" s="59">
        <v>31.01</v>
      </c>
      <c r="J1554" s="59">
        <v>3512.76</v>
      </c>
      <c r="K1554" s="59">
        <v>532.44000000000005</v>
      </c>
      <c r="L1554" s="60">
        <f>IF(AND(A1554&gt;=Workings!$B$7, A1554&lt;=Workings!$C$7, B1554="Scheduled", G1554&gt;0, F1554&gt;0, (F1554/G1554)&gt;0.9, OR(D1554="RAK", D1554="CMN", D1554="AGA")), (J1554/F1554)*(F1554-(G1554*0.9)), 0)</f>
        <v>264.66000000000003</v>
      </c>
    </row>
    <row r="1555" spans="1:12" x14ac:dyDescent="0.35">
      <c r="A1555" s="8">
        <v>45537</v>
      </c>
      <c r="B1555" s="9" t="s">
        <v>23</v>
      </c>
      <c r="C1555" s="9" t="s">
        <v>34</v>
      </c>
      <c r="D1555" s="9" t="s">
        <v>21</v>
      </c>
      <c r="E1555" s="9" t="s">
        <v>24</v>
      </c>
      <c r="F1555" s="9">
        <v>134</v>
      </c>
      <c r="G1555" s="9">
        <v>180</v>
      </c>
      <c r="H1555" s="9">
        <v>1</v>
      </c>
      <c r="I1555" s="59">
        <v>96.56</v>
      </c>
      <c r="J1555" s="59">
        <v>3224.04</v>
      </c>
      <c r="K1555" s="59">
        <v>602.91</v>
      </c>
      <c r="L1555" s="60">
        <f>IF(AND(A1555&gt;=Workings!$B$7, A1555&lt;=Workings!$C$7, B1555="Scheduled", G1555&gt;0, F1555&gt;0, (F1555/G1555)&gt;0.9, OR(D1555="RAK", D1555="CMN", D1555="AGA")), (J1555/F1555)*(F1555-(G1555*0.9)), 0)</f>
        <v>0</v>
      </c>
    </row>
    <row r="1556" spans="1:12" x14ac:dyDescent="0.35">
      <c r="A1556" s="8">
        <v>45538</v>
      </c>
      <c r="B1556" s="9" t="s">
        <v>23</v>
      </c>
      <c r="C1556" s="9" t="s">
        <v>34</v>
      </c>
      <c r="D1556" s="9" t="s">
        <v>38</v>
      </c>
      <c r="E1556" s="9" t="s">
        <v>22</v>
      </c>
      <c r="F1556" s="9">
        <v>83</v>
      </c>
      <c r="G1556" s="9">
        <v>180</v>
      </c>
      <c r="H1556" s="9">
        <v>1</v>
      </c>
      <c r="I1556" s="59"/>
      <c r="J1556" s="59"/>
      <c r="K1556" s="59"/>
      <c r="L1556" s="60">
        <f>IF(AND(A1556&gt;=Workings!$B$7, A1556&lt;=Workings!$C$7, B1556="Scheduled", G1556&gt;0, F1556&gt;0, (F1556/G1556)&gt;0.9, OR(D1556="RAK", D1556="CMN", D1556="AGA")), (J1556/F1556)*(F1556-(G1556*0.9)), 0)</f>
        <v>0</v>
      </c>
    </row>
    <row r="1557" spans="1:12" x14ac:dyDescent="0.35">
      <c r="A1557" s="8">
        <v>45538</v>
      </c>
      <c r="B1557" s="9" t="s">
        <v>23</v>
      </c>
      <c r="C1557" s="9" t="s">
        <v>34</v>
      </c>
      <c r="D1557" s="9" t="s">
        <v>38</v>
      </c>
      <c r="E1557" s="9" t="s">
        <v>24</v>
      </c>
      <c r="F1557" s="9">
        <v>106</v>
      </c>
      <c r="G1557" s="9">
        <v>180</v>
      </c>
      <c r="H1557" s="9">
        <v>1</v>
      </c>
      <c r="I1557" s="59">
        <v>35.11</v>
      </c>
      <c r="J1557" s="59">
        <v>2550.36</v>
      </c>
      <c r="K1557" s="59">
        <v>602.91</v>
      </c>
      <c r="L1557" s="60">
        <f>IF(AND(A1557&gt;=Workings!$B$7, A1557&lt;=Workings!$C$7, B1557="Scheduled", G1557&gt;0, F1557&gt;0, (F1557/G1557)&gt;0.9, OR(D1557="RAK", D1557="CMN", D1557="AGA")), (J1557/F1557)*(F1557-(G1557*0.9)), 0)</f>
        <v>0</v>
      </c>
    </row>
    <row r="1558" spans="1:12" x14ac:dyDescent="0.35">
      <c r="A1558" s="8">
        <v>45539</v>
      </c>
      <c r="B1558" s="9" t="s">
        <v>23</v>
      </c>
      <c r="C1558" s="9" t="s">
        <v>34</v>
      </c>
      <c r="D1558" s="9" t="s">
        <v>38</v>
      </c>
      <c r="E1558" s="9" t="s">
        <v>22</v>
      </c>
      <c r="F1558" s="9">
        <v>99</v>
      </c>
      <c r="G1558" s="9">
        <v>186</v>
      </c>
      <c r="H1558" s="9">
        <v>1</v>
      </c>
      <c r="I1558" s="59"/>
      <c r="J1558" s="59"/>
      <c r="K1558" s="59"/>
      <c r="L1558" s="60">
        <f>IF(AND(A1558&gt;=Workings!$B$7, A1558&lt;=Workings!$C$7, B1558="Scheduled", G1558&gt;0, F1558&gt;0, (F1558/G1558)&gt;0.9, OR(D1558="RAK", D1558="CMN", D1558="AGA")), (J1558/F1558)*(F1558-(G1558*0.9)), 0)</f>
        <v>0</v>
      </c>
    </row>
    <row r="1559" spans="1:12" x14ac:dyDescent="0.35">
      <c r="A1559" s="8">
        <v>45539</v>
      </c>
      <c r="B1559" s="9" t="s">
        <v>23</v>
      </c>
      <c r="C1559" s="9" t="s">
        <v>34</v>
      </c>
      <c r="D1559" s="9" t="s">
        <v>21</v>
      </c>
      <c r="E1559" s="9" t="s">
        <v>22</v>
      </c>
      <c r="F1559" s="9">
        <v>110</v>
      </c>
      <c r="G1559" s="9">
        <v>150</v>
      </c>
      <c r="H1559" s="9">
        <v>1</v>
      </c>
      <c r="I1559" s="59"/>
      <c r="J1559" s="59"/>
      <c r="K1559" s="59"/>
      <c r="L1559" s="60">
        <f>IF(AND(A1559&gt;=Workings!$B$7, A1559&lt;=Workings!$C$7, B1559="Scheduled", G1559&gt;0, F1559&gt;0, (F1559/G1559)&gt;0.9, OR(D1559="RAK", D1559="CMN", D1559="AGA")), (J1559/F1559)*(F1559-(G1559*0.9)), 0)</f>
        <v>0</v>
      </c>
    </row>
    <row r="1560" spans="1:12" x14ac:dyDescent="0.35">
      <c r="A1560" s="8">
        <v>45539</v>
      </c>
      <c r="B1560" s="9" t="s">
        <v>23</v>
      </c>
      <c r="C1560" s="9" t="s">
        <v>34</v>
      </c>
      <c r="D1560" s="9" t="s">
        <v>39</v>
      </c>
      <c r="E1560" s="9" t="s">
        <v>22</v>
      </c>
      <c r="F1560" s="9">
        <v>105</v>
      </c>
      <c r="G1560" s="9">
        <v>150</v>
      </c>
      <c r="H1560" s="9">
        <v>1</v>
      </c>
      <c r="I1560" s="59"/>
      <c r="J1560" s="59"/>
      <c r="K1560" s="59"/>
      <c r="L1560" s="60">
        <f>IF(AND(A1560&gt;=Workings!$B$7, A1560&lt;=Workings!$C$7, B1560="Scheduled", G1560&gt;0, F1560&gt;0, (F1560/G1560)&gt;0.9, OR(D1560="RAK", D1560="CMN", D1560="AGA")), (J1560/F1560)*(F1560-(G1560*0.9)), 0)</f>
        <v>0</v>
      </c>
    </row>
    <row r="1561" spans="1:12" x14ac:dyDescent="0.35">
      <c r="A1561" s="8">
        <v>45539</v>
      </c>
      <c r="B1561" s="9" t="s">
        <v>23</v>
      </c>
      <c r="C1561" s="9" t="s">
        <v>34</v>
      </c>
      <c r="D1561" s="9" t="s">
        <v>38</v>
      </c>
      <c r="E1561" s="9" t="s">
        <v>24</v>
      </c>
      <c r="F1561" s="9">
        <v>101</v>
      </c>
      <c r="G1561" s="9">
        <v>186</v>
      </c>
      <c r="H1561" s="9">
        <v>1</v>
      </c>
      <c r="I1561" s="59">
        <v>36.479999999999997</v>
      </c>
      <c r="J1561" s="59">
        <v>2430.06</v>
      </c>
      <c r="K1561" s="59">
        <v>626.4</v>
      </c>
      <c r="L1561" s="60">
        <f>IF(AND(A1561&gt;=Workings!$B$7, A1561&lt;=Workings!$C$7, B1561="Scheduled", G1561&gt;0, F1561&gt;0, (F1561/G1561)&gt;0.9, OR(D1561="RAK", D1561="CMN", D1561="AGA")), (J1561/F1561)*(F1561-(G1561*0.9)), 0)</f>
        <v>0</v>
      </c>
    </row>
    <row r="1562" spans="1:12" x14ac:dyDescent="0.35">
      <c r="A1562" s="8">
        <v>45539</v>
      </c>
      <c r="B1562" s="9" t="s">
        <v>23</v>
      </c>
      <c r="C1562" s="9" t="s">
        <v>34</v>
      </c>
      <c r="D1562" s="9" t="s">
        <v>39</v>
      </c>
      <c r="E1562" s="9" t="s">
        <v>24</v>
      </c>
      <c r="F1562" s="9">
        <v>124</v>
      </c>
      <c r="G1562" s="9">
        <v>150</v>
      </c>
      <c r="H1562" s="9">
        <v>1</v>
      </c>
      <c r="I1562" s="59">
        <v>31.01</v>
      </c>
      <c r="J1562" s="59">
        <v>2983.44</v>
      </c>
      <c r="K1562" s="59">
        <v>532.44000000000005</v>
      </c>
      <c r="L1562" s="60">
        <f>IF(AND(A1562&gt;=Workings!$B$7, A1562&lt;=Workings!$C$7, B1562="Scheduled", G1562&gt;0, F1562&gt;0, (F1562/G1562)&gt;0.9, OR(D1562="RAK", D1562="CMN", D1562="AGA")), (J1562/F1562)*(F1562-(G1562*0.9)), 0)</f>
        <v>0</v>
      </c>
    </row>
    <row r="1563" spans="1:12" x14ac:dyDescent="0.35">
      <c r="A1563" s="8">
        <v>45539</v>
      </c>
      <c r="B1563" s="9" t="s">
        <v>23</v>
      </c>
      <c r="C1563" s="9" t="s">
        <v>34</v>
      </c>
      <c r="D1563" s="9" t="s">
        <v>21</v>
      </c>
      <c r="E1563" s="9" t="s">
        <v>24</v>
      </c>
      <c r="F1563" s="9">
        <v>83</v>
      </c>
      <c r="G1563" s="9">
        <v>150</v>
      </c>
      <c r="H1563" s="9">
        <v>1</v>
      </c>
      <c r="I1563" s="59">
        <v>23.26</v>
      </c>
      <c r="J1563" s="59">
        <v>1996.98</v>
      </c>
      <c r="K1563" s="59">
        <v>532.44000000000005</v>
      </c>
      <c r="L1563" s="60">
        <f>IF(AND(A1563&gt;=Workings!$B$7, A1563&lt;=Workings!$C$7, B1563="Scheduled", G1563&gt;0, F1563&gt;0, (F1563/G1563)&gt;0.9, OR(D1563="RAK", D1563="CMN", D1563="AGA")), (J1563/F1563)*(F1563-(G1563*0.9)), 0)</f>
        <v>0</v>
      </c>
    </row>
    <row r="1564" spans="1:12" x14ac:dyDescent="0.35">
      <c r="A1564" s="8">
        <v>45540</v>
      </c>
      <c r="B1564" s="9" t="s">
        <v>23</v>
      </c>
      <c r="C1564" s="9" t="s">
        <v>34</v>
      </c>
      <c r="D1564" s="9" t="s">
        <v>38</v>
      </c>
      <c r="E1564" s="9" t="s">
        <v>22</v>
      </c>
      <c r="F1564" s="9">
        <v>136</v>
      </c>
      <c r="G1564" s="9">
        <v>189</v>
      </c>
      <c r="H1564" s="9">
        <v>1</v>
      </c>
      <c r="I1564" s="59"/>
      <c r="J1564" s="59"/>
      <c r="K1564" s="59"/>
      <c r="L1564" s="60">
        <f>IF(AND(A1564&gt;=Workings!$B$7, A1564&lt;=Workings!$C$7, B1564="Scheduled", G1564&gt;0, F1564&gt;0, (F1564/G1564)&gt;0.9, OR(D1564="RAK", D1564="CMN", D1564="AGA")), (J1564/F1564)*(F1564-(G1564*0.9)), 0)</f>
        <v>0</v>
      </c>
    </row>
    <row r="1565" spans="1:12" x14ac:dyDescent="0.35">
      <c r="A1565" s="8">
        <v>45540</v>
      </c>
      <c r="B1565" s="9" t="s">
        <v>23</v>
      </c>
      <c r="C1565" s="9" t="s">
        <v>34</v>
      </c>
      <c r="D1565" s="9" t="s">
        <v>21</v>
      </c>
      <c r="E1565" s="9" t="s">
        <v>22</v>
      </c>
      <c r="F1565" s="9">
        <v>132</v>
      </c>
      <c r="G1565" s="9">
        <v>180</v>
      </c>
      <c r="H1565" s="9">
        <v>1</v>
      </c>
      <c r="I1565" s="59"/>
      <c r="J1565" s="59"/>
      <c r="K1565" s="59"/>
      <c r="L1565" s="60">
        <f>IF(AND(A1565&gt;=Workings!$B$7, A1565&lt;=Workings!$C$7, B1565="Scheduled", G1565&gt;0, F1565&gt;0, (F1565/G1565)&gt;0.9, OR(D1565="RAK", D1565="CMN", D1565="AGA")), (J1565/F1565)*(F1565-(G1565*0.9)), 0)</f>
        <v>0</v>
      </c>
    </row>
    <row r="1566" spans="1:12" x14ac:dyDescent="0.35">
      <c r="A1566" s="8">
        <v>45540</v>
      </c>
      <c r="B1566" s="9" t="s">
        <v>23</v>
      </c>
      <c r="C1566" s="9" t="s">
        <v>34</v>
      </c>
      <c r="D1566" s="9" t="s">
        <v>38</v>
      </c>
      <c r="E1566" s="9" t="s">
        <v>24</v>
      </c>
      <c r="F1566" s="9">
        <v>103</v>
      </c>
      <c r="G1566" s="9">
        <v>189</v>
      </c>
      <c r="H1566" s="9">
        <v>1</v>
      </c>
      <c r="I1566" s="59">
        <v>36.479999999999997</v>
      </c>
      <c r="J1566" s="59">
        <v>2478.1799999999998</v>
      </c>
      <c r="K1566" s="59">
        <v>626.4</v>
      </c>
      <c r="L1566" s="60">
        <f>IF(AND(A1566&gt;=Workings!$B$7, A1566&lt;=Workings!$C$7, B1566="Scheduled", G1566&gt;0, F1566&gt;0, (F1566/G1566)&gt;0.9, OR(D1566="RAK", D1566="CMN", D1566="AGA")), (J1566/F1566)*(F1566-(G1566*0.9)), 0)</f>
        <v>0</v>
      </c>
    </row>
    <row r="1567" spans="1:12" x14ac:dyDescent="0.35">
      <c r="A1567" s="8">
        <v>45540</v>
      </c>
      <c r="B1567" s="9" t="s">
        <v>23</v>
      </c>
      <c r="C1567" s="9" t="s">
        <v>34</v>
      </c>
      <c r="D1567" s="9" t="s">
        <v>21</v>
      </c>
      <c r="E1567" s="9" t="s">
        <v>24</v>
      </c>
      <c r="F1567" s="9">
        <v>127</v>
      </c>
      <c r="G1567" s="9">
        <v>180</v>
      </c>
      <c r="H1567" s="9">
        <v>1</v>
      </c>
      <c r="I1567" s="59">
        <v>26.33</v>
      </c>
      <c r="J1567" s="59">
        <v>3055.62</v>
      </c>
      <c r="K1567" s="59">
        <v>602.91</v>
      </c>
      <c r="L1567" s="60">
        <f>IF(AND(A1567&gt;=Workings!$B$7, A1567&lt;=Workings!$C$7, B1567="Scheduled", G1567&gt;0, F1567&gt;0, (F1567/G1567)&gt;0.9, OR(D1567="RAK", D1567="CMN", D1567="AGA")), (J1567/F1567)*(F1567-(G1567*0.9)), 0)</f>
        <v>0</v>
      </c>
    </row>
    <row r="1568" spans="1:12" x14ac:dyDescent="0.35">
      <c r="A1568" s="8">
        <v>45541</v>
      </c>
      <c r="B1568" s="9" t="s">
        <v>23</v>
      </c>
      <c r="C1568" s="9" t="s">
        <v>34</v>
      </c>
      <c r="D1568" s="9" t="s">
        <v>38</v>
      </c>
      <c r="E1568" s="9" t="s">
        <v>22</v>
      </c>
      <c r="F1568" s="9">
        <v>126</v>
      </c>
      <c r="G1568" s="9">
        <v>180</v>
      </c>
      <c r="H1568" s="9">
        <v>1</v>
      </c>
      <c r="I1568" s="59"/>
      <c r="J1568" s="59"/>
      <c r="K1568" s="59"/>
      <c r="L1568" s="60">
        <f>IF(AND(A1568&gt;=Workings!$B$7, A1568&lt;=Workings!$C$7, B1568="Scheduled", G1568&gt;0, F1568&gt;0, (F1568/G1568)&gt;0.9, OR(D1568="RAK", D1568="CMN", D1568="AGA")), (J1568/F1568)*(F1568-(G1568*0.9)), 0)</f>
        <v>0</v>
      </c>
    </row>
    <row r="1569" spans="1:12" x14ac:dyDescent="0.35">
      <c r="A1569" s="8">
        <v>45541</v>
      </c>
      <c r="B1569" s="9" t="s">
        <v>23</v>
      </c>
      <c r="C1569" s="9" t="s">
        <v>34</v>
      </c>
      <c r="D1569" s="9" t="s">
        <v>39</v>
      </c>
      <c r="E1569" s="9" t="s">
        <v>22</v>
      </c>
      <c r="F1569" s="9">
        <v>142</v>
      </c>
      <c r="G1569" s="9">
        <v>180</v>
      </c>
      <c r="H1569" s="9">
        <v>1</v>
      </c>
      <c r="I1569" s="59"/>
      <c r="J1569" s="59"/>
      <c r="K1569" s="59"/>
      <c r="L1569" s="60">
        <f>IF(AND(A1569&gt;=Workings!$B$7, A1569&lt;=Workings!$C$7, B1569="Scheduled", G1569&gt;0, F1569&gt;0, (F1569/G1569)&gt;0.9, OR(D1569="RAK", D1569="CMN", D1569="AGA")), (J1569/F1569)*(F1569-(G1569*0.9)), 0)</f>
        <v>0</v>
      </c>
    </row>
    <row r="1570" spans="1:12" x14ac:dyDescent="0.35">
      <c r="A1570" s="8">
        <v>45541</v>
      </c>
      <c r="B1570" s="9" t="s">
        <v>23</v>
      </c>
      <c r="C1570" s="9" t="s">
        <v>34</v>
      </c>
      <c r="D1570" s="9" t="s">
        <v>21</v>
      </c>
      <c r="E1570" s="9" t="s">
        <v>22</v>
      </c>
      <c r="F1570" s="9">
        <v>147</v>
      </c>
      <c r="G1570" s="9">
        <v>180</v>
      </c>
      <c r="H1570" s="9">
        <v>1</v>
      </c>
      <c r="I1570" s="59"/>
      <c r="J1570" s="59"/>
      <c r="K1570" s="59"/>
      <c r="L1570" s="60">
        <f>IF(AND(A1570&gt;=Workings!$B$7, A1570&lt;=Workings!$C$7, B1570="Scheduled", G1570&gt;0, F1570&gt;0, (F1570/G1570)&gt;0.9, OR(D1570="RAK", D1570="CMN", D1570="AGA")), (J1570/F1570)*(F1570-(G1570*0.9)), 0)</f>
        <v>0</v>
      </c>
    </row>
    <row r="1571" spans="1:12" x14ac:dyDescent="0.35">
      <c r="A1571" s="8">
        <v>45541</v>
      </c>
      <c r="B1571" s="9" t="s">
        <v>23</v>
      </c>
      <c r="C1571" s="9" t="s">
        <v>34</v>
      </c>
      <c r="D1571" s="9" t="s">
        <v>38</v>
      </c>
      <c r="E1571" s="9" t="s">
        <v>24</v>
      </c>
      <c r="F1571" s="9">
        <v>146</v>
      </c>
      <c r="G1571" s="9">
        <v>180</v>
      </c>
      <c r="H1571" s="9">
        <v>1</v>
      </c>
      <c r="I1571" s="59">
        <v>52.67</v>
      </c>
      <c r="J1571" s="59">
        <v>3512.76</v>
      </c>
      <c r="K1571" s="59">
        <v>602.91</v>
      </c>
      <c r="L1571" s="60">
        <f>IF(AND(A1571&gt;=Workings!$B$7, A1571&lt;=Workings!$C$7, B1571="Scheduled", G1571&gt;0, F1571&gt;0, (F1571/G1571)&gt;0.9, OR(D1571="RAK", D1571="CMN", D1571="AGA")), (J1571/F1571)*(F1571-(G1571*0.9)), 0)</f>
        <v>0</v>
      </c>
    </row>
    <row r="1572" spans="1:12" x14ac:dyDescent="0.35">
      <c r="A1572" s="8">
        <v>45541</v>
      </c>
      <c r="B1572" s="9" t="s">
        <v>23</v>
      </c>
      <c r="C1572" s="9" t="s">
        <v>34</v>
      </c>
      <c r="D1572" s="9" t="s">
        <v>39</v>
      </c>
      <c r="E1572" s="9" t="s">
        <v>24</v>
      </c>
      <c r="F1572" s="9">
        <v>162</v>
      </c>
      <c r="G1572" s="9">
        <v>180</v>
      </c>
      <c r="H1572" s="9">
        <v>1</v>
      </c>
      <c r="I1572" s="59">
        <v>43.89</v>
      </c>
      <c r="J1572" s="59">
        <v>3897.72</v>
      </c>
      <c r="K1572" s="59">
        <v>602.91</v>
      </c>
      <c r="L1572" s="60">
        <f>IF(AND(A1572&gt;=Workings!$B$7, A1572&lt;=Workings!$C$7, B1572="Scheduled", G1572&gt;0, F1572&gt;0, (F1572/G1572)&gt;0.9, OR(D1572="RAK", D1572="CMN", D1572="AGA")), (J1572/F1572)*(F1572-(G1572*0.9)), 0)</f>
        <v>0</v>
      </c>
    </row>
    <row r="1573" spans="1:12" x14ac:dyDescent="0.35">
      <c r="A1573" s="8">
        <v>45541</v>
      </c>
      <c r="B1573" s="9" t="s">
        <v>23</v>
      </c>
      <c r="C1573" s="9" t="s">
        <v>34</v>
      </c>
      <c r="D1573" s="9" t="s">
        <v>21</v>
      </c>
      <c r="E1573" s="9" t="s">
        <v>24</v>
      </c>
      <c r="F1573" s="9">
        <v>109</v>
      </c>
      <c r="G1573" s="9">
        <v>180</v>
      </c>
      <c r="H1573" s="9">
        <v>1</v>
      </c>
      <c r="I1573" s="59">
        <v>35.11</v>
      </c>
      <c r="J1573" s="59">
        <v>2622.54</v>
      </c>
      <c r="K1573" s="59">
        <v>602.91</v>
      </c>
      <c r="L1573" s="60">
        <f>IF(AND(A1573&gt;=Workings!$B$7, A1573&lt;=Workings!$C$7, B1573="Scheduled", G1573&gt;0, F1573&gt;0, (F1573/G1573)&gt;0.9, OR(D1573="RAK", D1573="CMN", D1573="AGA")), (J1573/F1573)*(F1573-(G1573*0.9)), 0)</f>
        <v>0</v>
      </c>
    </row>
    <row r="1574" spans="1:12" x14ac:dyDescent="0.35">
      <c r="A1574" s="8">
        <v>45542</v>
      </c>
      <c r="B1574" s="9" t="s">
        <v>23</v>
      </c>
      <c r="C1574" s="9" t="s">
        <v>34</v>
      </c>
      <c r="D1574" s="9" t="s">
        <v>38</v>
      </c>
      <c r="E1574" s="9" t="s">
        <v>22</v>
      </c>
      <c r="F1574" s="9">
        <v>168</v>
      </c>
      <c r="G1574" s="9">
        <v>189</v>
      </c>
      <c r="H1574" s="9">
        <v>1</v>
      </c>
      <c r="I1574" s="59"/>
      <c r="J1574" s="59"/>
      <c r="K1574" s="59"/>
      <c r="L1574" s="60">
        <f>IF(AND(A1574&gt;=Workings!$B$7, A1574&lt;=Workings!$C$7, B1574="Scheduled", G1574&gt;0, F1574&gt;0, (F1574/G1574)&gt;0.9, OR(D1574="RAK", D1574="CMN", D1574="AGA")), (J1574/F1574)*(F1574-(G1574*0.9)), 0)</f>
        <v>0</v>
      </c>
    </row>
    <row r="1575" spans="1:12" x14ac:dyDescent="0.35">
      <c r="A1575" s="8">
        <v>45542</v>
      </c>
      <c r="B1575" s="9" t="s">
        <v>23</v>
      </c>
      <c r="C1575" s="9" t="s">
        <v>34</v>
      </c>
      <c r="D1575" s="9" t="s">
        <v>21</v>
      </c>
      <c r="E1575" s="9" t="s">
        <v>22</v>
      </c>
      <c r="F1575" s="9">
        <v>119</v>
      </c>
      <c r="G1575" s="9">
        <v>144</v>
      </c>
      <c r="H1575" s="9">
        <v>1</v>
      </c>
      <c r="I1575" s="59"/>
      <c r="J1575" s="59"/>
      <c r="K1575" s="59"/>
      <c r="L1575" s="60">
        <f>IF(AND(A1575&gt;=Workings!$B$7, A1575&lt;=Workings!$C$7, B1575="Scheduled", G1575&gt;0, F1575&gt;0, (F1575/G1575)&gt;0.9, OR(D1575="RAK", D1575="CMN", D1575="AGA")), (J1575/F1575)*(F1575-(G1575*0.9)), 0)</f>
        <v>0</v>
      </c>
    </row>
    <row r="1576" spans="1:12" x14ac:dyDescent="0.35">
      <c r="A1576" s="8">
        <v>45542</v>
      </c>
      <c r="B1576" s="9" t="s">
        <v>23</v>
      </c>
      <c r="C1576" s="9" t="s">
        <v>34</v>
      </c>
      <c r="D1576" s="9" t="s">
        <v>38</v>
      </c>
      <c r="E1576" s="9" t="s">
        <v>24</v>
      </c>
      <c r="F1576" s="9">
        <v>154</v>
      </c>
      <c r="G1576" s="9">
        <v>189</v>
      </c>
      <c r="H1576" s="9">
        <v>1</v>
      </c>
      <c r="I1576" s="59">
        <v>36.479999999999997</v>
      </c>
      <c r="J1576" s="59">
        <v>3705.24</v>
      </c>
      <c r="K1576" s="59">
        <v>626.4</v>
      </c>
      <c r="L1576" s="60">
        <f>IF(AND(A1576&gt;=Workings!$B$7, A1576&lt;=Workings!$C$7, B1576="Scheduled", G1576&gt;0, F1576&gt;0, (F1576/G1576)&gt;0.9, OR(D1576="RAK", D1576="CMN", D1576="AGA")), (J1576/F1576)*(F1576-(G1576*0.9)), 0)</f>
        <v>0</v>
      </c>
    </row>
    <row r="1577" spans="1:12" x14ac:dyDescent="0.35">
      <c r="A1577" s="8">
        <v>45542</v>
      </c>
      <c r="B1577" s="9" t="s">
        <v>23</v>
      </c>
      <c r="C1577" s="9" t="s">
        <v>34</v>
      </c>
      <c r="D1577" s="9" t="s">
        <v>21</v>
      </c>
      <c r="E1577" s="9" t="s">
        <v>24</v>
      </c>
      <c r="F1577" s="9">
        <v>93</v>
      </c>
      <c r="G1577" s="9">
        <v>144</v>
      </c>
      <c r="H1577" s="9">
        <v>1</v>
      </c>
      <c r="I1577" s="59">
        <v>23.26</v>
      </c>
      <c r="J1577" s="59">
        <v>2237.58</v>
      </c>
      <c r="K1577" s="59">
        <v>532.44000000000005</v>
      </c>
      <c r="L1577" s="60">
        <f>IF(AND(A1577&gt;=Workings!$B$7, A1577&lt;=Workings!$C$7, B1577="Scheduled", G1577&gt;0, F1577&gt;0, (F1577/G1577)&gt;0.9, OR(D1577="RAK", D1577="CMN", D1577="AGA")), (J1577/F1577)*(F1577-(G1577*0.9)), 0)</f>
        <v>0</v>
      </c>
    </row>
    <row r="1578" spans="1:12" x14ac:dyDescent="0.35">
      <c r="A1578" s="8">
        <v>45543</v>
      </c>
      <c r="B1578" s="9" t="s">
        <v>23</v>
      </c>
      <c r="C1578" s="9" t="s">
        <v>34</v>
      </c>
      <c r="D1578" s="9" t="s">
        <v>38</v>
      </c>
      <c r="E1578" s="9" t="s">
        <v>22</v>
      </c>
      <c r="F1578" s="9">
        <v>123</v>
      </c>
      <c r="G1578" s="9">
        <v>144</v>
      </c>
      <c r="H1578" s="9">
        <v>1</v>
      </c>
      <c r="I1578" s="59"/>
      <c r="J1578" s="59"/>
      <c r="K1578" s="59"/>
      <c r="L1578" s="60">
        <f>IF(AND(A1578&gt;=Workings!$B$7, A1578&lt;=Workings!$C$7, B1578="Scheduled", G1578&gt;0, F1578&gt;0, (F1578/G1578)&gt;0.9, OR(D1578="RAK", D1578="CMN", D1578="AGA")), (J1578/F1578)*(F1578-(G1578*0.9)), 0)</f>
        <v>0</v>
      </c>
    </row>
    <row r="1579" spans="1:12" x14ac:dyDescent="0.35">
      <c r="A1579" s="8">
        <v>45543</v>
      </c>
      <c r="B1579" s="9" t="s">
        <v>23</v>
      </c>
      <c r="C1579" s="9" t="s">
        <v>34</v>
      </c>
      <c r="D1579" s="9" t="s">
        <v>21</v>
      </c>
      <c r="E1579" s="9" t="s">
        <v>22</v>
      </c>
      <c r="F1579" s="9">
        <v>124</v>
      </c>
      <c r="G1579" s="9">
        <v>144</v>
      </c>
      <c r="H1579" s="9">
        <v>1</v>
      </c>
      <c r="I1579" s="59"/>
      <c r="J1579" s="59"/>
      <c r="K1579" s="59"/>
      <c r="L1579" s="60">
        <f>IF(AND(A1579&gt;=Workings!$B$7, A1579&lt;=Workings!$C$7, B1579="Scheduled", G1579&gt;0, F1579&gt;0, (F1579/G1579)&gt;0.9, OR(D1579="RAK", D1579="CMN", D1579="AGA")), (J1579/F1579)*(F1579-(G1579*0.9)), 0)</f>
        <v>0</v>
      </c>
    </row>
    <row r="1580" spans="1:12" x14ac:dyDescent="0.35">
      <c r="A1580" s="8">
        <v>45543</v>
      </c>
      <c r="B1580" s="9" t="s">
        <v>23</v>
      </c>
      <c r="C1580" s="9" t="s">
        <v>34</v>
      </c>
      <c r="D1580" s="9" t="s">
        <v>39</v>
      </c>
      <c r="E1580" s="9" t="s">
        <v>22</v>
      </c>
      <c r="F1580" s="9">
        <v>111</v>
      </c>
      <c r="G1580" s="9">
        <v>150</v>
      </c>
      <c r="H1580" s="9">
        <v>1</v>
      </c>
      <c r="I1580" s="59"/>
      <c r="J1580" s="59"/>
      <c r="K1580" s="59"/>
      <c r="L1580" s="60">
        <f>IF(AND(A1580&gt;=Workings!$B$7, A1580&lt;=Workings!$C$7, B1580="Scheduled", G1580&gt;0, F1580&gt;0, (F1580/G1580)&gt;0.9, OR(D1580="RAK", D1580="CMN", D1580="AGA")), (J1580/F1580)*(F1580-(G1580*0.9)), 0)</f>
        <v>0</v>
      </c>
    </row>
    <row r="1581" spans="1:12" x14ac:dyDescent="0.35">
      <c r="A1581" s="8">
        <v>45543</v>
      </c>
      <c r="B1581" s="9" t="s">
        <v>23</v>
      </c>
      <c r="C1581" s="9" t="s">
        <v>34</v>
      </c>
      <c r="D1581" s="9" t="s">
        <v>38</v>
      </c>
      <c r="E1581" s="9" t="s">
        <v>24</v>
      </c>
      <c r="F1581" s="9">
        <v>126</v>
      </c>
      <c r="G1581" s="9">
        <v>144</v>
      </c>
      <c r="H1581" s="9">
        <v>1</v>
      </c>
      <c r="I1581" s="59">
        <v>31.01</v>
      </c>
      <c r="J1581" s="59">
        <v>3031.56</v>
      </c>
      <c r="K1581" s="59">
        <v>532.44000000000005</v>
      </c>
      <c r="L1581" s="60">
        <f>IF(AND(A1581&gt;=Workings!$B$7, A1581&lt;=Workings!$C$7, B1581="Scheduled", G1581&gt;0, F1581&gt;0, (F1581/G1581)&gt;0.9, OR(D1581="RAK", D1581="CMN", D1581="AGA")), (J1581/F1581)*(F1581-(G1581*0.9)), 0)</f>
        <v>0</v>
      </c>
    </row>
    <row r="1582" spans="1:12" x14ac:dyDescent="0.35">
      <c r="A1582" s="8">
        <v>45543</v>
      </c>
      <c r="B1582" s="9" t="s">
        <v>23</v>
      </c>
      <c r="C1582" s="9" t="s">
        <v>34</v>
      </c>
      <c r="D1582" s="9" t="s">
        <v>21</v>
      </c>
      <c r="E1582" s="9" t="s">
        <v>24</v>
      </c>
      <c r="F1582" s="9">
        <v>128</v>
      </c>
      <c r="G1582" s="9">
        <v>144</v>
      </c>
      <c r="H1582" s="9">
        <v>1</v>
      </c>
      <c r="I1582" s="59">
        <v>31.01</v>
      </c>
      <c r="J1582" s="59">
        <v>3079.68</v>
      </c>
      <c r="K1582" s="59">
        <v>532.44000000000005</v>
      </c>
      <c r="L1582" s="60">
        <f>IF(AND(A1582&gt;=Workings!$B$7, A1582&lt;=Workings!$C$7, B1582="Scheduled", G1582&gt;0, F1582&gt;0, (F1582/G1582)&gt;0.9, OR(D1582="RAK", D1582="CMN", D1582="AGA")), (J1582/F1582)*(F1582-(G1582*0.9)), 0)</f>
        <v>0</v>
      </c>
    </row>
    <row r="1583" spans="1:12" x14ac:dyDescent="0.35">
      <c r="A1583" s="8">
        <v>45543</v>
      </c>
      <c r="B1583" s="9" t="s">
        <v>23</v>
      </c>
      <c r="C1583" s="9" t="s">
        <v>34</v>
      </c>
      <c r="D1583" s="9" t="s">
        <v>39</v>
      </c>
      <c r="E1583" s="9" t="s">
        <v>24</v>
      </c>
      <c r="F1583" s="9">
        <v>101</v>
      </c>
      <c r="G1583" s="9">
        <v>150</v>
      </c>
      <c r="H1583" s="9">
        <v>1</v>
      </c>
      <c r="I1583" s="59">
        <v>31.01</v>
      </c>
      <c r="J1583" s="59">
        <v>2430.06</v>
      </c>
      <c r="K1583" s="59">
        <v>532.44000000000005</v>
      </c>
      <c r="L1583" s="60">
        <f>IF(AND(A1583&gt;=Workings!$B$7, A1583&lt;=Workings!$C$7, B1583="Scheduled", G1583&gt;0, F1583&gt;0, (F1583/G1583)&gt;0.9, OR(D1583="RAK", D1583="CMN", D1583="AGA")), (J1583/F1583)*(F1583-(G1583*0.9)), 0)</f>
        <v>0</v>
      </c>
    </row>
    <row r="1584" spans="1:12" x14ac:dyDescent="0.35">
      <c r="A1584" s="8">
        <v>45544</v>
      </c>
      <c r="B1584" s="9" t="s">
        <v>23</v>
      </c>
      <c r="C1584" s="9" t="s">
        <v>34</v>
      </c>
      <c r="D1584" s="9" t="s">
        <v>38</v>
      </c>
      <c r="E1584" s="9" t="s">
        <v>22</v>
      </c>
      <c r="F1584" s="9">
        <v>132</v>
      </c>
      <c r="G1584" s="9">
        <v>189</v>
      </c>
      <c r="H1584" s="9">
        <v>1</v>
      </c>
      <c r="I1584" s="59"/>
      <c r="J1584" s="59"/>
      <c r="K1584" s="59"/>
      <c r="L1584" s="60">
        <f>IF(AND(A1584&gt;=Workings!$B$7, A1584&lt;=Workings!$C$7, B1584="Scheduled", G1584&gt;0, F1584&gt;0, (F1584/G1584)&gt;0.9, OR(D1584="RAK", D1584="CMN", D1584="AGA")), (J1584/F1584)*(F1584-(G1584*0.9)), 0)</f>
        <v>0</v>
      </c>
    </row>
    <row r="1585" spans="1:12" x14ac:dyDescent="0.35">
      <c r="A1585" s="8">
        <v>45544</v>
      </c>
      <c r="B1585" s="9" t="s">
        <v>23</v>
      </c>
      <c r="C1585" s="9" t="s">
        <v>34</v>
      </c>
      <c r="D1585" s="9" t="s">
        <v>21</v>
      </c>
      <c r="E1585" s="9" t="s">
        <v>22</v>
      </c>
      <c r="F1585" s="9">
        <v>140</v>
      </c>
      <c r="G1585" s="9">
        <v>180</v>
      </c>
      <c r="H1585" s="9">
        <v>1</v>
      </c>
      <c r="I1585" s="59"/>
      <c r="J1585" s="59"/>
      <c r="K1585" s="59"/>
      <c r="L1585" s="60">
        <f>IF(AND(A1585&gt;=Workings!$B$7, A1585&lt;=Workings!$C$7, B1585="Scheduled", G1585&gt;0, F1585&gt;0, (F1585/G1585)&gt;0.9, OR(D1585="RAK", D1585="CMN", D1585="AGA")), (J1585/F1585)*(F1585-(G1585*0.9)), 0)</f>
        <v>0</v>
      </c>
    </row>
    <row r="1586" spans="1:12" x14ac:dyDescent="0.35">
      <c r="A1586" s="8">
        <v>45544</v>
      </c>
      <c r="B1586" s="9" t="s">
        <v>23</v>
      </c>
      <c r="C1586" s="9" t="s">
        <v>34</v>
      </c>
      <c r="D1586" s="9" t="s">
        <v>39</v>
      </c>
      <c r="E1586" s="9" t="s">
        <v>22</v>
      </c>
      <c r="F1586" s="9">
        <v>148</v>
      </c>
      <c r="G1586" s="9">
        <v>180</v>
      </c>
      <c r="H1586" s="9">
        <v>1</v>
      </c>
      <c r="I1586" s="59"/>
      <c r="J1586" s="59"/>
      <c r="K1586" s="59"/>
      <c r="L1586" s="60">
        <f>IF(AND(A1586&gt;=Workings!$B$7, A1586&lt;=Workings!$C$7, B1586="Scheduled", G1586&gt;0, F1586&gt;0, (F1586/G1586)&gt;0.9, OR(D1586="RAK", D1586="CMN", D1586="AGA")), (J1586/F1586)*(F1586-(G1586*0.9)), 0)</f>
        <v>0</v>
      </c>
    </row>
    <row r="1587" spans="1:12" x14ac:dyDescent="0.35">
      <c r="A1587" s="8">
        <v>45544</v>
      </c>
      <c r="B1587" s="9" t="s">
        <v>23</v>
      </c>
      <c r="C1587" s="9" t="s">
        <v>34</v>
      </c>
      <c r="D1587" s="9" t="s">
        <v>38</v>
      </c>
      <c r="E1587" s="9" t="s">
        <v>24</v>
      </c>
      <c r="F1587" s="9">
        <v>105</v>
      </c>
      <c r="G1587" s="9">
        <v>189</v>
      </c>
      <c r="H1587" s="9">
        <v>1</v>
      </c>
      <c r="I1587" s="59">
        <v>45.6</v>
      </c>
      <c r="J1587" s="59">
        <v>2526.3000000000002</v>
      </c>
      <c r="K1587" s="59">
        <v>626.4</v>
      </c>
      <c r="L1587" s="60">
        <f>IF(AND(A1587&gt;=Workings!$B$7, A1587&lt;=Workings!$C$7, B1587="Scheduled", G1587&gt;0, F1587&gt;0, (F1587/G1587)&gt;0.9, OR(D1587="RAK", D1587="CMN", D1587="AGA")), (J1587/F1587)*(F1587-(G1587*0.9)), 0)</f>
        <v>0</v>
      </c>
    </row>
    <row r="1588" spans="1:12" x14ac:dyDescent="0.35">
      <c r="A1588" s="8">
        <v>45544</v>
      </c>
      <c r="B1588" s="9" t="s">
        <v>23</v>
      </c>
      <c r="C1588" s="9" t="s">
        <v>34</v>
      </c>
      <c r="D1588" s="9" t="s">
        <v>21</v>
      </c>
      <c r="E1588" s="9" t="s">
        <v>24</v>
      </c>
      <c r="F1588" s="9">
        <v>125</v>
      </c>
      <c r="G1588" s="9">
        <v>180</v>
      </c>
      <c r="H1588" s="9">
        <v>1</v>
      </c>
      <c r="I1588" s="59">
        <v>52.67</v>
      </c>
      <c r="J1588" s="59">
        <v>3007.5</v>
      </c>
      <c r="K1588" s="59">
        <v>602.91</v>
      </c>
      <c r="L1588" s="60">
        <f>IF(AND(A1588&gt;=Workings!$B$7, A1588&lt;=Workings!$C$7, B1588="Scheduled", G1588&gt;0, F1588&gt;0, (F1588/G1588)&gt;0.9, OR(D1588="RAK", D1588="CMN", D1588="AGA")), (J1588/F1588)*(F1588-(G1588*0.9)), 0)</f>
        <v>0</v>
      </c>
    </row>
    <row r="1589" spans="1:12" x14ac:dyDescent="0.35">
      <c r="A1589" s="8">
        <v>45544</v>
      </c>
      <c r="B1589" s="9" t="s">
        <v>23</v>
      </c>
      <c r="C1589" s="9" t="s">
        <v>34</v>
      </c>
      <c r="D1589" s="9" t="s">
        <v>39</v>
      </c>
      <c r="E1589" s="9" t="s">
        <v>24</v>
      </c>
      <c r="F1589" s="9">
        <v>113</v>
      </c>
      <c r="G1589" s="9">
        <v>180</v>
      </c>
      <c r="H1589" s="9">
        <v>1</v>
      </c>
      <c r="I1589" s="59">
        <v>42.18</v>
      </c>
      <c r="J1589" s="59">
        <v>2718.78</v>
      </c>
      <c r="K1589" s="59">
        <v>579.41999999999996</v>
      </c>
      <c r="L1589" s="60">
        <f>IF(AND(A1589&gt;=Workings!$B$7, A1589&lt;=Workings!$C$7, B1589="Scheduled", G1589&gt;0, F1589&gt;0, (F1589/G1589)&gt;0.9, OR(D1589="RAK", D1589="CMN", D1589="AGA")), (J1589/F1589)*(F1589-(G1589*0.9)), 0)</f>
        <v>0</v>
      </c>
    </row>
    <row r="1590" spans="1:12" x14ac:dyDescent="0.35">
      <c r="A1590" s="8">
        <v>45545</v>
      </c>
      <c r="B1590" s="9" t="s">
        <v>23</v>
      </c>
      <c r="C1590" s="9" t="s">
        <v>34</v>
      </c>
      <c r="D1590" s="9" t="s">
        <v>38</v>
      </c>
      <c r="E1590" s="9" t="s">
        <v>22</v>
      </c>
      <c r="F1590" s="9">
        <v>96</v>
      </c>
      <c r="G1590" s="9">
        <v>186</v>
      </c>
      <c r="H1590" s="9">
        <v>1</v>
      </c>
      <c r="I1590" s="59"/>
      <c r="J1590" s="59"/>
      <c r="K1590" s="59"/>
      <c r="L1590" s="60">
        <f>IF(AND(A1590&gt;=Workings!$B$7, A1590&lt;=Workings!$C$7, B1590="Scheduled", G1590&gt;0, F1590&gt;0, (F1590/G1590)&gt;0.9, OR(D1590="RAK", D1590="CMN", D1590="AGA")), (J1590/F1590)*(F1590-(G1590*0.9)), 0)</f>
        <v>0</v>
      </c>
    </row>
    <row r="1591" spans="1:12" x14ac:dyDescent="0.35">
      <c r="A1591" s="8">
        <v>45545</v>
      </c>
      <c r="B1591" s="9" t="s">
        <v>23</v>
      </c>
      <c r="C1591" s="9" t="s">
        <v>34</v>
      </c>
      <c r="D1591" s="9" t="s">
        <v>38</v>
      </c>
      <c r="E1591" s="9" t="s">
        <v>24</v>
      </c>
      <c r="F1591" s="9">
        <v>98</v>
      </c>
      <c r="G1591" s="9">
        <v>186</v>
      </c>
      <c r="H1591" s="9">
        <v>1</v>
      </c>
      <c r="I1591" s="59">
        <v>27.36</v>
      </c>
      <c r="J1591" s="59">
        <v>2357.88</v>
      </c>
      <c r="K1591" s="59">
        <v>626.4</v>
      </c>
      <c r="L1591" s="60">
        <f>IF(AND(A1591&gt;=Workings!$B$7, A1591&lt;=Workings!$C$7, B1591="Scheduled", G1591&gt;0, F1591&gt;0, (F1591/G1591)&gt;0.9, OR(D1591="RAK", D1591="CMN", D1591="AGA")), (J1591/F1591)*(F1591-(G1591*0.9)), 0)</f>
        <v>0</v>
      </c>
    </row>
    <row r="1592" spans="1:12" x14ac:dyDescent="0.35">
      <c r="A1592" s="8">
        <v>45546</v>
      </c>
      <c r="B1592" s="9" t="s">
        <v>23</v>
      </c>
      <c r="C1592" s="9" t="s">
        <v>34</v>
      </c>
      <c r="D1592" s="9" t="s">
        <v>38</v>
      </c>
      <c r="E1592" s="9" t="s">
        <v>22</v>
      </c>
      <c r="F1592" s="9">
        <v>82</v>
      </c>
      <c r="G1592" s="9">
        <v>186</v>
      </c>
      <c r="H1592" s="9">
        <v>1</v>
      </c>
      <c r="I1592" s="59"/>
      <c r="J1592" s="59"/>
      <c r="K1592" s="59"/>
      <c r="L1592" s="60">
        <f>IF(AND(A1592&gt;=Workings!$B$7, A1592&lt;=Workings!$C$7, B1592="Scheduled", G1592&gt;0, F1592&gt;0, (F1592/G1592)&gt;0.9, OR(D1592="RAK", D1592="CMN", D1592="AGA")), (J1592/F1592)*(F1592-(G1592*0.9)), 0)</f>
        <v>0</v>
      </c>
    </row>
    <row r="1593" spans="1:12" x14ac:dyDescent="0.35">
      <c r="A1593" s="8">
        <v>45546</v>
      </c>
      <c r="B1593" s="9" t="s">
        <v>23</v>
      </c>
      <c r="C1593" s="9" t="s">
        <v>34</v>
      </c>
      <c r="D1593" s="9" t="s">
        <v>21</v>
      </c>
      <c r="E1593" s="9" t="s">
        <v>22</v>
      </c>
      <c r="F1593" s="9">
        <v>91</v>
      </c>
      <c r="G1593" s="9">
        <v>180</v>
      </c>
      <c r="H1593" s="9">
        <v>1</v>
      </c>
      <c r="I1593" s="59"/>
      <c r="J1593" s="59"/>
      <c r="K1593" s="59"/>
      <c r="L1593" s="60">
        <f>IF(AND(A1593&gt;=Workings!$B$7, A1593&lt;=Workings!$C$7, B1593="Scheduled", G1593&gt;0, F1593&gt;0, (F1593/G1593)&gt;0.9, OR(D1593="RAK", D1593="CMN", D1593="AGA")), (J1593/F1593)*(F1593-(G1593*0.9)), 0)</f>
        <v>0</v>
      </c>
    </row>
    <row r="1594" spans="1:12" x14ac:dyDescent="0.35">
      <c r="A1594" s="8">
        <v>45546</v>
      </c>
      <c r="B1594" s="9" t="s">
        <v>23</v>
      </c>
      <c r="C1594" s="9" t="s">
        <v>34</v>
      </c>
      <c r="D1594" s="9" t="s">
        <v>39</v>
      </c>
      <c r="E1594" s="9" t="s">
        <v>22</v>
      </c>
      <c r="F1594" s="9">
        <v>107</v>
      </c>
      <c r="G1594" s="9">
        <v>180</v>
      </c>
      <c r="H1594" s="9">
        <v>1</v>
      </c>
      <c r="I1594" s="59"/>
      <c r="J1594" s="59"/>
      <c r="K1594" s="59"/>
      <c r="L1594" s="60">
        <f>IF(AND(A1594&gt;=Workings!$B$7, A1594&lt;=Workings!$C$7, B1594="Scheduled", G1594&gt;0, F1594&gt;0, (F1594/G1594)&gt;0.9, OR(D1594="RAK", D1594="CMN", D1594="AGA")), (J1594/F1594)*(F1594-(G1594*0.9)), 0)</f>
        <v>0</v>
      </c>
    </row>
    <row r="1595" spans="1:12" x14ac:dyDescent="0.35">
      <c r="A1595" s="8">
        <v>45546</v>
      </c>
      <c r="B1595" s="9" t="s">
        <v>23</v>
      </c>
      <c r="C1595" s="9" t="s">
        <v>34</v>
      </c>
      <c r="D1595" s="9" t="s">
        <v>38</v>
      </c>
      <c r="E1595" s="9" t="s">
        <v>24</v>
      </c>
      <c r="F1595" s="9">
        <v>89</v>
      </c>
      <c r="G1595" s="9">
        <v>186</v>
      </c>
      <c r="H1595" s="9">
        <v>1</v>
      </c>
      <c r="I1595" s="59">
        <v>27.36</v>
      </c>
      <c r="J1595" s="59">
        <v>2141.34</v>
      </c>
      <c r="K1595" s="59">
        <v>626.4</v>
      </c>
      <c r="L1595" s="60">
        <f>IF(AND(A1595&gt;=Workings!$B$7, A1595&lt;=Workings!$C$7, B1595="Scheduled", G1595&gt;0, F1595&gt;0, (F1595/G1595)&gt;0.9, OR(D1595="RAK", D1595="CMN", D1595="AGA")), (J1595/F1595)*(F1595-(G1595*0.9)), 0)</f>
        <v>0</v>
      </c>
    </row>
    <row r="1596" spans="1:12" x14ac:dyDescent="0.35">
      <c r="A1596" s="8">
        <v>45546</v>
      </c>
      <c r="B1596" s="9" t="s">
        <v>23</v>
      </c>
      <c r="C1596" s="9" t="s">
        <v>34</v>
      </c>
      <c r="D1596" s="9" t="s">
        <v>39</v>
      </c>
      <c r="E1596" s="9" t="s">
        <v>24</v>
      </c>
      <c r="F1596" s="9">
        <v>83</v>
      </c>
      <c r="G1596" s="9">
        <v>180</v>
      </c>
      <c r="H1596" s="9">
        <v>1</v>
      </c>
      <c r="I1596" s="59">
        <v>43.89</v>
      </c>
      <c r="J1596" s="59">
        <v>1996.98</v>
      </c>
      <c r="K1596" s="59">
        <v>602.91</v>
      </c>
      <c r="L1596" s="60">
        <f>IF(AND(A1596&gt;=Workings!$B$7, A1596&lt;=Workings!$C$7, B1596="Scheduled", G1596&gt;0, F1596&gt;0, (F1596/G1596)&gt;0.9, OR(D1596="RAK", D1596="CMN", D1596="AGA")), (J1596/F1596)*(F1596-(G1596*0.9)), 0)</f>
        <v>0</v>
      </c>
    </row>
    <row r="1597" spans="1:12" x14ac:dyDescent="0.35">
      <c r="A1597" s="8">
        <v>45546</v>
      </c>
      <c r="B1597" s="9" t="s">
        <v>23</v>
      </c>
      <c r="C1597" s="9" t="s">
        <v>34</v>
      </c>
      <c r="D1597" s="9" t="s">
        <v>21</v>
      </c>
      <c r="E1597" s="9" t="s">
        <v>24</v>
      </c>
      <c r="F1597" s="9">
        <v>68</v>
      </c>
      <c r="G1597" s="9">
        <v>180</v>
      </c>
      <c r="H1597" s="9">
        <v>1</v>
      </c>
      <c r="I1597" s="59">
        <v>26.33</v>
      </c>
      <c r="J1597" s="59">
        <v>1636.08</v>
      </c>
      <c r="K1597" s="59">
        <v>602.91</v>
      </c>
      <c r="L1597" s="60">
        <f>IF(AND(A1597&gt;=Workings!$B$7, A1597&lt;=Workings!$C$7, B1597="Scheduled", G1597&gt;0, F1597&gt;0, (F1597/G1597)&gt;0.9, OR(D1597="RAK", D1597="CMN", D1597="AGA")), (J1597/F1597)*(F1597-(G1597*0.9)), 0)</f>
        <v>0</v>
      </c>
    </row>
    <row r="1598" spans="1:12" x14ac:dyDescent="0.35">
      <c r="A1598" s="8">
        <v>45547</v>
      </c>
      <c r="B1598" s="9" t="s">
        <v>23</v>
      </c>
      <c r="C1598" s="9" t="s">
        <v>34</v>
      </c>
      <c r="D1598" s="9" t="s">
        <v>38</v>
      </c>
      <c r="E1598" s="9" t="s">
        <v>22</v>
      </c>
      <c r="F1598" s="9">
        <v>104</v>
      </c>
      <c r="G1598" s="9">
        <v>189</v>
      </c>
      <c r="H1598" s="9">
        <v>1</v>
      </c>
      <c r="I1598" s="59"/>
      <c r="J1598" s="59"/>
      <c r="K1598" s="59"/>
      <c r="L1598" s="60">
        <f>IF(AND(A1598&gt;=Workings!$B$7, A1598&lt;=Workings!$C$7, B1598="Scheduled", G1598&gt;0, F1598&gt;0, (F1598/G1598)&gt;0.9, OR(D1598="RAK", D1598="CMN", D1598="AGA")), (J1598/F1598)*(F1598-(G1598*0.9)), 0)</f>
        <v>0</v>
      </c>
    </row>
    <row r="1599" spans="1:12" x14ac:dyDescent="0.35">
      <c r="A1599" s="8">
        <v>45547</v>
      </c>
      <c r="B1599" s="9" t="s">
        <v>23</v>
      </c>
      <c r="C1599" s="9" t="s">
        <v>34</v>
      </c>
      <c r="D1599" s="9" t="s">
        <v>21</v>
      </c>
      <c r="E1599" s="9" t="s">
        <v>22</v>
      </c>
      <c r="F1599" s="9">
        <v>87</v>
      </c>
      <c r="G1599" s="9">
        <v>150</v>
      </c>
      <c r="H1599" s="9">
        <v>1</v>
      </c>
      <c r="I1599" s="59"/>
      <c r="J1599" s="59"/>
      <c r="K1599" s="59"/>
      <c r="L1599" s="60">
        <f>IF(AND(A1599&gt;=Workings!$B$7, A1599&lt;=Workings!$C$7, B1599="Scheduled", G1599&gt;0, F1599&gt;0, (F1599/G1599)&gt;0.9, OR(D1599="RAK", D1599="CMN", D1599="AGA")), (J1599/F1599)*(F1599-(G1599*0.9)), 0)</f>
        <v>0</v>
      </c>
    </row>
    <row r="1600" spans="1:12" x14ac:dyDescent="0.35">
      <c r="A1600" s="8">
        <v>45547</v>
      </c>
      <c r="B1600" s="9" t="s">
        <v>23</v>
      </c>
      <c r="C1600" s="9" t="s">
        <v>34</v>
      </c>
      <c r="D1600" s="9" t="s">
        <v>38</v>
      </c>
      <c r="E1600" s="9" t="s">
        <v>24</v>
      </c>
      <c r="F1600" s="9">
        <v>121</v>
      </c>
      <c r="G1600" s="9">
        <v>189</v>
      </c>
      <c r="H1600" s="9">
        <v>1</v>
      </c>
      <c r="I1600" s="59">
        <v>27.36</v>
      </c>
      <c r="J1600" s="59">
        <v>2911.26</v>
      </c>
      <c r="K1600" s="59">
        <v>626.4</v>
      </c>
      <c r="L1600" s="60">
        <f>IF(AND(A1600&gt;=Workings!$B$7, A1600&lt;=Workings!$C$7, B1600="Scheduled", G1600&gt;0, F1600&gt;0, (F1600/G1600)&gt;0.9, OR(D1600="RAK", D1600="CMN", D1600="AGA")), (J1600/F1600)*(F1600-(G1600*0.9)), 0)</f>
        <v>0</v>
      </c>
    </row>
    <row r="1601" spans="1:12" x14ac:dyDescent="0.35">
      <c r="A1601" s="8">
        <v>45547</v>
      </c>
      <c r="B1601" s="9" t="s">
        <v>23</v>
      </c>
      <c r="C1601" s="9" t="s">
        <v>34</v>
      </c>
      <c r="D1601" s="9" t="s">
        <v>21</v>
      </c>
      <c r="E1601" s="9" t="s">
        <v>24</v>
      </c>
      <c r="F1601" s="9">
        <v>117</v>
      </c>
      <c r="G1601" s="9">
        <v>150</v>
      </c>
      <c r="H1601" s="9">
        <v>1</v>
      </c>
      <c r="I1601" s="59">
        <v>23.26</v>
      </c>
      <c r="J1601" s="59">
        <v>2815.02</v>
      </c>
      <c r="K1601" s="59">
        <v>532.44000000000005</v>
      </c>
      <c r="L1601" s="60">
        <f>IF(AND(A1601&gt;=Workings!$B$7, A1601&lt;=Workings!$C$7, B1601="Scheduled", G1601&gt;0, F1601&gt;0, (F1601/G1601)&gt;0.9, OR(D1601="RAK", D1601="CMN", D1601="AGA")), (J1601/F1601)*(F1601-(G1601*0.9)), 0)</f>
        <v>0</v>
      </c>
    </row>
    <row r="1602" spans="1:12" x14ac:dyDescent="0.35">
      <c r="A1602" s="8">
        <v>45548</v>
      </c>
      <c r="B1602" s="9" t="s">
        <v>23</v>
      </c>
      <c r="C1602" s="9" t="s">
        <v>34</v>
      </c>
      <c r="D1602" s="9" t="s">
        <v>38</v>
      </c>
      <c r="E1602" s="9" t="s">
        <v>22</v>
      </c>
      <c r="F1602" s="9">
        <v>119</v>
      </c>
      <c r="G1602" s="9">
        <v>150</v>
      </c>
      <c r="H1602" s="9">
        <v>1</v>
      </c>
      <c r="I1602" s="59"/>
      <c r="J1602" s="59"/>
      <c r="K1602" s="59"/>
      <c r="L1602" s="60">
        <f>IF(AND(A1602&gt;=Workings!$B$7, A1602&lt;=Workings!$C$7, B1602="Scheduled", G1602&gt;0, F1602&gt;0, (F1602/G1602)&gt;0.9, OR(D1602="RAK", D1602="CMN", D1602="AGA")), (J1602/F1602)*(F1602-(G1602*0.9)), 0)</f>
        <v>0</v>
      </c>
    </row>
    <row r="1603" spans="1:12" x14ac:dyDescent="0.35">
      <c r="A1603" s="8">
        <v>45548</v>
      </c>
      <c r="B1603" s="9" t="s">
        <v>23</v>
      </c>
      <c r="C1603" s="9" t="s">
        <v>34</v>
      </c>
      <c r="D1603" s="9" t="s">
        <v>39</v>
      </c>
      <c r="E1603" s="9" t="s">
        <v>22</v>
      </c>
      <c r="F1603" s="9">
        <v>115</v>
      </c>
      <c r="G1603" s="9">
        <v>150</v>
      </c>
      <c r="H1603" s="9">
        <v>1</v>
      </c>
      <c r="I1603" s="59"/>
      <c r="J1603" s="59"/>
      <c r="K1603" s="59"/>
      <c r="L1603" s="60">
        <f>IF(AND(A1603&gt;=Workings!$B$7, A1603&lt;=Workings!$C$7, B1603="Scheduled", G1603&gt;0, F1603&gt;0, (F1603/G1603)&gt;0.9, OR(D1603="RAK", D1603="CMN", D1603="AGA")), (J1603/F1603)*(F1603-(G1603*0.9)), 0)</f>
        <v>0</v>
      </c>
    </row>
    <row r="1604" spans="1:12" x14ac:dyDescent="0.35">
      <c r="A1604" s="8">
        <v>45548</v>
      </c>
      <c r="B1604" s="9" t="s">
        <v>23</v>
      </c>
      <c r="C1604" s="9" t="s">
        <v>34</v>
      </c>
      <c r="D1604" s="9" t="s">
        <v>21</v>
      </c>
      <c r="E1604" s="9" t="s">
        <v>22</v>
      </c>
      <c r="F1604" s="9">
        <v>130</v>
      </c>
      <c r="G1604" s="9">
        <v>180</v>
      </c>
      <c r="H1604" s="9">
        <v>1</v>
      </c>
      <c r="I1604" s="59"/>
      <c r="J1604" s="59"/>
      <c r="K1604" s="59"/>
      <c r="L1604" s="60">
        <f>IF(AND(A1604&gt;=Workings!$B$7, A1604&lt;=Workings!$C$7, B1604="Scheduled", G1604&gt;0, F1604&gt;0, (F1604/G1604)&gt;0.9, OR(D1604="RAK", D1604="CMN", D1604="AGA")), (J1604/F1604)*(F1604-(G1604*0.9)), 0)</f>
        <v>0</v>
      </c>
    </row>
    <row r="1605" spans="1:12" x14ac:dyDescent="0.35">
      <c r="A1605" s="8">
        <v>45548</v>
      </c>
      <c r="B1605" s="9" t="s">
        <v>23</v>
      </c>
      <c r="C1605" s="9" t="s">
        <v>34</v>
      </c>
      <c r="D1605" s="9" t="s">
        <v>38</v>
      </c>
      <c r="E1605" s="9" t="s">
        <v>24</v>
      </c>
      <c r="F1605" s="9">
        <v>136</v>
      </c>
      <c r="G1605" s="9">
        <v>150</v>
      </c>
      <c r="H1605" s="9">
        <v>1</v>
      </c>
      <c r="I1605" s="59">
        <v>31.01</v>
      </c>
      <c r="J1605" s="59">
        <v>3272.16</v>
      </c>
      <c r="K1605" s="59">
        <v>532.44000000000005</v>
      </c>
      <c r="L1605" s="60">
        <f>IF(AND(A1605&gt;=Workings!$B$7, A1605&lt;=Workings!$C$7, B1605="Scheduled", G1605&gt;0, F1605&gt;0, (F1605/G1605)&gt;0.9, OR(D1605="RAK", D1605="CMN", D1605="AGA")), (J1605/F1605)*(F1605-(G1605*0.9)), 0)</f>
        <v>24.06</v>
      </c>
    </row>
    <row r="1606" spans="1:12" x14ac:dyDescent="0.35">
      <c r="A1606" s="8">
        <v>45548</v>
      </c>
      <c r="B1606" s="9" t="s">
        <v>23</v>
      </c>
      <c r="C1606" s="9" t="s">
        <v>34</v>
      </c>
      <c r="D1606" s="9" t="s">
        <v>39</v>
      </c>
      <c r="E1606" s="9" t="s">
        <v>24</v>
      </c>
      <c r="F1606" s="9">
        <v>115</v>
      </c>
      <c r="G1606" s="9">
        <v>150</v>
      </c>
      <c r="H1606" s="9">
        <v>1</v>
      </c>
      <c r="I1606" s="59">
        <v>31.01</v>
      </c>
      <c r="J1606" s="59">
        <v>2766.9</v>
      </c>
      <c r="K1606" s="59">
        <v>532.44000000000005</v>
      </c>
      <c r="L1606" s="60">
        <f>IF(AND(A1606&gt;=Workings!$B$7, A1606&lt;=Workings!$C$7, B1606="Scheduled", G1606&gt;0, F1606&gt;0, (F1606/G1606)&gt;0.9, OR(D1606="RAK", D1606="CMN", D1606="AGA")), (J1606/F1606)*(F1606-(G1606*0.9)), 0)</f>
        <v>0</v>
      </c>
    </row>
    <row r="1607" spans="1:12" x14ac:dyDescent="0.35">
      <c r="A1607" s="8">
        <v>45548</v>
      </c>
      <c r="B1607" s="9" t="s">
        <v>23</v>
      </c>
      <c r="C1607" s="9" t="s">
        <v>34</v>
      </c>
      <c r="D1607" s="9" t="s">
        <v>21</v>
      </c>
      <c r="E1607" s="9" t="s">
        <v>24</v>
      </c>
      <c r="F1607" s="9">
        <v>129</v>
      </c>
      <c r="G1607" s="9">
        <v>180</v>
      </c>
      <c r="H1607" s="9">
        <v>1</v>
      </c>
      <c r="I1607" s="59">
        <v>26.33</v>
      </c>
      <c r="J1607" s="59">
        <v>3103.74</v>
      </c>
      <c r="K1607" s="59">
        <v>602.91</v>
      </c>
      <c r="L1607" s="60">
        <f>IF(AND(A1607&gt;=Workings!$B$7, A1607&lt;=Workings!$C$7, B1607="Scheduled", G1607&gt;0, F1607&gt;0, (F1607/G1607)&gt;0.9, OR(D1607="RAK", D1607="CMN", D1607="AGA")), (J1607/F1607)*(F1607-(G1607*0.9)), 0)</f>
        <v>0</v>
      </c>
    </row>
    <row r="1608" spans="1:12" x14ac:dyDescent="0.35">
      <c r="A1608" s="8">
        <v>45549</v>
      </c>
      <c r="B1608" s="9" t="s">
        <v>23</v>
      </c>
      <c r="C1608" s="9" t="s">
        <v>34</v>
      </c>
      <c r="D1608" s="9" t="s">
        <v>38</v>
      </c>
      <c r="E1608" s="9" t="s">
        <v>22</v>
      </c>
      <c r="F1608" s="9">
        <v>155</v>
      </c>
      <c r="G1608" s="9">
        <v>186</v>
      </c>
      <c r="H1608" s="9">
        <v>1</v>
      </c>
      <c r="I1608" s="59"/>
      <c r="J1608" s="59"/>
      <c r="K1608" s="59"/>
      <c r="L1608" s="60">
        <f>IF(AND(A1608&gt;=Workings!$B$7, A1608&lt;=Workings!$C$7, B1608="Scheduled", G1608&gt;0, F1608&gt;0, (F1608/G1608)&gt;0.9, OR(D1608="RAK", D1608="CMN", D1608="AGA")), (J1608/F1608)*(F1608-(G1608*0.9)), 0)</f>
        <v>0</v>
      </c>
    </row>
    <row r="1609" spans="1:12" x14ac:dyDescent="0.35">
      <c r="A1609" s="8">
        <v>45549</v>
      </c>
      <c r="B1609" s="9" t="s">
        <v>23</v>
      </c>
      <c r="C1609" s="9" t="s">
        <v>34</v>
      </c>
      <c r="D1609" s="9" t="s">
        <v>21</v>
      </c>
      <c r="E1609" s="9" t="s">
        <v>22</v>
      </c>
      <c r="F1609" s="9">
        <v>103</v>
      </c>
      <c r="G1609" s="9">
        <v>148</v>
      </c>
      <c r="H1609" s="9">
        <v>1</v>
      </c>
      <c r="I1609" s="59"/>
      <c r="J1609" s="59"/>
      <c r="K1609" s="59"/>
      <c r="L1609" s="60">
        <f>IF(AND(A1609&gt;=Workings!$B$7, A1609&lt;=Workings!$C$7, B1609="Scheduled", G1609&gt;0, F1609&gt;0, (F1609/G1609)&gt;0.9, OR(D1609="RAK", D1609="CMN", D1609="AGA")), (J1609/F1609)*(F1609-(G1609*0.9)), 0)</f>
        <v>0</v>
      </c>
    </row>
    <row r="1610" spans="1:12" x14ac:dyDescent="0.35">
      <c r="A1610" s="8">
        <v>45549</v>
      </c>
      <c r="B1610" s="9" t="s">
        <v>23</v>
      </c>
      <c r="C1610" s="9" t="s">
        <v>34</v>
      </c>
      <c r="D1610" s="9" t="s">
        <v>38</v>
      </c>
      <c r="E1610" s="9" t="s">
        <v>24</v>
      </c>
      <c r="F1610" s="9">
        <v>133</v>
      </c>
      <c r="G1610" s="9">
        <v>186</v>
      </c>
      <c r="H1610" s="9">
        <v>1</v>
      </c>
      <c r="I1610" s="59">
        <v>36.479999999999997</v>
      </c>
      <c r="J1610" s="59">
        <v>3199.98</v>
      </c>
      <c r="K1610" s="59">
        <v>626.4</v>
      </c>
      <c r="L1610" s="60">
        <f>IF(AND(A1610&gt;=Workings!$B$7, A1610&lt;=Workings!$C$7, B1610="Scheduled", G1610&gt;0, F1610&gt;0, (F1610/G1610)&gt;0.9, OR(D1610="RAK", D1610="CMN", D1610="AGA")), (J1610/F1610)*(F1610-(G1610*0.9)), 0)</f>
        <v>0</v>
      </c>
    </row>
    <row r="1611" spans="1:12" x14ac:dyDescent="0.35">
      <c r="A1611" s="8">
        <v>45549</v>
      </c>
      <c r="B1611" s="9" t="s">
        <v>23</v>
      </c>
      <c r="C1611" s="9" t="s">
        <v>34</v>
      </c>
      <c r="D1611" s="9" t="s">
        <v>21</v>
      </c>
      <c r="E1611" s="9" t="s">
        <v>24</v>
      </c>
      <c r="F1611" s="9">
        <v>116</v>
      </c>
      <c r="G1611" s="9">
        <v>148</v>
      </c>
      <c r="H1611" s="9">
        <v>1</v>
      </c>
      <c r="I1611" s="59">
        <v>31.01</v>
      </c>
      <c r="J1611" s="59">
        <v>2790.96</v>
      </c>
      <c r="K1611" s="59">
        <v>532.44000000000005</v>
      </c>
      <c r="L1611" s="60">
        <f>IF(AND(A1611&gt;=Workings!$B$7, A1611&lt;=Workings!$C$7, B1611="Scheduled", G1611&gt;0, F1611&gt;0, (F1611/G1611)&gt;0.9, OR(D1611="RAK", D1611="CMN", D1611="AGA")), (J1611/F1611)*(F1611-(G1611*0.9)), 0)</f>
        <v>0</v>
      </c>
    </row>
    <row r="1612" spans="1:12" x14ac:dyDescent="0.35">
      <c r="A1612" s="8">
        <v>45550</v>
      </c>
      <c r="B1612" s="9" t="s">
        <v>23</v>
      </c>
      <c r="C1612" s="9" t="s">
        <v>34</v>
      </c>
      <c r="D1612" s="9" t="s">
        <v>38</v>
      </c>
      <c r="E1612" s="9" t="s">
        <v>22</v>
      </c>
      <c r="F1612" s="9">
        <v>118</v>
      </c>
      <c r="G1612" s="9">
        <v>144</v>
      </c>
      <c r="H1612" s="9">
        <v>1</v>
      </c>
      <c r="I1612" s="59"/>
      <c r="J1612" s="59"/>
      <c r="K1612" s="59"/>
      <c r="L1612" s="60">
        <f>IF(AND(A1612&gt;=Workings!$B$7, A1612&lt;=Workings!$C$7, B1612="Scheduled", G1612&gt;0, F1612&gt;0, (F1612/G1612)&gt;0.9, OR(D1612="RAK", D1612="CMN", D1612="AGA")), (J1612/F1612)*(F1612-(G1612*0.9)), 0)</f>
        <v>0</v>
      </c>
    </row>
    <row r="1613" spans="1:12" x14ac:dyDescent="0.35">
      <c r="A1613" s="8">
        <v>45550</v>
      </c>
      <c r="B1613" s="9" t="s">
        <v>23</v>
      </c>
      <c r="C1613" s="9" t="s">
        <v>34</v>
      </c>
      <c r="D1613" s="9" t="s">
        <v>21</v>
      </c>
      <c r="E1613" s="9" t="s">
        <v>22</v>
      </c>
      <c r="F1613" s="9">
        <v>132</v>
      </c>
      <c r="G1613" s="9">
        <v>180</v>
      </c>
      <c r="H1613" s="9">
        <v>1</v>
      </c>
      <c r="I1613" s="59"/>
      <c r="J1613" s="59"/>
      <c r="K1613" s="59"/>
      <c r="L1613" s="60">
        <f>IF(AND(A1613&gt;=Workings!$B$7, A1613&lt;=Workings!$C$7, B1613="Scheduled", G1613&gt;0, F1613&gt;0, (F1613/G1613)&gt;0.9, OR(D1613="RAK", D1613="CMN", D1613="AGA")), (J1613/F1613)*(F1613-(G1613*0.9)), 0)</f>
        <v>0</v>
      </c>
    </row>
    <row r="1614" spans="1:12" x14ac:dyDescent="0.35">
      <c r="A1614" s="8">
        <v>45550</v>
      </c>
      <c r="B1614" s="9" t="s">
        <v>23</v>
      </c>
      <c r="C1614" s="9" t="s">
        <v>34</v>
      </c>
      <c r="D1614" s="9" t="s">
        <v>39</v>
      </c>
      <c r="E1614" s="9" t="s">
        <v>22</v>
      </c>
      <c r="F1614" s="9">
        <v>121</v>
      </c>
      <c r="G1614" s="9">
        <v>180</v>
      </c>
      <c r="H1614" s="9">
        <v>1</v>
      </c>
      <c r="I1614" s="59"/>
      <c r="J1614" s="59"/>
      <c r="K1614" s="59"/>
      <c r="L1614" s="60">
        <f>IF(AND(A1614&gt;=Workings!$B$7, A1614&lt;=Workings!$C$7, B1614="Scheduled", G1614&gt;0, F1614&gt;0, (F1614/G1614)&gt;0.9, OR(D1614="RAK", D1614="CMN", D1614="AGA")), (J1614/F1614)*(F1614-(G1614*0.9)), 0)</f>
        <v>0</v>
      </c>
    </row>
    <row r="1615" spans="1:12" x14ac:dyDescent="0.35">
      <c r="A1615" s="8">
        <v>45550</v>
      </c>
      <c r="B1615" s="9" t="s">
        <v>23</v>
      </c>
      <c r="C1615" s="9" t="s">
        <v>34</v>
      </c>
      <c r="D1615" s="9" t="s">
        <v>38</v>
      </c>
      <c r="E1615" s="9" t="s">
        <v>24</v>
      </c>
      <c r="F1615" s="9">
        <v>146</v>
      </c>
      <c r="G1615" s="9">
        <v>144</v>
      </c>
      <c r="H1615" s="9">
        <v>1</v>
      </c>
      <c r="I1615" s="59">
        <v>31.01</v>
      </c>
      <c r="J1615" s="59">
        <v>3512.76</v>
      </c>
      <c r="K1615" s="59">
        <v>532.44000000000005</v>
      </c>
      <c r="L1615" s="60">
        <f>IF(AND(A1615&gt;=Workings!$B$7, A1615&lt;=Workings!$C$7, B1615="Scheduled", G1615&gt;0, F1615&gt;0, (F1615/G1615)&gt;0.9, OR(D1615="RAK", D1615="CMN", D1615="AGA")), (J1615/F1615)*(F1615-(G1615*0.9)), 0)</f>
        <v>394.58400000000017</v>
      </c>
    </row>
    <row r="1616" spans="1:12" x14ac:dyDescent="0.35">
      <c r="A1616" s="8">
        <v>45550</v>
      </c>
      <c r="B1616" s="9" t="s">
        <v>23</v>
      </c>
      <c r="C1616" s="9" t="s">
        <v>34</v>
      </c>
      <c r="D1616" s="9" t="s">
        <v>21</v>
      </c>
      <c r="E1616" s="9" t="s">
        <v>24</v>
      </c>
      <c r="F1616" s="9">
        <v>139</v>
      </c>
      <c r="G1616" s="9">
        <v>180</v>
      </c>
      <c r="H1616" s="9">
        <v>1</v>
      </c>
      <c r="I1616" s="59">
        <v>26.33</v>
      </c>
      <c r="J1616" s="59">
        <v>3344.34</v>
      </c>
      <c r="K1616" s="59">
        <v>602.91</v>
      </c>
      <c r="L1616" s="60">
        <f>IF(AND(A1616&gt;=Workings!$B$7, A1616&lt;=Workings!$C$7, B1616="Scheduled", G1616&gt;0, F1616&gt;0, (F1616/G1616)&gt;0.9, OR(D1616="RAK", D1616="CMN", D1616="AGA")), (J1616/F1616)*(F1616-(G1616*0.9)), 0)</f>
        <v>0</v>
      </c>
    </row>
    <row r="1617" spans="1:12" x14ac:dyDescent="0.35">
      <c r="A1617" s="8">
        <v>45550</v>
      </c>
      <c r="B1617" s="9" t="s">
        <v>23</v>
      </c>
      <c r="C1617" s="9" t="s">
        <v>34</v>
      </c>
      <c r="D1617" s="9" t="s">
        <v>39</v>
      </c>
      <c r="E1617" s="9" t="s">
        <v>24</v>
      </c>
      <c r="F1617" s="9">
        <v>116</v>
      </c>
      <c r="G1617" s="9">
        <v>180</v>
      </c>
      <c r="H1617" s="9">
        <v>1</v>
      </c>
      <c r="I1617" s="59">
        <v>26.33</v>
      </c>
      <c r="J1617" s="59">
        <v>2790.96</v>
      </c>
      <c r="K1617" s="59">
        <v>602.91</v>
      </c>
      <c r="L1617" s="60">
        <f>IF(AND(A1617&gt;=Workings!$B$7, A1617&lt;=Workings!$C$7, B1617="Scheduled", G1617&gt;0, F1617&gt;0, (F1617/G1617)&gt;0.9, OR(D1617="RAK", D1617="CMN", D1617="AGA")), (J1617/F1617)*(F1617-(G1617*0.9)), 0)</f>
        <v>0</v>
      </c>
    </row>
    <row r="1618" spans="1:12" x14ac:dyDescent="0.35">
      <c r="A1618" s="8">
        <v>45551</v>
      </c>
      <c r="B1618" s="9" t="s">
        <v>23</v>
      </c>
      <c r="C1618" s="9" t="s">
        <v>34</v>
      </c>
      <c r="D1618" s="9" t="s">
        <v>38</v>
      </c>
      <c r="E1618" s="9" t="s">
        <v>22</v>
      </c>
      <c r="F1618" s="9">
        <v>135</v>
      </c>
      <c r="G1618" s="9">
        <v>186</v>
      </c>
      <c r="H1618" s="9">
        <v>1</v>
      </c>
      <c r="I1618" s="59"/>
      <c r="J1618" s="59"/>
      <c r="K1618" s="59"/>
      <c r="L1618" s="60">
        <f>IF(AND(A1618&gt;=Workings!$B$7, A1618&lt;=Workings!$C$7, B1618="Scheduled", G1618&gt;0, F1618&gt;0, (F1618/G1618)&gt;0.9, OR(D1618="RAK", D1618="CMN", D1618="AGA")), (J1618/F1618)*(F1618-(G1618*0.9)), 0)</f>
        <v>0</v>
      </c>
    </row>
    <row r="1619" spans="1:12" x14ac:dyDescent="0.35">
      <c r="A1619" s="8">
        <v>45551</v>
      </c>
      <c r="B1619" s="9" t="s">
        <v>23</v>
      </c>
      <c r="C1619" s="9" t="s">
        <v>34</v>
      </c>
      <c r="D1619" s="9" t="s">
        <v>21</v>
      </c>
      <c r="E1619" s="9" t="s">
        <v>22</v>
      </c>
      <c r="F1619" s="9">
        <v>152</v>
      </c>
      <c r="G1619" s="9">
        <v>180</v>
      </c>
      <c r="H1619" s="9">
        <v>1</v>
      </c>
      <c r="I1619" s="59"/>
      <c r="J1619" s="59"/>
      <c r="K1619" s="59"/>
      <c r="L1619" s="60">
        <f>IF(AND(A1619&gt;=Workings!$B$7, A1619&lt;=Workings!$C$7, B1619="Scheduled", G1619&gt;0, F1619&gt;0, (F1619/G1619)&gt;0.9, OR(D1619="RAK", D1619="CMN", D1619="AGA")), (J1619/F1619)*(F1619-(G1619*0.9)), 0)</f>
        <v>0</v>
      </c>
    </row>
    <row r="1620" spans="1:12" x14ac:dyDescent="0.35">
      <c r="A1620" s="8">
        <v>45551</v>
      </c>
      <c r="B1620" s="9" t="s">
        <v>23</v>
      </c>
      <c r="C1620" s="9" t="s">
        <v>34</v>
      </c>
      <c r="D1620" s="9" t="s">
        <v>39</v>
      </c>
      <c r="E1620" s="9" t="s">
        <v>22</v>
      </c>
      <c r="F1620" s="9">
        <v>120</v>
      </c>
      <c r="G1620" s="9">
        <v>180</v>
      </c>
      <c r="H1620" s="9">
        <v>1</v>
      </c>
      <c r="I1620" s="59"/>
      <c r="J1620" s="59"/>
      <c r="K1620" s="59"/>
      <c r="L1620" s="60">
        <f>IF(AND(A1620&gt;=Workings!$B$7, A1620&lt;=Workings!$C$7, B1620="Scheduled", G1620&gt;0, F1620&gt;0, (F1620/G1620)&gt;0.9, OR(D1620="RAK", D1620="CMN", D1620="AGA")), (J1620/F1620)*(F1620-(G1620*0.9)), 0)</f>
        <v>0</v>
      </c>
    </row>
    <row r="1621" spans="1:12" x14ac:dyDescent="0.35">
      <c r="A1621" s="8">
        <v>45551</v>
      </c>
      <c r="B1621" s="9" t="s">
        <v>23</v>
      </c>
      <c r="C1621" s="9" t="s">
        <v>34</v>
      </c>
      <c r="D1621" s="9" t="s">
        <v>38</v>
      </c>
      <c r="E1621" s="9" t="s">
        <v>24</v>
      </c>
      <c r="F1621" s="9">
        <v>98</v>
      </c>
      <c r="G1621" s="9">
        <v>186</v>
      </c>
      <c r="H1621" s="9">
        <v>1</v>
      </c>
      <c r="I1621" s="59">
        <v>27.36</v>
      </c>
      <c r="J1621" s="59">
        <v>2357.88</v>
      </c>
      <c r="K1621" s="59">
        <v>626.4</v>
      </c>
      <c r="L1621" s="60">
        <f>IF(AND(A1621&gt;=Workings!$B$7, A1621&lt;=Workings!$C$7, B1621="Scheduled", G1621&gt;0, F1621&gt;0, (F1621/G1621)&gt;0.9, OR(D1621="RAK", D1621="CMN", D1621="AGA")), (J1621/F1621)*(F1621-(G1621*0.9)), 0)</f>
        <v>0</v>
      </c>
    </row>
    <row r="1622" spans="1:12" x14ac:dyDescent="0.35">
      <c r="A1622" s="8">
        <v>45551</v>
      </c>
      <c r="B1622" s="9" t="s">
        <v>23</v>
      </c>
      <c r="C1622" s="9" t="s">
        <v>34</v>
      </c>
      <c r="D1622" s="9" t="s">
        <v>21</v>
      </c>
      <c r="E1622" s="9" t="s">
        <v>24</v>
      </c>
      <c r="F1622" s="9">
        <v>123</v>
      </c>
      <c r="G1622" s="9">
        <v>180</v>
      </c>
      <c r="H1622" s="9">
        <v>1</v>
      </c>
      <c r="I1622" s="59">
        <v>26.33</v>
      </c>
      <c r="J1622" s="59">
        <v>2959.38</v>
      </c>
      <c r="K1622" s="59">
        <v>602.91</v>
      </c>
      <c r="L1622" s="60">
        <f>IF(AND(A1622&gt;=Workings!$B$7, A1622&lt;=Workings!$C$7, B1622="Scheduled", G1622&gt;0, F1622&gt;0, (F1622/G1622)&gt;0.9, OR(D1622="RAK", D1622="CMN", D1622="AGA")), (J1622/F1622)*(F1622-(G1622*0.9)), 0)</f>
        <v>0</v>
      </c>
    </row>
    <row r="1623" spans="1:12" x14ac:dyDescent="0.35">
      <c r="A1623" s="8">
        <v>45551</v>
      </c>
      <c r="B1623" s="9" t="s">
        <v>23</v>
      </c>
      <c r="C1623" s="9" t="s">
        <v>34</v>
      </c>
      <c r="D1623" s="9" t="s">
        <v>39</v>
      </c>
      <c r="E1623" s="9" t="s">
        <v>24</v>
      </c>
      <c r="F1623" s="9">
        <v>124</v>
      </c>
      <c r="G1623" s="9">
        <v>180</v>
      </c>
      <c r="H1623" s="9">
        <v>1</v>
      </c>
      <c r="I1623" s="59">
        <v>35.11</v>
      </c>
      <c r="J1623" s="59">
        <v>2983.44</v>
      </c>
      <c r="K1623" s="59">
        <v>602.91</v>
      </c>
      <c r="L1623" s="60">
        <f>IF(AND(A1623&gt;=Workings!$B$7, A1623&lt;=Workings!$C$7, B1623="Scheduled", G1623&gt;0, F1623&gt;0, (F1623/G1623)&gt;0.9, OR(D1623="RAK", D1623="CMN", D1623="AGA")), (J1623/F1623)*(F1623-(G1623*0.9)), 0)</f>
        <v>0</v>
      </c>
    </row>
    <row r="1624" spans="1:12" x14ac:dyDescent="0.35">
      <c r="A1624" s="8">
        <v>45552</v>
      </c>
      <c r="B1624" s="9" t="s">
        <v>23</v>
      </c>
      <c r="C1624" s="9" t="s">
        <v>34</v>
      </c>
      <c r="D1624" s="9" t="s">
        <v>38</v>
      </c>
      <c r="E1624" s="9" t="s">
        <v>22</v>
      </c>
      <c r="F1624" s="9">
        <v>108</v>
      </c>
      <c r="G1624" s="9">
        <v>189</v>
      </c>
      <c r="H1624" s="9">
        <v>1</v>
      </c>
      <c r="I1624" s="59"/>
      <c r="J1624" s="59"/>
      <c r="K1624" s="59"/>
      <c r="L1624" s="60">
        <f>IF(AND(A1624&gt;=Workings!$B$7, A1624&lt;=Workings!$C$7, B1624="Scheduled", G1624&gt;0, F1624&gt;0, (F1624/G1624)&gt;0.9, OR(D1624="RAK", D1624="CMN", D1624="AGA")), (J1624/F1624)*(F1624-(G1624*0.9)), 0)</f>
        <v>0</v>
      </c>
    </row>
    <row r="1625" spans="1:12" x14ac:dyDescent="0.35">
      <c r="A1625" s="8">
        <v>45552</v>
      </c>
      <c r="B1625" s="9" t="s">
        <v>23</v>
      </c>
      <c r="C1625" s="9" t="s">
        <v>34</v>
      </c>
      <c r="D1625" s="9" t="s">
        <v>38</v>
      </c>
      <c r="E1625" s="9" t="s">
        <v>24</v>
      </c>
      <c r="F1625" s="9">
        <v>102</v>
      </c>
      <c r="G1625" s="9">
        <v>189</v>
      </c>
      <c r="H1625" s="9">
        <v>1</v>
      </c>
      <c r="I1625" s="59">
        <v>27.36</v>
      </c>
      <c r="J1625" s="59">
        <v>2454.12</v>
      </c>
      <c r="K1625" s="59">
        <v>626.4</v>
      </c>
      <c r="L1625" s="60">
        <f>IF(AND(A1625&gt;=Workings!$B$7, A1625&lt;=Workings!$C$7, B1625="Scheduled", G1625&gt;0, F1625&gt;0, (F1625/G1625)&gt;0.9, OR(D1625="RAK", D1625="CMN", D1625="AGA")), (J1625/F1625)*(F1625-(G1625*0.9)), 0)</f>
        <v>0</v>
      </c>
    </row>
    <row r="1626" spans="1:12" x14ac:dyDescent="0.35">
      <c r="A1626" s="8">
        <v>45553</v>
      </c>
      <c r="B1626" s="9" t="s">
        <v>23</v>
      </c>
      <c r="C1626" s="9" t="s">
        <v>34</v>
      </c>
      <c r="D1626" s="9" t="s">
        <v>38</v>
      </c>
      <c r="E1626" s="9" t="s">
        <v>22</v>
      </c>
      <c r="F1626" s="9">
        <v>83</v>
      </c>
      <c r="G1626" s="9">
        <v>189</v>
      </c>
      <c r="H1626" s="9">
        <v>1</v>
      </c>
      <c r="I1626" s="59"/>
      <c r="J1626" s="59"/>
      <c r="K1626" s="59"/>
      <c r="L1626" s="60">
        <f>IF(AND(A1626&gt;=Workings!$B$7, A1626&lt;=Workings!$C$7, B1626="Scheduled", G1626&gt;0, F1626&gt;0, (F1626/G1626)&gt;0.9, OR(D1626="RAK", D1626="CMN", D1626="AGA")), (J1626/F1626)*(F1626-(G1626*0.9)), 0)</f>
        <v>0</v>
      </c>
    </row>
    <row r="1627" spans="1:12" x14ac:dyDescent="0.35">
      <c r="A1627" s="8">
        <v>45553</v>
      </c>
      <c r="B1627" s="9" t="s">
        <v>23</v>
      </c>
      <c r="C1627" s="9" t="s">
        <v>34</v>
      </c>
      <c r="D1627" s="9" t="s">
        <v>21</v>
      </c>
      <c r="E1627" s="9" t="s">
        <v>22</v>
      </c>
      <c r="F1627" s="9">
        <v>93</v>
      </c>
      <c r="G1627" s="9">
        <v>150</v>
      </c>
      <c r="H1627" s="9">
        <v>1</v>
      </c>
      <c r="I1627" s="59"/>
      <c r="J1627" s="59"/>
      <c r="K1627" s="59"/>
      <c r="L1627" s="60">
        <f>IF(AND(A1627&gt;=Workings!$B$7, A1627&lt;=Workings!$C$7, B1627="Scheduled", G1627&gt;0, F1627&gt;0, (F1627/G1627)&gt;0.9, OR(D1627="RAK", D1627="CMN", D1627="AGA")), (J1627/F1627)*(F1627-(G1627*0.9)), 0)</f>
        <v>0</v>
      </c>
    </row>
    <row r="1628" spans="1:12" x14ac:dyDescent="0.35">
      <c r="A1628" s="8">
        <v>45553</v>
      </c>
      <c r="B1628" s="9" t="s">
        <v>23</v>
      </c>
      <c r="C1628" s="9" t="s">
        <v>34</v>
      </c>
      <c r="D1628" s="9" t="s">
        <v>39</v>
      </c>
      <c r="E1628" s="9" t="s">
        <v>22</v>
      </c>
      <c r="F1628" s="9">
        <v>100</v>
      </c>
      <c r="G1628" s="9">
        <v>150</v>
      </c>
      <c r="H1628" s="9">
        <v>1</v>
      </c>
      <c r="I1628" s="59"/>
      <c r="J1628" s="59"/>
      <c r="K1628" s="59"/>
      <c r="L1628" s="60">
        <f>IF(AND(A1628&gt;=Workings!$B$7, A1628&lt;=Workings!$C$7, B1628="Scheduled", G1628&gt;0, F1628&gt;0, (F1628/G1628)&gt;0.9, OR(D1628="RAK", D1628="CMN", D1628="AGA")), (J1628/F1628)*(F1628-(G1628*0.9)), 0)</f>
        <v>0</v>
      </c>
    </row>
    <row r="1629" spans="1:12" x14ac:dyDescent="0.35">
      <c r="A1629" s="8">
        <v>45553</v>
      </c>
      <c r="B1629" s="9" t="s">
        <v>23</v>
      </c>
      <c r="C1629" s="9" t="s">
        <v>34</v>
      </c>
      <c r="D1629" s="9" t="s">
        <v>38</v>
      </c>
      <c r="E1629" s="9" t="s">
        <v>24</v>
      </c>
      <c r="F1629" s="9">
        <v>88</v>
      </c>
      <c r="G1629" s="9">
        <v>189</v>
      </c>
      <c r="H1629" s="9">
        <v>1</v>
      </c>
      <c r="I1629" s="59">
        <v>45.6</v>
      </c>
      <c r="J1629" s="59">
        <v>2117.2800000000002</v>
      </c>
      <c r="K1629" s="59">
        <v>626.4</v>
      </c>
      <c r="L1629" s="60">
        <f>IF(AND(A1629&gt;=Workings!$B$7, A1629&lt;=Workings!$C$7, B1629="Scheduled", G1629&gt;0, F1629&gt;0, (F1629/G1629)&gt;0.9, OR(D1629="RAK", D1629="CMN", D1629="AGA")), (J1629/F1629)*(F1629-(G1629*0.9)), 0)</f>
        <v>0</v>
      </c>
    </row>
    <row r="1630" spans="1:12" x14ac:dyDescent="0.35">
      <c r="A1630" s="8">
        <v>45553</v>
      </c>
      <c r="B1630" s="9" t="s">
        <v>23</v>
      </c>
      <c r="C1630" s="9" t="s">
        <v>34</v>
      </c>
      <c r="D1630" s="9" t="s">
        <v>39</v>
      </c>
      <c r="E1630" s="9" t="s">
        <v>24</v>
      </c>
      <c r="F1630" s="9">
        <v>105</v>
      </c>
      <c r="G1630" s="9">
        <v>150</v>
      </c>
      <c r="H1630" s="9">
        <v>1</v>
      </c>
      <c r="I1630" s="59">
        <v>38.76</v>
      </c>
      <c r="J1630" s="59">
        <v>2526.3000000000002</v>
      </c>
      <c r="K1630" s="59">
        <v>532.44000000000005</v>
      </c>
      <c r="L1630" s="60">
        <f>IF(AND(A1630&gt;=Workings!$B$7, A1630&lt;=Workings!$C$7, B1630="Scheduled", G1630&gt;0, F1630&gt;0, (F1630/G1630)&gt;0.9, OR(D1630="RAK", D1630="CMN", D1630="AGA")), (J1630/F1630)*(F1630-(G1630*0.9)), 0)</f>
        <v>0</v>
      </c>
    </row>
    <row r="1631" spans="1:12" x14ac:dyDescent="0.35">
      <c r="A1631" s="8">
        <v>45553</v>
      </c>
      <c r="B1631" s="9" t="s">
        <v>23</v>
      </c>
      <c r="C1631" s="9" t="s">
        <v>34</v>
      </c>
      <c r="D1631" s="9" t="s">
        <v>21</v>
      </c>
      <c r="E1631" s="9" t="s">
        <v>24</v>
      </c>
      <c r="F1631" s="9">
        <v>80</v>
      </c>
      <c r="G1631" s="9">
        <v>150</v>
      </c>
      <c r="H1631" s="9">
        <v>1</v>
      </c>
      <c r="I1631" s="59">
        <v>23.26</v>
      </c>
      <c r="J1631" s="59">
        <v>1924.8</v>
      </c>
      <c r="K1631" s="59">
        <v>532.44000000000005</v>
      </c>
      <c r="L1631" s="60">
        <f>IF(AND(A1631&gt;=Workings!$B$7, A1631&lt;=Workings!$C$7, B1631="Scheduled", G1631&gt;0, F1631&gt;0, (F1631/G1631)&gt;0.9, OR(D1631="RAK", D1631="CMN", D1631="AGA")), (J1631/F1631)*(F1631-(G1631*0.9)), 0)</f>
        <v>0</v>
      </c>
    </row>
    <row r="1632" spans="1:12" x14ac:dyDescent="0.35">
      <c r="A1632" s="8">
        <v>45554</v>
      </c>
      <c r="B1632" s="9" t="s">
        <v>23</v>
      </c>
      <c r="C1632" s="9" t="s">
        <v>34</v>
      </c>
      <c r="D1632" s="9" t="s">
        <v>38</v>
      </c>
      <c r="E1632" s="9" t="s">
        <v>22</v>
      </c>
      <c r="F1632" s="9">
        <v>123</v>
      </c>
      <c r="G1632" s="9">
        <v>189</v>
      </c>
      <c r="H1632" s="9">
        <v>1</v>
      </c>
      <c r="I1632" s="59"/>
      <c r="J1632" s="59"/>
      <c r="K1632" s="59"/>
      <c r="L1632" s="60">
        <f>IF(AND(A1632&gt;=Workings!$B$7, A1632&lt;=Workings!$C$7, B1632="Scheduled", G1632&gt;0, F1632&gt;0, (F1632/G1632)&gt;0.9, OR(D1632="RAK", D1632="CMN", D1632="AGA")), (J1632/F1632)*(F1632-(G1632*0.9)), 0)</f>
        <v>0</v>
      </c>
    </row>
    <row r="1633" spans="1:12" x14ac:dyDescent="0.35">
      <c r="A1633" s="8">
        <v>45554</v>
      </c>
      <c r="B1633" s="9" t="s">
        <v>23</v>
      </c>
      <c r="C1633" s="9" t="s">
        <v>34</v>
      </c>
      <c r="D1633" s="9" t="s">
        <v>21</v>
      </c>
      <c r="E1633" s="9" t="s">
        <v>22</v>
      </c>
      <c r="F1633" s="9">
        <v>89</v>
      </c>
      <c r="G1633" s="9">
        <v>150</v>
      </c>
      <c r="H1633" s="9">
        <v>1</v>
      </c>
      <c r="I1633" s="59"/>
      <c r="J1633" s="59"/>
      <c r="K1633" s="59"/>
      <c r="L1633" s="60">
        <f>IF(AND(A1633&gt;=Workings!$B$7, A1633&lt;=Workings!$C$7, B1633="Scheduled", G1633&gt;0, F1633&gt;0, (F1633/G1633)&gt;0.9, OR(D1633="RAK", D1633="CMN", D1633="AGA")), (J1633/F1633)*(F1633-(G1633*0.9)), 0)</f>
        <v>0</v>
      </c>
    </row>
    <row r="1634" spans="1:12" x14ac:dyDescent="0.35">
      <c r="A1634" s="8">
        <v>45554</v>
      </c>
      <c r="B1634" s="9" t="s">
        <v>23</v>
      </c>
      <c r="C1634" s="9" t="s">
        <v>34</v>
      </c>
      <c r="D1634" s="9" t="s">
        <v>38</v>
      </c>
      <c r="E1634" s="9" t="s">
        <v>24</v>
      </c>
      <c r="F1634" s="9">
        <v>102</v>
      </c>
      <c r="G1634" s="9">
        <v>189</v>
      </c>
      <c r="H1634" s="9">
        <v>1</v>
      </c>
      <c r="I1634" s="59">
        <v>45.6</v>
      </c>
      <c r="J1634" s="59">
        <v>2454.12</v>
      </c>
      <c r="K1634" s="59">
        <v>626.4</v>
      </c>
      <c r="L1634" s="60">
        <f>IF(AND(A1634&gt;=Workings!$B$7, A1634&lt;=Workings!$C$7, B1634="Scheduled", G1634&gt;0, F1634&gt;0, (F1634/G1634)&gt;0.9, OR(D1634="RAK", D1634="CMN", D1634="AGA")), (J1634/F1634)*(F1634-(G1634*0.9)), 0)</f>
        <v>0</v>
      </c>
    </row>
    <row r="1635" spans="1:12" x14ac:dyDescent="0.35">
      <c r="A1635" s="8">
        <v>45554</v>
      </c>
      <c r="B1635" s="9" t="s">
        <v>23</v>
      </c>
      <c r="C1635" s="9" t="s">
        <v>34</v>
      </c>
      <c r="D1635" s="9" t="s">
        <v>21</v>
      </c>
      <c r="E1635" s="9" t="s">
        <v>24</v>
      </c>
      <c r="F1635" s="9">
        <v>108</v>
      </c>
      <c r="G1635" s="9">
        <v>150</v>
      </c>
      <c r="H1635" s="9">
        <v>1</v>
      </c>
      <c r="I1635" s="59">
        <v>31.01</v>
      </c>
      <c r="J1635" s="59">
        <v>2598.48</v>
      </c>
      <c r="K1635" s="59">
        <v>532.44000000000005</v>
      </c>
      <c r="L1635" s="60">
        <f>IF(AND(A1635&gt;=Workings!$B$7, A1635&lt;=Workings!$C$7, B1635="Scheduled", G1635&gt;0, F1635&gt;0, (F1635/G1635)&gt;0.9, OR(D1635="RAK", D1635="CMN", D1635="AGA")), (J1635/F1635)*(F1635-(G1635*0.9)), 0)</f>
        <v>0</v>
      </c>
    </row>
    <row r="1636" spans="1:12" x14ac:dyDescent="0.35">
      <c r="A1636" s="8">
        <v>45555</v>
      </c>
      <c r="B1636" s="9" t="s">
        <v>23</v>
      </c>
      <c r="C1636" s="9" t="s">
        <v>34</v>
      </c>
      <c r="D1636" s="9" t="s">
        <v>38</v>
      </c>
      <c r="E1636" s="9" t="s">
        <v>22</v>
      </c>
      <c r="F1636" s="9">
        <v>106</v>
      </c>
      <c r="G1636" s="9">
        <v>180</v>
      </c>
      <c r="H1636" s="9">
        <v>1</v>
      </c>
      <c r="I1636" s="59"/>
      <c r="J1636" s="59"/>
      <c r="K1636" s="59"/>
      <c r="L1636" s="60">
        <f>IF(AND(A1636&gt;=Workings!$B$7, A1636&lt;=Workings!$C$7, B1636="Scheduled", G1636&gt;0, F1636&gt;0, (F1636/G1636)&gt;0.9, OR(D1636="RAK", D1636="CMN", D1636="AGA")), (J1636/F1636)*(F1636-(G1636*0.9)), 0)</f>
        <v>0</v>
      </c>
    </row>
    <row r="1637" spans="1:12" x14ac:dyDescent="0.35">
      <c r="A1637" s="8">
        <v>45555</v>
      </c>
      <c r="B1637" s="9" t="s">
        <v>23</v>
      </c>
      <c r="C1637" s="9" t="s">
        <v>34</v>
      </c>
      <c r="D1637" s="9" t="s">
        <v>39</v>
      </c>
      <c r="E1637" s="9" t="s">
        <v>22</v>
      </c>
      <c r="F1637" s="9">
        <v>124</v>
      </c>
      <c r="G1637" s="9">
        <v>150</v>
      </c>
      <c r="H1637" s="9">
        <v>1</v>
      </c>
      <c r="I1637" s="59"/>
      <c r="J1637" s="59"/>
      <c r="K1637" s="59"/>
      <c r="L1637" s="60">
        <f>IF(AND(A1637&gt;=Workings!$B$7, A1637&lt;=Workings!$C$7, B1637="Scheduled", G1637&gt;0, F1637&gt;0, (F1637/G1637)&gt;0.9, OR(D1637="RAK", D1637="CMN", D1637="AGA")), (J1637/F1637)*(F1637-(G1637*0.9)), 0)</f>
        <v>0</v>
      </c>
    </row>
    <row r="1638" spans="1:12" x14ac:dyDescent="0.35">
      <c r="A1638" s="8">
        <v>45555</v>
      </c>
      <c r="B1638" s="9" t="s">
        <v>23</v>
      </c>
      <c r="C1638" s="9" t="s">
        <v>34</v>
      </c>
      <c r="D1638" s="9" t="s">
        <v>21</v>
      </c>
      <c r="E1638" s="9" t="s">
        <v>22</v>
      </c>
      <c r="F1638" s="9">
        <v>123</v>
      </c>
      <c r="G1638" s="9">
        <v>150</v>
      </c>
      <c r="H1638" s="9">
        <v>1</v>
      </c>
      <c r="I1638" s="59"/>
      <c r="J1638" s="59"/>
      <c r="K1638" s="59"/>
      <c r="L1638" s="60">
        <f>IF(AND(A1638&gt;=Workings!$B$7, A1638&lt;=Workings!$C$7, B1638="Scheduled", G1638&gt;0, F1638&gt;0, (F1638/G1638)&gt;0.9, OR(D1638="RAK", D1638="CMN", D1638="AGA")), (J1638/F1638)*(F1638-(G1638*0.9)), 0)</f>
        <v>0</v>
      </c>
    </row>
    <row r="1639" spans="1:12" x14ac:dyDescent="0.35">
      <c r="A1639" s="8">
        <v>45555</v>
      </c>
      <c r="B1639" s="9" t="s">
        <v>23</v>
      </c>
      <c r="C1639" s="9" t="s">
        <v>34</v>
      </c>
      <c r="D1639" s="9" t="s">
        <v>38</v>
      </c>
      <c r="E1639" s="9" t="s">
        <v>24</v>
      </c>
      <c r="F1639" s="9">
        <v>134</v>
      </c>
      <c r="G1639" s="9">
        <v>180</v>
      </c>
      <c r="H1639" s="9">
        <v>1</v>
      </c>
      <c r="I1639" s="59">
        <v>26.33</v>
      </c>
      <c r="J1639" s="59">
        <v>3224.04</v>
      </c>
      <c r="K1639" s="59">
        <v>602.91</v>
      </c>
      <c r="L1639" s="60">
        <f>IF(AND(A1639&gt;=Workings!$B$7, A1639&lt;=Workings!$C$7, B1639="Scheduled", G1639&gt;0, F1639&gt;0, (F1639/G1639)&gt;0.9, OR(D1639="RAK", D1639="CMN", D1639="AGA")), (J1639/F1639)*(F1639-(G1639*0.9)), 0)</f>
        <v>0</v>
      </c>
    </row>
    <row r="1640" spans="1:12" x14ac:dyDescent="0.35">
      <c r="A1640" s="8">
        <v>45555</v>
      </c>
      <c r="B1640" s="9" t="s">
        <v>23</v>
      </c>
      <c r="C1640" s="9" t="s">
        <v>34</v>
      </c>
      <c r="D1640" s="9" t="s">
        <v>39</v>
      </c>
      <c r="E1640" s="9" t="s">
        <v>24</v>
      </c>
      <c r="F1640" s="9">
        <v>135</v>
      </c>
      <c r="G1640" s="9">
        <v>150</v>
      </c>
      <c r="H1640" s="9">
        <v>1</v>
      </c>
      <c r="I1640" s="59">
        <v>31.01</v>
      </c>
      <c r="J1640" s="59">
        <v>3248.1</v>
      </c>
      <c r="K1640" s="59">
        <v>532.44000000000005</v>
      </c>
      <c r="L1640" s="60">
        <f>IF(AND(A1640&gt;=Workings!$B$7, A1640&lt;=Workings!$C$7, B1640="Scheduled", G1640&gt;0, F1640&gt;0, (F1640/G1640)&gt;0.9, OR(D1640="RAK", D1640="CMN", D1640="AGA")), (J1640/F1640)*(F1640-(G1640*0.9)), 0)</f>
        <v>0</v>
      </c>
    </row>
    <row r="1641" spans="1:12" x14ac:dyDescent="0.35">
      <c r="A1641" s="8">
        <v>45555</v>
      </c>
      <c r="B1641" s="9" t="s">
        <v>23</v>
      </c>
      <c r="C1641" s="9" t="s">
        <v>34</v>
      </c>
      <c r="D1641" s="9" t="s">
        <v>21</v>
      </c>
      <c r="E1641" s="9" t="s">
        <v>24</v>
      </c>
      <c r="F1641" s="9">
        <v>144</v>
      </c>
      <c r="G1641" s="9">
        <v>150</v>
      </c>
      <c r="H1641" s="9">
        <v>1</v>
      </c>
      <c r="I1641" s="59">
        <v>23.26</v>
      </c>
      <c r="J1641" s="59">
        <v>3464.64</v>
      </c>
      <c r="K1641" s="59">
        <v>532.44000000000005</v>
      </c>
      <c r="L1641" s="60">
        <f>IF(AND(A1641&gt;=Workings!$B$7, A1641&lt;=Workings!$C$7, B1641="Scheduled", G1641&gt;0, F1641&gt;0, (F1641/G1641)&gt;0.9, OR(D1641="RAK", D1641="CMN", D1641="AGA")), (J1641/F1641)*(F1641-(G1641*0.9)), 0)</f>
        <v>216.54</v>
      </c>
    </row>
    <row r="1642" spans="1:12" x14ac:dyDescent="0.35">
      <c r="A1642" s="8">
        <v>45556</v>
      </c>
      <c r="B1642" s="9" t="s">
        <v>23</v>
      </c>
      <c r="C1642" s="9" t="s">
        <v>34</v>
      </c>
      <c r="D1642" s="9" t="s">
        <v>38</v>
      </c>
      <c r="E1642" s="9" t="s">
        <v>22</v>
      </c>
      <c r="F1642" s="9">
        <v>124</v>
      </c>
      <c r="G1642" s="9">
        <v>186</v>
      </c>
      <c r="H1642" s="9">
        <v>1</v>
      </c>
      <c r="I1642" s="59"/>
      <c r="J1642" s="59"/>
      <c r="K1642" s="59"/>
      <c r="L1642" s="60">
        <f>IF(AND(A1642&gt;=Workings!$B$7, A1642&lt;=Workings!$C$7, B1642="Scheduled", G1642&gt;0, F1642&gt;0, (F1642/G1642)&gt;0.9, OR(D1642="RAK", D1642="CMN", D1642="AGA")), (J1642/F1642)*(F1642-(G1642*0.9)), 0)</f>
        <v>0</v>
      </c>
    </row>
    <row r="1643" spans="1:12" x14ac:dyDescent="0.35">
      <c r="A1643" s="8">
        <v>45556</v>
      </c>
      <c r="B1643" s="9" t="s">
        <v>23</v>
      </c>
      <c r="C1643" s="9" t="s">
        <v>34</v>
      </c>
      <c r="D1643" s="9" t="s">
        <v>21</v>
      </c>
      <c r="E1643" s="9" t="s">
        <v>22</v>
      </c>
      <c r="F1643" s="9">
        <v>108</v>
      </c>
      <c r="G1643" s="9">
        <v>148</v>
      </c>
      <c r="H1643" s="9">
        <v>1</v>
      </c>
      <c r="I1643" s="59"/>
      <c r="J1643" s="59"/>
      <c r="K1643" s="59"/>
      <c r="L1643" s="60">
        <f>IF(AND(A1643&gt;=Workings!$B$7, A1643&lt;=Workings!$C$7, B1643="Scheduled", G1643&gt;0, F1643&gt;0, (F1643/G1643)&gt;0.9, OR(D1643="RAK", D1643="CMN", D1643="AGA")), (J1643/F1643)*(F1643-(G1643*0.9)), 0)</f>
        <v>0</v>
      </c>
    </row>
    <row r="1644" spans="1:12" x14ac:dyDescent="0.35">
      <c r="A1644" s="8">
        <v>45556</v>
      </c>
      <c r="B1644" s="9" t="s">
        <v>23</v>
      </c>
      <c r="C1644" s="9" t="s">
        <v>34</v>
      </c>
      <c r="D1644" s="9" t="s">
        <v>38</v>
      </c>
      <c r="E1644" s="9" t="s">
        <v>24</v>
      </c>
      <c r="F1644" s="9">
        <v>139</v>
      </c>
      <c r="G1644" s="9">
        <v>186</v>
      </c>
      <c r="H1644" s="9">
        <v>1</v>
      </c>
      <c r="I1644" s="59">
        <v>45.6</v>
      </c>
      <c r="J1644" s="59">
        <v>3344.34</v>
      </c>
      <c r="K1644" s="59">
        <v>626.4</v>
      </c>
      <c r="L1644" s="60">
        <f>IF(AND(A1644&gt;=Workings!$B$7, A1644&lt;=Workings!$C$7, B1644="Scheduled", G1644&gt;0, F1644&gt;0, (F1644/G1644)&gt;0.9, OR(D1644="RAK", D1644="CMN", D1644="AGA")), (J1644/F1644)*(F1644-(G1644*0.9)), 0)</f>
        <v>0</v>
      </c>
    </row>
    <row r="1645" spans="1:12" x14ac:dyDescent="0.35">
      <c r="A1645" s="8">
        <v>45556</v>
      </c>
      <c r="B1645" s="9" t="s">
        <v>23</v>
      </c>
      <c r="C1645" s="9" t="s">
        <v>34</v>
      </c>
      <c r="D1645" s="9" t="s">
        <v>21</v>
      </c>
      <c r="E1645" s="9" t="s">
        <v>24</v>
      </c>
      <c r="F1645" s="9">
        <v>104</v>
      </c>
      <c r="G1645" s="9">
        <v>148</v>
      </c>
      <c r="H1645" s="9">
        <v>1</v>
      </c>
      <c r="I1645" s="59">
        <v>31.01</v>
      </c>
      <c r="J1645" s="59">
        <v>2502.2399999999998</v>
      </c>
      <c r="K1645" s="59">
        <v>532.44000000000005</v>
      </c>
      <c r="L1645" s="60">
        <f>IF(AND(A1645&gt;=Workings!$B$7, A1645&lt;=Workings!$C$7, B1645="Scheduled", G1645&gt;0, F1645&gt;0, (F1645/G1645)&gt;0.9, OR(D1645="RAK", D1645="CMN", D1645="AGA")), (J1645/F1645)*(F1645-(G1645*0.9)), 0)</f>
        <v>0</v>
      </c>
    </row>
    <row r="1646" spans="1:12" x14ac:dyDescent="0.35">
      <c r="A1646" s="8">
        <v>45557</v>
      </c>
      <c r="B1646" s="9" t="s">
        <v>23</v>
      </c>
      <c r="C1646" s="9" t="s">
        <v>34</v>
      </c>
      <c r="D1646" s="9" t="s">
        <v>38</v>
      </c>
      <c r="E1646" s="9" t="s">
        <v>22</v>
      </c>
      <c r="F1646" s="9">
        <v>106</v>
      </c>
      <c r="G1646" s="9">
        <v>150</v>
      </c>
      <c r="H1646" s="9">
        <v>1</v>
      </c>
      <c r="I1646" s="59"/>
      <c r="J1646" s="59"/>
      <c r="K1646" s="59"/>
      <c r="L1646" s="60">
        <f>IF(AND(A1646&gt;=Workings!$B$7, A1646&lt;=Workings!$C$7, B1646="Scheduled", G1646&gt;0, F1646&gt;0, (F1646/G1646)&gt;0.9, OR(D1646="RAK", D1646="CMN", D1646="AGA")), (J1646/F1646)*(F1646-(G1646*0.9)), 0)</f>
        <v>0</v>
      </c>
    </row>
    <row r="1647" spans="1:12" x14ac:dyDescent="0.35">
      <c r="A1647" s="8">
        <v>45557</v>
      </c>
      <c r="B1647" s="9" t="s">
        <v>23</v>
      </c>
      <c r="C1647" s="9" t="s">
        <v>34</v>
      </c>
      <c r="D1647" s="9" t="s">
        <v>21</v>
      </c>
      <c r="E1647" s="9" t="s">
        <v>22</v>
      </c>
      <c r="F1647" s="9">
        <v>85</v>
      </c>
      <c r="G1647" s="9">
        <v>150</v>
      </c>
      <c r="H1647" s="9">
        <v>1</v>
      </c>
      <c r="I1647" s="59"/>
      <c r="J1647" s="59"/>
      <c r="K1647" s="59"/>
      <c r="L1647" s="60">
        <f>IF(AND(A1647&gt;=Workings!$B$7, A1647&lt;=Workings!$C$7, B1647="Scheduled", G1647&gt;0, F1647&gt;0, (F1647/G1647)&gt;0.9, OR(D1647="RAK", D1647="CMN", D1647="AGA")), (J1647/F1647)*(F1647-(G1647*0.9)), 0)</f>
        <v>0</v>
      </c>
    </row>
    <row r="1648" spans="1:12" x14ac:dyDescent="0.35">
      <c r="A1648" s="8">
        <v>45557</v>
      </c>
      <c r="B1648" s="9" t="s">
        <v>23</v>
      </c>
      <c r="C1648" s="9" t="s">
        <v>34</v>
      </c>
      <c r="D1648" s="9" t="s">
        <v>39</v>
      </c>
      <c r="E1648" s="9" t="s">
        <v>22</v>
      </c>
      <c r="F1648" s="9">
        <v>91</v>
      </c>
      <c r="G1648" s="9">
        <v>150</v>
      </c>
      <c r="H1648" s="9">
        <v>1</v>
      </c>
      <c r="I1648" s="59"/>
      <c r="J1648" s="59"/>
      <c r="K1648" s="59"/>
      <c r="L1648" s="60">
        <f>IF(AND(A1648&gt;=Workings!$B$7, A1648&lt;=Workings!$C$7, B1648="Scheduled", G1648&gt;0, F1648&gt;0, (F1648/G1648)&gt;0.9, OR(D1648="RAK", D1648="CMN", D1648="AGA")), (J1648/F1648)*(F1648-(G1648*0.9)), 0)</f>
        <v>0</v>
      </c>
    </row>
    <row r="1649" spans="1:12" x14ac:dyDescent="0.35">
      <c r="A1649" s="8">
        <v>45557</v>
      </c>
      <c r="B1649" s="9" t="s">
        <v>23</v>
      </c>
      <c r="C1649" s="9" t="s">
        <v>34</v>
      </c>
      <c r="D1649" s="9" t="s">
        <v>38</v>
      </c>
      <c r="E1649" s="9" t="s">
        <v>24</v>
      </c>
      <c r="F1649" s="9">
        <v>140</v>
      </c>
      <c r="G1649" s="9">
        <v>150</v>
      </c>
      <c r="H1649" s="9">
        <v>1</v>
      </c>
      <c r="I1649" s="59">
        <v>38.76</v>
      </c>
      <c r="J1649" s="59">
        <v>3368.4</v>
      </c>
      <c r="K1649" s="59">
        <v>532.44000000000005</v>
      </c>
      <c r="L1649" s="60">
        <f>IF(AND(A1649&gt;=Workings!$B$7, A1649&lt;=Workings!$C$7, B1649="Scheduled", G1649&gt;0, F1649&gt;0, (F1649/G1649)&gt;0.9, OR(D1649="RAK", D1649="CMN", D1649="AGA")), (J1649/F1649)*(F1649-(G1649*0.9)), 0)</f>
        <v>120.30000000000001</v>
      </c>
    </row>
    <row r="1650" spans="1:12" x14ac:dyDescent="0.35">
      <c r="A1650" s="8">
        <v>45557</v>
      </c>
      <c r="B1650" s="9" t="s">
        <v>23</v>
      </c>
      <c r="C1650" s="9" t="s">
        <v>34</v>
      </c>
      <c r="D1650" s="9" t="s">
        <v>21</v>
      </c>
      <c r="E1650" s="9" t="s">
        <v>24</v>
      </c>
      <c r="F1650" s="9">
        <v>143</v>
      </c>
      <c r="G1650" s="9">
        <v>150</v>
      </c>
      <c r="H1650" s="9">
        <v>1</v>
      </c>
      <c r="I1650" s="59">
        <v>31.01</v>
      </c>
      <c r="J1650" s="59">
        <v>3440.58</v>
      </c>
      <c r="K1650" s="59">
        <v>532.44000000000005</v>
      </c>
      <c r="L1650" s="60">
        <f>IF(AND(A1650&gt;=Workings!$B$7, A1650&lt;=Workings!$C$7, B1650="Scheduled", G1650&gt;0, F1650&gt;0, (F1650/G1650)&gt;0.9, OR(D1650="RAK", D1650="CMN", D1650="AGA")), (J1650/F1650)*(F1650-(G1650*0.9)), 0)</f>
        <v>192.48</v>
      </c>
    </row>
    <row r="1651" spans="1:12" x14ac:dyDescent="0.35">
      <c r="A1651" s="8">
        <v>45557</v>
      </c>
      <c r="B1651" s="9" t="s">
        <v>23</v>
      </c>
      <c r="C1651" s="9" t="s">
        <v>34</v>
      </c>
      <c r="D1651" s="9" t="s">
        <v>39</v>
      </c>
      <c r="E1651" s="9" t="s">
        <v>24</v>
      </c>
      <c r="F1651" s="9">
        <v>128</v>
      </c>
      <c r="G1651" s="9">
        <v>150</v>
      </c>
      <c r="H1651" s="9">
        <v>1</v>
      </c>
      <c r="I1651" s="59">
        <v>31.01</v>
      </c>
      <c r="J1651" s="59">
        <v>3079.68</v>
      </c>
      <c r="K1651" s="59">
        <v>532.44000000000005</v>
      </c>
      <c r="L1651" s="60">
        <f>IF(AND(A1651&gt;=Workings!$B$7, A1651&lt;=Workings!$C$7, B1651="Scheduled", G1651&gt;0, F1651&gt;0, (F1651/G1651)&gt;0.9, OR(D1651="RAK", D1651="CMN", D1651="AGA")), (J1651/F1651)*(F1651-(G1651*0.9)), 0)</f>
        <v>0</v>
      </c>
    </row>
    <row r="1652" spans="1:12" x14ac:dyDescent="0.35">
      <c r="A1652" s="8">
        <v>45558</v>
      </c>
      <c r="B1652" s="9" t="s">
        <v>23</v>
      </c>
      <c r="C1652" s="9" t="s">
        <v>34</v>
      </c>
      <c r="D1652" s="9" t="s">
        <v>38</v>
      </c>
      <c r="E1652" s="9" t="s">
        <v>22</v>
      </c>
      <c r="F1652" s="9">
        <v>130</v>
      </c>
      <c r="G1652" s="9">
        <v>180</v>
      </c>
      <c r="H1652" s="9">
        <v>1</v>
      </c>
      <c r="I1652" s="59"/>
      <c r="J1652" s="59"/>
      <c r="K1652" s="59"/>
      <c r="L1652" s="60">
        <f>IF(AND(A1652&gt;=Workings!$B$7, A1652&lt;=Workings!$C$7, B1652="Scheduled", G1652&gt;0, F1652&gt;0, (F1652/G1652)&gt;0.9, OR(D1652="RAK", D1652="CMN", D1652="AGA")), (J1652/F1652)*(F1652-(G1652*0.9)), 0)</f>
        <v>0</v>
      </c>
    </row>
    <row r="1653" spans="1:12" x14ac:dyDescent="0.35">
      <c r="A1653" s="8">
        <v>45558</v>
      </c>
      <c r="B1653" s="9" t="s">
        <v>23</v>
      </c>
      <c r="C1653" s="9" t="s">
        <v>34</v>
      </c>
      <c r="D1653" s="9" t="s">
        <v>21</v>
      </c>
      <c r="E1653" s="9" t="s">
        <v>22</v>
      </c>
      <c r="F1653" s="9">
        <v>172</v>
      </c>
      <c r="G1653" s="9">
        <v>180</v>
      </c>
      <c r="H1653" s="9">
        <v>1</v>
      </c>
      <c r="I1653" s="59"/>
      <c r="J1653" s="59"/>
      <c r="K1653" s="59"/>
      <c r="L1653" s="60">
        <f>IF(AND(A1653&gt;=Workings!$B$7, A1653&lt;=Workings!$C$7, B1653="Scheduled", G1653&gt;0, F1653&gt;0, (F1653/G1653)&gt;0.9, OR(D1653="RAK", D1653="CMN", D1653="AGA")), (J1653/F1653)*(F1653-(G1653*0.9)), 0)</f>
        <v>0</v>
      </c>
    </row>
    <row r="1654" spans="1:12" x14ac:dyDescent="0.35">
      <c r="A1654" s="8">
        <v>45558</v>
      </c>
      <c r="B1654" s="9" t="s">
        <v>23</v>
      </c>
      <c r="C1654" s="9" t="s">
        <v>34</v>
      </c>
      <c r="D1654" s="9" t="s">
        <v>39</v>
      </c>
      <c r="E1654" s="9" t="s">
        <v>22</v>
      </c>
      <c r="F1654" s="9">
        <v>83</v>
      </c>
      <c r="G1654" s="9">
        <v>180</v>
      </c>
      <c r="H1654" s="9">
        <v>1</v>
      </c>
      <c r="I1654" s="59"/>
      <c r="J1654" s="59"/>
      <c r="K1654" s="59"/>
      <c r="L1654" s="60">
        <f>IF(AND(A1654&gt;=Workings!$B$7, A1654&lt;=Workings!$C$7, B1654="Scheduled", G1654&gt;0, F1654&gt;0, (F1654/G1654)&gt;0.9, OR(D1654="RAK", D1654="CMN", D1654="AGA")), (J1654/F1654)*(F1654-(G1654*0.9)), 0)</f>
        <v>0</v>
      </c>
    </row>
    <row r="1655" spans="1:12" x14ac:dyDescent="0.35">
      <c r="A1655" s="8">
        <v>45558</v>
      </c>
      <c r="B1655" s="9" t="s">
        <v>23</v>
      </c>
      <c r="C1655" s="9" t="s">
        <v>34</v>
      </c>
      <c r="D1655" s="9" t="s">
        <v>38</v>
      </c>
      <c r="E1655" s="9" t="s">
        <v>24</v>
      </c>
      <c r="F1655" s="9">
        <v>119</v>
      </c>
      <c r="G1655" s="9">
        <v>180</v>
      </c>
      <c r="H1655" s="9">
        <v>1</v>
      </c>
      <c r="I1655" s="59">
        <v>35.11</v>
      </c>
      <c r="J1655" s="59">
        <v>2863.14</v>
      </c>
      <c r="K1655" s="59">
        <v>602.91</v>
      </c>
      <c r="L1655" s="60">
        <f>IF(AND(A1655&gt;=Workings!$B$7, A1655&lt;=Workings!$C$7, B1655="Scheduled", G1655&gt;0, F1655&gt;0, (F1655/G1655)&gt;0.9, OR(D1655="RAK", D1655="CMN", D1655="AGA")), (J1655/F1655)*(F1655-(G1655*0.9)), 0)</f>
        <v>0</v>
      </c>
    </row>
    <row r="1656" spans="1:12" x14ac:dyDescent="0.35">
      <c r="A1656" s="8">
        <v>45558</v>
      </c>
      <c r="B1656" s="9" t="s">
        <v>23</v>
      </c>
      <c r="C1656" s="9" t="s">
        <v>34</v>
      </c>
      <c r="D1656" s="9" t="s">
        <v>21</v>
      </c>
      <c r="E1656" s="9" t="s">
        <v>24</v>
      </c>
      <c r="F1656" s="9">
        <v>119</v>
      </c>
      <c r="G1656" s="9">
        <v>180</v>
      </c>
      <c r="H1656" s="9">
        <v>1</v>
      </c>
      <c r="I1656" s="59">
        <v>43.89</v>
      </c>
      <c r="J1656" s="59">
        <v>2863.14</v>
      </c>
      <c r="K1656" s="59">
        <v>602.91</v>
      </c>
      <c r="L1656" s="60">
        <f>IF(AND(A1656&gt;=Workings!$B$7, A1656&lt;=Workings!$C$7, B1656="Scheduled", G1656&gt;0, F1656&gt;0, (F1656/G1656)&gt;0.9, OR(D1656="RAK", D1656="CMN", D1656="AGA")), (J1656/F1656)*(F1656-(G1656*0.9)), 0)</f>
        <v>0</v>
      </c>
    </row>
    <row r="1657" spans="1:12" x14ac:dyDescent="0.35">
      <c r="A1657" s="8">
        <v>45558</v>
      </c>
      <c r="B1657" s="9" t="s">
        <v>23</v>
      </c>
      <c r="C1657" s="9" t="s">
        <v>34</v>
      </c>
      <c r="D1657" s="9" t="s">
        <v>39</v>
      </c>
      <c r="E1657" s="9" t="s">
        <v>24</v>
      </c>
      <c r="F1657" s="9">
        <v>152</v>
      </c>
      <c r="G1657" s="9">
        <v>180</v>
      </c>
      <c r="H1657" s="9">
        <v>1</v>
      </c>
      <c r="I1657" s="59">
        <v>61.45</v>
      </c>
      <c r="J1657" s="59">
        <v>3657.12</v>
      </c>
      <c r="K1657" s="59">
        <v>602.91</v>
      </c>
      <c r="L1657" s="60">
        <f>IF(AND(A1657&gt;=Workings!$B$7, A1657&lt;=Workings!$C$7, B1657="Scheduled", G1657&gt;0, F1657&gt;0, (F1657/G1657)&gt;0.9, OR(D1657="RAK", D1657="CMN", D1657="AGA")), (J1657/F1657)*(F1657-(G1657*0.9)), 0)</f>
        <v>0</v>
      </c>
    </row>
    <row r="1658" spans="1:12" x14ac:dyDescent="0.35">
      <c r="A1658" s="8">
        <v>45559</v>
      </c>
      <c r="B1658" s="9" t="s">
        <v>23</v>
      </c>
      <c r="C1658" s="9" t="s">
        <v>34</v>
      </c>
      <c r="D1658" s="9" t="s">
        <v>38</v>
      </c>
      <c r="E1658" s="9" t="s">
        <v>22</v>
      </c>
      <c r="F1658" s="9">
        <v>73</v>
      </c>
      <c r="G1658" s="9">
        <v>189</v>
      </c>
      <c r="H1658" s="9">
        <v>1</v>
      </c>
      <c r="I1658" s="59"/>
      <c r="J1658" s="59"/>
      <c r="K1658" s="59"/>
      <c r="L1658" s="60">
        <f>IF(AND(A1658&gt;=Workings!$B$7, A1658&lt;=Workings!$C$7, B1658="Scheduled", G1658&gt;0, F1658&gt;0, (F1658/G1658)&gt;0.9, OR(D1658="RAK", D1658="CMN", D1658="AGA")), (J1658/F1658)*(F1658-(G1658*0.9)), 0)</f>
        <v>0</v>
      </c>
    </row>
    <row r="1659" spans="1:12" x14ac:dyDescent="0.35">
      <c r="A1659" s="8">
        <v>45559</v>
      </c>
      <c r="B1659" s="9" t="s">
        <v>23</v>
      </c>
      <c r="C1659" s="9" t="s">
        <v>34</v>
      </c>
      <c r="D1659" s="9" t="s">
        <v>38</v>
      </c>
      <c r="E1659" s="9" t="s">
        <v>24</v>
      </c>
      <c r="F1659" s="9">
        <v>127</v>
      </c>
      <c r="G1659" s="9">
        <v>189</v>
      </c>
      <c r="H1659" s="9">
        <v>1</v>
      </c>
      <c r="I1659" s="59">
        <v>45.6</v>
      </c>
      <c r="J1659" s="59">
        <v>3055.62</v>
      </c>
      <c r="K1659" s="59">
        <v>626.4</v>
      </c>
      <c r="L1659" s="60">
        <f>IF(AND(A1659&gt;=Workings!$B$7, A1659&lt;=Workings!$C$7, B1659="Scheduled", G1659&gt;0, F1659&gt;0, (F1659/G1659)&gt;0.9, OR(D1659="RAK", D1659="CMN", D1659="AGA")), (J1659/F1659)*(F1659-(G1659*0.9)), 0)</f>
        <v>0</v>
      </c>
    </row>
    <row r="1660" spans="1:12" x14ac:dyDescent="0.35">
      <c r="A1660" s="8">
        <v>45560</v>
      </c>
      <c r="B1660" s="9" t="s">
        <v>23</v>
      </c>
      <c r="C1660" s="9" t="s">
        <v>34</v>
      </c>
      <c r="D1660" s="9" t="s">
        <v>38</v>
      </c>
      <c r="E1660" s="9" t="s">
        <v>22</v>
      </c>
      <c r="F1660" s="9">
        <v>76</v>
      </c>
      <c r="G1660" s="9">
        <v>186</v>
      </c>
      <c r="H1660" s="9">
        <v>1</v>
      </c>
      <c r="I1660" s="59"/>
      <c r="J1660" s="59"/>
      <c r="K1660" s="59"/>
      <c r="L1660" s="60">
        <f>IF(AND(A1660&gt;=Workings!$B$7, A1660&lt;=Workings!$C$7, B1660="Scheduled", G1660&gt;0, F1660&gt;0, (F1660/G1660)&gt;0.9, OR(D1660="RAK", D1660="CMN", D1660="AGA")), (J1660/F1660)*(F1660-(G1660*0.9)), 0)</f>
        <v>0</v>
      </c>
    </row>
    <row r="1661" spans="1:12" x14ac:dyDescent="0.35">
      <c r="A1661" s="8">
        <v>45560</v>
      </c>
      <c r="B1661" s="9" t="s">
        <v>23</v>
      </c>
      <c r="C1661" s="9" t="s">
        <v>34</v>
      </c>
      <c r="D1661" s="9" t="s">
        <v>21</v>
      </c>
      <c r="E1661" s="9" t="s">
        <v>22</v>
      </c>
      <c r="F1661" s="9">
        <v>63</v>
      </c>
      <c r="G1661" s="9">
        <v>150</v>
      </c>
      <c r="H1661" s="9">
        <v>1</v>
      </c>
      <c r="I1661" s="59"/>
      <c r="J1661" s="59"/>
      <c r="K1661" s="59"/>
      <c r="L1661" s="60">
        <f>IF(AND(A1661&gt;=Workings!$B$7, A1661&lt;=Workings!$C$7, B1661="Scheduled", G1661&gt;0, F1661&gt;0, (F1661/G1661)&gt;0.9, OR(D1661="RAK", D1661="CMN", D1661="AGA")), (J1661/F1661)*(F1661-(G1661*0.9)), 0)</f>
        <v>0</v>
      </c>
    </row>
    <row r="1662" spans="1:12" x14ac:dyDescent="0.35">
      <c r="A1662" s="8">
        <v>45560</v>
      </c>
      <c r="B1662" s="9" t="s">
        <v>23</v>
      </c>
      <c r="C1662" s="9" t="s">
        <v>34</v>
      </c>
      <c r="D1662" s="9" t="s">
        <v>39</v>
      </c>
      <c r="E1662" s="9" t="s">
        <v>22</v>
      </c>
      <c r="F1662" s="9">
        <v>104</v>
      </c>
      <c r="G1662" s="9">
        <v>150</v>
      </c>
      <c r="H1662" s="9">
        <v>1</v>
      </c>
      <c r="I1662" s="59"/>
      <c r="J1662" s="59"/>
      <c r="K1662" s="59"/>
      <c r="L1662" s="60">
        <f>IF(AND(A1662&gt;=Workings!$B$7, A1662&lt;=Workings!$C$7, B1662="Scheduled", G1662&gt;0, F1662&gt;0, (F1662/G1662)&gt;0.9, OR(D1662="RAK", D1662="CMN", D1662="AGA")), (J1662/F1662)*(F1662-(G1662*0.9)), 0)</f>
        <v>0</v>
      </c>
    </row>
    <row r="1663" spans="1:12" x14ac:dyDescent="0.35">
      <c r="A1663" s="8">
        <v>45560</v>
      </c>
      <c r="B1663" s="9" t="s">
        <v>23</v>
      </c>
      <c r="C1663" s="9" t="s">
        <v>34</v>
      </c>
      <c r="D1663" s="9" t="s">
        <v>38</v>
      </c>
      <c r="E1663" s="9" t="s">
        <v>24</v>
      </c>
      <c r="F1663" s="9">
        <v>106</v>
      </c>
      <c r="G1663" s="9">
        <v>186</v>
      </c>
      <c r="H1663" s="9">
        <v>1</v>
      </c>
      <c r="I1663" s="59">
        <v>45.6</v>
      </c>
      <c r="J1663" s="59">
        <v>2550.36</v>
      </c>
      <c r="K1663" s="59">
        <v>626.4</v>
      </c>
      <c r="L1663" s="60">
        <f>IF(AND(A1663&gt;=Workings!$B$7, A1663&lt;=Workings!$C$7, B1663="Scheduled", G1663&gt;0, F1663&gt;0, (F1663/G1663)&gt;0.9, OR(D1663="RAK", D1663="CMN", D1663="AGA")), (J1663/F1663)*(F1663-(G1663*0.9)), 0)</f>
        <v>0</v>
      </c>
    </row>
    <row r="1664" spans="1:12" x14ac:dyDescent="0.35">
      <c r="A1664" s="8">
        <v>45560</v>
      </c>
      <c r="B1664" s="9" t="s">
        <v>23</v>
      </c>
      <c r="C1664" s="9" t="s">
        <v>34</v>
      </c>
      <c r="D1664" s="9" t="s">
        <v>39</v>
      </c>
      <c r="E1664" s="9" t="s">
        <v>24</v>
      </c>
      <c r="F1664" s="9">
        <v>126</v>
      </c>
      <c r="G1664" s="9">
        <v>150</v>
      </c>
      <c r="H1664" s="9">
        <v>1</v>
      </c>
      <c r="I1664" s="59">
        <v>31.01</v>
      </c>
      <c r="J1664" s="59">
        <v>3031.56</v>
      </c>
      <c r="K1664" s="59">
        <v>532.44000000000005</v>
      </c>
      <c r="L1664" s="60">
        <f>IF(AND(A1664&gt;=Workings!$B$7, A1664&lt;=Workings!$C$7, B1664="Scheduled", G1664&gt;0, F1664&gt;0, (F1664/G1664)&gt;0.9, OR(D1664="RAK", D1664="CMN", D1664="AGA")), (J1664/F1664)*(F1664-(G1664*0.9)), 0)</f>
        <v>0</v>
      </c>
    </row>
    <row r="1665" spans="1:12" x14ac:dyDescent="0.35">
      <c r="A1665" s="8">
        <v>45560</v>
      </c>
      <c r="B1665" s="9" t="s">
        <v>23</v>
      </c>
      <c r="C1665" s="9" t="s">
        <v>34</v>
      </c>
      <c r="D1665" s="9" t="s">
        <v>21</v>
      </c>
      <c r="E1665" s="9" t="s">
        <v>24</v>
      </c>
      <c r="F1665" s="9">
        <v>72</v>
      </c>
      <c r="G1665" s="9">
        <v>150</v>
      </c>
      <c r="H1665" s="9">
        <v>1</v>
      </c>
      <c r="I1665" s="59">
        <v>23.26</v>
      </c>
      <c r="J1665" s="59">
        <v>1732.32</v>
      </c>
      <c r="K1665" s="59">
        <v>532.44000000000005</v>
      </c>
      <c r="L1665" s="60">
        <f>IF(AND(A1665&gt;=Workings!$B$7, A1665&lt;=Workings!$C$7, B1665="Scheduled", G1665&gt;0, F1665&gt;0, (F1665/G1665)&gt;0.9, OR(D1665="RAK", D1665="CMN", D1665="AGA")), (J1665/F1665)*(F1665-(G1665*0.9)), 0)</f>
        <v>0</v>
      </c>
    </row>
    <row r="1666" spans="1:12" x14ac:dyDescent="0.35">
      <c r="A1666" s="8">
        <v>45561</v>
      </c>
      <c r="B1666" s="9" t="s">
        <v>23</v>
      </c>
      <c r="C1666" s="9" t="s">
        <v>34</v>
      </c>
      <c r="D1666" s="9" t="s">
        <v>38</v>
      </c>
      <c r="E1666" s="9" t="s">
        <v>22</v>
      </c>
      <c r="F1666" s="9">
        <v>97</v>
      </c>
      <c r="G1666" s="9">
        <v>189</v>
      </c>
      <c r="H1666" s="9">
        <v>1</v>
      </c>
      <c r="I1666" s="59"/>
      <c r="J1666" s="59"/>
      <c r="K1666" s="59"/>
      <c r="L1666" s="60">
        <f>IF(AND(A1666&gt;=Workings!$B$7, A1666&lt;=Workings!$C$7, B1666="Scheduled", G1666&gt;0, F1666&gt;0, (F1666/G1666)&gt;0.9, OR(D1666="RAK", D1666="CMN", D1666="AGA")), (J1666/F1666)*(F1666-(G1666*0.9)), 0)</f>
        <v>0</v>
      </c>
    </row>
    <row r="1667" spans="1:12" x14ac:dyDescent="0.35">
      <c r="A1667" s="8">
        <v>45561</v>
      </c>
      <c r="B1667" s="9" t="s">
        <v>23</v>
      </c>
      <c r="C1667" s="9" t="s">
        <v>34</v>
      </c>
      <c r="D1667" s="9" t="s">
        <v>21</v>
      </c>
      <c r="E1667" s="9" t="s">
        <v>22</v>
      </c>
      <c r="F1667" s="9">
        <v>103</v>
      </c>
      <c r="G1667" s="9">
        <v>180</v>
      </c>
      <c r="H1667" s="9">
        <v>1</v>
      </c>
      <c r="I1667" s="59"/>
      <c r="J1667" s="59"/>
      <c r="K1667" s="59"/>
      <c r="L1667" s="60">
        <f>IF(AND(A1667&gt;=Workings!$B$7, A1667&lt;=Workings!$C$7, B1667="Scheduled", G1667&gt;0, F1667&gt;0, (F1667/G1667)&gt;0.9, OR(D1667="RAK", D1667="CMN", D1667="AGA")), (J1667/F1667)*(F1667-(G1667*0.9)), 0)</f>
        <v>0</v>
      </c>
    </row>
    <row r="1668" spans="1:12" x14ac:dyDescent="0.35">
      <c r="A1668" s="8">
        <v>45561</v>
      </c>
      <c r="B1668" s="9" t="s">
        <v>23</v>
      </c>
      <c r="C1668" s="9" t="s">
        <v>34</v>
      </c>
      <c r="D1668" s="9" t="s">
        <v>38</v>
      </c>
      <c r="E1668" s="9" t="s">
        <v>24</v>
      </c>
      <c r="F1668" s="9">
        <v>101</v>
      </c>
      <c r="G1668" s="9">
        <v>189</v>
      </c>
      <c r="H1668" s="9">
        <v>1</v>
      </c>
      <c r="I1668" s="59">
        <v>36.479999999999997</v>
      </c>
      <c r="J1668" s="59">
        <v>2430.06</v>
      </c>
      <c r="K1668" s="59">
        <v>626.4</v>
      </c>
      <c r="L1668" s="60">
        <f>IF(AND(A1668&gt;=Workings!$B$7, A1668&lt;=Workings!$C$7, B1668="Scheduled", G1668&gt;0, F1668&gt;0, (F1668/G1668)&gt;0.9, OR(D1668="RAK", D1668="CMN", D1668="AGA")), (J1668/F1668)*(F1668-(G1668*0.9)), 0)</f>
        <v>0</v>
      </c>
    </row>
    <row r="1669" spans="1:12" x14ac:dyDescent="0.35">
      <c r="A1669" s="8">
        <v>45561</v>
      </c>
      <c r="B1669" s="9" t="s">
        <v>23</v>
      </c>
      <c r="C1669" s="9" t="s">
        <v>34</v>
      </c>
      <c r="D1669" s="9" t="s">
        <v>21</v>
      </c>
      <c r="E1669" s="9" t="s">
        <v>24</v>
      </c>
      <c r="F1669" s="9">
        <v>138</v>
      </c>
      <c r="G1669" s="9">
        <v>180</v>
      </c>
      <c r="H1669" s="9">
        <v>1</v>
      </c>
      <c r="I1669" s="59">
        <v>33.74</v>
      </c>
      <c r="J1669" s="59">
        <v>3320.28</v>
      </c>
      <c r="K1669" s="59">
        <v>579.41999999999996</v>
      </c>
      <c r="L1669" s="60">
        <f>IF(AND(A1669&gt;=Workings!$B$7, A1669&lt;=Workings!$C$7, B1669="Scheduled", G1669&gt;0, F1669&gt;0, (F1669/G1669)&gt;0.9, OR(D1669="RAK", D1669="CMN", D1669="AGA")), (J1669/F1669)*(F1669-(G1669*0.9)), 0)</f>
        <v>0</v>
      </c>
    </row>
    <row r="1670" spans="1:12" x14ac:dyDescent="0.35">
      <c r="A1670" s="8">
        <v>45562</v>
      </c>
      <c r="B1670" s="9" t="s">
        <v>23</v>
      </c>
      <c r="C1670" s="9" t="s">
        <v>34</v>
      </c>
      <c r="D1670" s="9" t="s">
        <v>38</v>
      </c>
      <c r="E1670" s="9" t="s">
        <v>22</v>
      </c>
      <c r="F1670" s="9">
        <v>104</v>
      </c>
      <c r="G1670" s="9">
        <v>180</v>
      </c>
      <c r="H1670" s="9">
        <v>1</v>
      </c>
      <c r="I1670" s="59"/>
      <c r="J1670" s="59"/>
      <c r="K1670" s="59"/>
      <c r="L1670" s="60">
        <f>IF(AND(A1670&gt;=Workings!$B$7, A1670&lt;=Workings!$C$7, B1670="Scheduled", G1670&gt;0, F1670&gt;0, (F1670/G1670)&gt;0.9, OR(D1670="RAK", D1670="CMN", D1670="AGA")), (J1670/F1670)*(F1670-(G1670*0.9)), 0)</f>
        <v>0</v>
      </c>
    </row>
    <row r="1671" spans="1:12" x14ac:dyDescent="0.35">
      <c r="A1671" s="8">
        <v>45562</v>
      </c>
      <c r="B1671" s="9" t="s">
        <v>23</v>
      </c>
      <c r="C1671" s="9" t="s">
        <v>34</v>
      </c>
      <c r="D1671" s="9" t="s">
        <v>39</v>
      </c>
      <c r="E1671" s="9" t="s">
        <v>22</v>
      </c>
      <c r="F1671" s="9">
        <v>129</v>
      </c>
      <c r="G1671" s="9">
        <v>150</v>
      </c>
      <c r="H1671" s="9">
        <v>1</v>
      </c>
      <c r="I1671" s="59"/>
      <c r="J1671" s="59"/>
      <c r="K1671" s="59"/>
      <c r="L1671" s="60">
        <f>IF(AND(A1671&gt;=Workings!$B$7, A1671&lt;=Workings!$C$7, B1671="Scheduled", G1671&gt;0, F1671&gt;0, (F1671/G1671)&gt;0.9, OR(D1671="RAK", D1671="CMN", D1671="AGA")), (J1671/F1671)*(F1671-(G1671*0.9)), 0)</f>
        <v>0</v>
      </c>
    </row>
    <row r="1672" spans="1:12" x14ac:dyDescent="0.35">
      <c r="A1672" s="8">
        <v>45562</v>
      </c>
      <c r="B1672" s="9" t="s">
        <v>23</v>
      </c>
      <c r="C1672" s="9" t="s">
        <v>34</v>
      </c>
      <c r="D1672" s="9" t="s">
        <v>21</v>
      </c>
      <c r="E1672" s="9" t="s">
        <v>22</v>
      </c>
      <c r="F1672" s="9">
        <v>142</v>
      </c>
      <c r="G1672" s="9">
        <v>180</v>
      </c>
      <c r="H1672" s="9">
        <v>1</v>
      </c>
      <c r="I1672" s="59"/>
      <c r="J1672" s="59"/>
      <c r="K1672" s="59"/>
      <c r="L1672" s="60">
        <f>IF(AND(A1672&gt;=Workings!$B$7, A1672&lt;=Workings!$C$7, B1672="Scheduled", G1672&gt;0, F1672&gt;0, (F1672/G1672)&gt;0.9, OR(D1672="RAK", D1672="CMN", D1672="AGA")), (J1672/F1672)*(F1672-(G1672*0.9)), 0)</f>
        <v>0</v>
      </c>
    </row>
    <row r="1673" spans="1:12" x14ac:dyDescent="0.35">
      <c r="A1673" s="8">
        <v>45562</v>
      </c>
      <c r="B1673" s="9" t="s">
        <v>23</v>
      </c>
      <c r="C1673" s="9" t="s">
        <v>34</v>
      </c>
      <c r="D1673" s="9" t="s">
        <v>38</v>
      </c>
      <c r="E1673" s="9" t="s">
        <v>24</v>
      </c>
      <c r="F1673" s="9">
        <v>153</v>
      </c>
      <c r="G1673" s="9">
        <v>180</v>
      </c>
      <c r="H1673" s="9">
        <v>1</v>
      </c>
      <c r="I1673" s="59">
        <v>26.33</v>
      </c>
      <c r="J1673" s="59">
        <v>3681.18</v>
      </c>
      <c r="K1673" s="59">
        <v>602.91</v>
      </c>
      <c r="L1673" s="60">
        <f>IF(AND(A1673&gt;=Workings!$B$7, A1673&lt;=Workings!$C$7, B1673="Scheduled", G1673&gt;0, F1673&gt;0, (F1673/G1673)&gt;0.9, OR(D1673="RAK", D1673="CMN", D1673="AGA")), (J1673/F1673)*(F1673-(G1673*0.9)), 0)</f>
        <v>0</v>
      </c>
    </row>
    <row r="1674" spans="1:12" x14ac:dyDescent="0.35">
      <c r="A1674" s="8">
        <v>45562</v>
      </c>
      <c r="B1674" s="9" t="s">
        <v>23</v>
      </c>
      <c r="C1674" s="9" t="s">
        <v>34</v>
      </c>
      <c r="D1674" s="9" t="s">
        <v>39</v>
      </c>
      <c r="E1674" s="9" t="s">
        <v>24</v>
      </c>
      <c r="F1674" s="9">
        <v>149</v>
      </c>
      <c r="G1674" s="9">
        <v>150</v>
      </c>
      <c r="H1674" s="9">
        <v>1</v>
      </c>
      <c r="I1674" s="59">
        <v>23.26</v>
      </c>
      <c r="J1674" s="59">
        <v>3584.94</v>
      </c>
      <c r="K1674" s="59">
        <v>532.44000000000005</v>
      </c>
      <c r="L1674" s="60">
        <f>IF(AND(A1674&gt;=Workings!$B$7, A1674&lt;=Workings!$C$7, B1674="Scheduled", G1674&gt;0, F1674&gt;0, (F1674/G1674)&gt;0.9, OR(D1674="RAK", D1674="CMN", D1674="AGA")), (J1674/F1674)*(F1674-(G1674*0.9)), 0)</f>
        <v>336.84</v>
      </c>
    </row>
    <row r="1675" spans="1:12" x14ac:dyDescent="0.35">
      <c r="A1675" s="8">
        <v>45562</v>
      </c>
      <c r="B1675" s="9" t="s">
        <v>23</v>
      </c>
      <c r="C1675" s="9" t="s">
        <v>34</v>
      </c>
      <c r="D1675" s="9" t="s">
        <v>21</v>
      </c>
      <c r="E1675" s="9" t="s">
        <v>24</v>
      </c>
      <c r="F1675" s="9">
        <v>175</v>
      </c>
      <c r="G1675" s="9">
        <v>180</v>
      </c>
      <c r="H1675" s="9">
        <v>1</v>
      </c>
      <c r="I1675" s="59">
        <v>35.11</v>
      </c>
      <c r="J1675" s="59">
        <v>4210.5</v>
      </c>
      <c r="K1675" s="59">
        <v>602.91</v>
      </c>
      <c r="L1675" s="60">
        <f>IF(AND(A1675&gt;=Workings!$B$7, A1675&lt;=Workings!$C$7, B1675="Scheduled", G1675&gt;0, F1675&gt;0, (F1675/G1675)&gt;0.9, OR(D1675="RAK", D1675="CMN", D1675="AGA")), (J1675/F1675)*(F1675-(G1675*0.9)), 0)</f>
        <v>312.77999999999997</v>
      </c>
    </row>
    <row r="1676" spans="1:12" x14ac:dyDescent="0.35">
      <c r="A1676" s="8">
        <v>45563</v>
      </c>
      <c r="B1676" s="9" t="s">
        <v>23</v>
      </c>
      <c r="C1676" s="9" t="s">
        <v>34</v>
      </c>
      <c r="D1676" s="9" t="s">
        <v>38</v>
      </c>
      <c r="E1676" s="9" t="s">
        <v>22</v>
      </c>
      <c r="F1676" s="9">
        <v>109</v>
      </c>
      <c r="G1676" s="9">
        <v>189</v>
      </c>
      <c r="H1676" s="9">
        <v>1</v>
      </c>
      <c r="I1676" s="59"/>
      <c r="J1676" s="59"/>
      <c r="K1676" s="59"/>
      <c r="L1676" s="60">
        <f>IF(AND(A1676&gt;=Workings!$B$7, A1676&lt;=Workings!$C$7, B1676="Scheduled", G1676&gt;0, F1676&gt;0, (F1676/G1676)&gt;0.9, OR(D1676="RAK", D1676="CMN", D1676="AGA")), (J1676/F1676)*(F1676-(G1676*0.9)), 0)</f>
        <v>0</v>
      </c>
    </row>
    <row r="1677" spans="1:12" x14ac:dyDescent="0.35">
      <c r="A1677" s="8">
        <v>45563</v>
      </c>
      <c r="B1677" s="9" t="s">
        <v>23</v>
      </c>
      <c r="C1677" s="9" t="s">
        <v>34</v>
      </c>
      <c r="D1677" s="9" t="s">
        <v>21</v>
      </c>
      <c r="E1677" s="9" t="s">
        <v>22</v>
      </c>
      <c r="F1677" s="9">
        <v>77</v>
      </c>
      <c r="G1677" s="9">
        <v>148</v>
      </c>
      <c r="H1677" s="9">
        <v>1</v>
      </c>
      <c r="I1677" s="59"/>
      <c r="J1677" s="59"/>
      <c r="K1677" s="59"/>
      <c r="L1677" s="60">
        <f>IF(AND(A1677&gt;=Workings!$B$7, A1677&lt;=Workings!$C$7, B1677="Scheduled", G1677&gt;0, F1677&gt;0, (F1677/G1677)&gt;0.9, OR(D1677="RAK", D1677="CMN", D1677="AGA")), (J1677/F1677)*(F1677-(G1677*0.9)), 0)</f>
        <v>0</v>
      </c>
    </row>
    <row r="1678" spans="1:12" x14ac:dyDescent="0.35">
      <c r="A1678" s="8">
        <v>45563</v>
      </c>
      <c r="B1678" s="9" t="s">
        <v>23</v>
      </c>
      <c r="C1678" s="9" t="s">
        <v>34</v>
      </c>
      <c r="D1678" s="9" t="s">
        <v>38</v>
      </c>
      <c r="E1678" s="9" t="s">
        <v>24</v>
      </c>
      <c r="F1678" s="9">
        <v>171</v>
      </c>
      <c r="G1678" s="9">
        <v>189</v>
      </c>
      <c r="H1678" s="9">
        <v>1</v>
      </c>
      <c r="I1678" s="59">
        <v>27.36</v>
      </c>
      <c r="J1678" s="59">
        <v>4114.26</v>
      </c>
      <c r="K1678" s="59">
        <v>626.4</v>
      </c>
      <c r="L1678" s="60">
        <f>IF(AND(A1678&gt;=Workings!$B$7, A1678&lt;=Workings!$C$7, B1678="Scheduled", G1678&gt;0, F1678&gt;0, (F1678/G1678)&gt;0.9, OR(D1678="RAK", D1678="CMN", D1678="AGA")), (J1678/F1678)*(F1678-(G1678*0.9)), 0)</f>
        <v>21.654000000000138</v>
      </c>
    </row>
    <row r="1679" spans="1:12" x14ac:dyDescent="0.35">
      <c r="A1679" s="8">
        <v>45563</v>
      </c>
      <c r="B1679" s="9" t="s">
        <v>23</v>
      </c>
      <c r="C1679" s="9" t="s">
        <v>34</v>
      </c>
      <c r="D1679" s="9" t="s">
        <v>21</v>
      </c>
      <c r="E1679" s="9" t="s">
        <v>24</v>
      </c>
      <c r="F1679" s="9">
        <v>137</v>
      </c>
      <c r="G1679" s="9">
        <v>148</v>
      </c>
      <c r="H1679" s="9">
        <v>1</v>
      </c>
      <c r="I1679" s="59">
        <v>46.51</v>
      </c>
      <c r="J1679" s="59">
        <v>3296.22</v>
      </c>
      <c r="K1679" s="59">
        <v>532.44000000000005</v>
      </c>
      <c r="L1679" s="60">
        <f>IF(AND(A1679&gt;=Workings!$B$7, A1679&lt;=Workings!$C$7, B1679="Scheduled", G1679&gt;0, F1679&gt;0, (F1679/G1679)&gt;0.9, OR(D1679="RAK", D1679="CMN", D1679="AGA")), (J1679/F1679)*(F1679-(G1679*0.9)), 0)</f>
        <v>91.427999999999585</v>
      </c>
    </row>
    <row r="1680" spans="1:12" x14ac:dyDescent="0.35">
      <c r="A1680" s="8">
        <v>45564</v>
      </c>
      <c r="B1680" s="9" t="s">
        <v>23</v>
      </c>
      <c r="C1680" s="9" t="s">
        <v>34</v>
      </c>
      <c r="D1680" s="9" t="s">
        <v>38</v>
      </c>
      <c r="E1680" s="9" t="s">
        <v>22</v>
      </c>
      <c r="F1680" s="9">
        <v>101</v>
      </c>
      <c r="G1680" s="9">
        <v>180</v>
      </c>
      <c r="H1680" s="9">
        <v>1</v>
      </c>
      <c r="I1680" s="59"/>
      <c r="J1680" s="59"/>
      <c r="K1680" s="59"/>
      <c r="L1680" s="60">
        <f>IF(AND(A1680&gt;=Workings!$B$7, A1680&lt;=Workings!$C$7, B1680="Scheduled", G1680&gt;0, F1680&gt;0, (F1680/G1680)&gt;0.9, OR(D1680="RAK", D1680="CMN", D1680="AGA")), (J1680/F1680)*(F1680-(G1680*0.9)), 0)</f>
        <v>0</v>
      </c>
    </row>
    <row r="1681" spans="1:12" x14ac:dyDescent="0.35">
      <c r="A1681" s="8">
        <v>45564</v>
      </c>
      <c r="B1681" s="9" t="s">
        <v>23</v>
      </c>
      <c r="C1681" s="9" t="s">
        <v>34</v>
      </c>
      <c r="D1681" s="9" t="s">
        <v>21</v>
      </c>
      <c r="E1681" s="9" t="s">
        <v>22</v>
      </c>
      <c r="F1681" s="9">
        <v>127</v>
      </c>
      <c r="G1681" s="9">
        <v>180</v>
      </c>
      <c r="H1681" s="9">
        <v>1</v>
      </c>
      <c r="I1681" s="59"/>
      <c r="J1681" s="59"/>
      <c r="K1681" s="59"/>
      <c r="L1681" s="60">
        <f>IF(AND(A1681&gt;=Workings!$B$7, A1681&lt;=Workings!$C$7, B1681="Scheduled", G1681&gt;0, F1681&gt;0, (F1681/G1681)&gt;0.9, OR(D1681="RAK", D1681="CMN", D1681="AGA")), (J1681/F1681)*(F1681-(G1681*0.9)), 0)</f>
        <v>0</v>
      </c>
    </row>
    <row r="1682" spans="1:12" x14ac:dyDescent="0.35">
      <c r="A1682" s="8">
        <v>45564</v>
      </c>
      <c r="B1682" s="9" t="s">
        <v>23</v>
      </c>
      <c r="C1682" s="9" t="s">
        <v>34</v>
      </c>
      <c r="D1682" s="9" t="s">
        <v>39</v>
      </c>
      <c r="E1682" s="9" t="s">
        <v>22</v>
      </c>
      <c r="F1682" s="9">
        <v>168</v>
      </c>
      <c r="G1682" s="9">
        <v>180</v>
      </c>
      <c r="H1682" s="9">
        <v>1</v>
      </c>
      <c r="I1682" s="59"/>
      <c r="J1682" s="59"/>
      <c r="K1682" s="59"/>
      <c r="L1682" s="60">
        <f>IF(AND(A1682&gt;=Workings!$B$7, A1682&lt;=Workings!$C$7, B1682="Scheduled", G1682&gt;0, F1682&gt;0, (F1682/G1682)&gt;0.9, OR(D1682="RAK", D1682="CMN", D1682="AGA")), (J1682/F1682)*(F1682-(G1682*0.9)), 0)</f>
        <v>0</v>
      </c>
    </row>
    <row r="1683" spans="1:12" x14ac:dyDescent="0.35">
      <c r="A1683" s="8">
        <v>45564</v>
      </c>
      <c r="B1683" s="9" t="s">
        <v>23</v>
      </c>
      <c r="C1683" s="9" t="s">
        <v>34</v>
      </c>
      <c r="D1683" s="9" t="s">
        <v>38</v>
      </c>
      <c r="E1683" s="9" t="s">
        <v>24</v>
      </c>
      <c r="F1683" s="9">
        <v>140</v>
      </c>
      <c r="G1683" s="9">
        <v>180</v>
      </c>
      <c r="H1683" s="9">
        <v>1</v>
      </c>
      <c r="I1683" s="59">
        <v>35.11</v>
      </c>
      <c r="J1683" s="59">
        <v>3368.4</v>
      </c>
      <c r="K1683" s="59">
        <v>602.91</v>
      </c>
      <c r="L1683" s="60">
        <f>IF(AND(A1683&gt;=Workings!$B$7, A1683&lt;=Workings!$C$7, B1683="Scheduled", G1683&gt;0, F1683&gt;0, (F1683/G1683)&gt;0.9, OR(D1683="RAK", D1683="CMN", D1683="AGA")), (J1683/F1683)*(F1683-(G1683*0.9)), 0)</f>
        <v>0</v>
      </c>
    </row>
    <row r="1684" spans="1:12" x14ac:dyDescent="0.35">
      <c r="A1684" s="8">
        <v>45564</v>
      </c>
      <c r="B1684" s="9" t="s">
        <v>23</v>
      </c>
      <c r="C1684" s="9" t="s">
        <v>34</v>
      </c>
      <c r="D1684" s="9" t="s">
        <v>21</v>
      </c>
      <c r="E1684" s="9" t="s">
        <v>24</v>
      </c>
      <c r="F1684" s="9">
        <v>173</v>
      </c>
      <c r="G1684" s="9">
        <v>180</v>
      </c>
      <c r="H1684" s="9">
        <v>1</v>
      </c>
      <c r="I1684" s="59">
        <v>26.33</v>
      </c>
      <c r="J1684" s="59">
        <v>4162.38</v>
      </c>
      <c r="K1684" s="59">
        <v>602.91</v>
      </c>
      <c r="L1684" s="60">
        <f>IF(AND(A1684&gt;=Workings!$B$7, A1684&lt;=Workings!$C$7, B1684="Scheduled", G1684&gt;0, F1684&gt;0, (F1684/G1684)&gt;0.9, OR(D1684="RAK", D1684="CMN", D1684="AGA")), (J1684/F1684)*(F1684-(G1684*0.9)), 0)</f>
        <v>264.66000000000003</v>
      </c>
    </row>
    <row r="1685" spans="1:12" x14ac:dyDescent="0.35">
      <c r="A1685" s="8">
        <v>45564</v>
      </c>
      <c r="B1685" s="9" t="s">
        <v>23</v>
      </c>
      <c r="C1685" s="9" t="s">
        <v>34</v>
      </c>
      <c r="D1685" s="9" t="s">
        <v>39</v>
      </c>
      <c r="E1685" s="9" t="s">
        <v>24</v>
      </c>
      <c r="F1685" s="9">
        <v>128</v>
      </c>
      <c r="G1685" s="9">
        <v>180</v>
      </c>
      <c r="H1685" s="9">
        <v>1</v>
      </c>
      <c r="I1685" s="59">
        <v>26.33</v>
      </c>
      <c r="J1685" s="59">
        <v>3079.68</v>
      </c>
      <c r="K1685" s="59">
        <v>602.91</v>
      </c>
      <c r="L1685" s="60">
        <f>IF(AND(A1685&gt;=Workings!$B$7, A1685&lt;=Workings!$C$7, B1685="Scheduled", G1685&gt;0, F1685&gt;0, (F1685/G1685)&gt;0.9, OR(D1685="RAK", D1685="CMN", D1685="AGA")), (J1685/F1685)*(F1685-(G1685*0.9)), 0)</f>
        <v>0</v>
      </c>
    </row>
    <row r="1686" spans="1:12" x14ac:dyDescent="0.35">
      <c r="A1686" s="8">
        <v>45565</v>
      </c>
      <c r="B1686" s="9" t="s">
        <v>23</v>
      </c>
      <c r="C1686" s="9" t="s">
        <v>34</v>
      </c>
      <c r="D1686" s="9" t="s">
        <v>38</v>
      </c>
      <c r="E1686" s="9" t="s">
        <v>22</v>
      </c>
      <c r="F1686" s="9">
        <v>148</v>
      </c>
      <c r="G1686" s="9">
        <v>180</v>
      </c>
      <c r="H1686" s="9">
        <v>1</v>
      </c>
      <c r="I1686" s="59"/>
      <c r="J1686" s="59"/>
      <c r="K1686" s="59"/>
      <c r="L1686" s="60">
        <f>IF(AND(A1686&gt;=Workings!$B$7, A1686&lt;=Workings!$C$7, B1686="Scheduled", G1686&gt;0, F1686&gt;0, (F1686/G1686)&gt;0.9, OR(D1686="RAK", D1686="CMN", D1686="AGA")), (J1686/F1686)*(F1686-(G1686*0.9)), 0)</f>
        <v>0</v>
      </c>
    </row>
    <row r="1687" spans="1:12" x14ac:dyDescent="0.35">
      <c r="A1687" s="8">
        <v>45565</v>
      </c>
      <c r="B1687" s="9" t="s">
        <v>23</v>
      </c>
      <c r="C1687" s="9" t="s">
        <v>34</v>
      </c>
      <c r="D1687" s="9" t="s">
        <v>21</v>
      </c>
      <c r="E1687" s="9" t="s">
        <v>22</v>
      </c>
      <c r="F1687" s="9">
        <v>148</v>
      </c>
      <c r="G1687" s="9">
        <v>180</v>
      </c>
      <c r="H1687" s="9">
        <v>1</v>
      </c>
      <c r="I1687" s="59"/>
      <c r="J1687" s="59"/>
      <c r="K1687" s="59"/>
      <c r="L1687" s="60">
        <f>IF(AND(A1687&gt;=Workings!$B$7, A1687&lt;=Workings!$C$7, B1687="Scheduled", G1687&gt;0, F1687&gt;0, (F1687/G1687)&gt;0.9, OR(D1687="RAK", D1687="CMN", D1687="AGA")), (J1687/F1687)*(F1687-(G1687*0.9)), 0)</f>
        <v>0</v>
      </c>
    </row>
    <row r="1688" spans="1:12" x14ac:dyDescent="0.35">
      <c r="A1688" s="8">
        <v>45565</v>
      </c>
      <c r="B1688" s="9" t="s">
        <v>23</v>
      </c>
      <c r="C1688" s="9" t="s">
        <v>34</v>
      </c>
      <c r="D1688" s="9" t="s">
        <v>39</v>
      </c>
      <c r="E1688" s="9" t="s">
        <v>22</v>
      </c>
      <c r="F1688" s="9">
        <v>100</v>
      </c>
      <c r="G1688" s="9">
        <v>180</v>
      </c>
      <c r="H1688" s="9">
        <v>1</v>
      </c>
      <c r="I1688" s="59"/>
      <c r="J1688" s="59"/>
      <c r="K1688" s="59"/>
      <c r="L1688" s="60">
        <f>IF(AND(A1688&gt;=Workings!$B$7, A1688&lt;=Workings!$C$7, B1688="Scheduled", G1688&gt;0, F1688&gt;0, (F1688/G1688)&gt;0.9, OR(D1688="RAK", D1688="CMN", D1688="AGA")), (J1688/F1688)*(F1688-(G1688*0.9)), 0)</f>
        <v>0</v>
      </c>
    </row>
    <row r="1689" spans="1:12" x14ac:dyDescent="0.35">
      <c r="A1689" s="8">
        <v>45565</v>
      </c>
      <c r="B1689" s="9" t="s">
        <v>23</v>
      </c>
      <c r="C1689" s="9" t="s">
        <v>34</v>
      </c>
      <c r="D1689" s="9" t="s">
        <v>38</v>
      </c>
      <c r="E1689" s="9" t="s">
        <v>24</v>
      </c>
      <c r="F1689" s="9">
        <v>181</v>
      </c>
      <c r="G1689" s="9">
        <v>180</v>
      </c>
      <c r="H1689" s="9">
        <v>1</v>
      </c>
      <c r="I1689" s="59">
        <v>52.67</v>
      </c>
      <c r="J1689" s="59">
        <v>4354.8599999999997</v>
      </c>
      <c r="K1689" s="59">
        <v>602.91</v>
      </c>
      <c r="L1689" s="60">
        <f>IF(AND(A1689&gt;=Workings!$B$7, A1689&lt;=Workings!$C$7, B1689="Scheduled", G1689&gt;0, F1689&gt;0, (F1689/G1689)&gt;0.9, OR(D1689="RAK", D1689="CMN", D1689="AGA")), (J1689/F1689)*(F1689-(G1689*0.9)), 0)</f>
        <v>457.14</v>
      </c>
    </row>
    <row r="1690" spans="1:12" x14ac:dyDescent="0.35">
      <c r="A1690" s="8">
        <v>45565</v>
      </c>
      <c r="B1690" s="9" t="s">
        <v>23</v>
      </c>
      <c r="C1690" s="9" t="s">
        <v>34</v>
      </c>
      <c r="D1690" s="9" t="s">
        <v>21</v>
      </c>
      <c r="E1690" s="9" t="s">
        <v>24</v>
      </c>
      <c r="F1690" s="9">
        <v>172</v>
      </c>
      <c r="G1690" s="9">
        <v>180</v>
      </c>
      <c r="H1690" s="9">
        <v>1</v>
      </c>
      <c r="I1690" s="59">
        <v>35.11</v>
      </c>
      <c r="J1690" s="59">
        <v>4138.32</v>
      </c>
      <c r="K1690" s="59">
        <v>602.91</v>
      </c>
      <c r="L1690" s="60">
        <f>IF(AND(A1690&gt;=Workings!$B$7, A1690&lt;=Workings!$C$7, B1690="Scheduled", G1690&gt;0, F1690&gt;0, (F1690/G1690)&gt;0.9, OR(D1690="RAK", D1690="CMN", D1690="AGA")), (J1690/F1690)*(F1690-(G1690*0.9)), 0)</f>
        <v>240.6</v>
      </c>
    </row>
    <row r="1691" spans="1:12" x14ac:dyDescent="0.35">
      <c r="A1691" s="8">
        <v>45565</v>
      </c>
      <c r="B1691" s="9" t="s">
        <v>23</v>
      </c>
      <c r="C1691" s="9" t="s">
        <v>34</v>
      </c>
      <c r="D1691" s="9" t="s">
        <v>39</v>
      </c>
      <c r="E1691" s="9" t="s">
        <v>24</v>
      </c>
      <c r="F1691" s="9">
        <v>131</v>
      </c>
      <c r="G1691" s="9">
        <v>180</v>
      </c>
      <c r="H1691" s="9">
        <v>1</v>
      </c>
      <c r="I1691" s="59">
        <v>26.33</v>
      </c>
      <c r="J1691" s="59">
        <v>3151.86</v>
      </c>
      <c r="K1691" s="59">
        <v>602.91</v>
      </c>
      <c r="L1691" s="60">
        <f>IF(AND(A1691&gt;=Workings!$B$7, A1691&lt;=Workings!$C$7, B1691="Scheduled", G1691&gt;0, F1691&gt;0, (F1691/G1691)&gt;0.9, OR(D1691="RAK", D1691="CMN", D1691="AGA")), (J1691/F1691)*(F1691-(G1691*0.9)), 0)</f>
        <v>0</v>
      </c>
    </row>
    <row r="1692" spans="1:12" x14ac:dyDescent="0.35">
      <c r="A1692" s="8">
        <v>45566</v>
      </c>
      <c r="B1692" s="9" t="s">
        <v>25</v>
      </c>
      <c r="C1692" s="9" t="s">
        <v>34</v>
      </c>
      <c r="D1692" s="9" t="s">
        <v>21</v>
      </c>
      <c r="E1692" s="9" t="s">
        <v>22</v>
      </c>
      <c r="F1692" s="9">
        <v>0</v>
      </c>
      <c r="G1692" s="9">
        <v>144</v>
      </c>
      <c r="H1692" s="9">
        <v>1</v>
      </c>
      <c r="I1692" s="59"/>
      <c r="J1692" s="59"/>
      <c r="K1692" s="59"/>
      <c r="L1692" s="60">
        <f>IF(AND(A1692&gt;=Workings!$B$7, A1692&lt;=Workings!$C$7, B1692="Scheduled", G1692&gt;0, F1692&gt;0, (F1692/G1692)&gt;0.9, OR(D1692="RAK", D1692="CMN", D1692="AGA")), (J1692/F1692)*(F1692-(G1692*0.9)), 0)</f>
        <v>0</v>
      </c>
    </row>
    <row r="1693" spans="1:12" x14ac:dyDescent="0.35">
      <c r="A1693" s="8">
        <v>45566</v>
      </c>
      <c r="B1693" s="9" t="s">
        <v>23</v>
      </c>
      <c r="C1693" s="9" t="s">
        <v>34</v>
      </c>
      <c r="D1693" s="9" t="s">
        <v>21</v>
      </c>
      <c r="E1693" s="9" t="s">
        <v>24</v>
      </c>
      <c r="F1693" s="9">
        <v>71</v>
      </c>
      <c r="G1693" s="9">
        <v>144</v>
      </c>
      <c r="H1693" s="9">
        <v>1</v>
      </c>
      <c r="I1693" s="59">
        <v>23.26</v>
      </c>
      <c r="J1693" s="59">
        <v>1530.76</v>
      </c>
      <c r="K1693" s="59">
        <v>532.44000000000005</v>
      </c>
      <c r="L1693" s="60">
        <f>IF(AND(A1693&gt;=Workings!$B$7, A1693&lt;=Workings!$C$7, B1693="Scheduled", G1693&gt;0, F1693&gt;0, (F1693/G1693)&gt;0.9, OR(D1693="RAK", D1693="CMN", D1693="AGA")), (J1693/F1693)*(F1693-(G1693*0.9)), 0)</f>
        <v>0</v>
      </c>
    </row>
    <row r="1694" spans="1:12" x14ac:dyDescent="0.35">
      <c r="A1694" s="8">
        <v>45567</v>
      </c>
      <c r="B1694" s="9" t="s">
        <v>23</v>
      </c>
      <c r="C1694" s="9" t="s">
        <v>34</v>
      </c>
      <c r="D1694" s="9" t="s">
        <v>38</v>
      </c>
      <c r="E1694" s="9" t="s">
        <v>22</v>
      </c>
      <c r="F1694" s="9">
        <v>184</v>
      </c>
      <c r="G1694" s="9">
        <v>189</v>
      </c>
      <c r="H1694" s="9">
        <v>1</v>
      </c>
      <c r="I1694" s="59"/>
      <c r="J1694" s="59"/>
      <c r="K1694" s="59"/>
      <c r="L1694" s="60">
        <f>IF(AND(A1694&gt;=Workings!$B$7, A1694&lt;=Workings!$C$7, B1694="Scheduled", G1694&gt;0, F1694&gt;0, (F1694/G1694)&gt;0.9, OR(D1694="RAK", D1694="CMN", D1694="AGA")), (J1694/F1694)*(F1694-(G1694*0.9)), 0)</f>
        <v>0</v>
      </c>
    </row>
    <row r="1695" spans="1:12" x14ac:dyDescent="0.35">
      <c r="A1695" s="8">
        <v>45567</v>
      </c>
      <c r="B1695" s="9" t="s">
        <v>23</v>
      </c>
      <c r="C1695" s="9" t="s">
        <v>34</v>
      </c>
      <c r="D1695" s="9" t="s">
        <v>21</v>
      </c>
      <c r="E1695" s="9" t="s">
        <v>22</v>
      </c>
      <c r="F1695" s="9">
        <v>138</v>
      </c>
      <c r="G1695" s="9">
        <v>144</v>
      </c>
      <c r="H1695" s="9">
        <v>1</v>
      </c>
      <c r="I1695" s="59"/>
      <c r="J1695" s="59"/>
      <c r="K1695" s="59"/>
      <c r="L1695" s="60">
        <f>IF(AND(A1695&gt;=Workings!$B$7, A1695&lt;=Workings!$C$7, B1695="Scheduled", G1695&gt;0, F1695&gt;0, (F1695/G1695)&gt;0.9, OR(D1695="RAK", D1695="CMN", D1695="AGA")), (J1695/F1695)*(F1695-(G1695*0.9)), 0)</f>
        <v>0</v>
      </c>
    </row>
    <row r="1696" spans="1:12" x14ac:dyDescent="0.35">
      <c r="A1696" s="8">
        <v>45567</v>
      </c>
      <c r="B1696" s="9" t="s">
        <v>23</v>
      </c>
      <c r="C1696" s="9" t="s">
        <v>34</v>
      </c>
      <c r="D1696" s="9" t="s">
        <v>38</v>
      </c>
      <c r="E1696" s="9" t="s">
        <v>24</v>
      </c>
      <c r="F1696" s="9">
        <v>78</v>
      </c>
      <c r="G1696" s="9">
        <v>189</v>
      </c>
      <c r="H1696" s="9">
        <v>1</v>
      </c>
      <c r="I1696" s="59">
        <v>45.6</v>
      </c>
      <c r="J1696" s="59">
        <v>1681.68</v>
      </c>
      <c r="K1696" s="59">
        <v>626.4</v>
      </c>
      <c r="L1696" s="60">
        <f>IF(AND(A1696&gt;=Workings!$B$7, A1696&lt;=Workings!$C$7, B1696="Scheduled", G1696&gt;0, F1696&gt;0, (F1696/G1696)&gt;0.9, OR(D1696="RAK", D1696="CMN", D1696="AGA")), (J1696/F1696)*(F1696-(G1696*0.9)), 0)</f>
        <v>0</v>
      </c>
    </row>
    <row r="1697" spans="1:12" x14ac:dyDescent="0.35">
      <c r="A1697" s="8">
        <v>45567</v>
      </c>
      <c r="B1697" s="9" t="s">
        <v>25</v>
      </c>
      <c r="C1697" s="9" t="s">
        <v>34</v>
      </c>
      <c r="D1697" s="9" t="s">
        <v>21</v>
      </c>
      <c r="E1697" s="9" t="s">
        <v>24</v>
      </c>
      <c r="F1697" s="9">
        <v>0</v>
      </c>
      <c r="G1697" s="9">
        <v>144</v>
      </c>
      <c r="H1697" s="9">
        <v>1</v>
      </c>
      <c r="I1697" s="59">
        <v>23.26</v>
      </c>
      <c r="J1697" s="59"/>
      <c r="K1697" s="59">
        <v>532.44000000000005</v>
      </c>
      <c r="L1697" s="60">
        <f>IF(AND(A1697&gt;=Workings!$B$7, A1697&lt;=Workings!$C$7, B1697="Scheduled", G1697&gt;0, F1697&gt;0, (F1697/G1697)&gt;0.9, OR(D1697="RAK", D1697="CMN", D1697="AGA")), (J1697/F1697)*(F1697-(G1697*0.9)), 0)</f>
        <v>0</v>
      </c>
    </row>
    <row r="1698" spans="1:12" x14ac:dyDescent="0.35">
      <c r="A1698" s="8">
        <v>45568</v>
      </c>
      <c r="B1698" s="9" t="s">
        <v>23</v>
      </c>
      <c r="C1698" s="9" t="s">
        <v>34</v>
      </c>
      <c r="D1698" s="9" t="s">
        <v>38</v>
      </c>
      <c r="E1698" s="9" t="s">
        <v>22</v>
      </c>
      <c r="F1698" s="9">
        <v>167</v>
      </c>
      <c r="G1698" s="9">
        <v>186</v>
      </c>
      <c r="H1698" s="9">
        <v>1</v>
      </c>
      <c r="I1698" s="59"/>
      <c r="J1698" s="59"/>
      <c r="K1698" s="59"/>
      <c r="L1698" s="60">
        <f>IF(AND(A1698&gt;=Workings!$B$7, A1698&lt;=Workings!$C$7, B1698="Scheduled", G1698&gt;0, F1698&gt;0, (F1698/G1698)&gt;0.9, OR(D1698="RAK", D1698="CMN", D1698="AGA")), (J1698/F1698)*(F1698-(G1698*0.9)), 0)</f>
        <v>0</v>
      </c>
    </row>
    <row r="1699" spans="1:12" x14ac:dyDescent="0.35">
      <c r="A1699" s="8">
        <v>45568</v>
      </c>
      <c r="B1699" s="9" t="s">
        <v>23</v>
      </c>
      <c r="C1699" s="9" t="s">
        <v>34</v>
      </c>
      <c r="D1699" s="9" t="s">
        <v>21</v>
      </c>
      <c r="E1699" s="9" t="s">
        <v>22</v>
      </c>
      <c r="F1699" s="9">
        <v>179</v>
      </c>
      <c r="G1699" s="9">
        <v>180</v>
      </c>
      <c r="H1699" s="9">
        <v>1</v>
      </c>
      <c r="I1699" s="59"/>
      <c r="J1699" s="59"/>
      <c r="K1699" s="59"/>
      <c r="L1699" s="60">
        <f>IF(AND(A1699&gt;=Workings!$B$7, A1699&lt;=Workings!$C$7, B1699="Scheduled", G1699&gt;0, F1699&gt;0, (F1699/G1699)&gt;0.9, OR(D1699="RAK", D1699="CMN", D1699="AGA")), (J1699/F1699)*(F1699-(G1699*0.9)), 0)</f>
        <v>0</v>
      </c>
    </row>
    <row r="1700" spans="1:12" x14ac:dyDescent="0.35">
      <c r="A1700" s="8">
        <v>45568</v>
      </c>
      <c r="B1700" s="9" t="s">
        <v>23</v>
      </c>
      <c r="C1700" s="9" t="s">
        <v>34</v>
      </c>
      <c r="D1700" s="9" t="s">
        <v>38</v>
      </c>
      <c r="E1700" s="9" t="s">
        <v>24</v>
      </c>
      <c r="F1700" s="9">
        <v>119</v>
      </c>
      <c r="G1700" s="9">
        <v>186</v>
      </c>
      <c r="H1700" s="9">
        <v>1</v>
      </c>
      <c r="I1700" s="59">
        <v>36.479999999999997</v>
      </c>
      <c r="J1700" s="59">
        <v>2565.64</v>
      </c>
      <c r="K1700" s="59">
        <v>626.4</v>
      </c>
      <c r="L1700" s="60">
        <f>IF(AND(A1700&gt;=Workings!$B$7, A1700&lt;=Workings!$C$7, B1700="Scheduled", G1700&gt;0, F1700&gt;0, (F1700/G1700)&gt;0.9, OR(D1700="RAK", D1700="CMN", D1700="AGA")), (J1700/F1700)*(F1700-(G1700*0.9)), 0)</f>
        <v>0</v>
      </c>
    </row>
    <row r="1701" spans="1:12" x14ac:dyDescent="0.35">
      <c r="A1701" s="8">
        <v>45568</v>
      </c>
      <c r="B1701" s="9" t="s">
        <v>23</v>
      </c>
      <c r="C1701" s="9" t="s">
        <v>34</v>
      </c>
      <c r="D1701" s="9" t="s">
        <v>21</v>
      </c>
      <c r="E1701" s="9" t="s">
        <v>24</v>
      </c>
      <c r="F1701" s="9">
        <v>101</v>
      </c>
      <c r="G1701" s="9">
        <v>180</v>
      </c>
      <c r="H1701" s="9">
        <v>1</v>
      </c>
      <c r="I1701" s="59">
        <v>35.11</v>
      </c>
      <c r="J1701" s="59">
        <v>2177.56</v>
      </c>
      <c r="K1701" s="59">
        <v>602.91</v>
      </c>
      <c r="L1701" s="60">
        <f>IF(AND(A1701&gt;=Workings!$B$7, A1701&lt;=Workings!$C$7, B1701="Scheduled", G1701&gt;0, F1701&gt;0, (F1701/G1701)&gt;0.9, OR(D1701="RAK", D1701="CMN", D1701="AGA")), (J1701/F1701)*(F1701-(G1701*0.9)), 0)</f>
        <v>0</v>
      </c>
    </row>
    <row r="1702" spans="1:12" x14ac:dyDescent="0.35">
      <c r="A1702" s="8">
        <v>45569</v>
      </c>
      <c r="B1702" s="9" t="s">
        <v>23</v>
      </c>
      <c r="C1702" s="9" t="s">
        <v>34</v>
      </c>
      <c r="D1702" s="9" t="s">
        <v>21</v>
      </c>
      <c r="E1702" s="9" t="s">
        <v>22</v>
      </c>
      <c r="F1702" s="9">
        <v>146</v>
      </c>
      <c r="G1702" s="9">
        <v>180</v>
      </c>
      <c r="H1702" s="9">
        <v>1</v>
      </c>
      <c r="I1702" s="59"/>
      <c r="J1702" s="59"/>
      <c r="K1702" s="59"/>
      <c r="L1702" s="60">
        <f>IF(AND(A1702&gt;=Workings!$B$7, A1702&lt;=Workings!$C$7, B1702="Scheduled", G1702&gt;0, F1702&gt;0, (F1702/G1702)&gt;0.9, OR(D1702="RAK", D1702="CMN", D1702="AGA")), (J1702/F1702)*(F1702-(G1702*0.9)), 0)</f>
        <v>0</v>
      </c>
    </row>
    <row r="1703" spans="1:12" x14ac:dyDescent="0.35">
      <c r="A1703" s="8">
        <v>45569</v>
      </c>
      <c r="B1703" s="9" t="s">
        <v>23</v>
      </c>
      <c r="C1703" s="9" t="s">
        <v>34</v>
      </c>
      <c r="D1703" s="9" t="s">
        <v>38</v>
      </c>
      <c r="E1703" s="9" t="s">
        <v>22</v>
      </c>
      <c r="F1703" s="9">
        <v>87</v>
      </c>
      <c r="G1703" s="9">
        <v>180</v>
      </c>
      <c r="H1703" s="9">
        <v>1</v>
      </c>
      <c r="I1703" s="59"/>
      <c r="J1703" s="59"/>
      <c r="K1703" s="59"/>
      <c r="L1703" s="60">
        <f>IF(AND(A1703&gt;=Workings!$B$7, A1703&lt;=Workings!$C$7, B1703="Scheduled", G1703&gt;0, F1703&gt;0, (F1703/G1703)&gt;0.9, OR(D1703="RAK", D1703="CMN", D1703="AGA")), (J1703/F1703)*(F1703-(G1703*0.9)), 0)</f>
        <v>0</v>
      </c>
    </row>
    <row r="1704" spans="1:12" x14ac:dyDescent="0.35">
      <c r="A1704" s="8">
        <v>45569</v>
      </c>
      <c r="B1704" s="9" t="s">
        <v>23</v>
      </c>
      <c r="C1704" s="9" t="s">
        <v>34</v>
      </c>
      <c r="D1704" s="9" t="s">
        <v>39</v>
      </c>
      <c r="E1704" s="9" t="s">
        <v>22</v>
      </c>
      <c r="F1704" s="9">
        <v>139</v>
      </c>
      <c r="G1704" s="9">
        <v>150</v>
      </c>
      <c r="H1704" s="9">
        <v>1</v>
      </c>
      <c r="I1704" s="59"/>
      <c r="J1704" s="59"/>
      <c r="K1704" s="59"/>
      <c r="L1704" s="60">
        <f>IF(AND(A1704&gt;=Workings!$B$7, A1704&lt;=Workings!$C$7, B1704="Scheduled", G1704&gt;0, F1704&gt;0, (F1704/G1704)&gt;0.9, OR(D1704="RAK", D1704="CMN", D1704="AGA")), (J1704/F1704)*(F1704-(G1704*0.9)), 0)</f>
        <v>0</v>
      </c>
    </row>
    <row r="1705" spans="1:12" x14ac:dyDescent="0.35">
      <c r="A1705" s="8">
        <v>45569</v>
      </c>
      <c r="B1705" s="9" t="s">
        <v>23</v>
      </c>
      <c r="C1705" s="9" t="s">
        <v>34</v>
      </c>
      <c r="D1705" s="9" t="s">
        <v>21</v>
      </c>
      <c r="E1705" s="9" t="s">
        <v>24</v>
      </c>
      <c r="F1705" s="9">
        <v>119</v>
      </c>
      <c r="G1705" s="9">
        <v>180</v>
      </c>
      <c r="H1705" s="9">
        <v>1</v>
      </c>
      <c r="I1705" s="59">
        <v>25.31</v>
      </c>
      <c r="J1705" s="59">
        <v>2565.64</v>
      </c>
      <c r="K1705" s="59">
        <v>579.41999999999996</v>
      </c>
      <c r="L1705" s="60">
        <f>IF(AND(A1705&gt;=Workings!$B$7, A1705&lt;=Workings!$C$7, B1705="Scheduled", G1705&gt;0, F1705&gt;0, (F1705/G1705)&gt;0.9, OR(D1705="RAK", D1705="CMN", D1705="AGA")), (J1705/F1705)*(F1705-(G1705*0.9)), 0)</f>
        <v>0</v>
      </c>
    </row>
    <row r="1706" spans="1:12" x14ac:dyDescent="0.35">
      <c r="A1706" s="8">
        <v>45569</v>
      </c>
      <c r="B1706" s="9" t="s">
        <v>23</v>
      </c>
      <c r="C1706" s="9" t="s">
        <v>34</v>
      </c>
      <c r="D1706" s="9" t="s">
        <v>38</v>
      </c>
      <c r="E1706" s="9" t="s">
        <v>24</v>
      </c>
      <c r="F1706" s="9">
        <v>98</v>
      </c>
      <c r="G1706" s="9">
        <v>180</v>
      </c>
      <c r="H1706" s="9">
        <v>1</v>
      </c>
      <c r="I1706" s="59">
        <v>26.33</v>
      </c>
      <c r="J1706" s="59">
        <v>2112.88</v>
      </c>
      <c r="K1706" s="59">
        <v>602.91</v>
      </c>
      <c r="L1706" s="60">
        <f>IF(AND(A1706&gt;=Workings!$B$7, A1706&lt;=Workings!$C$7, B1706="Scheduled", G1706&gt;0, F1706&gt;0, (F1706/G1706)&gt;0.9, OR(D1706="RAK", D1706="CMN", D1706="AGA")), (J1706/F1706)*(F1706-(G1706*0.9)), 0)</f>
        <v>0</v>
      </c>
    </row>
    <row r="1707" spans="1:12" x14ac:dyDescent="0.35">
      <c r="A1707" s="8">
        <v>45569</v>
      </c>
      <c r="B1707" s="9" t="s">
        <v>23</v>
      </c>
      <c r="C1707" s="9" t="s">
        <v>34</v>
      </c>
      <c r="D1707" s="9" t="s">
        <v>39</v>
      </c>
      <c r="E1707" s="9" t="s">
        <v>24</v>
      </c>
      <c r="F1707" s="9">
        <v>142</v>
      </c>
      <c r="G1707" s="9">
        <v>150</v>
      </c>
      <c r="H1707" s="9">
        <v>1</v>
      </c>
      <c r="I1707" s="59">
        <v>31.01</v>
      </c>
      <c r="J1707" s="59">
        <v>3061.52</v>
      </c>
      <c r="K1707" s="59">
        <v>532.44000000000005</v>
      </c>
      <c r="L1707" s="60">
        <f>IF(AND(A1707&gt;=Workings!$B$7, A1707&lt;=Workings!$C$7, B1707="Scheduled", G1707&gt;0, F1707&gt;0, (F1707/G1707)&gt;0.9, OR(D1707="RAK", D1707="CMN", D1707="AGA")), (J1707/F1707)*(F1707-(G1707*0.9)), 0)</f>
        <v>150.91999999999999</v>
      </c>
    </row>
    <row r="1708" spans="1:12" x14ac:dyDescent="0.35">
      <c r="A1708" s="8">
        <v>45570</v>
      </c>
      <c r="B1708" s="9" t="s">
        <v>23</v>
      </c>
      <c r="C1708" s="9" t="s">
        <v>34</v>
      </c>
      <c r="D1708" s="9" t="s">
        <v>38</v>
      </c>
      <c r="E1708" s="9" t="s">
        <v>22</v>
      </c>
      <c r="F1708" s="9">
        <v>80</v>
      </c>
      <c r="G1708" s="9">
        <v>186</v>
      </c>
      <c r="H1708" s="9">
        <v>1</v>
      </c>
      <c r="I1708" s="59"/>
      <c r="J1708" s="59"/>
      <c r="K1708" s="59"/>
      <c r="L1708" s="60">
        <f>IF(AND(A1708&gt;=Workings!$B$7, A1708&lt;=Workings!$C$7, B1708="Scheduled", G1708&gt;0, F1708&gt;0, (F1708/G1708)&gt;0.9, OR(D1708="RAK", D1708="CMN", D1708="AGA")), (J1708/F1708)*(F1708-(G1708*0.9)), 0)</f>
        <v>0</v>
      </c>
    </row>
    <row r="1709" spans="1:12" x14ac:dyDescent="0.35">
      <c r="A1709" s="8">
        <v>45570</v>
      </c>
      <c r="B1709" s="9" t="s">
        <v>23</v>
      </c>
      <c r="C1709" s="9" t="s">
        <v>34</v>
      </c>
      <c r="D1709" s="9" t="s">
        <v>38</v>
      </c>
      <c r="E1709" s="9" t="s">
        <v>24</v>
      </c>
      <c r="F1709" s="9">
        <v>165</v>
      </c>
      <c r="G1709" s="9">
        <v>186</v>
      </c>
      <c r="H1709" s="9">
        <v>1</v>
      </c>
      <c r="I1709" s="59">
        <v>27.36</v>
      </c>
      <c r="J1709" s="59">
        <v>3557.4</v>
      </c>
      <c r="K1709" s="59">
        <v>626.4</v>
      </c>
      <c r="L1709" s="60">
        <f>IF(AND(A1709&gt;=Workings!$B$7, A1709&lt;=Workings!$C$7, B1709="Scheduled", G1709&gt;0, F1709&gt;0, (F1709/G1709)&gt;0.9, OR(D1709="RAK", D1709="CMN", D1709="AGA")), (J1709/F1709)*(F1709-(G1709*0.9)), 0)</f>
        <v>0</v>
      </c>
    </row>
    <row r="1710" spans="1:12" x14ac:dyDescent="0.35">
      <c r="A1710" s="8">
        <v>45571</v>
      </c>
      <c r="B1710" s="9" t="s">
        <v>23</v>
      </c>
      <c r="C1710" s="9" t="s">
        <v>34</v>
      </c>
      <c r="D1710" s="9" t="s">
        <v>38</v>
      </c>
      <c r="E1710" s="9" t="s">
        <v>22</v>
      </c>
      <c r="F1710" s="9">
        <v>111</v>
      </c>
      <c r="G1710" s="9">
        <v>144</v>
      </c>
      <c r="H1710" s="9">
        <v>1</v>
      </c>
      <c r="I1710" s="59"/>
      <c r="J1710" s="59"/>
      <c r="K1710" s="59"/>
      <c r="L1710" s="60">
        <f>IF(AND(A1710&gt;=Workings!$B$7, A1710&lt;=Workings!$C$7, B1710="Scheduled", G1710&gt;0, F1710&gt;0, (F1710/G1710)&gt;0.9, OR(D1710="RAK", D1710="CMN", D1710="AGA")), (J1710/F1710)*(F1710-(G1710*0.9)), 0)</f>
        <v>0</v>
      </c>
    </row>
    <row r="1711" spans="1:12" x14ac:dyDescent="0.35">
      <c r="A1711" s="8">
        <v>45571</v>
      </c>
      <c r="B1711" s="9" t="s">
        <v>23</v>
      </c>
      <c r="C1711" s="9" t="s">
        <v>34</v>
      </c>
      <c r="D1711" s="9" t="s">
        <v>21</v>
      </c>
      <c r="E1711" s="9" t="s">
        <v>22</v>
      </c>
      <c r="F1711" s="9">
        <v>107</v>
      </c>
      <c r="G1711" s="9">
        <v>180</v>
      </c>
      <c r="H1711" s="9">
        <v>1</v>
      </c>
      <c r="I1711" s="59"/>
      <c r="J1711" s="59"/>
      <c r="K1711" s="59"/>
      <c r="L1711" s="60">
        <f>IF(AND(A1711&gt;=Workings!$B$7, A1711&lt;=Workings!$C$7, B1711="Scheduled", G1711&gt;0, F1711&gt;0, (F1711/G1711)&gt;0.9, OR(D1711="RAK", D1711="CMN", D1711="AGA")), (J1711/F1711)*(F1711-(G1711*0.9)), 0)</f>
        <v>0</v>
      </c>
    </row>
    <row r="1712" spans="1:12" x14ac:dyDescent="0.35">
      <c r="A1712" s="8">
        <v>45571</v>
      </c>
      <c r="B1712" s="9" t="s">
        <v>23</v>
      </c>
      <c r="C1712" s="9" t="s">
        <v>34</v>
      </c>
      <c r="D1712" s="9" t="s">
        <v>39</v>
      </c>
      <c r="E1712" s="9" t="s">
        <v>22</v>
      </c>
      <c r="F1712" s="9">
        <v>96</v>
      </c>
      <c r="G1712" s="9">
        <v>180</v>
      </c>
      <c r="H1712" s="9">
        <v>1</v>
      </c>
      <c r="I1712" s="59"/>
      <c r="J1712" s="59"/>
      <c r="K1712" s="59"/>
      <c r="L1712" s="60">
        <f>IF(AND(A1712&gt;=Workings!$B$7, A1712&lt;=Workings!$C$7, B1712="Scheduled", G1712&gt;0, F1712&gt;0, (F1712/G1712)&gt;0.9, OR(D1712="RAK", D1712="CMN", D1712="AGA")), (J1712/F1712)*(F1712-(G1712*0.9)), 0)</f>
        <v>0</v>
      </c>
    </row>
    <row r="1713" spans="1:12" x14ac:dyDescent="0.35">
      <c r="A1713" s="8">
        <v>45571</v>
      </c>
      <c r="B1713" s="9" t="s">
        <v>23</v>
      </c>
      <c r="C1713" s="9" t="s">
        <v>34</v>
      </c>
      <c r="D1713" s="9" t="s">
        <v>38</v>
      </c>
      <c r="E1713" s="9" t="s">
        <v>24</v>
      </c>
      <c r="F1713" s="9">
        <v>135</v>
      </c>
      <c r="G1713" s="9">
        <v>144</v>
      </c>
      <c r="H1713" s="9">
        <v>1</v>
      </c>
      <c r="I1713" s="59">
        <v>23.26</v>
      </c>
      <c r="J1713" s="59">
        <v>2910.6</v>
      </c>
      <c r="K1713" s="59">
        <v>532.44000000000005</v>
      </c>
      <c r="L1713" s="60">
        <f>IF(AND(A1713&gt;=Workings!$B$7, A1713&lt;=Workings!$C$7, B1713="Scheduled", G1713&gt;0, F1713&gt;0, (F1713/G1713)&gt;0.9, OR(D1713="RAK", D1713="CMN", D1713="AGA")), (J1713/F1713)*(F1713-(G1713*0.9)), 0)</f>
        <v>116.42400000000012</v>
      </c>
    </row>
    <row r="1714" spans="1:12" x14ac:dyDescent="0.35">
      <c r="A1714" s="8">
        <v>45571</v>
      </c>
      <c r="B1714" s="9" t="s">
        <v>23</v>
      </c>
      <c r="C1714" s="9" t="s">
        <v>34</v>
      </c>
      <c r="D1714" s="9" t="s">
        <v>21</v>
      </c>
      <c r="E1714" s="9" t="s">
        <v>24</v>
      </c>
      <c r="F1714" s="9">
        <v>180</v>
      </c>
      <c r="G1714" s="9">
        <v>180</v>
      </c>
      <c r="H1714" s="9">
        <v>1</v>
      </c>
      <c r="I1714" s="59">
        <v>35.11</v>
      </c>
      <c r="J1714" s="59">
        <v>3880.8</v>
      </c>
      <c r="K1714" s="59">
        <v>602.91</v>
      </c>
      <c r="L1714" s="60">
        <f>IF(AND(A1714&gt;=Workings!$B$7, A1714&lt;=Workings!$C$7, B1714="Scheduled", G1714&gt;0, F1714&gt;0, (F1714/G1714)&gt;0.9, OR(D1714="RAK", D1714="CMN", D1714="AGA")), (J1714/F1714)*(F1714-(G1714*0.9)), 0)</f>
        <v>388.08000000000004</v>
      </c>
    </row>
    <row r="1715" spans="1:12" x14ac:dyDescent="0.35">
      <c r="A1715" s="8">
        <v>45571</v>
      </c>
      <c r="B1715" s="9" t="s">
        <v>23</v>
      </c>
      <c r="C1715" s="9" t="s">
        <v>34</v>
      </c>
      <c r="D1715" s="9" t="s">
        <v>39</v>
      </c>
      <c r="E1715" s="9" t="s">
        <v>24</v>
      </c>
      <c r="F1715" s="9">
        <v>168</v>
      </c>
      <c r="G1715" s="9">
        <v>180</v>
      </c>
      <c r="H1715" s="9">
        <v>1</v>
      </c>
      <c r="I1715" s="59">
        <v>26.33</v>
      </c>
      <c r="J1715" s="59">
        <v>3622.08</v>
      </c>
      <c r="K1715" s="59">
        <v>602.91</v>
      </c>
      <c r="L1715" s="60">
        <f>IF(AND(A1715&gt;=Workings!$B$7, A1715&lt;=Workings!$C$7, B1715="Scheduled", G1715&gt;0, F1715&gt;0, (F1715/G1715)&gt;0.9, OR(D1715="RAK", D1715="CMN", D1715="AGA")), (J1715/F1715)*(F1715-(G1715*0.9)), 0)</f>
        <v>129.35999999999999</v>
      </c>
    </row>
    <row r="1716" spans="1:12" x14ac:dyDescent="0.35">
      <c r="A1716" s="8">
        <v>45572</v>
      </c>
      <c r="B1716" s="9" t="s">
        <v>23</v>
      </c>
      <c r="C1716" s="9" t="s">
        <v>34</v>
      </c>
      <c r="D1716" s="9" t="s">
        <v>38</v>
      </c>
      <c r="E1716" s="9" t="s">
        <v>22</v>
      </c>
      <c r="F1716" s="9">
        <v>124</v>
      </c>
      <c r="G1716" s="9">
        <v>144</v>
      </c>
      <c r="H1716" s="9">
        <v>1</v>
      </c>
      <c r="I1716" s="59"/>
      <c r="J1716" s="59"/>
      <c r="K1716" s="59"/>
      <c r="L1716" s="60">
        <f>IF(AND(A1716&gt;=Workings!$B$7, A1716&lt;=Workings!$C$7, B1716="Scheduled", G1716&gt;0, F1716&gt;0, (F1716/G1716)&gt;0.9, OR(D1716="RAK", D1716="CMN", D1716="AGA")), (J1716/F1716)*(F1716-(G1716*0.9)), 0)</f>
        <v>0</v>
      </c>
    </row>
    <row r="1717" spans="1:12" x14ac:dyDescent="0.35">
      <c r="A1717" s="8">
        <v>45572</v>
      </c>
      <c r="B1717" s="9" t="s">
        <v>23</v>
      </c>
      <c r="C1717" s="9" t="s">
        <v>34</v>
      </c>
      <c r="D1717" s="9" t="s">
        <v>21</v>
      </c>
      <c r="E1717" s="9" t="s">
        <v>22</v>
      </c>
      <c r="F1717" s="9">
        <v>166</v>
      </c>
      <c r="G1717" s="9">
        <v>180</v>
      </c>
      <c r="H1717" s="9">
        <v>1</v>
      </c>
      <c r="I1717" s="59"/>
      <c r="J1717" s="59"/>
      <c r="K1717" s="59"/>
      <c r="L1717" s="60">
        <f>IF(AND(A1717&gt;=Workings!$B$7, A1717&lt;=Workings!$C$7, B1717="Scheduled", G1717&gt;0, F1717&gt;0, (F1717/G1717)&gt;0.9, OR(D1717="RAK", D1717="CMN", D1717="AGA")), (J1717/F1717)*(F1717-(G1717*0.9)), 0)</f>
        <v>0</v>
      </c>
    </row>
    <row r="1718" spans="1:12" x14ac:dyDescent="0.35">
      <c r="A1718" s="8">
        <v>45572</v>
      </c>
      <c r="B1718" s="9" t="s">
        <v>23</v>
      </c>
      <c r="C1718" s="9" t="s">
        <v>34</v>
      </c>
      <c r="D1718" s="9" t="s">
        <v>39</v>
      </c>
      <c r="E1718" s="9" t="s">
        <v>22</v>
      </c>
      <c r="F1718" s="9">
        <v>94</v>
      </c>
      <c r="G1718" s="9">
        <v>180</v>
      </c>
      <c r="H1718" s="9">
        <v>1</v>
      </c>
      <c r="I1718" s="59"/>
      <c r="J1718" s="59"/>
      <c r="K1718" s="59"/>
      <c r="L1718" s="60">
        <f>IF(AND(A1718&gt;=Workings!$B$7, A1718&lt;=Workings!$C$7, B1718="Scheduled", G1718&gt;0, F1718&gt;0, (F1718/G1718)&gt;0.9, OR(D1718="RAK", D1718="CMN", D1718="AGA")), (J1718/F1718)*(F1718-(G1718*0.9)), 0)</f>
        <v>0</v>
      </c>
    </row>
    <row r="1719" spans="1:12" x14ac:dyDescent="0.35">
      <c r="A1719" s="8">
        <v>45572</v>
      </c>
      <c r="B1719" s="9" t="s">
        <v>23</v>
      </c>
      <c r="C1719" s="9" t="s">
        <v>34</v>
      </c>
      <c r="D1719" s="9" t="s">
        <v>38</v>
      </c>
      <c r="E1719" s="9" t="s">
        <v>24</v>
      </c>
      <c r="F1719" s="9">
        <v>126</v>
      </c>
      <c r="G1719" s="9">
        <v>144</v>
      </c>
      <c r="H1719" s="9">
        <v>1</v>
      </c>
      <c r="I1719" s="59">
        <v>23.26</v>
      </c>
      <c r="J1719" s="59">
        <v>2716.56</v>
      </c>
      <c r="K1719" s="59">
        <v>532.44000000000005</v>
      </c>
      <c r="L1719" s="60">
        <f>IF(AND(A1719&gt;=Workings!$B$7, A1719&lt;=Workings!$C$7, B1719="Scheduled", G1719&gt;0, F1719&gt;0, (F1719/G1719)&gt;0.9, OR(D1719="RAK", D1719="CMN", D1719="AGA")), (J1719/F1719)*(F1719-(G1719*0.9)), 0)</f>
        <v>0</v>
      </c>
    </row>
    <row r="1720" spans="1:12" x14ac:dyDescent="0.35">
      <c r="A1720" s="8">
        <v>45572</v>
      </c>
      <c r="B1720" s="9" t="s">
        <v>23</v>
      </c>
      <c r="C1720" s="9" t="s">
        <v>34</v>
      </c>
      <c r="D1720" s="9" t="s">
        <v>21</v>
      </c>
      <c r="E1720" s="9" t="s">
        <v>24</v>
      </c>
      <c r="F1720" s="9">
        <v>146</v>
      </c>
      <c r="G1720" s="9">
        <v>180</v>
      </c>
      <c r="H1720" s="9">
        <v>1</v>
      </c>
      <c r="I1720" s="59">
        <v>43.89</v>
      </c>
      <c r="J1720" s="59">
        <v>3147.76</v>
      </c>
      <c r="K1720" s="59">
        <v>602.91</v>
      </c>
      <c r="L1720" s="60">
        <f>IF(AND(A1720&gt;=Workings!$B$7, A1720&lt;=Workings!$C$7, B1720="Scheduled", G1720&gt;0, F1720&gt;0, (F1720/G1720)&gt;0.9, OR(D1720="RAK", D1720="CMN", D1720="AGA")), (J1720/F1720)*(F1720-(G1720*0.9)), 0)</f>
        <v>0</v>
      </c>
    </row>
    <row r="1721" spans="1:12" x14ac:dyDescent="0.35">
      <c r="A1721" s="8">
        <v>45572</v>
      </c>
      <c r="B1721" s="9" t="s">
        <v>23</v>
      </c>
      <c r="C1721" s="9" t="s">
        <v>34</v>
      </c>
      <c r="D1721" s="9" t="s">
        <v>39</v>
      </c>
      <c r="E1721" s="9" t="s">
        <v>24</v>
      </c>
      <c r="F1721" s="9">
        <v>141</v>
      </c>
      <c r="G1721" s="9">
        <v>180</v>
      </c>
      <c r="H1721" s="9">
        <v>1</v>
      </c>
      <c r="I1721" s="59">
        <v>35.11</v>
      </c>
      <c r="J1721" s="59">
        <v>3039.96</v>
      </c>
      <c r="K1721" s="59">
        <v>602.91</v>
      </c>
      <c r="L1721" s="60">
        <f>IF(AND(A1721&gt;=Workings!$B$7, A1721&lt;=Workings!$C$7, B1721="Scheduled", G1721&gt;0, F1721&gt;0, (F1721/G1721)&gt;0.9, OR(D1721="RAK", D1721="CMN", D1721="AGA")), (J1721/F1721)*(F1721-(G1721*0.9)), 0)</f>
        <v>0</v>
      </c>
    </row>
    <row r="1722" spans="1:12" x14ac:dyDescent="0.35">
      <c r="A1722" s="8">
        <v>45574</v>
      </c>
      <c r="B1722" s="9" t="s">
        <v>23</v>
      </c>
      <c r="C1722" s="9" t="s">
        <v>34</v>
      </c>
      <c r="D1722" s="9" t="s">
        <v>38</v>
      </c>
      <c r="E1722" s="9" t="s">
        <v>22</v>
      </c>
      <c r="F1722" s="9">
        <v>71</v>
      </c>
      <c r="G1722" s="9">
        <v>189</v>
      </c>
      <c r="H1722" s="9">
        <v>1</v>
      </c>
      <c r="I1722" s="59"/>
      <c r="J1722" s="59"/>
      <c r="K1722" s="59"/>
      <c r="L1722" s="60">
        <f>IF(AND(A1722&gt;=Workings!$B$7, A1722&lt;=Workings!$C$7, B1722="Scheduled", G1722&gt;0, F1722&gt;0, (F1722/G1722)&gt;0.9, OR(D1722="RAK", D1722="CMN", D1722="AGA")), (J1722/F1722)*(F1722-(G1722*0.9)), 0)</f>
        <v>0</v>
      </c>
    </row>
    <row r="1723" spans="1:12" x14ac:dyDescent="0.35">
      <c r="A1723" s="8">
        <v>45574</v>
      </c>
      <c r="B1723" s="9" t="s">
        <v>23</v>
      </c>
      <c r="C1723" s="9" t="s">
        <v>34</v>
      </c>
      <c r="D1723" s="9" t="s">
        <v>38</v>
      </c>
      <c r="E1723" s="9" t="s">
        <v>24</v>
      </c>
      <c r="F1723" s="9">
        <v>85</v>
      </c>
      <c r="G1723" s="9">
        <v>189</v>
      </c>
      <c r="H1723" s="9">
        <v>1</v>
      </c>
      <c r="I1723" s="59">
        <v>27.36</v>
      </c>
      <c r="J1723" s="59">
        <v>1832.6</v>
      </c>
      <c r="K1723" s="59">
        <v>626.4</v>
      </c>
      <c r="L1723" s="60">
        <f>IF(AND(A1723&gt;=Workings!$B$7, A1723&lt;=Workings!$C$7, B1723="Scheduled", G1723&gt;0, F1723&gt;0, (F1723/G1723)&gt;0.9, OR(D1723="RAK", D1723="CMN", D1723="AGA")), (J1723/F1723)*(F1723-(G1723*0.9)), 0)</f>
        <v>0</v>
      </c>
    </row>
    <row r="1724" spans="1:12" x14ac:dyDescent="0.35">
      <c r="A1724" s="8">
        <v>45575</v>
      </c>
      <c r="B1724" s="9" t="s">
        <v>23</v>
      </c>
      <c r="C1724" s="9" t="s">
        <v>34</v>
      </c>
      <c r="D1724" s="9" t="s">
        <v>38</v>
      </c>
      <c r="E1724" s="9" t="s">
        <v>22</v>
      </c>
      <c r="F1724" s="9">
        <v>140</v>
      </c>
      <c r="G1724" s="9">
        <v>186</v>
      </c>
      <c r="H1724" s="9">
        <v>1</v>
      </c>
      <c r="I1724" s="59"/>
      <c r="J1724" s="59"/>
      <c r="K1724" s="59"/>
      <c r="L1724" s="60">
        <f>IF(AND(A1724&gt;=Workings!$B$7, A1724&lt;=Workings!$C$7, B1724="Scheduled", G1724&gt;0, F1724&gt;0, (F1724/G1724)&gt;0.9, OR(D1724="RAK", D1724="CMN", D1724="AGA")), (J1724/F1724)*(F1724-(G1724*0.9)), 0)</f>
        <v>0</v>
      </c>
    </row>
    <row r="1725" spans="1:12" x14ac:dyDescent="0.35">
      <c r="A1725" s="8">
        <v>45575</v>
      </c>
      <c r="B1725" s="9" t="s">
        <v>23</v>
      </c>
      <c r="C1725" s="9" t="s">
        <v>34</v>
      </c>
      <c r="D1725" s="9" t="s">
        <v>21</v>
      </c>
      <c r="E1725" s="9" t="s">
        <v>22</v>
      </c>
      <c r="F1725" s="9">
        <v>109</v>
      </c>
      <c r="G1725" s="9">
        <v>150</v>
      </c>
      <c r="H1725" s="9">
        <v>1</v>
      </c>
      <c r="I1725" s="59"/>
      <c r="J1725" s="59"/>
      <c r="K1725" s="59"/>
      <c r="L1725" s="60">
        <f>IF(AND(A1725&gt;=Workings!$B$7, A1725&lt;=Workings!$C$7, B1725="Scheduled", G1725&gt;0, F1725&gt;0, (F1725/G1725)&gt;0.9, OR(D1725="RAK", D1725="CMN", D1725="AGA")), (J1725/F1725)*(F1725-(G1725*0.9)), 0)</f>
        <v>0</v>
      </c>
    </row>
    <row r="1726" spans="1:12" x14ac:dyDescent="0.35">
      <c r="A1726" s="8">
        <v>45575</v>
      </c>
      <c r="B1726" s="9" t="s">
        <v>23</v>
      </c>
      <c r="C1726" s="9" t="s">
        <v>34</v>
      </c>
      <c r="D1726" s="9" t="s">
        <v>38</v>
      </c>
      <c r="E1726" s="9" t="s">
        <v>24</v>
      </c>
      <c r="F1726" s="9">
        <v>139</v>
      </c>
      <c r="G1726" s="9">
        <v>186</v>
      </c>
      <c r="H1726" s="9">
        <v>1</v>
      </c>
      <c r="I1726" s="59">
        <v>27.36</v>
      </c>
      <c r="J1726" s="59">
        <v>2996.84</v>
      </c>
      <c r="K1726" s="59">
        <v>626.4</v>
      </c>
      <c r="L1726" s="60">
        <f>IF(AND(A1726&gt;=Workings!$B$7, A1726&lt;=Workings!$C$7, B1726="Scheduled", G1726&gt;0, F1726&gt;0, (F1726/G1726)&gt;0.9, OR(D1726="RAK", D1726="CMN", D1726="AGA")), (J1726/F1726)*(F1726-(G1726*0.9)), 0)</f>
        <v>0</v>
      </c>
    </row>
    <row r="1727" spans="1:12" x14ac:dyDescent="0.35">
      <c r="A1727" s="8">
        <v>45575</v>
      </c>
      <c r="B1727" s="9" t="s">
        <v>23</v>
      </c>
      <c r="C1727" s="9" t="s">
        <v>34</v>
      </c>
      <c r="D1727" s="9" t="s">
        <v>21</v>
      </c>
      <c r="E1727" s="9" t="s">
        <v>24</v>
      </c>
      <c r="F1727" s="9">
        <v>109</v>
      </c>
      <c r="G1727" s="9">
        <v>150</v>
      </c>
      <c r="H1727" s="9">
        <v>1</v>
      </c>
      <c r="I1727" s="59">
        <v>31.01</v>
      </c>
      <c r="J1727" s="59">
        <v>2350.04</v>
      </c>
      <c r="K1727" s="59">
        <v>532.44000000000005</v>
      </c>
      <c r="L1727" s="60">
        <f>IF(AND(A1727&gt;=Workings!$B$7, A1727&lt;=Workings!$C$7, B1727="Scheduled", G1727&gt;0, F1727&gt;0, (F1727/G1727)&gt;0.9, OR(D1727="RAK", D1727="CMN", D1727="AGA")), (J1727/F1727)*(F1727-(G1727*0.9)), 0)</f>
        <v>0</v>
      </c>
    </row>
    <row r="1728" spans="1:12" x14ac:dyDescent="0.35">
      <c r="A1728" s="8">
        <v>45576</v>
      </c>
      <c r="B1728" s="9" t="s">
        <v>23</v>
      </c>
      <c r="C1728" s="9" t="s">
        <v>34</v>
      </c>
      <c r="D1728" s="9" t="s">
        <v>39</v>
      </c>
      <c r="E1728" s="9" t="s">
        <v>22</v>
      </c>
      <c r="F1728" s="9">
        <v>146</v>
      </c>
      <c r="G1728" s="9">
        <v>150</v>
      </c>
      <c r="H1728" s="9">
        <v>1</v>
      </c>
      <c r="I1728" s="59"/>
      <c r="J1728" s="59"/>
      <c r="K1728" s="59"/>
      <c r="L1728" s="60">
        <f>IF(AND(A1728&gt;=Workings!$B$7, A1728&lt;=Workings!$C$7, B1728="Scheduled", G1728&gt;0, F1728&gt;0, (F1728/G1728)&gt;0.9, OR(D1728="RAK", D1728="CMN", D1728="AGA")), (J1728/F1728)*(F1728-(G1728*0.9)), 0)</f>
        <v>0</v>
      </c>
    </row>
    <row r="1729" spans="1:12" x14ac:dyDescent="0.35">
      <c r="A1729" s="8">
        <v>45576</v>
      </c>
      <c r="B1729" s="9" t="s">
        <v>23</v>
      </c>
      <c r="C1729" s="9" t="s">
        <v>34</v>
      </c>
      <c r="D1729" s="9" t="s">
        <v>21</v>
      </c>
      <c r="E1729" s="9" t="s">
        <v>22</v>
      </c>
      <c r="F1729" s="9">
        <v>153</v>
      </c>
      <c r="G1729" s="9">
        <v>180</v>
      </c>
      <c r="H1729" s="9">
        <v>1</v>
      </c>
      <c r="I1729" s="59"/>
      <c r="J1729" s="59"/>
      <c r="K1729" s="59"/>
      <c r="L1729" s="60">
        <f>IF(AND(A1729&gt;=Workings!$B$7, A1729&lt;=Workings!$C$7, B1729="Scheduled", G1729&gt;0, F1729&gt;0, (F1729/G1729)&gt;0.9, OR(D1729="RAK", D1729="CMN", D1729="AGA")), (J1729/F1729)*(F1729-(G1729*0.9)), 0)</f>
        <v>0</v>
      </c>
    </row>
    <row r="1730" spans="1:12" x14ac:dyDescent="0.35">
      <c r="A1730" s="8">
        <v>45576</v>
      </c>
      <c r="B1730" s="9" t="s">
        <v>23</v>
      </c>
      <c r="C1730" s="9" t="s">
        <v>34</v>
      </c>
      <c r="D1730" s="9" t="s">
        <v>39</v>
      </c>
      <c r="E1730" s="9" t="s">
        <v>24</v>
      </c>
      <c r="F1730" s="9">
        <v>129</v>
      </c>
      <c r="G1730" s="9">
        <v>150</v>
      </c>
      <c r="H1730" s="9">
        <v>1</v>
      </c>
      <c r="I1730" s="59">
        <v>31.01</v>
      </c>
      <c r="J1730" s="59">
        <v>2781.24</v>
      </c>
      <c r="K1730" s="59">
        <v>532.44000000000005</v>
      </c>
      <c r="L1730" s="60">
        <f>IF(AND(A1730&gt;=Workings!$B$7, A1730&lt;=Workings!$C$7, B1730="Scheduled", G1730&gt;0, F1730&gt;0, (F1730/G1730)&gt;0.9, OR(D1730="RAK", D1730="CMN", D1730="AGA")), (J1730/F1730)*(F1730-(G1730*0.9)), 0)</f>
        <v>0</v>
      </c>
    </row>
    <row r="1731" spans="1:12" x14ac:dyDescent="0.35">
      <c r="A1731" s="8">
        <v>45576</v>
      </c>
      <c r="B1731" s="9" t="s">
        <v>23</v>
      </c>
      <c r="C1731" s="9" t="s">
        <v>34</v>
      </c>
      <c r="D1731" s="9" t="s">
        <v>21</v>
      </c>
      <c r="E1731" s="9" t="s">
        <v>24</v>
      </c>
      <c r="F1731" s="9">
        <v>174</v>
      </c>
      <c r="G1731" s="9">
        <v>180</v>
      </c>
      <c r="H1731" s="9">
        <v>1</v>
      </c>
      <c r="I1731" s="59">
        <v>35.11</v>
      </c>
      <c r="J1731" s="59">
        <v>3751.44</v>
      </c>
      <c r="K1731" s="59">
        <v>602.91</v>
      </c>
      <c r="L1731" s="60">
        <f>IF(AND(A1731&gt;=Workings!$B$7, A1731&lt;=Workings!$C$7, B1731="Scheduled", G1731&gt;0, F1731&gt;0, (F1731/G1731)&gt;0.9, OR(D1731="RAK", D1731="CMN", D1731="AGA")), (J1731/F1731)*(F1731-(G1731*0.9)), 0)</f>
        <v>258.71999999999997</v>
      </c>
    </row>
    <row r="1732" spans="1:12" x14ac:dyDescent="0.35">
      <c r="A1732" s="8">
        <v>45578</v>
      </c>
      <c r="B1732" s="9" t="s">
        <v>23</v>
      </c>
      <c r="C1732" s="9" t="s">
        <v>34</v>
      </c>
      <c r="D1732" s="9" t="s">
        <v>38</v>
      </c>
      <c r="E1732" s="9" t="s">
        <v>22</v>
      </c>
      <c r="F1732" s="9">
        <v>140</v>
      </c>
      <c r="G1732" s="9">
        <v>150</v>
      </c>
      <c r="H1732" s="9">
        <v>1</v>
      </c>
      <c r="I1732" s="59"/>
      <c r="J1732" s="59"/>
      <c r="K1732" s="59"/>
      <c r="L1732" s="60">
        <f>IF(AND(A1732&gt;=Workings!$B$7, A1732&lt;=Workings!$C$7, B1732="Scheduled", G1732&gt;0, F1732&gt;0, (F1732/G1732)&gt;0.9, OR(D1732="RAK", D1732="CMN", D1732="AGA")), (J1732/F1732)*(F1732-(G1732*0.9)), 0)</f>
        <v>0</v>
      </c>
    </row>
    <row r="1733" spans="1:12" x14ac:dyDescent="0.35">
      <c r="A1733" s="8">
        <v>45578</v>
      </c>
      <c r="B1733" s="9" t="s">
        <v>23</v>
      </c>
      <c r="C1733" s="9" t="s">
        <v>34</v>
      </c>
      <c r="D1733" s="9" t="s">
        <v>21</v>
      </c>
      <c r="E1733" s="9" t="s">
        <v>22</v>
      </c>
      <c r="F1733" s="9">
        <v>141</v>
      </c>
      <c r="G1733" s="9">
        <v>150</v>
      </c>
      <c r="H1733" s="9">
        <v>1</v>
      </c>
      <c r="I1733" s="59"/>
      <c r="J1733" s="59"/>
      <c r="K1733" s="59"/>
      <c r="L1733" s="60">
        <f>IF(AND(A1733&gt;=Workings!$B$7, A1733&lt;=Workings!$C$7, B1733="Scheduled", G1733&gt;0, F1733&gt;0, (F1733/G1733)&gt;0.9, OR(D1733="RAK", D1733="CMN", D1733="AGA")), (J1733/F1733)*(F1733-(G1733*0.9)), 0)</f>
        <v>0</v>
      </c>
    </row>
    <row r="1734" spans="1:12" x14ac:dyDescent="0.35">
      <c r="A1734" s="8">
        <v>45578</v>
      </c>
      <c r="B1734" s="9" t="s">
        <v>23</v>
      </c>
      <c r="C1734" s="9" t="s">
        <v>34</v>
      </c>
      <c r="D1734" s="9" t="s">
        <v>39</v>
      </c>
      <c r="E1734" s="9" t="s">
        <v>22</v>
      </c>
      <c r="F1734" s="9">
        <v>154</v>
      </c>
      <c r="G1734" s="9">
        <v>180</v>
      </c>
      <c r="H1734" s="9">
        <v>1</v>
      </c>
      <c r="I1734" s="59"/>
      <c r="J1734" s="59"/>
      <c r="K1734" s="59"/>
      <c r="L1734" s="60">
        <f>IF(AND(A1734&gt;=Workings!$B$7, A1734&lt;=Workings!$C$7, B1734="Scheduled", G1734&gt;0, F1734&gt;0, (F1734/G1734)&gt;0.9, OR(D1734="RAK", D1734="CMN", D1734="AGA")), (J1734/F1734)*(F1734-(G1734*0.9)), 0)</f>
        <v>0</v>
      </c>
    </row>
    <row r="1735" spans="1:12" x14ac:dyDescent="0.35">
      <c r="A1735" s="8">
        <v>45578</v>
      </c>
      <c r="B1735" s="9" t="s">
        <v>23</v>
      </c>
      <c r="C1735" s="9" t="s">
        <v>34</v>
      </c>
      <c r="D1735" s="9" t="s">
        <v>38</v>
      </c>
      <c r="E1735" s="9" t="s">
        <v>24</v>
      </c>
      <c r="F1735" s="9">
        <v>128</v>
      </c>
      <c r="G1735" s="9">
        <v>150</v>
      </c>
      <c r="H1735" s="9">
        <v>1</v>
      </c>
      <c r="I1735" s="59">
        <v>23.26</v>
      </c>
      <c r="J1735" s="59">
        <v>2759.68</v>
      </c>
      <c r="K1735" s="59">
        <v>532.44000000000005</v>
      </c>
      <c r="L1735" s="60">
        <f>IF(AND(A1735&gt;=Workings!$B$7, A1735&lt;=Workings!$C$7, B1735="Scheduled", G1735&gt;0, F1735&gt;0, (F1735/G1735)&gt;0.9, OR(D1735="RAK", D1735="CMN", D1735="AGA")), (J1735/F1735)*(F1735-(G1735*0.9)), 0)</f>
        <v>0</v>
      </c>
    </row>
    <row r="1736" spans="1:12" x14ac:dyDescent="0.35">
      <c r="A1736" s="8">
        <v>45578</v>
      </c>
      <c r="B1736" s="9" t="s">
        <v>23</v>
      </c>
      <c r="C1736" s="9" t="s">
        <v>34</v>
      </c>
      <c r="D1736" s="9" t="s">
        <v>21</v>
      </c>
      <c r="E1736" s="9" t="s">
        <v>24</v>
      </c>
      <c r="F1736" s="9">
        <v>102</v>
      </c>
      <c r="G1736" s="9">
        <v>150</v>
      </c>
      <c r="H1736" s="9">
        <v>1</v>
      </c>
      <c r="I1736" s="59">
        <v>23.26</v>
      </c>
      <c r="J1736" s="59">
        <v>2199.12</v>
      </c>
      <c r="K1736" s="59">
        <v>532.44000000000005</v>
      </c>
      <c r="L1736" s="60">
        <f>IF(AND(A1736&gt;=Workings!$B$7, A1736&lt;=Workings!$C$7, B1736="Scheduled", G1736&gt;0, F1736&gt;0, (F1736/G1736)&gt;0.9, OR(D1736="RAK", D1736="CMN", D1736="AGA")), (J1736/F1736)*(F1736-(G1736*0.9)), 0)</f>
        <v>0</v>
      </c>
    </row>
    <row r="1737" spans="1:12" x14ac:dyDescent="0.35">
      <c r="A1737" s="8">
        <v>45578</v>
      </c>
      <c r="B1737" s="9" t="s">
        <v>23</v>
      </c>
      <c r="C1737" s="9" t="s">
        <v>34</v>
      </c>
      <c r="D1737" s="9" t="s">
        <v>39</v>
      </c>
      <c r="E1737" s="9" t="s">
        <v>24</v>
      </c>
      <c r="F1737" s="9">
        <v>81</v>
      </c>
      <c r="G1737" s="9">
        <v>180</v>
      </c>
      <c r="H1737" s="9">
        <v>1</v>
      </c>
      <c r="I1737" s="59">
        <v>26.33</v>
      </c>
      <c r="J1737" s="59">
        <v>1746.36</v>
      </c>
      <c r="K1737" s="59">
        <v>602.91</v>
      </c>
      <c r="L1737" s="60">
        <f>IF(AND(A1737&gt;=Workings!$B$7, A1737&lt;=Workings!$C$7, B1737="Scheduled", G1737&gt;0, F1737&gt;0, (F1737/G1737)&gt;0.9, OR(D1737="RAK", D1737="CMN", D1737="AGA")), (J1737/F1737)*(F1737-(G1737*0.9)), 0)</f>
        <v>0</v>
      </c>
    </row>
    <row r="1738" spans="1:12" x14ac:dyDescent="0.35">
      <c r="A1738" s="8">
        <v>45579</v>
      </c>
      <c r="B1738" s="9" t="s">
        <v>23</v>
      </c>
      <c r="C1738" s="9" t="s">
        <v>34</v>
      </c>
      <c r="D1738" s="9" t="s">
        <v>38</v>
      </c>
      <c r="E1738" s="9" t="s">
        <v>22</v>
      </c>
      <c r="F1738" s="9">
        <v>141</v>
      </c>
      <c r="G1738" s="9">
        <v>150</v>
      </c>
      <c r="H1738" s="9">
        <v>1</v>
      </c>
      <c r="I1738" s="59"/>
      <c r="J1738" s="59"/>
      <c r="K1738" s="59"/>
      <c r="L1738" s="60">
        <f>IF(AND(A1738&gt;=Workings!$B$7, A1738&lt;=Workings!$C$7, B1738="Scheduled", G1738&gt;0, F1738&gt;0, (F1738/G1738)&gt;0.9, OR(D1738="RAK", D1738="CMN", D1738="AGA")), (J1738/F1738)*(F1738-(G1738*0.9)), 0)</f>
        <v>0</v>
      </c>
    </row>
    <row r="1739" spans="1:12" x14ac:dyDescent="0.35">
      <c r="A1739" s="8">
        <v>45579</v>
      </c>
      <c r="B1739" s="9" t="s">
        <v>23</v>
      </c>
      <c r="C1739" s="9" t="s">
        <v>34</v>
      </c>
      <c r="D1739" s="9" t="s">
        <v>21</v>
      </c>
      <c r="E1739" s="9" t="s">
        <v>22</v>
      </c>
      <c r="F1739" s="9">
        <v>168</v>
      </c>
      <c r="G1739" s="9">
        <v>180</v>
      </c>
      <c r="H1739" s="9">
        <v>1</v>
      </c>
      <c r="I1739" s="59"/>
      <c r="J1739" s="59"/>
      <c r="K1739" s="59"/>
      <c r="L1739" s="60">
        <f>IF(AND(A1739&gt;=Workings!$B$7, A1739&lt;=Workings!$C$7, B1739="Scheduled", G1739&gt;0, F1739&gt;0, (F1739/G1739)&gt;0.9, OR(D1739="RAK", D1739="CMN", D1739="AGA")), (J1739/F1739)*(F1739-(G1739*0.9)), 0)</f>
        <v>0</v>
      </c>
    </row>
    <row r="1740" spans="1:12" x14ac:dyDescent="0.35">
      <c r="A1740" s="8">
        <v>45579</v>
      </c>
      <c r="B1740" s="9" t="s">
        <v>23</v>
      </c>
      <c r="C1740" s="9" t="s">
        <v>34</v>
      </c>
      <c r="D1740" s="9" t="s">
        <v>39</v>
      </c>
      <c r="E1740" s="9" t="s">
        <v>22</v>
      </c>
      <c r="F1740" s="9">
        <v>124</v>
      </c>
      <c r="G1740" s="9">
        <v>180</v>
      </c>
      <c r="H1740" s="9">
        <v>1</v>
      </c>
      <c r="I1740" s="59"/>
      <c r="J1740" s="59"/>
      <c r="K1740" s="59"/>
      <c r="L1740" s="60">
        <f>IF(AND(A1740&gt;=Workings!$B$7, A1740&lt;=Workings!$C$7, B1740="Scheduled", G1740&gt;0, F1740&gt;0, (F1740/G1740)&gt;0.9, OR(D1740="RAK", D1740="CMN", D1740="AGA")), (J1740/F1740)*(F1740-(G1740*0.9)), 0)</f>
        <v>0</v>
      </c>
    </row>
    <row r="1741" spans="1:12" x14ac:dyDescent="0.35">
      <c r="A1741" s="8">
        <v>45579</v>
      </c>
      <c r="B1741" s="9" t="s">
        <v>23</v>
      </c>
      <c r="C1741" s="9" t="s">
        <v>34</v>
      </c>
      <c r="D1741" s="9" t="s">
        <v>38</v>
      </c>
      <c r="E1741" s="9" t="s">
        <v>24</v>
      </c>
      <c r="F1741" s="9">
        <v>131</v>
      </c>
      <c r="G1741" s="9">
        <v>150</v>
      </c>
      <c r="H1741" s="9">
        <v>1</v>
      </c>
      <c r="I1741" s="59">
        <v>23.26</v>
      </c>
      <c r="J1741" s="59">
        <v>2824.36</v>
      </c>
      <c r="K1741" s="59">
        <v>532.44000000000005</v>
      </c>
      <c r="L1741" s="60">
        <f>IF(AND(A1741&gt;=Workings!$B$7, A1741&lt;=Workings!$C$7, B1741="Scheduled", G1741&gt;0, F1741&gt;0, (F1741/G1741)&gt;0.9, OR(D1741="RAK", D1741="CMN", D1741="AGA")), (J1741/F1741)*(F1741-(G1741*0.9)), 0)</f>
        <v>0</v>
      </c>
    </row>
    <row r="1742" spans="1:12" x14ac:dyDescent="0.35">
      <c r="A1742" s="8">
        <v>45579</v>
      </c>
      <c r="B1742" s="9" t="s">
        <v>23</v>
      </c>
      <c r="C1742" s="9" t="s">
        <v>34</v>
      </c>
      <c r="D1742" s="9" t="s">
        <v>21</v>
      </c>
      <c r="E1742" s="9" t="s">
        <v>24</v>
      </c>
      <c r="F1742" s="9">
        <v>132</v>
      </c>
      <c r="G1742" s="9">
        <v>180</v>
      </c>
      <c r="H1742" s="9">
        <v>1</v>
      </c>
      <c r="I1742" s="59">
        <v>33.74</v>
      </c>
      <c r="J1742" s="59">
        <v>2845.92</v>
      </c>
      <c r="K1742" s="59">
        <v>579.41999999999996</v>
      </c>
      <c r="L1742" s="60">
        <f>IF(AND(A1742&gt;=Workings!$B$7, A1742&lt;=Workings!$C$7, B1742="Scheduled", G1742&gt;0, F1742&gt;0, (F1742/G1742)&gt;0.9, OR(D1742="RAK", D1742="CMN", D1742="AGA")), (J1742/F1742)*(F1742-(G1742*0.9)), 0)</f>
        <v>0</v>
      </c>
    </row>
    <row r="1743" spans="1:12" x14ac:dyDescent="0.35">
      <c r="A1743" s="8">
        <v>45579</v>
      </c>
      <c r="B1743" s="9" t="s">
        <v>23</v>
      </c>
      <c r="C1743" s="9" t="s">
        <v>34</v>
      </c>
      <c r="D1743" s="9" t="s">
        <v>39</v>
      </c>
      <c r="E1743" s="9" t="s">
        <v>24</v>
      </c>
      <c r="F1743" s="9">
        <v>157</v>
      </c>
      <c r="G1743" s="9">
        <v>180</v>
      </c>
      <c r="H1743" s="9">
        <v>1</v>
      </c>
      <c r="I1743" s="59">
        <v>26.33</v>
      </c>
      <c r="J1743" s="59">
        <v>3384.92</v>
      </c>
      <c r="K1743" s="59">
        <v>602.91</v>
      </c>
      <c r="L1743" s="60">
        <f>IF(AND(A1743&gt;=Workings!$B$7, A1743&lt;=Workings!$C$7, B1743="Scheduled", G1743&gt;0, F1743&gt;0, (F1743/G1743)&gt;0.9, OR(D1743="RAK", D1743="CMN", D1743="AGA")), (J1743/F1743)*(F1743-(G1743*0.9)), 0)</f>
        <v>0</v>
      </c>
    </row>
    <row r="1744" spans="1:12" x14ac:dyDescent="0.35">
      <c r="A1744" s="8">
        <v>45581</v>
      </c>
      <c r="B1744" s="9" t="s">
        <v>23</v>
      </c>
      <c r="C1744" s="9" t="s">
        <v>34</v>
      </c>
      <c r="D1744" s="9" t="s">
        <v>38</v>
      </c>
      <c r="E1744" s="9" t="s">
        <v>22</v>
      </c>
      <c r="F1744" s="9">
        <v>129</v>
      </c>
      <c r="G1744" s="9">
        <v>186</v>
      </c>
      <c r="H1744" s="9">
        <v>1</v>
      </c>
      <c r="I1744" s="59"/>
      <c r="J1744" s="59"/>
      <c r="K1744" s="59"/>
      <c r="L1744" s="60">
        <f>IF(AND(A1744&gt;=Workings!$B$7, A1744&lt;=Workings!$C$7, B1744="Scheduled", G1744&gt;0, F1744&gt;0, (F1744/G1744)&gt;0.9, OR(D1744="RAK", D1744="CMN", D1744="AGA")), (J1744/F1744)*(F1744-(G1744*0.9)), 0)</f>
        <v>0</v>
      </c>
    </row>
    <row r="1745" spans="1:12" x14ac:dyDescent="0.35">
      <c r="A1745" s="8">
        <v>45581</v>
      </c>
      <c r="B1745" s="9" t="s">
        <v>23</v>
      </c>
      <c r="C1745" s="9" t="s">
        <v>34</v>
      </c>
      <c r="D1745" s="9" t="s">
        <v>38</v>
      </c>
      <c r="E1745" s="9" t="s">
        <v>24</v>
      </c>
      <c r="F1745" s="9">
        <v>103</v>
      </c>
      <c r="G1745" s="9">
        <v>186</v>
      </c>
      <c r="H1745" s="9">
        <v>1</v>
      </c>
      <c r="I1745" s="59">
        <v>36.479999999999997</v>
      </c>
      <c r="J1745" s="59">
        <v>2220.6799999999998</v>
      </c>
      <c r="K1745" s="59">
        <v>626.4</v>
      </c>
      <c r="L1745" s="60">
        <f>IF(AND(A1745&gt;=Workings!$B$7, A1745&lt;=Workings!$C$7, B1745="Scheduled", G1745&gt;0, F1745&gt;0, (F1745/G1745)&gt;0.9, OR(D1745="RAK", D1745="CMN", D1745="AGA")), (J1745/F1745)*(F1745-(G1745*0.9)), 0)</f>
        <v>0</v>
      </c>
    </row>
    <row r="1746" spans="1:12" x14ac:dyDescent="0.35">
      <c r="A1746" s="8">
        <v>45582</v>
      </c>
      <c r="B1746" s="9" t="s">
        <v>23</v>
      </c>
      <c r="C1746" s="9" t="s">
        <v>34</v>
      </c>
      <c r="D1746" s="9" t="s">
        <v>38</v>
      </c>
      <c r="E1746" s="9" t="s">
        <v>22</v>
      </c>
      <c r="F1746" s="9">
        <v>149</v>
      </c>
      <c r="G1746" s="9">
        <v>189</v>
      </c>
      <c r="H1746" s="9">
        <v>1</v>
      </c>
      <c r="I1746" s="59"/>
      <c r="J1746" s="59"/>
      <c r="K1746" s="59"/>
      <c r="L1746" s="60">
        <f>IF(AND(A1746&gt;=Workings!$B$7, A1746&lt;=Workings!$C$7, B1746="Scheduled", G1746&gt;0, F1746&gt;0, (F1746/G1746)&gt;0.9, OR(D1746="RAK", D1746="CMN", D1746="AGA")), (J1746/F1746)*(F1746-(G1746*0.9)), 0)</f>
        <v>0</v>
      </c>
    </row>
    <row r="1747" spans="1:12" x14ac:dyDescent="0.35">
      <c r="A1747" s="8">
        <v>45582</v>
      </c>
      <c r="B1747" s="9" t="s">
        <v>23</v>
      </c>
      <c r="C1747" s="9" t="s">
        <v>34</v>
      </c>
      <c r="D1747" s="9" t="s">
        <v>21</v>
      </c>
      <c r="E1747" s="9" t="s">
        <v>22</v>
      </c>
      <c r="F1747" s="9">
        <v>138</v>
      </c>
      <c r="G1747" s="9">
        <v>180</v>
      </c>
      <c r="H1747" s="9">
        <v>1</v>
      </c>
      <c r="I1747" s="59"/>
      <c r="J1747" s="59"/>
      <c r="K1747" s="59"/>
      <c r="L1747" s="60">
        <f>IF(AND(A1747&gt;=Workings!$B$7, A1747&lt;=Workings!$C$7, B1747="Scheduled", G1747&gt;0, F1747&gt;0, (F1747/G1747)&gt;0.9, OR(D1747="RAK", D1747="CMN", D1747="AGA")), (J1747/F1747)*(F1747-(G1747*0.9)), 0)</f>
        <v>0</v>
      </c>
    </row>
    <row r="1748" spans="1:12" x14ac:dyDescent="0.35">
      <c r="A1748" s="8">
        <v>45582</v>
      </c>
      <c r="B1748" s="9" t="s">
        <v>23</v>
      </c>
      <c r="C1748" s="9" t="s">
        <v>34</v>
      </c>
      <c r="D1748" s="9" t="s">
        <v>38</v>
      </c>
      <c r="E1748" s="9" t="s">
        <v>24</v>
      </c>
      <c r="F1748" s="9">
        <v>115</v>
      </c>
      <c r="G1748" s="9">
        <v>189</v>
      </c>
      <c r="H1748" s="9">
        <v>1</v>
      </c>
      <c r="I1748" s="59">
        <v>27.36</v>
      </c>
      <c r="J1748" s="59">
        <v>2479.4</v>
      </c>
      <c r="K1748" s="59">
        <v>626.4</v>
      </c>
      <c r="L1748" s="60">
        <f>IF(AND(A1748&gt;=Workings!$B$7, A1748&lt;=Workings!$C$7, B1748="Scheduled", G1748&gt;0, F1748&gt;0, (F1748/G1748)&gt;0.9, OR(D1748="RAK", D1748="CMN", D1748="AGA")), (J1748/F1748)*(F1748-(G1748*0.9)), 0)</f>
        <v>0</v>
      </c>
    </row>
    <row r="1749" spans="1:12" x14ac:dyDescent="0.35">
      <c r="A1749" s="8">
        <v>45582</v>
      </c>
      <c r="B1749" s="9" t="s">
        <v>23</v>
      </c>
      <c r="C1749" s="9" t="s">
        <v>34</v>
      </c>
      <c r="D1749" s="9" t="s">
        <v>21</v>
      </c>
      <c r="E1749" s="9" t="s">
        <v>24</v>
      </c>
      <c r="F1749" s="9">
        <v>161</v>
      </c>
      <c r="G1749" s="9">
        <v>180</v>
      </c>
      <c r="H1749" s="9">
        <v>1</v>
      </c>
      <c r="I1749" s="59">
        <v>25.31</v>
      </c>
      <c r="J1749" s="59">
        <v>3471.16</v>
      </c>
      <c r="K1749" s="59">
        <v>579.41999999999996</v>
      </c>
      <c r="L1749" s="60">
        <f>IF(AND(A1749&gt;=Workings!$B$7, A1749&lt;=Workings!$C$7, B1749="Scheduled", G1749&gt;0, F1749&gt;0, (F1749/G1749)&gt;0.9, OR(D1749="RAK", D1749="CMN", D1749="AGA")), (J1749/F1749)*(F1749-(G1749*0.9)), 0)</f>
        <v>0</v>
      </c>
    </row>
    <row r="1750" spans="1:12" x14ac:dyDescent="0.35">
      <c r="A1750" s="8">
        <v>45583</v>
      </c>
      <c r="B1750" s="9" t="s">
        <v>23</v>
      </c>
      <c r="C1750" s="9" t="s">
        <v>34</v>
      </c>
      <c r="D1750" s="9" t="s">
        <v>39</v>
      </c>
      <c r="E1750" s="9" t="s">
        <v>22</v>
      </c>
      <c r="F1750" s="9">
        <v>130</v>
      </c>
      <c r="G1750" s="9">
        <v>150</v>
      </c>
      <c r="H1750" s="9">
        <v>1</v>
      </c>
      <c r="I1750" s="59"/>
      <c r="J1750" s="59"/>
      <c r="K1750" s="59"/>
      <c r="L1750" s="60">
        <f>IF(AND(A1750&gt;=Workings!$B$7, A1750&lt;=Workings!$C$7, B1750="Scheduled", G1750&gt;0, F1750&gt;0, (F1750/G1750)&gt;0.9, OR(D1750="RAK", D1750="CMN", D1750="AGA")), (J1750/F1750)*(F1750-(G1750*0.9)), 0)</f>
        <v>0</v>
      </c>
    </row>
    <row r="1751" spans="1:12" x14ac:dyDescent="0.35">
      <c r="A1751" s="8">
        <v>45583</v>
      </c>
      <c r="B1751" s="9" t="s">
        <v>23</v>
      </c>
      <c r="C1751" s="9" t="s">
        <v>34</v>
      </c>
      <c r="D1751" s="9" t="s">
        <v>21</v>
      </c>
      <c r="E1751" s="9" t="s">
        <v>22</v>
      </c>
      <c r="F1751" s="9">
        <v>176</v>
      </c>
      <c r="G1751" s="9">
        <v>180</v>
      </c>
      <c r="H1751" s="9">
        <v>1</v>
      </c>
      <c r="I1751" s="59"/>
      <c r="J1751" s="59"/>
      <c r="K1751" s="59"/>
      <c r="L1751" s="60">
        <f>IF(AND(A1751&gt;=Workings!$B$7, A1751&lt;=Workings!$C$7, B1751="Scheduled", G1751&gt;0, F1751&gt;0, (F1751/G1751)&gt;0.9, OR(D1751="RAK", D1751="CMN", D1751="AGA")), (J1751/F1751)*(F1751-(G1751*0.9)), 0)</f>
        <v>0</v>
      </c>
    </row>
    <row r="1752" spans="1:12" x14ac:dyDescent="0.35">
      <c r="A1752" s="8">
        <v>45583</v>
      </c>
      <c r="B1752" s="9" t="s">
        <v>23</v>
      </c>
      <c r="C1752" s="9" t="s">
        <v>34</v>
      </c>
      <c r="D1752" s="9" t="s">
        <v>39</v>
      </c>
      <c r="E1752" s="9" t="s">
        <v>24</v>
      </c>
      <c r="F1752" s="9">
        <v>131</v>
      </c>
      <c r="G1752" s="9">
        <v>150</v>
      </c>
      <c r="H1752" s="9">
        <v>1</v>
      </c>
      <c r="I1752" s="59">
        <v>31.01</v>
      </c>
      <c r="J1752" s="59">
        <v>2824.36</v>
      </c>
      <c r="K1752" s="59">
        <v>532.44000000000005</v>
      </c>
      <c r="L1752" s="60">
        <f>IF(AND(A1752&gt;=Workings!$B$7, A1752&lt;=Workings!$C$7, B1752="Scheduled", G1752&gt;0, F1752&gt;0, (F1752/G1752)&gt;0.9, OR(D1752="RAK", D1752="CMN", D1752="AGA")), (J1752/F1752)*(F1752-(G1752*0.9)), 0)</f>
        <v>0</v>
      </c>
    </row>
    <row r="1753" spans="1:12" x14ac:dyDescent="0.35">
      <c r="A1753" s="8">
        <v>45583</v>
      </c>
      <c r="B1753" s="9" t="s">
        <v>23</v>
      </c>
      <c r="C1753" s="9" t="s">
        <v>34</v>
      </c>
      <c r="D1753" s="9" t="s">
        <v>21</v>
      </c>
      <c r="E1753" s="9" t="s">
        <v>24</v>
      </c>
      <c r="F1753" s="9">
        <v>171</v>
      </c>
      <c r="G1753" s="9">
        <v>180</v>
      </c>
      <c r="H1753" s="9">
        <v>1</v>
      </c>
      <c r="I1753" s="59">
        <v>35.11</v>
      </c>
      <c r="J1753" s="59">
        <v>3686.76</v>
      </c>
      <c r="K1753" s="59">
        <v>602.91</v>
      </c>
      <c r="L1753" s="60">
        <f>IF(AND(A1753&gt;=Workings!$B$7, A1753&lt;=Workings!$C$7, B1753="Scheduled", G1753&gt;0, F1753&gt;0, (F1753/G1753)&gt;0.9, OR(D1753="RAK", D1753="CMN", D1753="AGA")), (J1753/F1753)*(F1753-(G1753*0.9)), 0)</f>
        <v>194.04000000000002</v>
      </c>
    </row>
    <row r="1754" spans="1:12" x14ac:dyDescent="0.35">
      <c r="A1754" s="8">
        <v>45585</v>
      </c>
      <c r="B1754" s="9" t="s">
        <v>23</v>
      </c>
      <c r="C1754" s="9" t="s">
        <v>34</v>
      </c>
      <c r="D1754" s="9" t="s">
        <v>38</v>
      </c>
      <c r="E1754" s="9" t="s">
        <v>22</v>
      </c>
      <c r="F1754" s="9">
        <v>186</v>
      </c>
      <c r="G1754" s="9">
        <v>189</v>
      </c>
      <c r="H1754" s="9">
        <v>1</v>
      </c>
      <c r="I1754" s="59"/>
      <c r="J1754" s="59"/>
      <c r="K1754" s="59"/>
      <c r="L1754" s="60">
        <f>IF(AND(A1754&gt;=Workings!$B$7, A1754&lt;=Workings!$C$7, B1754="Scheduled", G1754&gt;0, F1754&gt;0, (F1754/G1754)&gt;0.9, OR(D1754="RAK", D1754="CMN", D1754="AGA")), (J1754/F1754)*(F1754-(G1754*0.9)), 0)</f>
        <v>0</v>
      </c>
    </row>
    <row r="1755" spans="1:12" x14ac:dyDescent="0.35">
      <c r="A1755" s="8">
        <v>45585</v>
      </c>
      <c r="B1755" s="9" t="s">
        <v>23</v>
      </c>
      <c r="C1755" s="9" t="s">
        <v>34</v>
      </c>
      <c r="D1755" s="9" t="s">
        <v>21</v>
      </c>
      <c r="E1755" s="9" t="s">
        <v>22</v>
      </c>
      <c r="F1755" s="9">
        <v>147</v>
      </c>
      <c r="G1755" s="9">
        <v>150</v>
      </c>
      <c r="H1755" s="9">
        <v>1</v>
      </c>
      <c r="I1755" s="59"/>
      <c r="J1755" s="59"/>
      <c r="K1755" s="59"/>
      <c r="L1755" s="60">
        <f>IF(AND(A1755&gt;=Workings!$B$7, A1755&lt;=Workings!$C$7, B1755="Scheduled", G1755&gt;0, F1755&gt;0, (F1755/G1755)&gt;0.9, OR(D1755="RAK", D1755="CMN", D1755="AGA")), (J1755/F1755)*(F1755-(G1755*0.9)), 0)</f>
        <v>0</v>
      </c>
    </row>
    <row r="1756" spans="1:12" x14ac:dyDescent="0.35">
      <c r="A1756" s="8">
        <v>45585</v>
      </c>
      <c r="B1756" s="9" t="s">
        <v>23</v>
      </c>
      <c r="C1756" s="9" t="s">
        <v>34</v>
      </c>
      <c r="D1756" s="9" t="s">
        <v>39</v>
      </c>
      <c r="E1756" s="9" t="s">
        <v>22</v>
      </c>
      <c r="F1756" s="9">
        <v>109</v>
      </c>
      <c r="G1756" s="9">
        <v>150</v>
      </c>
      <c r="H1756" s="9">
        <v>1</v>
      </c>
      <c r="I1756" s="59"/>
      <c r="J1756" s="59"/>
      <c r="K1756" s="59"/>
      <c r="L1756" s="60">
        <f>IF(AND(A1756&gt;=Workings!$B$7, A1756&lt;=Workings!$C$7, B1756="Scheduled", G1756&gt;0, F1756&gt;0, (F1756/G1756)&gt;0.9, OR(D1756="RAK", D1756="CMN", D1756="AGA")), (J1756/F1756)*(F1756-(G1756*0.9)), 0)</f>
        <v>0</v>
      </c>
    </row>
    <row r="1757" spans="1:12" x14ac:dyDescent="0.35">
      <c r="A1757" s="8">
        <v>45585</v>
      </c>
      <c r="B1757" s="9" t="s">
        <v>23</v>
      </c>
      <c r="C1757" s="9" t="s">
        <v>34</v>
      </c>
      <c r="D1757" s="9" t="s">
        <v>38</v>
      </c>
      <c r="E1757" s="9" t="s">
        <v>24</v>
      </c>
      <c r="F1757" s="9">
        <v>175</v>
      </c>
      <c r="G1757" s="9">
        <v>189</v>
      </c>
      <c r="H1757" s="9">
        <v>1</v>
      </c>
      <c r="I1757" s="59">
        <v>27.36</v>
      </c>
      <c r="J1757" s="59">
        <v>3773</v>
      </c>
      <c r="K1757" s="59">
        <v>626.4</v>
      </c>
      <c r="L1757" s="60">
        <f>IF(AND(A1757&gt;=Workings!$B$7, A1757&lt;=Workings!$C$7, B1757="Scheduled", G1757&gt;0, F1757&gt;0, (F1757/G1757)&gt;0.9, OR(D1757="RAK", D1757="CMN", D1757="AGA")), (J1757/F1757)*(F1757-(G1757*0.9)), 0)</f>
        <v>105.64400000000012</v>
      </c>
    </row>
    <row r="1758" spans="1:12" x14ac:dyDescent="0.35">
      <c r="A1758" s="8">
        <v>45585</v>
      </c>
      <c r="B1758" s="9" t="s">
        <v>23</v>
      </c>
      <c r="C1758" s="9" t="s">
        <v>34</v>
      </c>
      <c r="D1758" s="9" t="s">
        <v>21</v>
      </c>
      <c r="E1758" s="9" t="s">
        <v>24</v>
      </c>
      <c r="F1758" s="9">
        <v>142</v>
      </c>
      <c r="G1758" s="9">
        <v>150</v>
      </c>
      <c r="H1758" s="9">
        <v>1</v>
      </c>
      <c r="I1758" s="59">
        <v>38.76</v>
      </c>
      <c r="J1758" s="59">
        <v>3061.52</v>
      </c>
      <c r="K1758" s="59">
        <v>532.44000000000005</v>
      </c>
      <c r="L1758" s="60">
        <f>IF(AND(A1758&gt;=Workings!$B$7, A1758&lt;=Workings!$C$7, B1758="Scheduled", G1758&gt;0, F1758&gt;0, (F1758/G1758)&gt;0.9, OR(D1758="RAK", D1758="CMN", D1758="AGA")), (J1758/F1758)*(F1758-(G1758*0.9)), 0)</f>
        <v>150.91999999999999</v>
      </c>
    </row>
    <row r="1759" spans="1:12" x14ac:dyDescent="0.35">
      <c r="A1759" s="8">
        <v>45585</v>
      </c>
      <c r="B1759" s="9" t="s">
        <v>23</v>
      </c>
      <c r="C1759" s="9" t="s">
        <v>34</v>
      </c>
      <c r="D1759" s="9" t="s">
        <v>39</v>
      </c>
      <c r="E1759" s="9" t="s">
        <v>24</v>
      </c>
      <c r="F1759" s="9">
        <v>91</v>
      </c>
      <c r="G1759" s="9">
        <v>150</v>
      </c>
      <c r="H1759" s="9">
        <v>1</v>
      </c>
      <c r="I1759" s="59">
        <v>31.01</v>
      </c>
      <c r="J1759" s="59">
        <v>1961.96</v>
      </c>
      <c r="K1759" s="59">
        <v>532.44000000000005</v>
      </c>
      <c r="L1759" s="60">
        <f>IF(AND(A1759&gt;=Workings!$B$7, A1759&lt;=Workings!$C$7, B1759="Scheduled", G1759&gt;0, F1759&gt;0, (F1759/G1759)&gt;0.9, OR(D1759="RAK", D1759="CMN", D1759="AGA")), (J1759/F1759)*(F1759-(G1759*0.9)), 0)</f>
        <v>0</v>
      </c>
    </row>
    <row r="1760" spans="1:12" x14ac:dyDescent="0.35">
      <c r="A1760" s="8">
        <v>45586</v>
      </c>
      <c r="B1760" s="9" t="s">
        <v>23</v>
      </c>
      <c r="C1760" s="9" t="s">
        <v>34</v>
      </c>
      <c r="D1760" s="9" t="s">
        <v>38</v>
      </c>
      <c r="E1760" s="9" t="s">
        <v>22</v>
      </c>
      <c r="F1760" s="9">
        <v>150</v>
      </c>
      <c r="G1760" s="9">
        <v>180</v>
      </c>
      <c r="H1760" s="9">
        <v>1</v>
      </c>
      <c r="I1760" s="59"/>
      <c r="J1760" s="59"/>
      <c r="K1760" s="59"/>
      <c r="L1760" s="60">
        <f>IF(AND(A1760&gt;=Workings!$B$7, A1760&lt;=Workings!$C$7, B1760="Scheduled", G1760&gt;0, F1760&gt;0, (F1760/G1760)&gt;0.9, OR(D1760="RAK", D1760="CMN", D1760="AGA")), (J1760/F1760)*(F1760-(G1760*0.9)), 0)</f>
        <v>0</v>
      </c>
    </row>
    <row r="1761" spans="1:12" x14ac:dyDescent="0.35">
      <c r="A1761" s="8">
        <v>45586</v>
      </c>
      <c r="B1761" s="9" t="s">
        <v>23</v>
      </c>
      <c r="C1761" s="9" t="s">
        <v>34</v>
      </c>
      <c r="D1761" s="9" t="s">
        <v>21</v>
      </c>
      <c r="E1761" s="9" t="s">
        <v>22</v>
      </c>
      <c r="F1761" s="9">
        <v>172</v>
      </c>
      <c r="G1761" s="9">
        <v>180</v>
      </c>
      <c r="H1761" s="9">
        <v>1</v>
      </c>
      <c r="I1761" s="59"/>
      <c r="J1761" s="59"/>
      <c r="K1761" s="59"/>
      <c r="L1761" s="60">
        <f>IF(AND(A1761&gt;=Workings!$B$7, A1761&lt;=Workings!$C$7, B1761="Scheduled", G1761&gt;0, F1761&gt;0, (F1761/G1761)&gt;0.9, OR(D1761="RAK", D1761="CMN", D1761="AGA")), (J1761/F1761)*(F1761-(G1761*0.9)), 0)</f>
        <v>0</v>
      </c>
    </row>
    <row r="1762" spans="1:12" x14ac:dyDescent="0.35">
      <c r="A1762" s="8">
        <v>45586</v>
      </c>
      <c r="B1762" s="9" t="s">
        <v>23</v>
      </c>
      <c r="C1762" s="9" t="s">
        <v>34</v>
      </c>
      <c r="D1762" s="9" t="s">
        <v>39</v>
      </c>
      <c r="E1762" s="9" t="s">
        <v>22</v>
      </c>
      <c r="F1762" s="9">
        <v>123</v>
      </c>
      <c r="G1762" s="9">
        <v>180</v>
      </c>
      <c r="H1762" s="9">
        <v>1</v>
      </c>
      <c r="I1762" s="59"/>
      <c r="J1762" s="59"/>
      <c r="K1762" s="59"/>
      <c r="L1762" s="60">
        <f>IF(AND(A1762&gt;=Workings!$B$7, A1762&lt;=Workings!$C$7, B1762="Scheduled", G1762&gt;0, F1762&gt;0, (F1762/G1762)&gt;0.9, OR(D1762="RAK", D1762="CMN", D1762="AGA")), (J1762/F1762)*(F1762-(G1762*0.9)), 0)</f>
        <v>0</v>
      </c>
    </row>
    <row r="1763" spans="1:12" x14ac:dyDescent="0.35">
      <c r="A1763" s="8">
        <v>45586</v>
      </c>
      <c r="B1763" s="9" t="s">
        <v>23</v>
      </c>
      <c r="C1763" s="9" t="s">
        <v>34</v>
      </c>
      <c r="D1763" s="9" t="s">
        <v>38</v>
      </c>
      <c r="E1763" s="9" t="s">
        <v>24</v>
      </c>
      <c r="F1763" s="9">
        <v>164</v>
      </c>
      <c r="G1763" s="9">
        <v>180</v>
      </c>
      <c r="H1763" s="9">
        <v>1</v>
      </c>
      <c r="I1763" s="59">
        <v>33.74</v>
      </c>
      <c r="J1763" s="59">
        <v>3535.84</v>
      </c>
      <c r="K1763" s="59">
        <v>579.41999999999996</v>
      </c>
      <c r="L1763" s="60">
        <f>IF(AND(A1763&gt;=Workings!$B$7, A1763&lt;=Workings!$C$7, B1763="Scheduled", G1763&gt;0, F1763&gt;0, (F1763/G1763)&gt;0.9, OR(D1763="RAK", D1763="CMN", D1763="AGA")), (J1763/F1763)*(F1763-(G1763*0.9)), 0)</f>
        <v>43.120000000000005</v>
      </c>
    </row>
    <row r="1764" spans="1:12" x14ac:dyDescent="0.35">
      <c r="A1764" s="8">
        <v>45586</v>
      </c>
      <c r="B1764" s="9" t="s">
        <v>23</v>
      </c>
      <c r="C1764" s="9" t="s">
        <v>34</v>
      </c>
      <c r="D1764" s="9" t="s">
        <v>21</v>
      </c>
      <c r="E1764" s="9" t="s">
        <v>24</v>
      </c>
      <c r="F1764" s="9">
        <v>152</v>
      </c>
      <c r="G1764" s="9">
        <v>180</v>
      </c>
      <c r="H1764" s="9">
        <v>1</v>
      </c>
      <c r="I1764" s="59">
        <v>35.11</v>
      </c>
      <c r="J1764" s="59">
        <v>3277.12</v>
      </c>
      <c r="K1764" s="59">
        <v>602.91</v>
      </c>
      <c r="L1764" s="60">
        <f>IF(AND(A1764&gt;=Workings!$B$7, A1764&lt;=Workings!$C$7, B1764="Scheduled", G1764&gt;0, F1764&gt;0, (F1764/G1764)&gt;0.9, OR(D1764="RAK", D1764="CMN", D1764="AGA")), (J1764/F1764)*(F1764-(G1764*0.9)), 0)</f>
        <v>0</v>
      </c>
    </row>
    <row r="1765" spans="1:12" x14ac:dyDescent="0.35">
      <c r="A1765" s="8">
        <v>45586</v>
      </c>
      <c r="B1765" s="9" t="s">
        <v>23</v>
      </c>
      <c r="C1765" s="9" t="s">
        <v>34</v>
      </c>
      <c r="D1765" s="9" t="s">
        <v>39</v>
      </c>
      <c r="E1765" s="9" t="s">
        <v>24</v>
      </c>
      <c r="F1765" s="9">
        <v>131</v>
      </c>
      <c r="G1765" s="9">
        <v>180</v>
      </c>
      <c r="H1765" s="9">
        <v>1</v>
      </c>
      <c r="I1765" s="59">
        <v>25.31</v>
      </c>
      <c r="J1765" s="59">
        <v>2824.36</v>
      </c>
      <c r="K1765" s="59">
        <v>579.41999999999996</v>
      </c>
      <c r="L1765" s="60">
        <f>IF(AND(A1765&gt;=Workings!$B$7, A1765&lt;=Workings!$C$7, B1765="Scheduled", G1765&gt;0, F1765&gt;0, (F1765/G1765)&gt;0.9, OR(D1765="RAK", D1765="CMN", D1765="AGA")), (J1765/F1765)*(F1765-(G1765*0.9)), 0)</f>
        <v>0</v>
      </c>
    </row>
    <row r="1766" spans="1:12" x14ac:dyDescent="0.35">
      <c r="A1766" s="8">
        <v>45588</v>
      </c>
      <c r="B1766" s="9" t="s">
        <v>23</v>
      </c>
      <c r="C1766" s="9" t="s">
        <v>34</v>
      </c>
      <c r="D1766" s="9" t="s">
        <v>38</v>
      </c>
      <c r="E1766" s="9" t="s">
        <v>22</v>
      </c>
      <c r="F1766" s="9">
        <v>69</v>
      </c>
      <c r="G1766" s="9">
        <v>189</v>
      </c>
      <c r="H1766" s="9">
        <v>1</v>
      </c>
      <c r="I1766" s="59"/>
      <c r="J1766" s="59"/>
      <c r="K1766" s="59"/>
      <c r="L1766" s="60">
        <f>IF(AND(A1766&gt;=Workings!$B$7, A1766&lt;=Workings!$C$7, B1766="Scheduled", G1766&gt;0, F1766&gt;0, (F1766/G1766)&gt;0.9, OR(D1766="RAK", D1766="CMN", D1766="AGA")), (J1766/F1766)*(F1766-(G1766*0.9)), 0)</f>
        <v>0</v>
      </c>
    </row>
    <row r="1767" spans="1:12" x14ac:dyDescent="0.35">
      <c r="A1767" s="8">
        <v>45588</v>
      </c>
      <c r="B1767" s="9" t="s">
        <v>23</v>
      </c>
      <c r="C1767" s="9" t="s">
        <v>34</v>
      </c>
      <c r="D1767" s="9" t="s">
        <v>38</v>
      </c>
      <c r="E1767" s="9" t="s">
        <v>24</v>
      </c>
      <c r="F1767" s="9">
        <v>127</v>
      </c>
      <c r="G1767" s="9">
        <v>189</v>
      </c>
      <c r="H1767" s="9">
        <v>1</v>
      </c>
      <c r="I1767" s="59">
        <v>18.239999999999998</v>
      </c>
      <c r="J1767" s="59">
        <v>2738.12</v>
      </c>
      <c r="K1767" s="59">
        <v>626.4</v>
      </c>
      <c r="L1767" s="60">
        <f>IF(AND(A1767&gt;=Workings!$B$7, A1767&lt;=Workings!$C$7, B1767="Scheduled", G1767&gt;0, F1767&gt;0, (F1767/G1767)&gt;0.9, OR(D1767="RAK", D1767="CMN", D1767="AGA")), (J1767/F1767)*(F1767-(G1767*0.9)), 0)</f>
        <v>0</v>
      </c>
    </row>
    <row r="1768" spans="1:12" x14ac:dyDescent="0.35">
      <c r="A1768" s="8">
        <v>45589</v>
      </c>
      <c r="B1768" s="9" t="s">
        <v>23</v>
      </c>
      <c r="C1768" s="9" t="s">
        <v>34</v>
      </c>
      <c r="D1768" s="9" t="s">
        <v>38</v>
      </c>
      <c r="E1768" s="9" t="s">
        <v>22</v>
      </c>
      <c r="F1768" s="9">
        <v>116</v>
      </c>
      <c r="G1768" s="9">
        <v>186</v>
      </c>
      <c r="H1768" s="9">
        <v>1</v>
      </c>
      <c r="I1768" s="59"/>
      <c r="J1768" s="59"/>
      <c r="K1768" s="59"/>
      <c r="L1768" s="60">
        <f>IF(AND(A1768&gt;=Workings!$B$7, A1768&lt;=Workings!$C$7, B1768="Scheduled", G1768&gt;0, F1768&gt;0, (F1768/G1768)&gt;0.9, OR(D1768="RAK", D1768="CMN", D1768="AGA")), (J1768/F1768)*(F1768-(G1768*0.9)), 0)</f>
        <v>0</v>
      </c>
    </row>
    <row r="1769" spans="1:12" x14ac:dyDescent="0.35">
      <c r="A1769" s="8">
        <v>45589</v>
      </c>
      <c r="B1769" s="9" t="s">
        <v>23</v>
      </c>
      <c r="C1769" s="9" t="s">
        <v>34</v>
      </c>
      <c r="D1769" s="9" t="s">
        <v>21</v>
      </c>
      <c r="E1769" s="9" t="s">
        <v>22</v>
      </c>
      <c r="F1769" s="9">
        <v>91</v>
      </c>
      <c r="G1769" s="9">
        <v>150</v>
      </c>
      <c r="H1769" s="9">
        <v>1</v>
      </c>
      <c r="I1769" s="59"/>
      <c r="J1769" s="59"/>
      <c r="K1769" s="59"/>
      <c r="L1769" s="60">
        <f>IF(AND(A1769&gt;=Workings!$B$7, A1769&lt;=Workings!$C$7, B1769="Scheduled", G1769&gt;0, F1769&gt;0, (F1769/G1769)&gt;0.9, OR(D1769="RAK", D1769="CMN", D1769="AGA")), (J1769/F1769)*(F1769-(G1769*0.9)), 0)</f>
        <v>0</v>
      </c>
    </row>
    <row r="1770" spans="1:12" x14ac:dyDescent="0.35">
      <c r="A1770" s="8">
        <v>45589</v>
      </c>
      <c r="B1770" s="9" t="s">
        <v>23</v>
      </c>
      <c r="C1770" s="9" t="s">
        <v>34</v>
      </c>
      <c r="D1770" s="9" t="s">
        <v>38</v>
      </c>
      <c r="E1770" s="9" t="s">
        <v>24</v>
      </c>
      <c r="F1770" s="9">
        <v>182</v>
      </c>
      <c r="G1770" s="9">
        <v>186</v>
      </c>
      <c r="H1770" s="9">
        <v>1</v>
      </c>
      <c r="I1770" s="59">
        <v>36.479999999999997</v>
      </c>
      <c r="J1770" s="59">
        <v>3923.92</v>
      </c>
      <c r="K1770" s="59">
        <v>626.4</v>
      </c>
      <c r="L1770" s="60">
        <f>IF(AND(A1770&gt;=Workings!$B$7, A1770&lt;=Workings!$C$7, B1770="Scheduled", G1770&gt;0, F1770&gt;0, (F1770/G1770)&gt;0.9, OR(D1770="RAK", D1770="CMN", D1770="AGA")), (J1770/F1770)*(F1770-(G1770*0.9)), 0)</f>
        <v>314.77599999999984</v>
      </c>
    </row>
    <row r="1771" spans="1:12" x14ac:dyDescent="0.35">
      <c r="A1771" s="8">
        <v>45589</v>
      </c>
      <c r="B1771" s="9" t="s">
        <v>23</v>
      </c>
      <c r="C1771" s="9" t="s">
        <v>34</v>
      </c>
      <c r="D1771" s="9" t="s">
        <v>21</v>
      </c>
      <c r="E1771" s="9" t="s">
        <v>24</v>
      </c>
      <c r="F1771" s="9">
        <v>146</v>
      </c>
      <c r="G1771" s="9">
        <v>150</v>
      </c>
      <c r="H1771" s="9">
        <v>1</v>
      </c>
      <c r="I1771" s="59">
        <v>23.26</v>
      </c>
      <c r="J1771" s="59">
        <v>3147.76</v>
      </c>
      <c r="K1771" s="59">
        <v>532.44000000000005</v>
      </c>
      <c r="L1771" s="60">
        <f>IF(AND(A1771&gt;=Workings!$B$7, A1771&lt;=Workings!$C$7, B1771="Scheduled", G1771&gt;0, F1771&gt;0, (F1771/G1771)&gt;0.9, OR(D1771="RAK", D1771="CMN", D1771="AGA")), (J1771/F1771)*(F1771-(G1771*0.9)), 0)</f>
        <v>237.16000000000003</v>
      </c>
    </row>
    <row r="1772" spans="1:12" x14ac:dyDescent="0.35">
      <c r="A1772" s="8">
        <v>45590</v>
      </c>
      <c r="B1772" s="9" t="s">
        <v>23</v>
      </c>
      <c r="C1772" s="9" t="s">
        <v>34</v>
      </c>
      <c r="D1772" s="9" t="s">
        <v>39</v>
      </c>
      <c r="E1772" s="9" t="s">
        <v>22</v>
      </c>
      <c r="F1772" s="9">
        <v>150</v>
      </c>
      <c r="G1772" s="9">
        <v>144</v>
      </c>
      <c r="H1772" s="9">
        <v>1</v>
      </c>
      <c r="I1772" s="59"/>
      <c r="J1772" s="59"/>
      <c r="K1772" s="59"/>
      <c r="L1772" s="60">
        <f>IF(AND(A1772&gt;=Workings!$B$7, A1772&lt;=Workings!$C$7, B1772="Scheduled", G1772&gt;0, F1772&gt;0, (F1772/G1772)&gt;0.9, OR(D1772="RAK", D1772="CMN", D1772="AGA")), (J1772/F1772)*(F1772-(G1772*0.9)), 0)</f>
        <v>0</v>
      </c>
    </row>
    <row r="1773" spans="1:12" x14ac:dyDescent="0.35">
      <c r="A1773" s="8">
        <v>45590</v>
      </c>
      <c r="B1773" s="9" t="s">
        <v>23</v>
      </c>
      <c r="C1773" s="9" t="s">
        <v>34</v>
      </c>
      <c r="D1773" s="9" t="s">
        <v>21</v>
      </c>
      <c r="E1773" s="9" t="s">
        <v>22</v>
      </c>
      <c r="F1773" s="9">
        <v>145</v>
      </c>
      <c r="G1773" s="9">
        <v>180</v>
      </c>
      <c r="H1773" s="9">
        <v>1</v>
      </c>
      <c r="I1773" s="59"/>
      <c r="J1773" s="59"/>
      <c r="K1773" s="59"/>
      <c r="L1773" s="60">
        <f>IF(AND(A1773&gt;=Workings!$B$7, A1773&lt;=Workings!$C$7, B1773="Scheduled", G1773&gt;0, F1773&gt;0, (F1773/G1773)&gt;0.9, OR(D1773="RAK", D1773="CMN", D1773="AGA")), (J1773/F1773)*(F1773-(G1773*0.9)), 0)</f>
        <v>0</v>
      </c>
    </row>
    <row r="1774" spans="1:12" x14ac:dyDescent="0.35">
      <c r="A1774" s="8">
        <v>45590</v>
      </c>
      <c r="B1774" s="9" t="s">
        <v>23</v>
      </c>
      <c r="C1774" s="9" t="s">
        <v>34</v>
      </c>
      <c r="D1774" s="9" t="s">
        <v>39</v>
      </c>
      <c r="E1774" s="9" t="s">
        <v>24</v>
      </c>
      <c r="F1774" s="9">
        <v>99</v>
      </c>
      <c r="G1774" s="9">
        <v>144</v>
      </c>
      <c r="H1774" s="9">
        <v>1</v>
      </c>
      <c r="I1774" s="59">
        <v>31.01</v>
      </c>
      <c r="J1774" s="59">
        <v>2134.44</v>
      </c>
      <c r="K1774" s="59">
        <v>532.44000000000005</v>
      </c>
      <c r="L1774" s="60">
        <f>IF(AND(A1774&gt;=Workings!$B$7, A1774&lt;=Workings!$C$7, B1774="Scheduled", G1774&gt;0, F1774&gt;0, (F1774/G1774)&gt;0.9, OR(D1774="RAK", D1774="CMN", D1774="AGA")), (J1774/F1774)*(F1774-(G1774*0.9)), 0)</f>
        <v>0</v>
      </c>
    </row>
    <row r="1775" spans="1:12" x14ac:dyDescent="0.35">
      <c r="A1775" s="8">
        <v>45590</v>
      </c>
      <c r="B1775" s="9" t="s">
        <v>23</v>
      </c>
      <c r="C1775" s="9" t="s">
        <v>34</v>
      </c>
      <c r="D1775" s="9" t="s">
        <v>21</v>
      </c>
      <c r="E1775" s="9" t="s">
        <v>24</v>
      </c>
      <c r="F1775" s="9">
        <v>178</v>
      </c>
      <c r="G1775" s="9">
        <v>180</v>
      </c>
      <c r="H1775" s="9">
        <v>1</v>
      </c>
      <c r="I1775" s="59">
        <v>35.11</v>
      </c>
      <c r="J1775" s="59">
        <v>3837.68</v>
      </c>
      <c r="K1775" s="59">
        <v>602.91</v>
      </c>
      <c r="L1775" s="60">
        <f>IF(AND(A1775&gt;=Workings!$B$7, A1775&lt;=Workings!$C$7, B1775="Scheduled", G1775&gt;0, F1775&gt;0, (F1775/G1775)&gt;0.9, OR(D1775="RAK", D1775="CMN", D1775="AGA")), (J1775/F1775)*(F1775-(G1775*0.9)), 0)</f>
        <v>344.96</v>
      </c>
    </row>
    <row r="1776" spans="1:12" x14ac:dyDescent="0.35">
      <c r="A1776" s="8">
        <v>45592</v>
      </c>
      <c r="B1776" s="9" t="s">
        <v>23</v>
      </c>
      <c r="C1776" s="9" t="s">
        <v>34</v>
      </c>
      <c r="D1776" s="9" t="s">
        <v>39</v>
      </c>
      <c r="E1776" s="9" t="s">
        <v>22</v>
      </c>
      <c r="F1776" s="9">
        <v>163</v>
      </c>
      <c r="G1776" s="9">
        <v>180</v>
      </c>
      <c r="H1776" s="9">
        <v>1</v>
      </c>
      <c r="I1776" s="59"/>
      <c r="J1776" s="59"/>
      <c r="K1776" s="59"/>
      <c r="L1776" s="60">
        <f>IF(AND(A1776&gt;=Workings!$B$7, A1776&lt;=Workings!$C$7, B1776="Scheduled", G1776&gt;0, F1776&gt;0, (F1776/G1776)&gt;0.9, OR(D1776="RAK", D1776="CMN", D1776="AGA")), (J1776/F1776)*(F1776-(G1776*0.9)), 0)</f>
        <v>0</v>
      </c>
    </row>
    <row r="1777" spans="1:12" x14ac:dyDescent="0.35">
      <c r="A1777" s="8">
        <v>45592</v>
      </c>
      <c r="B1777" s="9" t="s">
        <v>23</v>
      </c>
      <c r="C1777" s="9" t="s">
        <v>34</v>
      </c>
      <c r="D1777" s="9" t="s">
        <v>21</v>
      </c>
      <c r="E1777" s="9" t="s">
        <v>22</v>
      </c>
      <c r="F1777" s="9">
        <v>119</v>
      </c>
      <c r="G1777" s="9">
        <v>180</v>
      </c>
      <c r="H1777" s="9">
        <v>1</v>
      </c>
      <c r="I1777" s="59"/>
      <c r="J1777" s="59"/>
      <c r="K1777" s="59"/>
      <c r="L1777" s="60">
        <f>IF(AND(A1777&gt;=Workings!$B$7, A1777&lt;=Workings!$C$7, B1777="Scheduled", G1777&gt;0, F1777&gt;0, (F1777/G1777)&gt;0.9, OR(D1777="RAK", D1777="CMN", D1777="AGA")), (J1777/F1777)*(F1777-(G1777*0.9)), 0)</f>
        <v>0</v>
      </c>
    </row>
    <row r="1778" spans="1:12" x14ac:dyDescent="0.35">
      <c r="A1778" s="8">
        <v>45592</v>
      </c>
      <c r="B1778" s="9" t="s">
        <v>23</v>
      </c>
      <c r="C1778" s="9" t="s">
        <v>34</v>
      </c>
      <c r="D1778" s="9" t="s">
        <v>38</v>
      </c>
      <c r="E1778" s="9" t="s">
        <v>22</v>
      </c>
      <c r="F1778" s="9">
        <v>92</v>
      </c>
      <c r="G1778" s="9">
        <v>189</v>
      </c>
      <c r="H1778" s="9">
        <v>1</v>
      </c>
      <c r="I1778" s="59"/>
      <c r="J1778" s="59"/>
      <c r="K1778" s="59"/>
      <c r="L1778" s="60">
        <f>IF(AND(A1778&gt;=Workings!$B$7, A1778&lt;=Workings!$C$7, B1778="Scheduled", G1778&gt;0, F1778&gt;0, (F1778/G1778)&gt;0.9, OR(D1778="RAK", D1778="CMN", D1778="AGA")), (J1778/F1778)*(F1778-(G1778*0.9)), 0)</f>
        <v>0</v>
      </c>
    </row>
    <row r="1779" spans="1:12" x14ac:dyDescent="0.35">
      <c r="A1779" s="8">
        <v>45592</v>
      </c>
      <c r="B1779" s="9" t="s">
        <v>23</v>
      </c>
      <c r="C1779" s="9" t="s">
        <v>34</v>
      </c>
      <c r="D1779" s="9" t="s">
        <v>39</v>
      </c>
      <c r="E1779" s="9" t="s">
        <v>24</v>
      </c>
      <c r="F1779" s="9">
        <v>68</v>
      </c>
      <c r="G1779" s="9">
        <v>180</v>
      </c>
      <c r="H1779" s="9">
        <v>1</v>
      </c>
      <c r="I1779" s="59">
        <v>26.33</v>
      </c>
      <c r="J1779" s="59">
        <v>1364.08</v>
      </c>
      <c r="K1779" s="59">
        <v>602.91</v>
      </c>
      <c r="L1779" s="60">
        <f>IF(AND(A1779&gt;=Workings!$B$7, A1779&lt;=Workings!$C$7, B1779="Scheduled", G1779&gt;0, F1779&gt;0, (F1779/G1779)&gt;0.9, OR(D1779="RAK", D1779="CMN", D1779="AGA")), (J1779/F1779)*(F1779-(G1779*0.9)), 0)</f>
        <v>0</v>
      </c>
    </row>
    <row r="1780" spans="1:12" x14ac:dyDescent="0.35">
      <c r="A1780" s="8">
        <v>45592</v>
      </c>
      <c r="B1780" s="9" t="s">
        <v>23</v>
      </c>
      <c r="C1780" s="9" t="s">
        <v>34</v>
      </c>
      <c r="D1780" s="9" t="s">
        <v>21</v>
      </c>
      <c r="E1780" s="9" t="s">
        <v>24</v>
      </c>
      <c r="F1780" s="9">
        <v>147</v>
      </c>
      <c r="G1780" s="9">
        <v>180</v>
      </c>
      <c r="H1780" s="9">
        <v>1</v>
      </c>
      <c r="I1780" s="59">
        <v>33.74</v>
      </c>
      <c r="J1780" s="59">
        <v>2948.82</v>
      </c>
      <c r="K1780" s="59">
        <v>579.41999999999996</v>
      </c>
      <c r="L1780" s="60">
        <f>IF(AND(A1780&gt;=Workings!$B$7, A1780&lt;=Workings!$C$7, B1780="Scheduled", G1780&gt;0, F1780&gt;0, (F1780/G1780)&gt;0.9, OR(D1780="RAK", D1780="CMN", D1780="AGA")), (J1780/F1780)*(F1780-(G1780*0.9)), 0)</f>
        <v>0</v>
      </c>
    </row>
    <row r="1781" spans="1:12" x14ac:dyDescent="0.35">
      <c r="A1781" s="8">
        <v>45592</v>
      </c>
      <c r="B1781" s="9" t="s">
        <v>23</v>
      </c>
      <c r="C1781" s="9" t="s">
        <v>34</v>
      </c>
      <c r="D1781" s="9" t="s">
        <v>38</v>
      </c>
      <c r="E1781" s="9" t="s">
        <v>24</v>
      </c>
      <c r="F1781" s="9">
        <v>161</v>
      </c>
      <c r="G1781" s="9">
        <v>189</v>
      </c>
      <c r="H1781" s="9">
        <v>1</v>
      </c>
      <c r="I1781" s="59">
        <v>27.36</v>
      </c>
      <c r="J1781" s="59">
        <v>3229.66</v>
      </c>
      <c r="K1781" s="59">
        <v>626.4</v>
      </c>
      <c r="L1781" s="60">
        <f>IF(AND(A1781&gt;=Workings!$B$7, A1781&lt;=Workings!$C$7, B1781="Scheduled", G1781&gt;0, F1781&gt;0, (F1781/G1781)&gt;0.9, OR(D1781="RAK", D1781="CMN", D1781="AGA")), (J1781/F1781)*(F1781-(G1781*0.9)), 0)</f>
        <v>0</v>
      </c>
    </row>
    <row r="1782" spans="1:12" x14ac:dyDescent="0.35">
      <c r="A1782" s="8">
        <v>45593</v>
      </c>
      <c r="B1782" s="9" t="s">
        <v>23</v>
      </c>
      <c r="C1782" s="9" t="s">
        <v>34</v>
      </c>
      <c r="D1782" s="9" t="s">
        <v>21</v>
      </c>
      <c r="E1782" s="9" t="s">
        <v>22</v>
      </c>
      <c r="F1782" s="9">
        <v>158</v>
      </c>
      <c r="G1782" s="9">
        <v>180</v>
      </c>
      <c r="H1782" s="9">
        <v>1</v>
      </c>
      <c r="I1782" s="59"/>
      <c r="J1782" s="59"/>
      <c r="K1782" s="59"/>
      <c r="L1782" s="60">
        <f>IF(AND(A1782&gt;=Workings!$B$7, A1782&lt;=Workings!$C$7, B1782="Scheduled", G1782&gt;0, F1782&gt;0, (F1782/G1782)&gt;0.9, OR(D1782="RAK", D1782="CMN", D1782="AGA")), (J1782/F1782)*(F1782-(G1782*0.9)), 0)</f>
        <v>0</v>
      </c>
    </row>
    <row r="1783" spans="1:12" x14ac:dyDescent="0.35">
      <c r="A1783" s="8">
        <v>45593</v>
      </c>
      <c r="B1783" s="9" t="s">
        <v>23</v>
      </c>
      <c r="C1783" s="9" t="s">
        <v>34</v>
      </c>
      <c r="D1783" s="9" t="s">
        <v>39</v>
      </c>
      <c r="E1783" s="9" t="s">
        <v>22</v>
      </c>
      <c r="F1783" s="9">
        <v>140</v>
      </c>
      <c r="G1783" s="9">
        <v>144</v>
      </c>
      <c r="H1783" s="9">
        <v>1</v>
      </c>
      <c r="I1783" s="59"/>
      <c r="J1783" s="59"/>
      <c r="K1783" s="59"/>
      <c r="L1783" s="60">
        <f>IF(AND(A1783&gt;=Workings!$B$7, A1783&lt;=Workings!$C$7, B1783="Scheduled", G1783&gt;0, F1783&gt;0, (F1783/G1783)&gt;0.9, OR(D1783="RAK", D1783="CMN", D1783="AGA")), (J1783/F1783)*(F1783-(G1783*0.9)), 0)</f>
        <v>0</v>
      </c>
    </row>
    <row r="1784" spans="1:12" x14ac:dyDescent="0.35">
      <c r="A1784" s="8">
        <v>45593</v>
      </c>
      <c r="B1784" s="9" t="s">
        <v>23</v>
      </c>
      <c r="C1784" s="9" t="s">
        <v>34</v>
      </c>
      <c r="D1784" s="9" t="s">
        <v>21</v>
      </c>
      <c r="E1784" s="9" t="s">
        <v>24</v>
      </c>
      <c r="F1784" s="9">
        <v>93</v>
      </c>
      <c r="G1784" s="9">
        <v>180</v>
      </c>
      <c r="H1784" s="9">
        <v>1</v>
      </c>
      <c r="I1784" s="59">
        <v>26.33</v>
      </c>
      <c r="J1784" s="59">
        <v>1865.58</v>
      </c>
      <c r="K1784" s="59">
        <v>602.91</v>
      </c>
      <c r="L1784" s="60">
        <f>IF(AND(A1784&gt;=Workings!$B$7, A1784&lt;=Workings!$C$7, B1784="Scheduled", G1784&gt;0, F1784&gt;0, (F1784/G1784)&gt;0.9, OR(D1784="RAK", D1784="CMN", D1784="AGA")), (J1784/F1784)*(F1784-(G1784*0.9)), 0)</f>
        <v>0</v>
      </c>
    </row>
    <row r="1785" spans="1:12" x14ac:dyDescent="0.35">
      <c r="A1785" s="8">
        <v>45593</v>
      </c>
      <c r="B1785" s="9" t="s">
        <v>23</v>
      </c>
      <c r="C1785" s="9" t="s">
        <v>34</v>
      </c>
      <c r="D1785" s="9" t="s">
        <v>39</v>
      </c>
      <c r="E1785" s="9" t="s">
        <v>24</v>
      </c>
      <c r="F1785" s="9">
        <v>84</v>
      </c>
      <c r="G1785" s="9">
        <v>144</v>
      </c>
      <c r="H1785" s="9">
        <v>1</v>
      </c>
      <c r="I1785" s="59">
        <v>23.26</v>
      </c>
      <c r="J1785" s="59">
        <v>1685.04</v>
      </c>
      <c r="K1785" s="59">
        <v>532.44000000000005</v>
      </c>
      <c r="L1785" s="60">
        <f>IF(AND(A1785&gt;=Workings!$B$7, A1785&lt;=Workings!$C$7, B1785="Scheduled", G1785&gt;0, F1785&gt;0, (F1785/G1785)&gt;0.9, OR(D1785="RAK", D1785="CMN", D1785="AGA")), (J1785/F1785)*(F1785-(G1785*0.9)), 0)</f>
        <v>0</v>
      </c>
    </row>
    <row r="1786" spans="1:12" x14ac:dyDescent="0.35">
      <c r="A1786" s="8">
        <v>45596</v>
      </c>
      <c r="B1786" s="9" t="s">
        <v>23</v>
      </c>
      <c r="C1786" s="9" t="s">
        <v>34</v>
      </c>
      <c r="D1786" s="9" t="s">
        <v>38</v>
      </c>
      <c r="E1786" s="9" t="s">
        <v>22</v>
      </c>
      <c r="F1786" s="9">
        <v>136</v>
      </c>
      <c r="G1786" s="9">
        <v>150</v>
      </c>
      <c r="H1786" s="9">
        <v>1</v>
      </c>
      <c r="I1786" s="59"/>
      <c r="J1786" s="59"/>
      <c r="K1786" s="59"/>
      <c r="L1786" s="60">
        <f>IF(AND(A1786&gt;=Workings!$B$7, A1786&lt;=Workings!$C$7, B1786="Scheduled", G1786&gt;0, F1786&gt;0, (F1786/G1786)&gt;0.9, OR(D1786="RAK", D1786="CMN", D1786="AGA")), (J1786/F1786)*(F1786-(G1786*0.9)), 0)</f>
        <v>0</v>
      </c>
    </row>
    <row r="1787" spans="1:12" x14ac:dyDescent="0.35">
      <c r="A1787" s="8">
        <v>45596</v>
      </c>
      <c r="B1787" s="9" t="s">
        <v>23</v>
      </c>
      <c r="C1787" s="9" t="s">
        <v>34</v>
      </c>
      <c r="D1787" s="9" t="s">
        <v>21</v>
      </c>
      <c r="E1787" s="9" t="s">
        <v>22</v>
      </c>
      <c r="F1787" s="9">
        <v>169</v>
      </c>
      <c r="G1787" s="9">
        <v>180</v>
      </c>
      <c r="H1787" s="9">
        <v>1</v>
      </c>
      <c r="I1787" s="59"/>
      <c r="J1787" s="59"/>
      <c r="K1787" s="59"/>
      <c r="L1787" s="60">
        <f>IF(AND(A1787&gt;=Workings!$B$7, A1787&lt;=Workings!$C$7, B1787="Scheduled", G1787&gt;0, F1787&gt;0, (F1787/G1787)&gt;0.9, OR(D1787="RAK", D1787="CMN", D1787="AGA")), (J1787/F1787)*(F1787-(G1787*0.9)), 0)</f>
        <v>0</v>
      </c>
    </row>
    <row r="1788" spans="1:12" x14ac:dyDescent="0.35">
      <c r="A1788" s="8">
        <v>45596</v>
      </c>
      <c r="B1788" s="9" t="s">
        <v>23</v>
      </c>
      <c r="C1788" s="9" t="s">
        <v>34</v>
      </c>
      <c r="D1788" s="9" t="s">
        <v>38</v>
      </c>
      <c r="E1788" s="9" t="s">
        <v>24</v>
      </c>
      <c r="F1788" s="9">
        <v>83</v>
      </c>
      <c r="G1788" s="9">
        <v>150</v>
      </c>
      <c r="H1788" s="9">
        <v>1</v>
      </c>
      <c r="I1788" s="59">
        <v>31.01</v>
      </c>
      <c r="J1788" s="59">
        <v>1664.98</v>
      </c>
      <c r="K1788" s="59">
        <v>532.44000000000005</v>
      </c>
      <c r="L1788" s="60">
        <f>IF(AND(A1788&gt;=Workings!$B$7, A1788&lt;=Workings!$C$7, B1788="Scheduled", G1788&gt;0, F1788&gt;0, (F1788/G1788)&gt;0.9, OR(D1788="RAK", D1788="CMN", D1788="AGA")), (J1788/F1788)*(F1788-(G1788*0.9)), 0)</f>
        <v>0</v>
      </c>
    </row>
    <row r="1789" spans="1:12" x14ac:dyDescent="0.35">
      <c r="A1789" s="8">
        <v>45596</v>
      </c>
      <c r="B1789" s="9" t="s">
        <v>23</v>
      </c>
      <c r="C1789" s="9" t="s">
        <v>34</v>
      </c>
      <c r="D1789" s="9" t="s">
        <v>21</v>
      </c>
      <c r="E1789" s="9" t="s">
        <v>24</v>
      </c>
      <c r="F1789" s="9">
        <v>128</v>
      </c>
      <c r="G1789" s="9">
        <v>180</v>
      </c>
      <c r="H1789" s="9">
        <v>1</v>
      </c>
      <c r="I1789" s="59">
        <v>25.31</v>
      </c>
      <c r="J1789" s="59">
        <v>2567.6799999999998</v>
      </c>
      <c r="K1789" s="59">
        <v>579.41999999999996</v>
      </c>
      <c r="L1789" s="60">
        <f>IF(AND(A1789&gt;=Workings!$B$7, A1789&lt;=Workings!$C$7, B1789="Scheduled", G1789&gt;0, F1789&gt;0, (F1789/G1789)&gt;0.9, OR(D1789="RAK", D1789="CMN", D1789="AGA")), (J1789/F1789)*(F1789-(G1789*0.9)), 0)</f>
        <v>0</v>
      </c>
    </row>
    <row r="1790" spans="1:12" x14ac:dyDescent="0.35">
      <c r="A1790" s="8">
        <v>45597</v>
      </c>
      <c r="B1790" s="9" t="s">
        <v>23</v>
      </c>
      <c r="C1790" s="9" t="s">
        <v>34</v>
      </c>
      <c r="D1790" s="9" t="s">
        <v>21</v>
      </c>
      <c r="E1790" s="9" t="s">
        <v>22</v>
      </c>
      <c r="F1790" s="9">
        <v>161</v>
      </c>
      <c r="G1790" s="9">
        <v>180</v>
      </c>
      <c r="H1790" s="9">
        <v>1</v>
      </c>
      <c r="I1790" s="59"/>
      <c r="J1790" s="59"/>
      <c r="K1790" s="59"/>
      <c r="L1790" s="60">
        <f>IF(AND(A1790&gt;=Workings!$B$7, A1790&lt;=Workings!$C$7, B1790="Scheduled", G1790&gt;0, F1790&gt;0, (F1790/G1790)&gt;0.9, OR(D1790="RAK", D1790="CMN", D1790="AGA")), (J1790/F1790)*(F1790-(G1790*0.9)), 0)</f>
        <v>0</v>
      </c>
    </row>
    <row r="1791" spans="1:12" x14ac:dyDescent="0.35">
      <c r="A1791" s="8">
        <v>45597</v>
      </c>
      <c r="B1791" s="9" t="s">
        <v>23</v>
      </c>
      <c r="C1791" s="9" t="s">
        <v>34</v>
      </c>
      <c r="D1791" s="9" t="s">
        <v>39</v>
      </c>
      <c r="E1791" s="9" t="s">
        <v>22</v>
      </c>
      <c r="F1791" s="9">
        <v>94</v>
      </c>
      <c r="G1791" s="9">
        <v>144</v>
      </c>
      <c r="H1791" s="9">
        <v>1</v>
      </c>
      <c r="I1791" s="59"/>
      <c r="J1791" s="59"/>
      <c r="K1791" s="59"/>
      <c r="L1791" s="60">
        <f>IF(AND(A1791&gt;=Workings!$B$7, A1791&lt;=Workings!$C$7, B1791="Scheduled", G1791&gt;0, F1791&gt;0, (F1791/G1791)&gt;0.9, OR(D1791="RAK", D1791="CMN", D1791="AGA")), (J1791/F1791)*(F1791-(G1791*0.9)), 0)</f>
        <v>0</v>
      </c>
    </row>
    <row r="1792" spans="1:12" x14ac:dyDescent="0.35">
      <c r="A1792" s="8">
        <v>45597</v>
      </c>
      <c r="B1792" s="9" t="s">
        <v>23</v>
      </c>
      <c r="C1792" s="9" t="s">
        <v>34</v>
      </c>
      <c r="D1792" s="9" t="s">
        <v>21</v>
      </c>
      <c r="E1792" s="9" t="s">
        <v>24</v>
      </c>
      <c r="F1792" s="9">
        <v>137</v>
      </c>
      <c r="G1792" s="9">
        <v>180</v>
      </c>
      <c r="H1792" s="9">
        <v>1</v>
      </c>
      <c r="I1792" s="59">
        <v>35.11</v>
      </c>
      <c r="J1792" s="59">
        <v>2748.22</v>
      </c>
      <c r="K1792" s="59">
        <v>602.91</v>
      </c>
      <c r="L1792" s="60">
        <f>IF(AND(A1792&gt;=Workings!$B$7, A1792&lt;=Workings!$C$7, B1792="Scheduled", G1792&gt;0, F1792&gt;0, (F1792/G1792)&gt;0.9, OR(D1792="RAK", D1792="CMN", D1792="AGA")), (J1792/F1792)*(F1792-(G1792*0.9)), 0)</f>
        <v>0</v>
      </c>
    </row>
    <row r="1793" spans="1:12" x14ac:dyDescent="0.35">
      <c r="A1793" s="8">
        <v>45597</v>
      </c>
      <c r="B1793" s="9" t="s">
        <v>23</v>
      </c>
      <c r="C1793" s="9" t="s">
        <v>34</v>
      </c>
      <c r="D1793" s="9" t="s">
        <v>39</v>
      </c>
      <c r="E1793" s="9" t="s">
        <v>24</v>
      </c>
      <c r="F1793" s="9">
        <v>142</v>
      </c>
      <c r="G1793" s="9">
        <v>144</v>
      </c>
      <c r="H1793" s="9">
        <v>1</v>
      </c>
      <c r="I1793" s="59">
        <v>23.26</v>
      </c>
      <c r="J1793" s="59">
        <v>2848.52</v>
      </c>
      <c r="K1793" s="59">
        <v>532.44000000000005</v>
      </c>
      <c r="L1793" s="60">
        <f>IF(AND(A1793&gt;=Workings!$B$7, A1793&lt;=Workings!$C$7, B1793="Scheduled", G1793&gt;0, F1793&gt;0, (F1793/G1793)&gt;0.9, OR(D1793="RAK", D1793="CMN", D1793="AGA")), (J1793/F1793)*(F1793-(G1793*0.9)), 0)</f>
        <v>248.74400000000009</v>
      </c>
    </row>
    <row r="1794" spans="1:12" x14ac:dyDescent="0.35">
      <c r="A1794" s="8">
        <v>45599</v>
      </c>
      <c r="B1794" s="9" t="s">
        <v>23</v>
      </c>
      <c r="C1794" s="9" t="s">
        <v>34</v>
      </c>
      <c r="D1794" s="9" t="s">
        <v>39</v>
      </c>
      <c r="E1794" s="9" t="s">
        <v>22</v>
      </c>
      <c r="F1794" s="9">
        <v>44</v>
      </c>
      <c r="G1794" s="9">
        <v>180</v>
      </c>
      <c r="H1794" s="9">
        <v>1</v>
      </c>
      <c r="I1794" s="59"/>
      <c r="J1794" s="59"/>
      <c r="K1794" s="59"/>
      <c r="L1794" s="60">
        <f>IF(AND(A1794&gt;=Workings!$B$7, A1794&lt;=Workings!$C$7, B1794="Scheduled", G1794&gt;0, F1794&gt;0, (F1794/G1794)&gt;0.9, OR(D1794="RAK", D1794="CMN", D1794="AGA")), (J1794/F1794)*(F1794-(G1794*0.9)), 0)</f>
        <v>0</v>
      </c>
    </row>
    <row r="1795" spans="1:12" x14ac:dyDescent="0.35">
      <c r="A1795" s="8">
        <v>45599</v>
      </c>
      <c r="B1795" s="9" t="s">
        <v>23</v>
      </c>
      <c r="C1795" s="9" t="s">
        <v>34</v>
      </c>
      <c r="D1795" s="9" t="s">
        <v>21</v>
      </c>
      <c r="E1795" s="9" t="s">
        <v>22</v>
      </c>
      <c r="F1795" s="9">
        <v>112</v>
      </c>
      <c r="G1795" s="9">
        <v>180</v>
      </c>
      <c r="H1795" s="9">
        <v>1</v>
      </c>
      <c r="I1795" s="59"/>
      <c r="J1795" s="59"/>
      <c r="K1795" s="59"/>
      <c r="L1795" s="60">
        <f>IF(AND(A1795&gt;=Workings!$B$7, A1795&lt;=Workings!$C$7, B1795="Scheduled", G1795&gt;0, F1795&gt;0, (F1795/G1795)&gt;0.9, OR(D1795="RAK", D1795="CMN", D1795="AGA")), (J1795/F1795)*(F1795-(G1795*0.9)), 0)</f>
        <v>0</v>
      </c>
    </row>
    <row r="1796" spans="1:12" x14ac:dyDescent="0.35">
      <c r="A1796" s="8">
        <v>45599</v>
      </c>
      <c r="B1796" s="9" t="s">
        <v>23</v>
      </c>
      <c r="C1796" s="9" t="s">
        <v>34</v>
      </c>
      <c r="D1796" s="9" t="s">
        <v>38</v>
      </c>
      <c r="E1796" s="9" t="s">
        <v>22</v>
      </c>
      <c r="F1796" s="9">
        <v>90</v>
      </c>
      <c r="G1796" s="9">
        <v>150</v>
      </c>
      <c r="H1796" s="9">
        <v>1</v>
      </c>
      <c r="I1796" s="59"/>
      <c r="J1796" s="59"/>
      <c r="K1796" s="59"/>
      <c r="L1796" s="60">
        <f>IF(AND(A1796&gt;=Workings!$B$7, A1796&lt;=Workings!$C$7, B1796="Scheduled", G1796&gt;0, F1796&gt;0, (F1796/G1796)&gt;0.9, OR(D1796="RAK", D1796="CMN", D1796="AGA")), (J1796/F1796)*(F1796-(G1796*0.9)), 0)</f>
        <v>0</v>
      </c>
    </row>
    <row r="1797" spans="1:12" x14ac:dyDescent="0.35">
      <c r="A1797" s="8">
        <v>45599</v>
      </c>
      <c r="B1797" s="9" t="s">
        <v>23</v>
      </c>
      <c r="C1797" s="9" t="s">
        <v>34</v>
      </c>
      <c r="D1797" s="9" t="s">
        <v>39</v>
      </c>
      <c r="E1797" s="9" t="s">
        <v>24</v>
      </c>
      <c r="F1797" s="9">
        <v>176</v>
      </c>
      <c r="G1797" s="9">
        <v>180</v>
      </c>
      <c r="H1797" s="9">
        <v>1</v>
      </c>
      <c r="I1797" s="59">
        <v>33.74</v>
      </c>
      <c r="J1797" s="59">
        <v>3530.56</v>
      </c>
      <c r="K1797" s="59">
        <v>579.41999999999996</v>
      </c>
      <c r="L1797" s="60">
        <f>IF(AND(A1797&gt;=Workings!$B$7, A1797&lt;=Workings!$C$7, B1797="Scheduled", G1797&gt;0, F1797&gt;0, (F1797/G1797)&gt;0.9, OR(D1797="RAK", D1797="CMN", D1797="AGA")), (J1797/F1797)*(F1797-(G1797*0.9)), 0)</f>
        <v>280.83999999999997</v>
      </c>
    </row>
    <row r="1798" spans="1:12" x14ac:dyDescent="0.35">
      <c r="A1798" s="8">
        <v>45599</v>
      </c>
      <c r="B1798" s="9" t="s">
        <v>23</v>
      </c>
      <c r="C1798" s="9" t="s">
        <v>34</v>
      </c>
      <c r="D1798" s="9" t="s">
        <v>21</v>
      </c>
      <c r="E1798" s="9" t="s">
        <v>24</v>
      </c>
      <c r="F1798" s="9">
        <v>178</v>
      </c>
      <c r="G1798" s="9">
        <v>180</v>
      </c>
      <c r="H1798" s="9">
        <v>1</v>
      </c>
      <c r="I1798" s="59">
        <v>35.11</v>
      </c>
      <c r="J1798" s="59">
        <v>3570.68</v>
      </c>
      <c r="K1798" s="59">
        <v>602.91</v>
      </c>
      <c r="L1798" s="60">
        <f>IF(AND(A1798&gt;=Workings!$B$7, A1798&lt;=Workings!$C$7, B1798="Scheduled", G1798&gt;0, F1798&gt;0, (F1798/G1798)&gt;0.9, OR(D1798="RAK", D1798="CMN", D1798="AGA")), (J1798/F1798)*(F1798-(G1798*0.9)), 0)</f>
        <v>320.95999999999998</v>
      </c>
    </row>
    <row r="1799" spans="1:12" x14ac:dyDescent="0.35">
      <c r="A1799" s="8">
        <v>45599</v>
      </c>
      <c r="B1799" s="9" t="s">
        <v>23</v>
      </c>
      <c r="C1799" s="9" t="s">
        <v>34</v>
      </c>
      <c r="D1799" s="9" t="s">
        <v>38</v>
      </c>
      <c r="E1799" s="9" t="s">
        <v>24</v>
      </c>
      <c r="F1799" s="9">
        <v>148</v>
      </c>
      <c r="G1799" s="9">
        <v>150</v>
      </c>
      <c r="H1799" s="9">
        <v>1</v>
      </c>
      <c r="I1799" s="59">
        <v>23.26</v>
      </c>
      <c r="J1799" s="59">
        <v>2968.88</v>
      </c>
      <c r="K1799" s="59">
        <v>532.44000000000005</v>
      </c>
      <c r="L1799" s="60">
        <f>IF(AND(A1799&gt;=Workings!$B$7, A1799&lt;=Workings!$C$7, B1799="Scheduled", G1799&gt;0, F1799&gt;0, (F1799/G1799)&gt;0.9, OR(D1799="RAK", D1799="CMN", D1799="AGA")), (J1799/F1799)*(F1799-(G1799*0.9)), 0)</f>
        <v>260.78000000000003</v>
      </c>
    </row>
    <row r="1800" spans="1:12" x14ac:dyDescent="0.35">
      <c r="A1800" s="8">
        <v>45603</v>
      </c>
      <c r="B1800" s="9" t="s">
        <v>23</v>
      </c>
      <c r="C1800" s="9" t="s">
        <v>34</v>
      </c>
      <c r="D1800" s="9" t="s">
        <v>38</v>
      </c>
      <c r="E1800" s="9" t="s">
        <v>22</v>
      </c>
      <c r="F1800" s="9">
        <v>120</v>
      </c>
      <c r="G1800" s="9">
        <v>180</v>
      </c>
      <c r="H1800" s="9">
        <v>1</v>
      </c>
      <c r="I1800" s="59"/>
      <c r="J1800" s="59"/>
      <c r="K1800" s="59"/>
      <c r="L1800" s="60">
        <f>IF(AND(A1800&gt;=Workings!$B$7, A1800&lt;=Workings!$C$7, B1800="Scheduled", G1800&gt;0, F1800&gt;0, (F1800/G1800)&gt;0.9, OR(D1800="RAK", D1800="CMN", D1800="AGA")), (J1800/F1800)*(F1800-(G1800*0.9)), 0)</f>
        <v>0</v>
      </c>
    </row>
    <row r="1801" spans="1:12" x14ac:dyDescent="0.35">
      <c r="A1801" s="8">
        <v>45603</v>
      </c>
      <c r="B1801" s="9" t="s">
        <v>23</v>
      </c>
      <c r="C1801" s="9" t="s">
        <v>34</v>
      </c>
      <c r="D1801" s="9" t="s">
        <v>38</v>
      </c>
      <c r="E1801" s="9" t="s">
        <v>24</v>
      </c>
      <c r="F1801" s="9">
        <v>93</v>
      </c>
      <c r="G1801" s="9">
        <v>180</v>
      </c>
      <c r="H1801" s="9">
        <v>1</v>
      </c>
      <c r="I1801" s="59">
        <v>35.11</v>
      </c>
      <c r="J1801" s="59">
        <v>1865.58</v>
      </c>
      <c r="K1801" s="59">
        <v>602.91</v>
      </c>
      <c r="L1801" s="60">
        <f>IF(AND(A1801&gt;=Workings!$B$7, A1801&lt;=Workings!$C$7, B1801="Scheduled", G1801&gt;0, F1801&gt;0, (F1801/G1801)&gt;0.9, OR(D1801="RAK", D1801="CMN", D1801="AGA")), (J1801/F1801)*(F1801-(G1801*0.9)), 0)</f>
        <v>0</v>
      </c>
    </row>
    <row r="1802" spans="1:12" x14ac:dyDescent="0.35">
      <c r="A1802" s="8">
        <v>45604</v>
      </c>
      <c r="B1802" s="9" t="s">
        <v>23</v>
      </c>
      <c r="C1802" s="9" t="s">
        <v>34</v>
      </c>
      <c r="D1802" s="9" t="s">
        <v>21</v>
      </c>
      <c r="E1802" s="9" t="s">
        <v>22</v>
      </c>
      <c r="F1802" s="9">
        <v>124</v>
      </c>
      <c r="G1802" s="9">
        <v>180</v>
      </c>
      <c r="H1802" s="9">
        <v>1</v>
      </c>
      <c r="I1802" s="59"/>
      <c r="J1802" s="59"/>
      <c r="K1802" s="59"/>
      <c r="L1802" s="60">
        <f>IF(AND(A1802&gt;=Workings!$B$7, A1802&lt;=Workings!$C$7, B1802="Scheduled", G1802&gt;0, F1802&gt;0, (F1802/G1802)&gt;0.9, OR(D1802="RAK", D1802="CMN", D1802="AGA")), (J1802/F1802)*(F1802-(G1802*0.9)), 0)</f>
        <v>0</v>
      </c>
    </row>
    <row r="1803" spans="1:12" x14ac:dyDescent="0.35">
      <c r="A1803" s="8">
        <v>45604</v>
      </c>
      <c r="B1803" s="9" t="s">
        <v>23</v>
      </c>
      <c r="C1803" s="9" t="s">
        <v>34</v>
      </c>
      <c r="D1803" s="9" t="s">
        <v>21</v>
      </c>
      <c r="E1803" s="9" t="s">
        <v>24</v>
      </c>
      <c r="F1803" s="9">
        <v>151</v>
      </c>
      <c r="G1803" s="9">
        <v>180</v>
      </c>
      <c r="H1803" s="9">
        <v>1</v>
      </c>
      <c r="I1803" s="59">
        <v>26.33</v>
      </c>
      <c r="J1803" s="59">
        <v>3029.06</v>
      </c>
      <c r="K1803" s="59">
        <v>602.91</v>
      </c>
      <c r="L1803" s="60">
        <f>IF(AND(A1803&gt;=Workings!$B$7, A1803&lt;=Workings!$C$7, B1803="Scheduled", G1803&gt;0, F1803&gt;0, (F1803/G1803)&gt;0.9, OR(D1803="RAK", D1803="CMN", D1803="AGA")), (J1803/F1803)*(F1803-(G1803*0.9)), 0)</f>
        <v>0</v>
      </c>
    </row>
    <row r="1804" spans="1:12" x14ac:dyDescent="0.35">
      <c r="A1804" s="8">
        <v>45606</v>
      </c>
      <c r="B1804" s="9" t="s">
        <v>23</v>
      </c>
      <c r="C1804" s="9" t="s">
        <v>34</v>
      </c>
      <c r="D1804" s="9" t="s">
        <v>21</v>
      </c>
      <c r="E1804" s="9" t="s">
        <v>22</v>
      </c>
      <c r="F1804" s="9">
        <v>68</v>
      </c>
      <c r="G1804" s="9">
        <v>180</v>
      </c>
      <c r="H1804" s="9">
        <v>1</v>
      </c>
      <c r="I1804" s="59"/>
      <c r="J1804" s="59"/>
      <c r="K1804" s="59"/>
      <c r="L1804" s="60">
        <f>IF(AND(A1804&gt;=Workings!$B$7, A1804&lt;=Workings!$C$7, B1804="Scheduled", G1804&gt;0, F1804&gt;0, (F1804/G1804)&gt;0.9, OR(D1804="RAK", D1804="CMN", D1804="AGA")), (J1804/F1804)*(F1804-(G1804*0.9)), 0)</f>
        <v>0</v>
      </c>
    </row>
    <row r="1805" spans="1:12" x14ac:dyDescent="0.35">
      <c r="A1805" s="8">
        <v>45606</v>
      </c>
      <c r="B1805" s="9" t="s">
        <v>23</v>
      </c>
      <c r="C1805" s="9" t="s">
        <v>34</v>
      </c>
      <c r="D1805" s="9" t="s">
        <v>38</v>
      </c>
      <c r="E1805" s="9" t="s">
        <v>22</v>
      </c>
      <c r="F1805" s="9">
        <v>87</v>
      </c>
      <c r="G1805" s="9">
        <v>150</v>
      </c>
      <c r="H1805" s="9">
        <v>1</v>
      </c>
      <c r="I1805" s="59"/>
      <c r="J1805" s="59"/>
      <c r="K1805" s="59"/>
      <c r="L1805" s="60">
        <f>IF(AND(A1805&gt;=Workings!$B$7, A1805&lt;=Workings!$C$7, B1805="Scheduled", G1805&gt;0, F1805&gt;0, (F1805/G1805)&gt;0.9, OR(D1805="RAK", D1805="CMN", D1805="AGA")), (J1805/F1805)*(F1805-(G1805*0.9)), 0)</f>
        <v>0</v>
      </c>
    </row>
    <row r="1806" spans="1:12" x14ac:dyDescent="0.35">
      <c r="A1806" s="8">
        <v>45606</v>
      </c>
      <c r="B1806" s="9" t="s">
        <v>23</v>
      </c>
      <c r="C1806" s="9" t="s">
        <v>34</v>
      </c>
      <c r="D1806" s="9" t="s">
        <v>21</v>
      </c>
      <c r="E1806" s="9" t="s">
        <v>24</v>
      </c>
      <c r="F1806" s="9">
        <v>132</v>
      </c>
      <c r="G1806" s="9">
        <v>180</v>
      </c>
      <c r="H1806" s="9">
        <v>1</v>
      </c>
      <c r="I1806" s="59">
        <v>26.33</v>
      </c>
      <c r="J1806" s="59">
        <v>2647.92</v>
      </c>
      <c r="K1806" s="59">
        <v>602.91</v>
      </c>
      <c r="L1806" s="60">
        <f>IF(AND(A1806&gt;=Workings!$B$7, A1806&lt;=Workings!$C$7, B1806="Scheduled", G1806&gt;0, F1806&gt;0, (F1806/G1806)&gt;0.9, OR(D1806="RAK", D1806="CMN", D1806="AGA")), (J1806/F1806)*(F1806-(G1806*0.9)), 0)</f>
        <v>0</v>
      </c>
    </row>
    <row r="1807" spans="1:12" x14ac:dyDescent="0.35">
      <c r="A1807" s="8">
        <v>45606</v>
      </c>
      <c r="B1807" s="9" t="s">
        <v>23</v>
      </c>
      <c r="C1807" s="9" t="s">
        <v>34</v>
      </c>
      <c r="D1807" s="9" t="s">
        <v>38</v>
      </c>
      <c r="E1807" s="9" t="s">
        <v>24</v>
      </c>
      <c r="F1807" s="9">
        <v>87</v>
      </c>
      <c r="G1807" s="9">
        <v>150</v>
      </c>
      <c r="H1807" s="9">
        <v>1</v>
      </c>
      <c r="I1807" s="59">
        <v>23.26</v>
      </c>
      <c r="J1807" s="59">
        <v>1745.22</v>
      </c>
      <c r="K1807" s="59">
        <v>532.44000000000005</v>
      </c>
      <c r="L1807" s="60">
        <f>IF(AND(A1807&gt;=Workings!$B$7, A1807&lt;=Workings!$C$7, B1807="Scheduled", G1807&gt;0, F1807&gt;0, (F1807/G1807)&gt;0.9, OR(D1807="RAK", D1807="CMN", D1807="AGA")), (J1807/F1807)*(F1807-(G1807*0.9)), 0)</f>
        <v>0</v>
      </c>
    </row>
    <row r="1808" spans="1:12" x14ac:dyDescent="0.35">
      <c r="A1808" s="8">
        <v>45610</v>
      </c>
      <c r="B1808" s="9" t="s">
        <v>23</v>
      </c>
      <c r="C1808" s="9" t="s">
        <v>34</v>
      </c>
      <c r="D1808" s="9" t="s">
        <v>38</v>
      </c>
      <c r="E1808" s="9" t="s">
        <v>22</v>
      </c>
      <c r="F1808" s="9">
        <v>116</v>
      </c>
      <c r="G1808" s="9">
        <v>180</v>
      </c>
      <c r="H1808" s="9">
        <v>1</v>
      </c>
      <c r="I1808" s="59"/>
      <c r="J1808" s="59"/>
      <c r="K1808" s="59"/>
      <c r="L1808" s="60">
        <f>IF(AND(A1808&gt;=Workings!$B$7, A1808&lt;=Workings!$C$7, B1808="Scheduled", G1808&gt;0, F1808&gt;0, (F1808/G1808)&gt;0.9, OR(D1808="RAK", D1808="CMN", D1808="AGA")), (J1808/F1808)*(F1808-(G1808*0.9)), 0)</f>
        <v>0</v>
      </c>
    </row>
    <row r="1809" spans="1:12" x14ac:dyDescent="0.35">
      <c r="A1809" s="8">
        <v>45610</v>
      </c>
      <c r="B1809" s="9" t="s">
        <v>23</v>
      </c>
      <c r="C1809" s="9" t="s">
        <v>34</v>
      </c>
      <c r="D1809" s="9" t="s">
        <v>38</v>
      </c>
      <c r="E1809" s="9" t="s">
        <v>24</v>
      </c>
      <c r="F1809" s="9">
        <v>73</v>
      </c>
      <c r="G1809" s="9">
        <v>180</v>
      </c>
      <c r="H1809" s="9">
        <v>1</v>
      </c>
      <c r="I1809" s="59">
        <v>33.74</v>
      </c>
      <c r="J1809" s="59">
        <v>1464.38</v>
      </c>
      <c r="K1809" s="59">
        <v>579.41999999999996</v>
      </c>
      <c r="L1809" s="60">
        <f>IF(AND(A1809&gt;=Workings!$B$7, A1809&lt;=Workings!$C$7, B1809="Scheduled", G1809&gt;0, F1809&gt;0, (F1809/G1809)&gt;0.9, OR(D1809="RAK", D1809="CMN", D1809="AGA")), (J1809/F1809)*(F1809-(G1809*0.9)), 0)</f>
        <v>0</v>
      </c>
    </row>
    <row r="1810" spans="1:12" x14ac:dyDescent="0.35">
      <c r="A1810" s="8">
        <v>45611</v>
      </c>
      <c r="B1810" s="9" t="s">
        <v>23</v>
      </c>
      <c r="C1810" s="9" t="s">
        <v>34</v>
      </c>
      <c r="D1810" s="9" t="s">
        <v>21</v>
      </c>
      <c r="E1810" s="9" t="s">
        <v>22</v>
      </c>
      <c r="F1810" s="9">
        <v>137</v>
      </c>
      <c r="G1810" s="9">
        <v>180</v>
      </c>
      <c r="H1810" s="9">
        <v>1</v>
      </c>
      <c r="I1810" s="59"/>
      <c r="J1810" s="59"/>
      <c r="K1810" s="59"/>
      <c r="L1810" s="60">
        <f>IF(AND(A1810&gt;=Workings!$B$7, A1810&lt;=Workings!$C$7, B1810="Scheduled", G1810&gt;0, F1810&gt;0, (F1810/G1810)&gt;0.9, OR(D1810="RAK", D1810="CMN", D1810="AGA")), (J1810/F1810)*(F1810-(G1810*0.9)), 0)</f>
        <v>0</v>
      </c>
    </row>
    <row r="1811" spans="1:12" x14ac:dyDescent="0.35">
      <c r="A1811" s="8">
        <v>45611</v>
      </c>
      <c r="B1811" s="9" t="s">
        <v>23</v>
      </c>
      <c r="C1811" s="9" t="s">
        <v>34</v>
      </c>
      <c r="D1811" s="9" t="s">
        <v>21</v>
      </c>
      <c r="E1811" s="9" t="s">
        <v>24</v>
      </c>
      <c r="F1811" s="9">
        <v>87</v>
      </c>
      <c r="G1811" s="9">
        <v>180</v>
      </c>
      <c r="H1811" s="9">
        <v>1</v>
      </c>
      <c r="I1811" s="59">
        <v>33.74</v>
      </c>
      <c r="J1811" s="59">
        <v>1745.22</v>
      </c>
      <c r="K1811" s="59">
        <v>579.41999999999996</v>
      </c>
      <c r="L1811" s="60">
        <f>IF(AND(A1811&gt;=Workings!$B$7, A1811&lt;=Workings!$C$7, B1811="Scheduled", G1811&gt;0, F1811&gt;0, (F1811/G1811)&gt;0.9, OR(D1811="RAK", D1811="CMN", D1811="AGA")), (J1811/F1811)*(F1811-(G1811*0.9)), 0)</f>
        <v>0</v>
      </c>
    </row>
    <row r="1812" spans="1:12" x14ac:dyDescent="0.35">
      <c r="A1812" s="8">
        <v>45613</v>
      </c>
      <c r="B1812" s="9" t="s">
        <v>23</v>
      </c>
      <c r="C1812" s="9" t="s">
        <v>34</v>
      </c>
      <c r="D1812" s="9" t="s">
        <v>21</v>
      </c>
      <c r="E1812" s="9" t="s">
        <v>22</v>
      </c>
      <c r="F1812" s="9">
        <v>95</v>
      </c>
      <c r="G1812" s="9">
        <v>144</v>
      </c>
      <c r="H1812" s="9">
        <v>1</v>
      </c>
      <c r="I1812" s="59"/>
      <c r="J1812" s="59"/>
      <c r="K1812" s="59"/>
      <c r="L1812" s="60">
        <f>IF(AND(A1812&gt;=Workings!$B$7, A1812&lt;=Workings!$C$7, B1812="Scheduled", G1812&gt;0, F1812&gt;0, (F1812/G1812)&gt;0.9, OR(D1812="RAK", D1812="CMN", D1812="AGA")), (J1812/F1812)*(F1812-(G1812*0.9)), 0)</f>
        <v>0</v>
      </c>
    </row>
    <row r="1813" spans="1:12" x14ac:dyDescent="0.35">
      <c r="A1813" s="8">
        <v>45613</v>
      </c>
      <c r="B1813" s="9" t="s">
        <v>23</v>
      </c>
      <c r="C1813" s="9" t="s">
        <v>34</v>
      </c>
      <c r="D1813" s="9" t="s">
        <v>38</v>
      </c>
      <c r="E1813" s="9" t="s">
        <v>22</v>
      </c>
      <c r="F1813" s="9">
        <v>57</v>
      </c>
      <c r="G1813" s="9">
        <v>144</v>
      </c>
      <c r="H1813" s="9">
        <v>1</v>
      </c>
      <c r="I1813" s="59"/>
      <c r="J1813" s="59"/>
      <c r="K1813" s="59"/>
      <c r="L1813" s="60">
        <f>IF(AND(A1813&gt;=Workings!$B$7, A1813&lt;=Workings!$C$7, B1813="Scheduled", G1813&gt;0, F1813&gt;0, (F1813/G1813)&gt;0.9, OR(D1813="RAK", D1813="CMN", D1813="AGA")), (J1813/F1813)*(F1813-(G1813*0.9)), 0)</f>
        <v>0</v>
      </c>
    </row>
    <row r="1814" spans="1:12" x14ac:dyDescent="0.35">
      <c r="A1814" s="8">
        <v>45613</v>
      </c>
      <c r="B1814" s="9" t="s">
        <v>23</v>
      </c>
      <c r="C1814" s="9" t="s">
        <v>34</v>
      </c>
      <c r="D1814" s="9" t="s">
        <v>21</v>
      </c>
      <c r="E1814" s="9" t="s">
        <v>24</v>
      </c>
      <c r="F1814" s="9">
        <v>95</v>
      </c>
      <c r="G1814" s="9">
        <v>144</v>
      </c>
      <c r="H1814" s="9">
        <v>1</v>
      </c>
      <c r="I1814" s="59">
        <v>31.01</v>
      </c>
      <c r="J1814" s="59">
        <v>1905.7</v>
      </c>
      <c r="K1814" s="59">
        <v>532.44000000000005</v>
      </c>
      <c r="L1814" s="60">
        <f>IF(AND(A1814&gt;=Workings!$B$7, A1814&lt;=Workings!$C$7, B1814="Scheduled", G1814&gt;0, F1814&gt;0, (F1814/G1814)&gt;0.9, OR(D1814="RAK", D1814="CMN", D1814="AGA")), (J1814/F1814)*(F1814-(G1814*0.9)), 0)</f>
        <v>0</v>
      </c>
    </row>
    <row r="1815" spans="1:12" x14ac:dyDescent="0.35">
      <c r="A1815" s="8">
        <v>45613</v>
      </c>
      <c r="B1815" s="9" t="s">
        <v>23</v>
      </c>
      <c r="C1815" s="9" t="s">
        <v>34</v>
      </c>
      <c r="D1815" s="9" t="s">
        <v>38</v>
      </c>
      <c r="E1815" s="9" t="s">
        <v>24</v>
      </c>
      <c r="F1815" s="9">
        <v>107</v>
      </c>
      <c r="G1815" s="9">
        <v>144</v>
      </c>
      <c r="H1815" s="9">
        <v>1</v>
      </c>
      <c r="I1815" s="59">
        <v>31.01</v>
      </c>
      <c r="J1815" s="59">
        <v>2146.42</v>
      </c>
      <c r="K1815" s="59">
        <v>532.44000000000005</v>
      </c>
      <c r="L1815" s="60">
        <f>IF(AND(A1815&gt;=Workings!$B$7, A1815&lt;=Workings!$C$7, B1815="Scheduled", G1815&gt;0, F1815&gt;0, (F1815/G1815)&gt;0.9, OR(D1815="RAK", D1815="CMN", D1815="AGA")), (J1815/F1815)*(F1815-(G1815*0.9)), 0)</f>
        <v>0</v>
      </c>
    </row>
    <row r="1816" spans="1:12" x14ac:dyDescent="0.35">
      <c r="A1816" s="8">
        <v>45618</v>
      </c>
      <c r="B1816" s="9" t="s">
        <v>23</v>
      </c>
      <c r="C1816" s="9" t="s">
        <v>34</v>
      </c>
      <c r="D1816" s="9" t="s">
        <v>21</v>
      </c>
      <c r="E1816" s="9" t="s">
        <v>22</v>
      </c>
      <c r="F1816" s="9">
        <v>141</v>
      </c>
      <c r="G1816" s="9">
        <v>180</v>
      </c>
      <c r="H1816" s="9">
        <v>1</v>
      </c>
      <c r="I1816" s="59"/>
      <c r="J1816" s="59"/>
      <c r="K1816" s="59"/>
      <c r="L1816" s="60">
        <f>IF(AND(A1816&gt;=Workings!$B$7, A1816&lt;=Workings!$C$7, B1816="Scheduled", G1816&gt;0, F1816&gt;0, (F1816/G1816)&gt;0.9, OR(D1816="RAK", D1816="CMN", D1816="AGA")), (J1816/F1816)*(F1816-(G1816*0.9)), 0)</f>
        <v>0</v>
      </c>
    </row>
    <row r="1817" spans="1:12" x14ac:dyDescent="0.35">
      <c r="A1817" s="8">
        <v>45618</v>
      </c>
      <c r="B1817" s="9" t="s">
        <v>23</v>
      </c>
      <c r="C1817" s="9" t="s">
        <v>34</v>
      </c>
      <c r="D1817" s="9" t="s">
        <v>21</v>
      </c>
      <c r="E1817" s="9" t="s">
        <v>24</v>
      </c>
      <c r="F1817" s="9">
        <v>123</v>
      </c>
      <c r="G1817" s="9">
        <v>180</v>
      </c>
      <c r="H1817" s="9">
        <v>1</v>
      </c>
      <c r="I1817" s="59">
        <v>25.31</v>
      </c>
      <c r="J1817" s="59">
        <v>2467.38</v>
      </c>
      <c r="K1817" s="59">
        <v>579.41999999999996</v>
      </c>
      <c r="L1817" s="60">
        <f>IF(AND(A1817&gt;=Workings!$B$7, A1817&lt;=Workings!$C$7, B1817="Scheduled", G1817&gt;0, F1817&gt;0, (F1817/G1817)&gt;0.9, OR(D1817="RAK", D1817="CMN", D1817="AGA")), (J1817/F1817)*(F1817-(G1817*0.9)), 0)</f>
        <v>0</v>
      </c>
    </row>
    <row r="1818" spans="1:12" x14ac:dyDescent="0.35">
      <c r="A1818" s="8">
        <v>45620</v>
      </c>
      <c r="B1818" s="9" t="s">
        <v>23</v>
      </c>
      <c r="C1818" s="9" t="s">
        <v>34</v>
      </c>
      <c r="D1818" s="9" t="s">
        <v>21</v>
      </c>
      <c r="E1818" s="9" t="s">
        <v>22</v>
      </c>
      <c r="F1818" s="9">
        <v>100</v>
      </c>
      <c r="G1818" s="9">
        <v>180</v>
      </c>
      <c r="H1818" s="9">
        <v>1</v>
      </c>
      <c r="I1818" s="59"/>
      <c r="J1818" s="59"/>
      <c r="K1818" s="59"/>
      <c r="L1818" s="60">
        <f>IF(AND(A1818&gt;=Workings!$B$7, A1818&lt;=Workings!$C$7, B1818="Scheduled", G1818&gt;0, F1818&gt;0, (F1818/G1818)&gt;0.9, OR(D1818="RAK", D1818="CMN", D1818="AGA")), (J1818/F1818)*(F1818-(G1818*0.9)), 0)</f>
        <v>0</v>
      </c>
    </row>
    <row r="1819" spans="1:12" x14ac:dyDescent="0.35">
      <c r="A1819" s="8">
        <v>45620</v>
      </c>
      <c r="B1819" s="9" t="s">
        <v>23</v>
      </c>
      <c r="C1819" s="9" t="s">
        <v>34</v>
      </c>
      <c r="D1819" s="9" t="s">
        <v>21</v>
      </c>
      <c r="E1819" s="9" t="s">
        <v>24</v>
      </c>
      <c r="F1819" s="9">
        <v>118</v>
      </c>
      <c r="G1819" s="9">
        <v>180</v>
      </c>
      <c r="H1819" s="9">
        <v>1</v>
      </c>
      <c r="I1819" s="59">
        <v>33.74</v>
      </c>
      <c r="J1819" s="59">
        <v>2367.08</v>
      </c>
      <c r="K1819" s="59">
        <v>579.41999999999996</v>
      </c>
      <c r="L1819" s="60">
        <f>IF(AND(A1819&gt;=Workings!$B$7, A1819&lt;=Workings!$C$7, B1819="Scheduled", G1819&gt;0, F1819&gt;0, (F1819/G1819)&gt;0.9, OR(D1819="RAK", D1819="CMN", D1819="AGA")), (J1819/F1819)*(F1819-(G1819*0.9)), 0)</f>
        <v>0</v>
      </c>
    </row>
    <row r="1820" spans="1:12" x14ac:dyDescent="0.35">
      <c r="A1820" s="8">
        <v>45625</v>
      </c>
      <c r="B1820" s="9" t="s">
        <v>23</v>
      </c>
      <c r="C1820" s="9" t="s">
        <v>34</v>
      </c>
      <c r="D1820" s="9" t="s">
        <v>21</v>
      </c>
      <c r="E1820" s="9" t="s">
        <v>22</v>
      </c>
      <c r="F1820" s="9">
        <v>160</v>
      </c>
      <c r="G1820" s="9">
        <v>180</v>
      </c>
      <c r="H1820" s="9">
        <v>1</v>
      </c>
      <c r="I1820" s="59"/>
      <c r="J1820" s="59"/>
      <c r="K1820" s="59"/>
      <c r="L1820" s="60">
        <f>IF(AND(A1820&gt;=Workings!$B$7, A1820&lt;=Workings!$C$7, B1820="Scheduled", G1820&gt;0, F1820&gt;0, (F1820/G1820)&gt;0.9, OR(D1820="RAK", D1820="CMN", D1820="AGA")), (J1820/F1820)*(F1820-(G1820*0.9)), 0)</f>
        <v>0</v>
      </c>
    </row>
    <row r="1821" spans="1:12" x14ac:dyDescent="0.35">
      <c r="A1821" s="8">
        <v>45625</v>
      </c>
      <c r="B1821" s="9" t="s">
        <v>23</v>
      </c>
      <c r="C1821" s="9" t="s">
        <v>34</v>
      </c>
      <c r="D1821" s="9" t="s">
        <v>21</v>
      </c>
      <c r="E1821" s="9" t="s">
        <v>24</v>
      </c>
      <c r="F1821" s="9">
        <v>147</v>
      </c>
      <c r="G1821" s="9">
        <v>180</v>
      </c>
      <c r="H1821" s="9">
        <v>1</v>
      </c>
      <c r="I1821" s="59">
        <v>35.11</v>
      </c>
      <c r="J1821" s="59">
        <v>2948.82</v>
      </c>
      <c r="K1821" s="59">
        <v>602.91</v>
      </c>
      <c r="L1821" s="60">
        <f>IF(AND(A1821&gt;=Workings!$B$7, A1821&lt;=Workings!$C$7, B1821="Scheduled", G1821&gt;0, F1821&gt;0, (F1821/G1821)&gt;0.9, OR(D1821="RAK", D1821="CMN", D1821="AGA")), (J1821/F1821)*(F1821-(G1821*0.9)), 0)</f>
        <v>0</v>
      </c>
    </row>
    <row r="1822" spans="1:12" x14ac:dyDescent="0.35">
      <c r="A1822" s="8">
        <v>45627</v>
      </c>
      <c r="B1822" s="9" t="s">
        <v>23</v>
      </c>
      <c r="C1822" s="9" t="s">
        <v>34</v>
      </c>
      <c r="D1822" s="9" t="s">
        <v>21</v>
      </c>
      <c r="E1822" s="9" t="s">
        <v>22</v>
      </c>
      <c r="F1822" s="9">
        <v>102</v>
      </c>
      <c r="G1822" s="9">
        <v>180</v>
      </c>
      <c r="H1822" s="9">
        <v>1</v>
      </c>
      <c r="I1822" s="59"/>
      <c r="J1822" s="59"/>
      <c r="K1822" s="59"/>
      <c r="L1822" s="60">
        <f>IF(AND(A1822&gt;=Workings!$B$7, A1822&lt;=Workings!$C$7, B1822="Scheduled", G1822&gt;0, F1822&gt;0, (F1822/G1822)&gt;0.9, OR(D1822="RAK", D1822="CMN", D1822="AGA")), (J1822/F1822)*(F1822-(G1822*0.9)), 0)</f>
        <v>0</v>
      </c>
    </row>
    <row r="1823" spans="1:12" x14ac:dyDescent="0.35">
      <c r="A1823" s="8">
        <v>45627</v>
      </c>
      <c r="B1823" s="9" t="s">
        <v>23</v>
      </c>
      <c r="C1823" s="9" t="s">
        <v>34</v>
      </c>
      <c r="D1823" s="9" t="s">
        <v>21</v>
      </c>
      <c r="E1823" s="9" t="s">
        <v>24</v>
      </c>
      <c r="F1823" s="9">
        <v>158</v>
      </c>
      <c r="G1823" s="9">
        <v>180</v>
      </c>
      <c r="H1823" s="9">
        <v>1</v>
      </c>
      <c r="I1823" s="59">
        <v>35.11</v>
      </c>
      <c r="J1823" s="59">
        <v>3169.48</v>
      </c>
      <c r="K1823" s="59">
        <v>602.91</v>
      </c>
      <c r="L1823" s="60">
        <f>IF(AND(A1823&gt;=Workings!$B$7, A1823&lt;=Workings!$C$7, B1823="Scheduled", G1823&gt;0, F1823&gt;0, (F1823/G1823)&gt;0.9, OR(D1823="RAK", D1823="CMN", D1823="AGA")), (J1823/F1823)*(F1823-(G1823*0.9)), 0)</f>
        <v>0</v>
      </c>
    </row>
    <row r="1824" spans="1:12" x14ac:dyDescent="0.35">
      <c r="A1824" s="8">
        <v>45631</v>
      </c>
      <c r="B1824" s="9" t="s">
        <v>23</v>
      </c>
      <c r="C1824" s="9" t="s">
        <v>34</v>
      </c>
      <c r="D1824" s="9" t="s">
        <v>38</v>
      </c>
      <c r="E1824" s="9" t="s">
        <v>22</v>
      </c>
      <c r="F1824" s="9">
        <v>96</v>
      </c>
      <c r="G1824" s="9">
        <v>150</v>
      </c>
      <c r="H1824" s="9">
        <v>1</v>
      </c>
      <c r="I1824" s="59"/>
      <c r="J1824" s="59"/>
      <c r="K1824" s="59"/>
      <c r="L1824" s="60">
        <f>IF(AND(A1824&gt;=Workings!$B$7, A1824&lt;=Workings!$C$7, B1824="Scheduled", G1824&gt;0, F1824&gt;0, (F1824/G1824)&gt;0.9, OR(D1824="RAK", D1824="CMN", D1824="AGA")), (J1824/F1824)*(F1824-(G1824*0.9)), 0)</f>
        <v>0</v>
      </c>
    </row>
    <row r="1825" spans="1:12" x14ac:dyDescent="0.35">
      <c r="A1825" s="8">
        <v>45631</v>
      </c>
      <c r="B1825" s="9" t="s">
        <v>23</v>
      </c>
      <c r="C1825" s="9" t="s">
        <v>34</v>
      </c>
      <c r="D1825" s="9" t="s">
        <v>38</v>
      </c>
      <c r="E1825" s="9" t="s">
        <v>24</v>
      </c>
      <c r="F1825" s="9">
        <v>141</v>
      </c>
      <c r="G1825" s="9">
        <v>150</v>
      </c>
      <c r="H1825" s="9">
        <v>1</v>
      </c>
      <c r="I1825" s="59">
        <v>23.26</v>
      </c>
      <c r="J1825" s="59">
        <v>2828.46</v>
      </c>
      <c r="K1825" s="59">
        <v>532.44000000000005</v>
      </c>
      <c r="L1825" s="60">
        <f>IF(AND(A1825&gt;=Workings!$B$7, A1825&lt;=Workings!$C$7, B1825="Scheduled", G1825&gt;0, F1825&gt;0, (F1825/G1825)&gt;0.9, OR(D1825="RAK", D1825="CMN", D1825="AGA")), (J1825/F1825)*(F1825-(G1825*0.9)), 0)</f>
        <v>120.35999999999999</v>
      </c>
    </row>
    <row r="1826" spans="1:12" x14ac:dyDescent="0.35">
      <c r="A1826" s="8">
        <v>45632</v>
      </c>
      <c r="B1826" s="9" t="s">
        <v>23</v>
      </c>
      <c r="C1826" s="9" t="s">
        <v>34</v>
      </c>
      <c r="D1826" s="9" t="s">
        <v>21</v>
      </c>
      <c r="E1826" s="9" t="s">
        <v>22</v>
      </c>
      <c r="F1826" s="9">
        <v>111</v>
      </c>
      <c r="G1826" s="9">
        <v>180</v>
      </c>
      <c r="H1826" s="9">
        <v>1</v>
      </c>
      <c r="I1826" s="59"/>
      <c r="J1826" s="59"/>
      <c r="K1826" s="59"/>
      <c r="L1826" s="60">
        <f>IF(AND(A1826&gt;=Workings!$B$7, A1826&lt;=Workings!$C$7, B1826="Scheduled", G1826&gt;0, F1826&gt;0, (F1826/G1826)&gt;0.9, OR(D1826="RAK", D1826="CMN", D1826="AGA")), (J1826/F1826)*(F1826-(G1826*0.9)), 0)</f>
        <v>0</v>
      </c>
    </row>
    <row r="1827" spans="1:12" x14ac:dyDescent="0.35">
      <c r="A1827" s="8">
        <v>45632</v>
      </c>
      <c r="B1827" s="9" t="s">
        <v>23</v>
      </c>
      <c r="C1827" s="9" t="s">
        <v>34</v>
      </c>
      <c r="D1827" s="9" t="s">
        <v>21</v>
      </c>
      <c r="E1827" s="9" t="s">
        <v>24</v>
      </c>
      <c r="F1827" s="9">
        <v>158</v>
      </c>
      <c r="G1827" s="9">
        <v>180</v>
      </c>
      <c r="H1827" s="9">
        <v>1</v>
      </c>
      <c r="I1827" s="59">
        <v>26.33</v>
      </c>
      <c r="J1827" s="59">
        <v>3169.48</v>
      </c>
      <c r="K1827" s="59">
        <v>602.91</v>
      </c>
      <c r="L1827" s="60">
        <f>IF(AND(A1827&gt;=Workings!$B$7, A1827&lt;=Workings!$C$7, B1827="Scheduled", G1827&gt;0, F1827&gt;0, (F1827/G1827)&gt;0.9, OR(D1827="RAK", D1827="CMN", D1827="AGA")), (J1827/F1827)*(F1827-(G1827*0.9)), 0)</f>
        <v>0</v>
      </c>
    </row>
    <row r="1828" spans="1:12" x14ac:dyDescent="0.35">
      <c r="A1828" s="8">
        <v>45634</v>
      </c>
      <c r="B1828" s="9" t="s">
        <v>23</v>
      </c>
      <c r="C1828" s="9" t="s">
        <v>34</v>
      </c>
      <c r="D1828" s="9" t="s">
        <v>21</v>
      </c>
      <c r="E1828" s="9" t="s">
        <v>22</v>
      </c>
      <c r="F1828" s="9">
        <v>110</v>
      </c>
      <c r="G1828" s="9">
        <v>180</v>
      </c>
      <c r="H1828" s="9">
        <v>1</v>
      </c>
      <c r="I1828" s="59"/>
      <c r="J1828" s="59"/>
      <c r="K1828" s="59"/>
      <c r="L1828" s="60">
        <f>IF(AND(A1828&gt;=Workings!$B$7, A1828&lt;=Workings!$C$7, B1828="Scheduled", G1828&gt;0, F1828&gt;0, (F1828/G1828)&gt;0.9, OR(D1828="RAK", D1828="CMN", D1828="AGA")), (J1828/F1828)*(F1828-(G1828*0.9)), 0)</f>
        <v>0</v>
      </c>
    </row>
    <row r="1829" spans="1:12" x14ac:dyDescent="0.35">
      <c r="A1829" s="8">
        <v>45634</v>
      </c>
      <c r="B1829" s="9" t="s">
        <v>23</v>
      </c>
      <c r="C1829" s="9" t="s">
        <v>34</v>
      </c>
      <c r="D1829" s="9" t="s">
        <v>38</v>
      </c>
      <c r="E1829" s="9" t="s">
        <v>22</v>
      </c>
      <c r="F1829" s="9">
        <v>129</v>
      </c>
      <c r="G1829" s="9">
        <v>150</v>
      </c>
      <c r="H1829" s="9">
        <v>1</v>
      </c>
      <c r="I1829" s="59"/>
      <c r="J1829" s="59"/>
      <c r="K1829" s="59"/>
      <c r="L1829" s="60">
        <f>IF(AND(A1829&gt;=Workings!$B$7, A1829&lt;=Workings!$C$7, B1829="Scheduled", G1829&gt;0, F1829&gt;0, (F1829/G1829)&gt;0.9, OR(D1829="RAK", D1829="CMN", D1829="AGA")), (J1829/F1829)*(F1829-(G1829*0.9)), 0)</f>
        <v>0</v>
      </c>
    </row>
    <row r="1830" spans="1:12" x14ac:dyDescent="0.35">
      <c r="A1830" s="8">
        <v>45634</v>
      </c>
      <c r="B1830" s="9" t="s">
        <v>23</v>
      </c>
      <c r="C1830" s="9" t="s">
        <v>34</v>
      </c>
      <c r="D1830" s="9" t="s">
        <v>21</v>
      </c>
      <c r="E1830" s="9" t="s">
        <v>24</v>
      </c>
      <c r="F1830" s="9">
        <v>87</v>
      </c>
      <c r="G1830" s="9">
        <v>180</v>
      </c>
      <c r="H1830" s="9">
        <v>1</v>
      </c>
      <c r="I1830" s="59">
        <v>25.31</v>
      </c>
      <c r="J1830" s="59">
        <v>1745.22</v>
      </c>
      <c r="K1830" s="59">
        <v>579.41999999999996</v>
      </c>
      <c r="L1830" s="60">
        <f>IF(AND(A1830&gt;=Workings!$B$7, A1830&lt;=Workings!$C$7, B1830="Scheduled", G1830&gt;0, F1830&gt;0, (F1830/G1830)&gt;0.9, OR(D1830="RAK", D1830="CMN", D1830="AGA")), (J1830/F1830)*(F1830-(G1830*0.9)), 0)</f>
        <v>0</v>
      </c>
    </row>
    <row r="1831" spans="1:12" x14ac:dyDescent="0.35">
      <c r="A1831" s="8">
        <v>45634</v>
      </c>
      <c r="B1831" s="9" t="s">
        <v>23</v>
      </c>
      <c r="C1831" s="9" t="s">
        <v>34</v>
      </c>
      <c r="D1831" s="9" t="s">
        <v>38</v>
      </c>
      <c r="E1831" s="9" t="s">
        <v>24</v>
      </c>
      <c r="F1831" s="9">
        <v>88</v>
      </c>
      <c r="G1831" s="9">
        <v>150</v>
      </c>
      <c r="H1831" s="9">
        <v>1</v>
      </c>
      <c r="I1831" s="59">
        <v>31.01</v>
      </c>
      <c r="J1831" s="59">
        <v>1765.28</v>
      </c>
      <c r="K1831" s="59">
        <v>532.44000000000005</v>
      </c>
      <c r="L1831" s="60">
        <f>IF(AND(A1831&gt;=Workings!$B$7, A1831&lt;=Workings!$C$7, B1831="Scheduled", G1831&gt;0, F1831&gt;0, (F1831/G1831)&gt;0.9, OR(D1831="RAK", D1831="CMN", D1831="AGA")), (J1831/F1831)*(F1831-(G1831*0.9)), 0)</f>
        <v>0</v>
      </c>
    </row>
    <row r="1832" spans="1:12" x14ac:dyDescent="0.35">
      <c r="A1832" s="8">
        <v>45638</v>
      </c>
      <c r="B1832" s="9" t="s">
        <v>23</v>
      </c>
      <c r="C1832" s="9" t="s">
        <v>34</v>
      </c>
      <c r="D1832" s="9" t="s">
        <v>38</v>
      </c>
      <c r="E1832" s="9" t="s">
        <v>22</v>
      </c>
      <c r="F1832" s="9">
        <v>132</v>
      </c>
      <c r="G1832" s="9">
        <v>150</v>
      </c>
      <c r="H1832" s="9">
        <v>1</v>
      </c>
      <c r="I1832" s="59"/>
      <c r="J1832" s="59"/>
      <c r="K1832" s="59"/>
      <c r="L1832" s="60">
        <f>IF(AND(A1832&gt;=Workings!$B$7, A1832&lt;=Workings!$C$7, B1832="Scheduled", G1832&gt;0, F1832&gt;0, (F1832/G1832)&gt;0.9, OR(D1832="RAK", D1832="CMN", D1832="AGA")), (J1832/F1832)*(F1832-(G1832*0.9)), 0)</f>
        <v>0</v>
      </c>
    </row>
    <row r="1833" spans="1:12" x14ac:dyDescent="0.35">
      <c r="A1833" s="8">
        <v>45638</v>
      </c>
      <c r="B1833" s="9" t="s">
        <v>23</v>
      </c>
      <c r="C1833" s="9" t="s">
        <v>34</v>
      </c>
      <c r="D1833" s="9" t="s">
        <v>38</v>
      </c>
      <c r="E1833" s="9" t="s">
        <v>24</v>
      </c>
      <c r="F1833" s="9">
        <v>143</v>
      </c>
      <c r="G1833" s="9">
        <v>150</v>
      </c>
      <c r="H1833" s="9">
        <v>1</v>
      </c>
      <c r="I1833" s="59">
        <v>23.26</v>
      </c>
      <c r="J1833" s="59">
        <v>2868.58</v>
      </c>
      <c r="K1833" s="59">
        <v>532.44000000000005</v>
      </c>
      <c r="L1833" s="60">
        <f>IF(AND(A1833&gt;=Workings!$B$7, A1833&lt;=Workings!$C$7, B1833="Scheduled", G1833&gt;0, F1833&gt;0, (F1833/G1833)&gt;0.9, OR(D1833="RAK", D1833="CMN", D1833="AGA")), (J1833/F1833)*(F1833-(G1833*0.9)), 0)</f>
        <v>160.47999999999999</v>
      </c>
    </row>
    <row r="1834" spans="1:12" x14ac:dyDescent="0.35">
      <c r="A1834" s="8">
        <v>45639</v>
      </c>
      <c r="B1834" s="9" t="s">
        <v>23</v>
      </c>
      <c r="C1834" s="9" t="s">
        <v>34</v>
      </c>
      <c r="D1834" s="9" t="s">
        <v>21</v>
      </c>
      <c r="E1834" s="9" t="s">
        <v>22</v>
      </c>
      <c r="F1834" s="9">
        <v>109</v>
      </c>
      <c r="G1834" s="9">
        <v>180</v>
      </c>
      <c r="H1834" s="9">
        <v>1</v>
      </c>
      <c r="I1834" s="59"/>
      <c r="J1834" s="59"/>
      <c r="K1834" s="59"/>
      <c r="L1834" s="60">
        <f>IF(AND(A1834&gt;=Workings!$B$7, A1834&lt;=Workings!$C$7, B1834="Scheduled", G1834&gt;0, F1834&gt;0, (F1834/G1834)&gt;0.9, OR(D1834="RAK", D1834="CMN", D1834="AGA")), (J1834/F1834)*(F1834-(G1834*0.9)), 0)</f>
        <v>0</v>
      </c>
    </row>
    <row r="1835" spans="1:12" x14ac:dyDescent="0.35">
      <c r="A1835" s="8">
        <v>45639</v>
      </c>
      <c r="B1835" s="9" t="s">
        <v>23</v>
      </c>
      <c r="C1835" s="9" t="s">
        <v>34</v>
      </c>
      <c r="D1835" s="9" t="s">
        <v>21</v>
      </c>
      <c r="E1835" s="9" t="s">
        <v>24</v>
      </c>
      <c r="F1835" s="9">
        <v>142</v>
      </c>
      <c r="G1835" s="9">
        <v>180</v>
      </c>
      <c r="H1835" s="9">
        <v>1</v>
      </c>
      <c r="I1835" s="59">
        <v>33.74</v>
      </c>
      <c r="J1835" s="59">
        <v>2848.52</v>
      </c>
      <c r="K1835" s="59">
        <v>579.41999999999996</v>
      </c>
      <c r="L1835" s="60">
        <f>IF(AND(A1835&gt;=Workings!$B$7, A1835&lt;=Workings!$C$7, B1835="Scheduled", G1835&gt;0, F1835&gt;0, (F1835/G1835)&gt;0.9, OR(D1835="RAK", D1835="CMN", D1835="AGA")), (J1835/F1835)*(F1835-(G1835*0.9)), 0)</f>
        <v>0</v>
      </c>
    </row>
    <row r="1836" spans="1:12" x14ac:dyDescent="0.35">
      <c r="A1836" s="8">
        <v>45645</v>
      </c>
      <c r="B1836" s="9" t="s">
        <v>23</v>
      </c>
      <c r="C1836" s="9" t="s">
        <v>34</v>
      </c>
      <c r="D1836" s="9" t="s">
        <v>38</v>
      </c>
      <c r="E1836" s="9" t="s">
        <v>22</v>
      </c>
      <c r="F1836" s="9">
        <v>94</v>
      </c>
      <c r="G1836" s="9">
        <v>180</v>
      </c>
      <c r="H1836" s="9">
        <v>1</v>
      </c>
      <c r="I1836" s="59"/>
      <c r="J1836" s="59"/>
      <c r="K1836" s="59"/>
      <c r="L1836" s="60">
        <f>IF(AND(A1836&gt;=Workings!$B$7, A1836&lt;=Workings!$C$7, B1836="Scheduled", G1836&gt;0, F1836&gt;0, (F1836/G1836)&gt;0.9, OR(D1836="RAK", D1836="CMN", D1836="AGA")), (J1836/F1836)*(F1836-(G1836*0.9)), 0)</f>
        <v>0</v>
      </c>
    </row>
    <row r="1837" spans="1:12" x14ac:dyDescent="0.35">
      <c r="A1837" s="8">
        <v>45645</v>
      </c>
      <c r="B1837" s="9" t="s">
        <v>23</v>
      </c>
      <c r="C1837" s="9" t="s">
        <v>34</v>
      </c>
      <c r="D1837" s="9" t="s">
        <v>21</v>
      </c>
      <c r="E1837" s="9" t="s">
        <v>22</v>
      </c>
      <c r="F1837" s="9">
        <v>101</v>
      </c>
      <c r="G1837" s="9">
        <v>180</v>
      </c>
      <c r="H1837" s="9">
        <v>1</v>
      </c>
      <c r="I1837" s="59"/>
      <c r="J1837" s="59"/>
      <c r="K1837" s="59"/>
      <c r="L1837" s="60">
        <f>IF(AND(A1837&gt;=Workings!$B$7, A1837&lt;=Workings!$C$7, B1837="Scheduled", G1837&gt;0, F1837&gt;0, (F1837/G1837)&gt;0.9, OR(D1837="RAK", D1837="CMN", D1837="AGA")), (J1837/F1837)*(F1837-(G1837*0.9)), 0)</f>
        <v>0</v>
      </c>
    </row>
    <row r="1838" spans="1:12" x14ac:dyDescent="0.35">
      <c r="A1838" s="8">
        <v>45645</v>
      </c>
      <c r="B1838" s="9" t="s">
        <v>23</v>
      </c>
      <c r="C1838" s="9" t="s">
        <v>34</v>
      </c>
      <c r="D1838" s="9" t="s">
        <v>38</v>
      </c>
      <c r="E1838" s="9" t="s">
        <v>24</v>
      </c>
      <c r="F1838" s="9">
        <v>157</v>
      </c>
      <c r="G1838" s="9">
        <v>180</v>
      </c>
      <c r="H1838" s="9">
        <v>1</v>
      </c>
      <c r="I1838" s="59">
        <v>33.74</v>
      </c>
      <c r="J1838" s="59">
        <v>3149.42</v>
      </c>
      <c r="K1838" s="59">
        <v>579.41999999999996</v>
      </c>
      <c r="L1838" s="60">
        <f>IF(AND(A1838&gt;=Workings!$B$7, A1838&lt;=Workings!$C$7, B1838="Scheduled", G1838&gt;0, F1838&gt;0, (F1838/G1838)&gt;0.9, OR(D1838="RAK", D1838="CMN", D1838="AGA")), (J1838/F1838)*(F1838-(G1838*0.9)), 0)</f>
        <v>0</v>
      </c>
    </row>
    <row r="1839" spans="1:12" x14ac:dyDescent="0.35">
      <c r="A1839" s="8">
        <v>45645</v>
      </c>
      <c r="B1839" s="9" t="s">
        <v>23</v>
      </c>
      <c r="C1839" s="9" t="s">
        <v>34</v>
      </c>
      <c r="D1839" s="9" t="s">
        <v>21</v>
      </c>
      <c r="E1839" s="9" t="s">
        <v>24</v>
      </c>
      <c r="F1839" s="9">
        <v>109</v>
      </c>
      <c r="G1839" s="9">
        <v>180</v>
      </c>
      <c r="H1839" s="9">
        <v>1</v>
      </c>
      <c r="I1839" s="59">
        <v>26.33</v>
      </c>
      <c r="J1839" s="59">
        <v>2186.54</v>
      </c>
      <c r="K1839" s="59">
        <v>602.91</v>
      </c>
      <c r="L1839" s="60">
        <f>IF(AND(A1839&gt;=Workings!$B$7, A1839&lt;=Workings!$C$7, B1839="Scheduled", G1839&gt;0, F1839&gt;0, (F1839/G1839)&gt;0.9, OR(D1839="RAK", D1839="CMN", D1839="AGA")), (J1839/F1839)*(F1839-(G1839*0.9)), 0)</f>
        <v>0</v>
      </c>
    </row>
    <row r="1840" spans="1:12" x14ac:dyDescent="0.35">
      <c r="A1840" s="8">
        <v>45646</v>
      </c>
      <c r="B1840" s="9" t="s">
        <v>23</v>
      </c>
      <c r="C1840" s="9" t="s">
        <v>34</v>
      </c>
      <c r="D1840" s="9" t="s">
        <v>21</v>
      </c>
      <c r="E1840" s="9" t="s">
        <v>22</v>
      </c>
      <c r="F1840" s="9">
        <v>131</v>
      </c>
      <c r="G1840" s="9">
        <v>150</v>
      </c>
      <c r="H1840" s="9">
        <v>1</v>
      </c>
      <c r="I1840" s="59"/>
      <c r="J1840" s="59"/>
      <c r="K1840" s="59"/>
      <c r="L1840" s="60">
        <f>IF(AND(A1840&gt;=Workings!$B$7, A1840&lt;=Workings!$C$7, B1840="Scheduled", G1840&gt;0, F1840&gt;0, (F1840/G1840)&gt;0.9, OR(D1840="RAK", D1840="CMN", D1840="AGA")), (J1840/F1840)*(F1840-(G1840*0.9)), 0)</f>
        <v>0</v>
      </c>
    </row>
    <row r="1841" spans="1:12" x14ac:dyDescent="0.35">
      <c r="A1841" s="8">
        <v>45646</v>
      </c>
      <c r="B1841" s="9" t="s">
        <v>23</v>
      </c>
      <c r="C1841" s="9" t="s">
        <v>34</v>
      </c>
      <c r="D1841" s="9" t="s">
        <v>21</v>
      </c>
      <c r="E1841" s="9" t="s">
        <v>24</v>
      </c>
      <c r="F1841" s="9">
        <v>143</v>
      </c>
      <c r="G1841" s="9">
        <v>150</v>
      </c>
      <c r="H1841" s="9">
        <v>1</v>
      </c>
      <c r="I1841" s="59">
        <v>46.51</v>
      </c>
      <c r="J1841" s="59">
        <v>2868.58</v>
      </c>
      <c r="K1841" s="59">
        <v>532.44000000000005</v>
      </c>
      <c r="L1841" s="60">
        <f>IF(AND(A1841&gt;=Workings!$B$7, A1841&lt;=Workings!$C$7, B1841="Scheduled", G1841&gt;0, F1841&gt;0, (F1841/G1841)&gt;0.9, OR(D1841="RAK", D1841="CMN", D1841="AGA")), (J1841/F1841)*(F1841-(G1841*0.9)), 0)</f>
        <v>160.47999999999999</v>
      </c>
    </row>
    <row r="1842" spans="1:12" x14ac:dyDescent="0.35">
      <c r="A1842" s="8">
        <v>45648</v>
      </c>
      <c r="B1842" s="9" t="s">
        <v>23</v>
      </c>
      <c r="C1842" s="9" t="s">
        <v>34</v>
      </c>
      <c r="D1842" s="9" t="s">
        <v>38</v>
      </c>
      <c r="E1842" s="9" t="s">
        <v>22</v>
      </c>
      <c r="F1842" s="9">
        <v>135</v>
      </c>
      <c r="G1842" s="9">
        <v>150</v>
      </c>
      <c r="H1842" s="9">
        <v>1</v>
      </c>
      <c r="I1842" s="59"/>
      <c r="J1842" s="59"/>
      <c r="K1842" s="59"/>
      <c r="L1842" s="60">
        <f>IF(AND(A1842&gt;=Workings!$B$7, A1842&lt;=Workings!$C$7, B1842="Scheduled", G1842&gt;0, F1842&gt;0, (F1842/G1842)&gt;0.9, OR(D1842="RAK", D1842="CMN", D1842="AGA")), (J1842/F1842)*(F1842-(G1842*0.9)), 0)</f>
        <v>0</v>
      </c>
    </row>
    <row r="1843" spans="1:12" x14ac:dyDescent="0.35">
      <c r="A1843" s="8">
        <v>45648</v>
      </c>
      <c r="B1843" s="9" t="s">
        <v>23</v>
      </c>
      <c r="C1843" s="9" t="s">
        <v>34</v>
      </c>
      <c r="D1843" s="9" t="s">
        <v>21</v>
      </c>
      <c r="E1843" s="9" t="s">
        <v>22</v>
      </c>
      <c r="F1843" s="9">
        <v>125</v>
      </c>
      <c r="G1843" s="9">
        <v>180</v>
      </c>
      <c r="H1843" s="9">
        <v>1</v>
      </c>
      <c r="I1843" s="59"/>
      <c r="J1843" s="59"/>
      <c r="K1843" s="59"/>
      <c r="L1843" s="60">
        <f>IF(AND(A1843&gt;=Workings!$B$7, A1843&lt;=Workings!$C$7, B1843="Scheduled", G1843&gt;0, F1843&gt;0, (F1843/G1843)&gt;0.9, OR(D1843="RAK", D1843="CMN", D1843="AGA")), (J1843/F1843)*(F1843-(G1843*0.9)), 0)</f>
        <v>0</v>
      </c>
    </row>
    <row r="1844" spans="1:12" x14ac:dyDescent="0.35">
      <c r="A1844" s="8">
        <v>45648</v>
      </c>
      <c r="B1844" s="9" t="s">
        <v>23</v>
      </c>
      <c r="C1844" s="9" t="s">
        <v>34</v>
      </c>
      <c r="D1844" s="9" t="s">
        <v>38</v>
      </c>
      <c r="E1844" s="9" t="s">
        <v>24</v>
      </c>
      <c r="F1844" s="9">
        <v>131</v>
      </c>
      <c r="G1844" s="9">
        <v>150</v>
      </c>
      <c r="H1844" s="9">
        <v>1</v>
      </c>
      <c r="I1844" s="59">
        <v>31.01</v>
      </c>
      <c r="J1844" s="59">
        <v>2627.86</v>
      </c>
      <c r="K1844" s="59">
        <v>532.44000000000005</v>
      </c>
      <c r="L1844" s="60">
        <f>IF(AND(A1844&gt;=Workings!$B$7, A1844&lt;=Workings!$C$7, B1844="Scheduled", G1844&gt;0, F1844&gt;0, (F1844/G1844)&gt;0.9, OR(D1844="RAK", D1844="CMN", D1844="AGA")), (J1844/F1844)*(F1844-(G1844*0.9)), 0)</f>
        <v>0</v>
      </c>
    </row>
    <row r="1845" spans="1:12" x14ac:dyDescent="0.35">
      <c r="A1845" s="8">
        <v>45648</v>
      </c>
      <c r="B1845" s="9" t="s">
        <v>23</v>
      </c>
      <c r="C1845" s="9" t="s">
        <v>34</v>
      </c>
      <c r="D1845" s="9" t="s">
        <v>21</v>
      </c>
      <c r="E1845" s="9" t="s">
        <v>24</v>
      </c>
      <c r="F1845" s="9">
        <v>160</v>
      </c>
      <c r="G1845" s="9">
        <v>180</v>
      </c>
      <c r="H1845" s="9">
        <v>1</v>
      </c>
      <c r="I1845" s="59">
        <v>26.33</v>
      </c>
      <c r="J1845" s="59">
        <v>3209.6</v>
      </c>
      <c r="K1845" s="59">
        <v>602.91</v>
      </c>
      <c r="L1845" s="60">
        <f>IF(AND(A1845&gt;=Workings!$B$7, A1845&lt;=Workings!$C$7, B1845="Scheduled", G1845&gt;0, F1845&gt;0, (F1845/G1845)&gt;0.9, OR(D1845="RAK", D1845="CMN", D1845="AGA")), (J1845/F1845)*(F1845-(G1845*0.9)), 0)</f>
        <v>0</v>
      </c>
    </row>
    <row r="1846" spans="1:12" x14ac:dyDescent="0.35">
      <c r="A1846" s="8">
        <v>45649</v>
      </c>
      <c r="B1846" s="9" t="s">
        <v>23</v>
      </c>
      <c r="C1846" s="9" t="s">
        <v>34</v>
      </c>
      <c r="D1846" s="9" t="s">
        <v>21</v>
      </c>
      <c r="E1846" s="9" t="s">
        <v>22</v>
      </c>
      <c r="F1846" s="9">
        <v>142</v>
      </c>
      <c r="G1846" s="9">
        <v>180</v>
      </c>
      <c r="H1846" s="9">
        <v>1</v>
      </c>
      <c r="I1846" s="59"/>
      <c r="J1846" s="59"/>
      <c r="K1846" s="59"/>
      <c r="L1846" s="60">
        <f>IF(AND(A1846&gt;=Workings!$B$7, A1846&lt;=Workings!$C$7, B1846="Scheduled", G1846&gt;0, F1846&gt;0, (F1846/G1846)&gt;0.9, OR(D1846="RAK", D1846="CMN", D1846="AGA")), (J1846/F1846)*(F1846-(G1846*0.9)), 0)</f>
        <v>0</v>
      </c>
    </row>
    <row r="1847" spans="1:12" x14ac:dyDescent="0.35">
      <c r="A1847" s="8">
        <v>45649</v>
      </c>
      <c r="B1847" s="9" t="s">
        <v>23</v>
      </c>
      <c r="C1847" s="9" t="s">
        <v>34</v>
      </c>
      <c r="D1847" s="9" t="s">
        <v>21</v>
      </c>
      <c r="E1847" s="9" t="s">
        <v>24</v>
      </c>
      <c r="F1847" s="9">
        <v>118</v>
      </c>
      <c r="G1847" s="9">
        <v>180</v>
      </c>
      <c r="H1847" s="9">
        <v>1</v>
      </c>
      <c r="I1847" s="59">
        <v>35.11</v>
      </c>
      <c r="J1847" s="59">
        <v>2367.08</v>
      </c>
      <c r="K1847" s="59">
        <v>602.91</v>
      </c>
      <c r="L1847" s="60">
        <f>IF(AND(A1847&gt;=Workings!$B$7, A1847&lt;=Workings!$C$7, B1847="Scheduled", G1847&gt;0, F1847&gt;0, (F1847/G1847)&gt;0.9, OR(D1847="RAK", D1847="CMN", D1847="AGA")), (J1847/F1847)*(F1847-(G1847*0.9)), 0)</f>
        <v>0</v>
      </c>
    </row>
    <row r="1848" spans="1:12" x14ac:dyDescent="0.35">
      <c r="A1848" s="8">
        <v>45652</v>
      </c>
      <c r="B1848" s="9" t="s">
        <v>23</v>
      </c>
      <c r="C1848" s="9" t="s">
        <v>34</v>
      </c>
      <c r="D1848" s="9" t="s">
        <v>38</v>
      </c>
      <c r="E1848" s="9" t="s">
        <v>22</v>
      </c>
      <c r="F1848" s="9">
        <v>135</v>
      </c>
      <c r="G1848" s="9">
        <v>150</v>
      </c>
      <c r="H1848" s="9">
        <v>1</v>
      </c>
      <c r="I1848" s="59"/>
      <c r="J1848" s="59"/>
      <c r="K1848" s="59"/>
      <c r="L1848" s="60">
        <f>IF(AND(A1848&gt;=Workings!$B$7, A1848&lt;=Workings!$C$7, B1848="Scheduled", G1848&gt;0, F1848&gt;0, (F1848/G1848)&gt;0.9, OR(D1848="RAK", D1848="CMN", D1848="AGA")), (J1848/F1848)*(F1848-(G1848*0.9)), 0)</f>
        <v>0</v>
      </c>
    </row>
    <row r="1849" spans="1:12" x14ac:dyDescent="0.35">
      <c r="A1849" s="8">
        <v>45652</v>
      </c>
      <c r="B1849" s="9" t="s">
        <v>23</v>
      </c>
      <c r="C1849" s="9" t="s">
        <v>34</v>
      </c>
      <c r="D1849" s="9" t="s">
        <v>21</v>
      </c>
      <c r="E1849" s="9" t="s">
        <v>22</v>
      </c>
      <c r="F1849" s="9">
        <v>173</v>
      </c>
      <c r="G1849" s="9">
        <v>180</v>
      </c>
      <c r="H1849" s="9">
        <v>1</v>
      </c>
      <c r="I1849" s="59"/>
      <c r="J1849" s="59"/>
      <c r="K1849" s="59"/>
      <c r="L1849" s="60">
        <f>IF(AND(A1849&gt;=Workings!$B$7, A1849&lt;=Workings!$C$7, B1849="Scheduled", G1849&gt;0, F1849&gt;0, (F1849/G1849)&gt;0.9, OR(D1849="RAK", D1849="CMN", D1849="AGA")), (J1849/F1849)*(F1849-(G1849*0.9)), 0)</f>
        <v>0</v>
      </c>
    </row>
    <row r="1850" spans="1:12" x14ac:dyDescent="0.35">
      <c r="A1850" s="8">
        <v>45652</v>
      </c>
      <c r="B1850" s="9" t="s">
        <v>23</v>
      </c>
      <c r="C1850" s="9" t="s">
        <v>34</v>
      </c>
      <c r="D1850" s="9" t="s">
        <v>38</v>
      </c>
      <c r="E1850" s="9" t="s">
        <v>24</v>
      </c>
      <c r="F1850" s="9">
        <v>88</v>
      </c>
      <c r="G1850" s="9">
        <v>150</v>
      </c>
      <c r="H1850" s="9">
        <v>1</v>
      </c>
      <c r="I1850" s="59">
        <v>31.01</v>
      </c>
      <c r="J1850" s="59">
        <v>1765.28</v>
      </c>
      <c r="K1850" s="59">
        <v>532.44000000000005</v>
      </c>
      <c r="L1850" s="60">
        <f>IF(AND(A1850&gt;=Workings!$B$7, A1850&lt;=Workings!$C$7, B1850="Scheduled", G1850&gt;0, F1850&gt;0, (F1850/G1850)&gt;0.9, OR(D1850="RAK", D1850="CMN", D1850="AGA")), (J1850/F1850)*(F1850-(G1850*0.9)), 0)</f>
        <v>0</v>
      </c>
    </row>
    <row r="1851" spans="1:12" x14ac:dyDescent="0.35">
      <c r="A1851" s="8">
        <v>45652</v>
      </c>
      <c r="B1851" s="9" t="s">
        <v>23</v>
      </c>
      <c r="C1851" s="9" t="s">
        <v>34</v>
      </c>
      <c r="D1851" s="9" t="s">
        <v>21</v>
      </c>
      <c r="E1851" s="9" t="s">
        <v>24</v>
      </c>
      <c r="F1851" s="9">
        <v>111</v>
      </c>
      <c r="G1851" s="9">
        <v>180</v>
      </c>
      <c r="H1851" s="9">
        <v>1</v>
      </c>
      <c r="I1851" s="59">
        <v>26.33</v>
      </c>
      <c r="J1851" s="59">
        <v>2226.66</v>
      </c>
      <c r="K1851" s="59">
        <v>602.91</v>
      </c>
      <c r="L1851" s="60">
        <f>IF(AND(A1851&gt;=Workings!$B$7, A1851&lt;=Workings!$C$7, B1851="Scheduled", G1851&gt;0, F1851&gt;0, (F1851/G1851)&gt;0.9, OR(D1851="RAK", D1851="CMN", D1851="AGA")), (J1851/F1851)*(F1851-(G1851*0.9)), 0)</f>
        <v>0</v>
      </c>
    </row>
    <row r="1852" spans="1:12" x14ac:dyDescent="0.35">
      <c r="A1852" s="8">
        <v>45653</v>
      </c>
      <c r="B1852" s="9" t="s">
        <v>23</v>
      </c>
      <c r="C1852" s="9" t="s">
        <v>34</v>
      </c>
      <c r="D1852" s="9" t="s">
        <v>21</v>
      </c>
      <c r="E1852" s="9" t="s">
        <v>22</v>
      </c>
      <c r="F1852" s="9">
        <v>174</v>
      </c>
      <c r="G1852" s="9">
        <v>180</v>
      </c>
      <c r="H1852" s="9">
        <v>1</v>
      </c>
      <c r="I1852" s="59"/>
      <c r="J1852" s="59"/>
      <c r="K1852" s="59"/>
      <c r="L1852" s="60">
        <f>IF(AND(A1852&gt;=Workings!$B$7, A1852&lt;=Workings!$C$7, B1852="Scheduled", G1852&gt;0, F1852&gt;0, (F1852/G1852)&gt;0.9, OR(D1852="RAK", D1852="CMN", D1852="AGA")), (J1852/F1852)*(F1852-(G1852*0.9)), 0)</f>
        <v>0</v>
      </c>
    </row>
    <row r="1853" spans="1:12" x14ac:dyDescent="0.35">
      <c r="A1853" s="8">
        <v>45653</v>
      </c>
      <c r="B1853" s="9" t="s">
        <v>23</v>
      </c>
      <c r="C1853" s="9" t="s">
        <v>34</v>
      </c>
      <c r="D1853" s="9" t="s">
        <v>21</v>
      </c>
      <c r="E1853" s="9" t="s">
        <v>24</v>
      </c>
      <c r="F1853" s="9">
        <v>118</v>
      </c>
      <c r="G1853" s="9">
        <v>180</v>
      </c>
      <c r="H1853" s="9">
        <v>1</v>
      </c>
      <c r="I1853" s="59">
        <v>25.31</v>
      </c>
      <c r="J1853" s="59">
        <v>2367.08</v>
      </c>
      <c r="K1853" s="59">
        <v>579.41999999999996</v>
      </c>
      <c r="L1853" s="60">
        <f>IF(AND(A1853&gt;=Workings!$B$7, A1853&lt;=Workings!$C$7, B1853="Scheduled", G1853&gt;0, F1853&gt;0, (F1853/G1853)&gt;0.9, OR(D1853="RAK", D1853="CMN", D1853="AGA")), (J1853/F1853)*(F1853-(G1853*0.9)), 0)</f>
        <v>0</v>
      </c>
    </row>
    <row r="1854" spans="1:12" x14ac:dyDescent="0.35">
      <c r="A1854" s="8">
        <v>45655</v>
      </c>
      <c r="B1854" s="9" t="s">
        <v>23</v>
      </c>
      <c r="C1854" s="9" t="s">
        <v>34</v>
      </c>
      <c r="D1854" s="9" t="s">
        <v>21</v>
      </c>
      <c r="E1854" s="9" t="s">
        <v>22</v>
      </c>
      <c r="F1854" s="9">
        <v>170</v>
      </c>
      <c r="G1854" s="9">
        <v>232</v>
      </c>
      <c r="H1854" s="9">
        <v>1</v>
      </c>
      <c r="I1854" s="59"/>
      <c r="J1854" s="59"/>
      <c r="K1854" s="59"/>
      <c r="L1854" s="60">
        <f>IF(AND(A1854&gt;=Workings!$B$7, A1854&lt;=Workings!$C$7, B1854="Scheduled", G1854&gt;0, F1854&gt;0, (F1854/G1854)&gt;0.9, OR(D1854="RAK", D1854="CMN", D1854="AGA")), (J1854/F1854)*(F1854-(G1854*0.9)), 0)</f>
        <v>0</v>
      </c>
    </row>
    <row r="1855" spans="1:12" x14ac:dyDescent="0.35">
      <c r="A1855" s="8">
        <v>45655</v>
      </c>
      <c r="B1855" s="9" t="s">
        <v>23</v>
      </c>
      <c r="C1855" s="9" t="s">
        <v>34</v>
      </c>
      <c r="D1855" s="9" t="s">
        <v>38</v>
      </c>
      <c r="E1855" s="9" t="s">
        <v>22</v>
      </c>
      <c r="F1855" s="9">
        <v>158</v>
      </c>
      <c r="G1855" s="9">
        <v>180</v>
      </c>
      <c r="H1855" s="9">
        <v>1</v>
      </c>
      <c r="I1855" s="59"/>
      <c r="J1855" s="59"/>
      <c r="K1855" s="59"/>
      <c r="L1855" s="60">
        <f>IF(AND(A1855&gt;=Workings!$B$7, A1855&lt;=Workings!$C$7, B1855="Scheduled", G1855&gt;0, F1855&gt;0, (F1855/G1855)&gt;0.9, OR(D1855="RAK", D1855="CMN", D1855="AGA")), (J1855/F1855)*(F1855-(G1855*0.9)), 0)</f>
        <v>0</v>
      </c>
    </row>
    <row r="1856" spans="1:12" x14ac:dyDescent="0.35">
      <c r="A1856" s="8">
        <v>45655</v>
      </c>
      <c r="B1856" s="9" t="s">
        <v>23</v>
      </c>
      <c r="C1856" s="9" t="s">
        <v>34</v>
      </c>
      <c r="D1856" s="9" t="s">
        <v>21</v>
      </c>
      <c r="E1856" s="9" t="s">
        <v>24</v>
      </c>
      <c r="F1856" s="9">
        <v>131</v>
      </c>
      <c r="G1856" s="9">
        <v>232</v>
      </c>
      <c r="H1856" s="9">
        <v>1</v>
      </c>
      <c r="I1856" s="59">
        <v>50.73</v>
      </c>
      <c r="J1856" s="59">
        <v>2627.86</v>
      </c>
      <c r="K1856" s="59">
        <v>696.87</v>
      </c>
      <c r="L1856" s="60">
        <f>IF(AND(A1856&gt;=Workings!$B$7, A1856&lt;=Workings!$C$7, B1856="Scheduled", G1856&gt;0, F1856&gt;0, (F1856/G1856)&gt;0.9, OR(D1856="RAK", D1856="CMN", D1856="AGA")), (J1856/F1856)*(F1856-(G1856*0.9)), 0)</f>
        <v>0</v>
      </c>
    </row>
    <row r="1857" spans="1:12" x14ac:dyDescent="0.35">
      <c r="A1857" s="8">
        <v>45655</v>
      </c>
      <c r="B1857" s="9" t="s">
        <v>23</v>
      </c>
      <c r="C1857" s="9" t="s">
        <v>34</v>
      </c>
      <c r="D1857" s="9" t="s">
        <v>38</v>
      </c>
      <c r="E1857" s="9" t="s">
        <v>24</v>
      </c>
      <c r="F1857" s="9">
        <v>123</v>
      </c>
      <c r="G1857" s="9">
        <v>180</v>
      </c>
      <c r="H1857" s="9">
        <v>1</v>
      </c>
      <c r="I1857" s="59">
        <v>87.78</v>
      </c>
      <c r="J1857" s="59">
        <v>2467.38</v>
      </c>
      <c r="K1857" s="59">
        <v>602.91</v>
      </c>
      <c r="L1857" s="60">
        <f>IF(AND(A1857&gt;=Workings!$B$7, A1857&lt;=Workings!$C$7, B1857="Scheduled", G1857&gt;0, F1857&gt;0, (F1857/G1857)&gt;0.9, OR(D1857="RAK", D1857="CMN", D1857="AGA")), (J1857/F1857)*(F1857-(G1857*0.9)), 0)</f>
        <v>0</v>
      </c>
    </row>
    <row r="1858" spans="1:12" x14ac:dyDescent="0.35">
      <c r="A1858" s="8">
        <v>45656</v>
      </c>
      <c r="B1858" s="9" t="s">
        <v>23</v>
      </c>
      <c r="C1858" s="9" t="s">
        <v>34</v>
      </c>
      <c r="D1858" s="9" t="s">
        <v>21</v>
      </c>
      <c r="E1858" s="9" t="s">
        <v>22</v>
      </c>
      <c r="F1858" s="9">
        <v>165</v>
      </c>
      <c r="G1858" s="9">
        <v>180</v>
      </c>
      <c r="H1858" s="9">
        <v>1</v>
      </c>
      <c r="I1858" s="59"/>
      <c r="J1858" s="59"/>
      <c r="K1858" s="59"/>
      <c r="L1858" s="60">
        <f>IF(AND(A1858&gt;=Workings!$B$7, A1858&lt;=Workings!$C$7, B1858="Scheduled", G1858&gt;0, F1858&gt;0, (F1858/G1858)&gt;0.9, OR(D1858="RAK", D1858="CMN", D1858="AGA")), (J1858/F1858)*(F1858-(G1858*0.9)), 0)</f>
        <v>0</v>
      </c>
    </row>
    <row r="1859" spans="1:12" x14ac:dyDescent="0.35">
      <c r="A1859" s="8">
        <v>45656</v>
      </c>
      <c r="B1859" s="9" t="s">
        <v>23</v>
      </c>
      <c r="C1859" s="9" t="s">
        <v>34</v>
      </c>
      <c r="D1859" s="9" t="s">
        <v>21</v>
      </c>
      <c r="E1859" s="9" t="s">
        <v>24</v>
      </c>
      <c r="F1859" s="9">
        <v>118</v>
      </c>
      <c r="G1859" s="9">
        <v>180</v>
      </c>
      <c r="H1859" s="9">
        <v>1</v>
      </c>
      <c r="I1859" s="59">
        <v>35.11</v>
      </c>
      <c r="J1859" s="59">
        <v>2367.08</v>
      </c>
      <c r="K1859" s="59">
        <v>602.91</v>
      </c>
      <c r="L1859" s="60">
        <f>IF(AND(A1859&gt;=Workings!$B$7, A1859&lt;=Workings!$C$7, B1859="Scheduled", G1859&gt;0, F1859&gt;0, (F1859/G1859)&gt;0.9, OR(D1859="RAK", D1859="CMN", D1859="AGA")), (J1859/F1859)*(F1859-(G1859*0.9)), 0)</f>
        <v>0</v>
      </c>
    </row>
    <row r="1860" spans="1:12" x14ac:dyDescent="0.35">
      <c r="A1860" s="8">
        <v>45659</v>
      </c>
      <c r="B1860" s="9" t="s">
        <v>23</v>
      </c>
      <c r="C1860" s="9" t="s">
        <v>34</v>
      </c>
      <c r="D1860" s="9" t="s">
        <v>38</v>
      </c>
      <c r="E1860" s="9" t="s">
        <v>22</v>
      </c>
      <c r="F1860" s="9">
        <v>144</v>
      </c>
      <c r="G1860" s="9">
        <v>150</v>
      </c>
      <c r="H1860" s="9">
        <v>1</v>
      </c>
      <c r="I1860" s="59"/>
      <c r="J1860" s="59"/>
      <c r="K1860" s="59"/>
      <c r="L1860" s="60">
        <f>IF(AND(A1860&gt;=Workings!$B$7, A1860&lt;=Workings!$C$7, B1860="Scheduled", G1860&gt;0, F1860&gt;0, (F1860/G1860)&gt;0.9, OR(D1860="RAK", D1860="CMN", D1860="AGA")), (J1860/F1860)*(F1860-(G1860*0.9)), 0)</f>
        <v>0</v>
      </c>
    </row>
    <row r="1861" spans="1:12" x14ac:dyDescent="0.35">
      <c r="A1861" s="8">
        <v>45659</v>
      </c>
      <c r="B1861" s="9" t="s">
        <v>23</v>
      </c>
      <c r="C1861" s="9" t="s">
        <v>34</v>
      </c>
      <c r="D1861" s="9" t="s">
        <v>21</v>
      </c>
      <c r="E1861" s="9" t="s">
        <v>22</v>
      </c>
      <c r="F1861" s="9">
        <v>161</v>
      </c>
      <c r="G1861" s="9">
        <v>180</v>
      </c>
      <c r="H1861" s="9">
        <v>1</v>
      </c>
      <c r="I1861" s="59"/>
      <c r="J1861" s="59"/>
      <c r="K1861" s="59"/>
      <c r="L1861" s="60">
        <f>IF(AND(A1861&gt;=Workings!$B$7, A1861&lt;=Workings!$C$7, B1861="Scheduled", G1861&gt;0, F1861&gt;0, (F1861/G1861)&gt;0.9, OR(D1861="RAK", D1861="CMN", D1861="AGA")), (J1861/F1861)*(F1861-(G1861*0.9)), 0)</f>
        <v>0</v>
      </c>
    </row>
    <row r="1862" spans="1:12" x14ac:dyDescent="0.35">
      <c r="A1862" s="8">
        <v>45659</v>
      </c>
      <c r="B1862" s="9" t="s">
        <v>23</v>
      </c>
      <c r="C1862" s="9" t="s">
        <v>34</v>
      </c>
      <c r="D1862" s="9" t="s">
        <v>38</v>
      </c>
      <c r="E1862" s="9" t="s">
        <v>24</v>
      </c>
      <c r="F1862" s="9">
        <v>140</v>
      </c>
      <c r="G1862" s="9">
        <v>150</v>
      </c>
      <c r="H1862" s="9">
        <v>1</v>
      </c>
      <c r="I1862" s="59">
        <v>23.26</v>
      </c>
      <c r="J1862" s="59">
        <v>2668.4</v>
      </c>
      <c r="K1862" s="59">
        <v>532.44000000000005</v>
      </c>
      <c r="L1862" s="60">
        <f>IF(AND(A1862&gt;=Workings!$B$7, A1862&lt;=Workings!$C$7, B1862="Scheduled", G1862&gt;0, F1862&gt;0, (F1862/G1862)&gt;0.9, OR(D1862="RAK", D1862="CMN", D1862="AGA")), (J1862/F1862)*(F1862-(G1862*0.9)), 0)</f>
        <v>95.300000000000011</v>
      </c>
    </row>
    <row r="1863" spans="1:12" x14ac:dyDescent="0.35">
      <c r="A1863" s="8">
        <v>45659</v>
      </c>
      <c r="B1863" s="9" t="s">
        <v>23</v>
      </c>
      <c r="C1863" s="9" t="s">
        <v>34</v>
      </c>
      <c r="D1863" s="9" t="s">
        <v>21</v>
      </c>
      <c r="E1863" s="9" t="s">
        <v>24</v>
      </c>
      <c r="F1863" s="9">
        <v>174</v>
      </c>
      <c r="G1863" s="9">
        <v>180</v>
      </c>
      <c r="H1863" s="9">
        <v>1</v>
      </c>
      <c r="I1863" s="59">
        <v>35.11</v>
      </c>
      <c r="J1863" s="59">
        <v>3316.44</v>
      </c>
      <c r="K1863" s="59">
        <v>602.91</v>
      </c>
      <c r="L1863" s="60">
        <f>IF(AND(A1863&gt;=Workings!$B$7, A1863&lt;=Workings!$C$7, B1863="Scheduled", G1863&gt;0, F1863&gt;0, (F1863/G1863)&gt;0.9, OR(D1863="RAK", D1863="CMN", D1863="AGA")), (J1863/F1863)*(F1863-(G1863*0.9)), 0)</f>
        <v>228.71999999999997</v>
      </c>
    </row>
    <row r="1864" spans="1:12" x14ac:dyDescent="0.35">
      <c r="A1864" s="8">
        <v>45660</v>
      </c>
      <c r="B1864" s="9" t="s">
        <v>23</v>
      </c>
      <c r="C1864" s="9" t="s">
        <v>34</v>
      </c>
      <c r="D1864" s="9" t="s">
        <v>21</v>
      </c>
      <c r="E1864" s="9" t="s">
        <v>22</v>
      </c>
      <c r="F1864" s="9">
        <v>147</v>
      </c>
      <c r="G1864" s="9">
        <v>180</v>
      </c>
      <c r="H1864" s="9">
        <v>1</v>
      </c>
      <c r="I1864" s="59"/>
      <c r="J1864" s="59"/>
      <c r="K1864" s="59"/>
      <c r="L1864" s="60">
        <f>IF(AND(A1864&gt;=Workings!$B$7, A1864&lt;=Workings!$C$7, B1864="Scheduled", G1864&gt;0, F1864&gt;0, (F1864/G1864)&gt;0.9, OR(D1864="RAK", D1864="CMN", D1864="AGA")), (J1864/F1864)*(F1864-(G1864*0.9)), 0)</f>
        <v>0</v>
      </c>
    </row>
    <row r="1865" spans="1:12" x14ac:dyDescent="0.35">
      <c r="A1865" s="8">
        <v>45660</v>
      </c>
      <c r="B1865" s="9" t="s">
        <v>23</v>
      </c>
      <c r="C1865" s="9" t="s">
        <v>34</v>
      </c>
      <c r="D1865" s="9" t="s">
        <v>21</v>
      </c>
      <c r="E1865" s="9" t="s">
        <v>24</v>
      </c>
      <c r="F1865" s="9">
        <v>175</v>
      </c>
      <c r="G1865" s="9">
        <v>180</v>
      </c>
      <c r="H1865" s="9">
        <v>1</v>
      </c>
      <c r="I1865" s="59">
        <v>35.11</v>
      </c>
      <c r="J1865" s="59">
        <v>3335.5</v>
      </c>
      <c r="K1865" s="59">
        <v>602.91</v>
      </c>
      <c r="L1865" s="60">
        <f>IF(AND(A1865&gt;=Workings!$B$7, A1865&lt;=Workings!$C$7, B1865="Scheduled", G1865&gt;0, F1865&gt;0, (F1865/G1865)&gt;0.9, OR(D1865="RAK", D1865="CMN", D1865="AGA")), (J1865/F1865)*(F1865-(G1865*0.9)), 0)</f>
        <v>247.77999999999997</v>
      </c>
    </row>
    <row r="1866" spans="1:12" x14ac:dyDescent="0.35">
      <c r="A1866" s="8">
        <v>45662</v>
      </c>
      <c r="B1866" s="9" t="s">
        <v>23</v>
      </c>
      <c r="C1866" s="9" t="s">
        <v>34</v>
      </c>
      <c r="D1866" s="9" t="s">
        <v>21</v>
      </c>
      <c r="E1866" s="9" t="s">
        <v>22</v>
      </c>
      <c r="F1866" s="9">
        <v>101</v>
      </c>
      <c r="G1866" s="9">
        <v>150</v>
      </c>
      <c r="H1866" s="9">
        <v>1</v>
      </c>
      <c r="I1866" s="59"/>
      <c r="J1866" s="59"/>
      <c r="K1866" s="59"/>
      <c r="L1866" s="60">
        <f>IF(AND(A1866&gt;=Workings!$B$7, A1866&lt;=Workings!$C$7, B1866="Scheduled", G1866&gt;0, F1866&gt;0, (F1866/G1866)&gt;0.9, OR(D1866="RAK", D1866="CMN", D1866="AGA")), (J1866/F1866)*(F1866-(G1866*0.9)), 0)</f>
        <v>0</v>
      </c>
    </row>
    <row r="1867" spans="1:12" x14ac:dyDescent="0.35">
      <c r="A1867" s="8">
        <v>45662</v>
      </c>
      <c r="B1867" s="9" t="s">
        <v>23</v>
      </c>
      <c r="C1867" s="9" t="s">
        <v>34</v>
      </c>
      <c r="D1867" s="9" t="s">
        <v>38</v>
      </c>
      <c r="E1867" s="9" t="s">
        <v>22</v>
      </c>
      <c r="F1867" s="9">
        <v>84</v>
      </c>
      <c r="G1867" s="9">
        <v>150</v>
      </c>
      <c r="H1867" s="9">
        <v>1</v>
      </c>
      <c r="I1867" s="59"/>
      <c r="J1867" s="59"/>
      <c r="K1867" s="59"/>
      <c r="L1867" s="60">
        <f>IF(AND(A1867&gt;=Workings!$B$7, A1867&lt;=Workings!$C$7, B1867="Scheduled", G1867&gt;0, F1867&gt;0, (F1867/G1867)&gt;0.9, OR(D1867="RAK", D1867="CMN", D1867="AGA")), (J1867/F1867)*(F1867-(G1867*0.9)), 0)</f>
        <v>0</v>
      </c>
    </row>
    <row r="1868" spans="1:12" x14ac:dyDescent="0.35">
      <c r="A1868" s="8">
        <v>45662</v>
      </c>
      <c r="B1868" s="9" t="s">
        <v>23</v>
      </c>
      <c r="C1868" s="9" t="s">
        <v>34</v>
      </c>
      <c r="D1868" s="9" t="s">
        <v>21</v>
      </c>
      <c r="E1868" s="9" t="s">
        <v>24</v>
      </c>
      <c r="F1868" s="9">
        <v>140</v>
      </c>
      <c r="G1868" s="9">
        <v>150</v>
      </c>
      <c r="H1868" s="9">
        <v>1</v>
      </c>
      <c r="I1868" s="59">
        <v>31.01</v>
      </c>
      <c r="J1868" s="59">
        <v>2668.4</v>
      </c>
      <c r="K1868" s="59">
        <v>532.44000000000005</v>
      </c>
      <c r="L1868" s="60">
        <f>IF(AND(A1868&gt;=Workings!$B$7, A1868&lt;=Workings!$C$7, B1868="Scheduled", G1868&gt;0, F1868&gt;0, (F1868/G1868)&gt;0.9, OR(D1868="RAK", D1868="CMN", D1868="AGA")), (J1868/F1868)*(F1868-(G1868*0.9)), 0)</f>
        <v>95.300000000000011</v>
      </c>
    </row>
    <row r="1869" spans="1:12" x14ac:dyDescent="0.35">
      <c r="A1869" s="8">
        <v>45662</v>
      </c>
      <c r="B1869" s="9" t="s">
        <v>23</v>
      </c>
      <c r="C1869" s="9" t="s">
        <v>34</v>
      </c>
      <c r="D1869" s="9" t="s">
        <v>38</v>
      </c>
      <c r="E1869" s="9" t="s">
        <v>24</v>
      </c>
      <c r="F1869" s="9">
        <v>145</v>
      </c>
      <c r="G1869" s="9">
        <v>150</v>
      </c>
      <c r="H1869" s="9">
        <v>1</v>
      </c>
      <c r="I1869" s="59">
        <v>23.26</v>
      </c>
      <c r="J1869" s="59">
        <v>2763.7</v>
      </c>
      <c r="K1869" s="59">
        <v>532.44000000000005</v>
      </c>
      <c r="L1869" s="60">
        <f>IF(AND(A1869&gt;=Workings!$B$7, A1869&lt;=Workings!$C$7, B1869="Scheduled", G1869&gt;0, F1869&gt;0, (F1869/G1869)&gt;0.9, OR(D1869="RAK", D1869="CMN", D1869="AGA")), (J1869/F1869)*(F1869-(G1869*0.9)), 0)</f>
        <v>190.6</v>
      </c>
    </row>
    <row r="1870" spans="1:12" x14ac:dyDescent="0.35">
      <c r="A1870" s="8">
        <v>45663</v>
      </c>
      <c r="B1870" s="9" t="s">
        <v>23</v>
      </c>
      <c r="C1870" s="9" t="s">
        <v>34</v>
      </c>
      <c r="D1870" s="9" t="s">
        <v>21</v>
      </c>
      <c r="E1870" s="9" t="s">
        <v>22</v>
      </c>
      <c r="F1870" s="9">
        <v>129</v>
      </c>
      <c r="G1870" s="9">
        <v>180</v>
      </c>
      <c r="H1870" s="9">
        <v>1</v>
      </c>
      <c r="I1870" s="59"/>
      <c r="J1870" s="59"/>
      <c r="K1870" s="59"/>
      <c r="L1870" s="60">
        <f>IF(AND(A1870&gt;=Workings!$B$7, A1870&lt;=Workings!$C$7, B1870="Scheduled", G1870&gt;0, F1870&gt;0, (F1870/G1870)&gt;0.9, OR(D1870="RAK", D1870="CMN", D1870="AGA")), (J1870/F1870)*(F1870-(G1870*0.9)), 0)</f>
        <v>0</v>
      </c>
    </row>
    <row r="1871" spans="1:12" x14ac:dyDescent="0.35">
      <c r="A1871" s="8">
        <v>45663</v>
      </c>
      <c r="B1871" s="9" t="s">
        <v>23</v>
      </c>
      <c r="C1871" s="9" t="s">
        <v>34</v>
      </c>
      <c r="D1871" s="9" t="s">
        <v>21</v>
      </c>
      <c r="E1871" s="9" t="s">
        <v>24</v>
      </c>
      <c r="F1871" s="9">
        <v>140</v>
      </c>
      <c r="G1871" s="9">
        <v>180</v>
      </c>
      <c r="H1871" s="9">
        <v>1</v>
      </c>
      <c r="I1871" s="59">
        <v>25.31</v>
      </c>
      <c r="J1871" s="59">
        <v>2668.4</v>
      </c>
      <c r="K1871" s="59">
        <v>579.41999999999996</v>
      </c>
      <c r="L1871" s="60">
        <f>IF(AND(A1871&gt;=Workings!$B$7, A1871&lt;=Workings!$C$7, B1871="Scheduled", G1871&gt;0, F1871&gt;0, (F1871/G1871)&gt;0.9, OR(D1871="RAK", D1871="CMN", D1871="AGA")), (J1871/F1871)*(F1871-(G1871*0.9)), 0)</f>
        <v>0</v>
      </c>
    </row>
    <row r="1872" spans="1:12" x14ac:dyDescent="0.35">
      <c r="A1872" s="8">
        <v>45667</v>
      </c>
      <c r="B1872" s="9" t="s">
        <v>23</v>
      </c>
      <c r="C1872" s="9" t="s">
        <v>34</v>
      </c>
      <c r="D1872" s="9" t="s">
        <v>21</v>
      </c>
      <c r="E1872" s="9" t="s">
        <v>22</v>
      </c>
      <c r="F1872" s="9">
        <v>88</v>
      </c>
      <c r="G1872" s="9">
        <v>180</v>
      </c>
      <c r="H1872" s="9">
        <v>1</v>
      </c>
      <c r="I1872" s="59"/>
      <c r="J1872" s="59"/>
      <c r="K1872" s="59"/>
      <c r="L1872" s="60">
        <f>IF(AND(A1872&gt;=Workings!$B$7, A1872&lt;=Workings!$C$7, B1872="Scheduled", G1872&gt;0, F1872&gt;0, (F1872/G1872)&gt;0.9, OR(D1872="RAK", D1872="CMN", D1872="AGA")), (J1872/F1872)*(F1872-(G1872*0.9)), 0)</f>
        <v>0</v>
      </c>
    </row>
    <row r="1873" spans="1:12" x14ac:dyDescent="0.35">
      <c r="A1873" s="8">
        <v>45667</v>
      </c>
      <c r="B1873" s="9" t="s">
        <v>23</v>
      </c>
      <c r="C1873" s="9" t="s">
        <v>34</v>
      </c>
      <c r="D1873" s="9" t="s">
        <v>21</v>
      </c>
      <c r="E1873" s="9" t="s">
        <v>24</v>
      </c>
      <c r="F1873" s="9">
        <v>78</v>
      </c>
      <c r="G1873" s="9">
        <v>180</v>
      </c>
      <c r="H1873" s="9">
        <v>1</v>
      </c>
      <c r="I1873" s="59">
        <v>26.33</v>
      </c>
      <c r="J1873" s="59">
        <v>1486.68</v>
      </c>
      <c r="K1873" s="59">
        <v>602.91</v>
      </c>
      <c r="L1873" s="60">
        <f>IF(AND(A1873&gt;=Workings!$B$7, A1873&lt;=Workings!$C$7, B1873="Scheduled", G1873&gt;0, F1873&gt;0, (F1873/G1873)&gt;0.9, OR(D1873="RAK", D1873="CMN", D1873="AGA")), (J1873/F1873)*(F1873-(G1873*0.9)), 0)</f>
        <v>0</v>
      </c>
    </row>
    <row r="1874" spans="1:12" x14ac:dyDescent="0.35">
      <c r="A1874" s="8">
        <v>45669</v>
      </c>
      <c r="B1874" s="9" t="s">
        <v>23</v>
      </c>
      <c r="C1874" s="9" t="s">
        <v>34</v>
      </c>
      <c r="D1874" s="9" t="s">
        <v>21</v>
      </c>
      <c r="E1874" s="9" t="s">
        <v>22</v>
      </c>
      <c r="F1874" s="9">
        <v>68</v>
      </c>
      <c r="G1874" s="9">
        <v>180</v>
      </c>
      <c r="H1874" s="9">
        <v>1</v>
      </c>
      <c r="I1874" s="59"/>
      <c r="J1874" s="59"/>
      <c r="K1874" s="59"/>
      <c r="L1874" s="60">
        <f>IF(AND(A1874&gt;=Workings!$B$7, A1874&lt;=Workings!$C$7, B1874="Scheduled", G1874&gt;0, F1874&gt;0, (F1874/G1874)&gt;0.9, OR(D1874="RAK", D1874="CMN", D1874="AGA")), (J1874/F1874)*(F1874-(G1874*0.9)), 0)</f>
        <v>0</v>
      </c>
    </row>
    <row r="1875" spans="1:12" x14ac:dyDescent="0.35">
      <c r="A1875" s="8">
        <v>45669</v>
      </c>
      <c r="B1875" s="9" t="s">
        <v>23</v>
      </c>
      <c r="C1875" s="9" t="s">
        <v>34</v>
      </c>
      <c r="D1875" s="9" t="s">
        <v>21</v>
      </c>
      <c r="E1875" s="9" t="s">
        <v>24</v>
      </c>
      <c r="F1875" s="9">
        <v>90</v>
      </c>
      <c r="G1875" s="9">
        <v>180</v>
      </c>
      <c r="H1875" s="9">
        <v>1</v>
      </c>
      <c r="I1875" s="59">
        <v>25.31</v>
      </c>
      <c r="J1875" s="59">
        <v>1715.4</v>
      </c>
      <c r="K1875" s="59">
        <v>579.41999999999996</v>
      </c>
      <c r="L1875" s="60">
        <f>IF(AND(A1875&gt;=Workings!$B$7, A1875&lt;=Workings!$C$7, B1875="Scheduled", G1875&gt;0, F1875&gt;0, (F1875/G1875)&gt;0.9, OR(D1875="RAK", D1875="CMN", D1875="AGA")), (J1875/F1875)*(F1875-(G1875*0.9)), 0)</f>
        <v>0</v>
      </c>
    </row>
    <row r="1876" spans="1:12" x14ac:dyDescent="0.35">
      <c r="A1876" s="8">
        <v>45674</v>
      </c>
      <c r="B1876" s="9" t="s">
        <v>23</v>
      </c>
      <c r="C1876" s="9" t="s">
        <v>34</v>
      </c>
      <c r="D1876" s="9" t="s">
        <v>21</v>
      </c>
      <c r="E1876" s="9" t="s">
        <v>22</v>
      </c>
      <c r="F1876" s="9">
        <v>80</v>
      </c>
      <c r="G1876" s="9">
        <v>180</v>
      </c>
      <c r="H1876" s="9">
        <v>1</v>
      </c>
      <c r="I1876" s="59"/>
      <c r="J1876" s="59"/>
      <c r="K1876" s="59"/>
      <c r="L1876" s="60">
        <f>IF(AND(A1876&gt;=Workings!$B$7, A1876&lt;=Workings!$C$7, B1876="Scheduled", G1876&gt;0, F1876&gt;0, (F1876/G1876)&gt;0.9, OR(D1876="RAK", D1876="CMN", D1876="AGA")), (J1876/F1876)*(F1876-(G1876*0.9)), 0)</f>
        <v>0</v>
      </c>
    </row>
    <row r="1877" spans="1:12" x14ac:dyDescent="0.35">
      <c r="A1877" s="8">
        <v>45674</v>
      </c>
      <c r="B1877" s="9" t="s">
        <v>23</v>
      </c>
      <c r="C1877" s="9" t="s">
        <v>34</v>
      </c>
      <c r="D1877" s="9" t="s">
        <v>21</v>
      </c>
      <c r="E1877" s="9" t="s">
        <v>24</v>
      </c>
      <c r="F1877" s="9">
        <v>67</v>
      </c>
      <c r="G1877" s="9">
        <v>180</v>
      </c>
      <c r="H1877" s="9">
        <v>1</v>
      </c>
      <c r="I1877" s="59">
        <v>35.11</v>
      </c>
      <c r="J1877" s="59">
        <v>1277.02</v>
      </c>
      <c r="K1877" s="59">
        <v>602.91</v>
      </c>
      <c r="L1877" s="60">
        <f>IF(AND(A1877&gt;=Workings!$B$7, A1877&lt;=Workings!$C$7, B1877="Scheduled", G1877&gt;0, F1877&gt;0, (F1877/G1877)&gt;0.9, OR(D1877="RAK", D1877="CMN", D1877="AGA")), (J1877/F1877)*(F1877-(G1877*0.9)), 0)</f>
        <v>0</v>
      </c>
    </row>
    <row r="1878" spans="1:12" x14ac:dyDescent="0.35">
      <c r="A1878" s="8">
        <v>45676</v>
      </c>
      <c r="B1878" s="9" t="s">
        <v>23</v>
      </c>
      <c r="C1878" s="9" t="s">
        <v>34</v>
      </c>
      <c r="D1878" s="9" t="s">
        <v>21</v>
      </c>
      <c r="E1878" s="9" t="s">
        <v>22</v>
      </c>
      <c r="F1878" s="9">
        <v>77</v>
      </c>
      <c r="G1878" s="9">
        <v>180</v>
      </c>
      <c r="H1878" s="9">
        <v>1</v>
      </c>
      <c r="I1878" s="59"/>
      <c r="J1878" s="59"/>
      <c r="K1878" s="59"/>
      <c r="L1878" s="60">
        <f>IF(AND(A1878&gt;=Workings!$B$7, A1878&lt;=Workings!$C$7, B1878="Scheduled", G1878&gt;0, F1878&gt;0, (F1878/G1878)&gt;0.9, OR(D1878="RAK", D1878="CMN", D1878="AGA")), (J1878/F1878)*(F1878-(G1878*0.9)), 0)</f>
        <v>0</v>
      </c>
    </row>
    <row r="1879" spans="1:12" x14ac:dyDescent="0.35">
      <c r="A1879" s="8">
        <v>45676</v>
      </c>
      <c r="B1879" s="9" t="s">
        <v>23</v>
      </c>
      <c r="C1879" s="9" t="s">
        <v>34</v>
      </c>
      <c r="D1879" s="9" t="s">
        <v>21</v>
      </c>
      <c r="E1879" s="9" t="s">
        <v>24</v>
      </c>
      <c r="F1879" s="9">
        <v>63</v>
      </c>
      <c r="G1879" s="9">
        <v>180</v>
      </c>
      <c r="H1879" s="9">
        <v>1</v>
      </c>
      <c r="I1879" s="59">
        <v>26.33</v>
      </c>
      <c r="J1879" s="59">
        <v>1200.78</v>
      </c>
      <c r="K1879" s="59">
        <v>602.91</v>
      </c>
      <c r="L1879" s="60">
        <f>IF(AND(A1879&gt;=Workings!$B$7, A1879&lt;=Workings!$C$7, B1879="Scheduled", G1879&gt;0, F1879&gt;0, (F1879/G1879)&gt;0.9, OR(D1879="RAK", D1879="CMN", D1879="AGA")), (J1879/F1879)*(F1879-(G1879*0.9)), 0)</f>
        <v>0</v>
      </c>
    </row>
    <row r="1880" spans="1:12" x14ac:dyDescent="0.35">
      <c r="A1880" s="8">
        <v>45683</v>
      </c>
      <c r="B1880" s="9" t="s">
        <v>23</v>
      </c>
      <c r="C1880" s="9" t="s">
        <v>34</v>
      </c>
      <c r="D1880" s="9" t="s">
        <v>21</v>
      </c>
      <c r="E1880" s="9" t="s">
        <v>22</v>
      </c>
      <c r="F1880" s="9">
        <v>107</v>
      </c>
      <c r="G1880" s="9">
        <v>180</v>
      </c>
      <c r="H1880" s="9">
        <v>1</v>
      </c>
      <c r="I1880" s="59"/>
      <c r="J1880" s="59"/>
      <c r="K1880" s="59"/>
      <c r="L1880" s="60">
        <f>IF(AND(A1880&gt;=Workings!$B$7, A1880&lt;=Workings!$C$7, B1880="Scheduled", G1880&gt;0, F1880&gt;0, (F1880/G1880)&gt;0.9, OR(D1880="RAK", D1880="CMN", D1880="AGA")), (J1880/F1880)*(F1880-(G1880*0.9)), 0)</f>
        <v>0</v>
      </c>
    </row>
    <row r="1881" spans="1:12" x14ac:dyDescent="0.35">
      <c r="A1881" s="8">
        <v>45683</v>
      </c>
      <c r="B1881" s="9" t="s">
        <v>23</v>
      </c>
      <c r="C1881" s="9" t="s">
        <v>34</v>
      </c>
      <c r="D1881" s="9" t="s">
        <v>21</v>
      </c>
      <c r="E1881" s="9" t="s">
        <v>24</v>
      </c>
      <c r="F1881" s="9">
        <v>51</v>
      </c>
      <c r="G1881" s="9">
        <v>180</v>
      </c>
      <c r="H1881" s="9">
        <v>1</v>
      </c>
      <c r="I1881" s="59">
        <v>26.33</v>
      </c>
      <c r="J1881" s="59">
        <v>972.06</v>
      </c>
      <c r="K1881" s="59">
        <v>602.91</v>
      </c>
      <c r="L1881" s="60">
        <f>IF(AND(A1881&gt;=Workings!$B$7, A1881&lt;=Workings!$C$7, B1881="Scheduled", G1881&gt;0, F1881&gt;0, (F1881/G1881)&gt;0.9, OR(D1881="RAK", D1881="CMN", D1881="AGA")), (J1881/F1881)*(F1881-(G1881*0.9)), 0)</f>
        <v>0</v>
      </c>
    </row>
    <row r="1882" spans="1:12" x14ac:dyDescent="0.35">
      <c r="A1882" s="8">
        <v>45688</v>
      </c>
      <c r="B1882" s="9" t="s">
        <v>23</v>
      </c>
      <c r="C1882" s="9" t="s">
        <v>34</v>
      </c>
      <c r="D1882" s="9" t="s">
        <v>21</v>
      </c>
      <c r="E1882" s="9" t="s">
        <v>22</v>
      </c>
      <c r="F1882" s="9">
        <v>118</v>
      </c>
      <c r="G1882" s="9">
        <v>180</v>
      </c>
      <c r="H1882" s="9">
        <v>1</v>
      </c>
      <c r="I1882" s="59"/>
      <c r="J1882" s="59"/>
      <c r="K1882" s="59"/>
      <c r="L1882" s="60">
        <f>IF(AND(A1882&gt;=Workings!$B$7, A1882&lt;=Workings!$C$7, B1882="Scheduled", G1882&gt;0, F1882&gt;0, (F1882/G1882)&gt;0.9, OR(D1882="RAK", D1882="CMN", D1882="AGA")), (J1882/F1882)*(F1882-(G1882*0.9)), 0)</f>
        <v>0</v>
      </c>
    </row>
    <row r="1883" spans="1:12" x14ac:dyDescent="0.35">
      <c r="A1883" s="8">
        <v>45688</v>
      </c>
      <c r="B1883" s="9" t="s">
        <v>23</v>
      </c>
      <c r="C1883" s="9" t="s">
        <v>34</v>
      </c>
      <c r="D1883" s="9" t="s">
        <v>21</v>
      </c>
      <c r="E1883" s="9" t="s">
        <v>24</v>
      </c>
      <c r="F1883" s="9">
        <v>74</v>
      </c>
      <c r="G1883" s="9">
        <v>180</v>
      </c>
      <c r="H1883" s="9">
        <v>1</v>
      </c>
      <c r="I1883" s="59">
        <v>26.33</v>
      </c>
      <c r="J1883" s="59">
        <v>1410.44</v>
      </c>
      <c r="K1883" s="59">
        <v>602.91</v>
      </c>
      <c r="L1883" s="60">
        <f>IF(AND(A1883&gt;=Workings!$B$7, A1883&lt;=Workings!$C$7, B1883="Scheduled", G1883&gt;0, F1883&gt;0, (F1883/G1883)&gt;0.9, OR(D1883="RAK", D1883="CMN", D1883="AGA")), (J1883/F1883)*(F1883-(G1883*0.9)), 0)</f>
        <v>0</v>
      </c>
    </row>
    <row r="1884" spans="1:12" x14ac:dyDescent="0.35">
      <c r="A1884" s="8">
        <v>45690</v>
      </c>
      <c r="B1884" s="9" t="s">
        <v>23</v>
      </c>
      <c r="C1884" s="9" t="s">
        <v>34</v>
      </c>
      <c r="D1884" s="9" t="s">
        <v>21</v>
      </c>
      <c r="E1884" s="9" t="s">
        <v>22</v>
      </c>
      <c r="F1884" s="9">
        <v>67</v>
      </c>
      <c r="G1884" s="9">
        <v>180</v>
      </c>
      <c r="H1884" s="9">
        <v>1</v>
      </c>
      <c r="I1884" s="59"/>
      <c r="J1884" s="59"/>
      <c r="K1884" s="59"/>
      <c r="L1884" s="60">
        <f>IF(AND(A1884&gt;=Workings!$B$7, A1884&lt;=Workings!$C$7, B1884="Scheduled", G1884&gt;0, F1884&gt;0, (F1884/G1884)&gt;0.9, OR(D1884="RAK", D1884="CMN", D1884="AGA")), (J1884/F1884)*(F1884-(G1884*0.9)), 0)</f>
        <v>0</v>
      </c>
    </row>
    <row r="1885" spans="1:12" x14ac:dyDescent="0.35">
      <c r="A1885" s="8">
        <v>45690</v>
      </c>
      <c r="B1885" s="9" t="s">
        <v>23</v>
      </c>
      <c r="C1885" s="9" t="s">
        <v>34</v>
      </c>
      <c r="D1885" s="9" t="s">
        <v>21</v>
      </c>
      <c r="E1885" s="9" t="s">
        <v>24</v>
      </c>
      <c r="F1885" s="9">
        <v>125</v>
      </c>
      <c r="G1885" s="9">
        <v>180</v>
      </c>
      <c r="H1885" s="9">
        <v>1</v>
      </c>
      <c r="I1885" s="59">
        <v>35.11</v>
      </c>
      <c r="J1885" s="59">
        <v>2382.5</v>
      </c>
      <c r="K1885" s="59">
        <v>602.91</v>
      </c>
      <c r="L1885" s="60">
        <f>IF(AND(A1885&gt;=Workings!$B$7, A1885&lt;=Workings!$C$7, B1885="Scheduled", G1885&gt;0, F1885&gt;0, (F1885/G1885)&gt;0.9, OR(D1885="RAK", D1885="CMN", D1885="AGA")), (J1885/F1885)*(F1885-(G1885*0.9)), 0)</f>
        <v>0</v>
      </c>
    </row>
    <row r="1886" spans="1:12" x14ac:dyDescent="0.35">
      <c r="A1886" s="8">
        <v>45695</v>
      </c>
      <c r="B1886" s="9" t="s">
        <v>23</v>
      </c>
      <c r="C1886" s="9" t="s">
        <v>34</v>
      </c>
      <c r="D1886" s="9" t="s">
        <v>21</v>
      </c>
      <c r="E1886" s="9" t="s">
        <v>22</v>
      </c>
      <c r="F1886" s="9">
        <v>83</v>
      </c>
      <c r="G1886" s="9">
        <v>180</v>
      </c>
      <c r="H1886" s="9">
        <v>1</v>
      </c>
      <c r="I1886" s="59"/>
      <c r="J1886" s="59"/>
      <c r="K1886" s="59"/>
      <c r="L1886" s="60">
        <f>IF(AND(A1886&gt;=Workings!$B$7, A1886&lt;=Workings!$C$7, B1886="Scheduled", G1886&gt;0, F1886&gt;0, (F1886/G1886)&gt;0.9, OR(D1886="RAK", D1886="CMN", D1886="AGA")), (J1886/F1886)*(F1886-(G1886*0.9)), 0)</f>
        <v>0</v>
      </c>
    </row>
    <row r="1887" spans="1:12" x14ac:dyDescent="0.35">
      <c r="A1887" s="8">
        <v>45695</v>
      </c>
      <c r="B1887" s="9" t="s">
        <v>23</v>
      </c>
      <c r="C1887" s="9" t="s">
        <v>34</v>
      </c>
      <c r="D1887" s="9" t="s">
        <v>21</v>
      </c>
      <c r="E1887" s="9" t="s">
        <v>24</v>
      </c>
      <c r="F1887" s="9">
        <v>139</v>
      </c>
      <c r="G1887" s="9">
        <v>180</v>
      </c>
      <c r="H1887" s="9">
        <v>1</v>
      </c>
      <c r="I1887" s="59">
        <v>26.33</v>
      </c>
      <c r="J1887" s="59">
        <v>2649.34</v>
      </c>
      <c r="K1887" s="59">
        <v>602.91</v>
      </c>
      <c r="L1887" s="60">
        <f>IF(AND(A1887&gt;=Workings!$B$7, A1887&lt;=Workings!$C$7, B1887="Scheduled", G1887&gt;0, F1887&gt;0, (F1887/G1887)&gt;0.9, OR(D1887="RAK", D1887="CMN", D1887="AGA")), (J1887/F1887)*(F1887-(G1887*0.9)), 0)</f>
        <v>0</v>
      </c>
    </row>
    <row r="1888" spans="1:12" x14ac:dyDescent="0.35">
      <c r="A1888" s="8">
        <v>45697</v>
      </c>
      <c r="B1888" s="9" t="s">
        <v>23</v>
      </c>
      <c r="C1888" s="9" t="s">
        <v>34</v>
      </c>
      <c r="D1888" s="9" t="s">
        <v>21</v>
      </c>
      <c r="E1888" s="9" t="s">
        <v>22</v>
      </c>
      <c r="F1888" s="9">
        <v>82</v>
      </c>
      <c r="G1888" s="9">
        <v>180</v>
      </c>
      <c r="H1888" s="9">
        <v>1</v>
      </c>
      <c r="I1888" s="59"/>
      <c r="J1888" s="59"/>
      <c r="K1888" s="59"/>
      <c r="L1888" s="60">
        <f>IF(AND(A1888&gt;=Workings!$B$7, A1888&lt;=Workings!$C$7, B1888="Scheduled", G1888&gt;0, F1888&gt;0, (F1888/G1888)&gt;0.9, OR(D1888="RAK", D1888="CMN", D1888="AGA")), (J1888/F1888)*(F1888-(G1888*0.9)), 0)</f>
        <v>0</v>
      </c>
    </row>
    <row r="1889" spans="1:12" x14ac:dyDescent="0.35">
      <c r="A1889" s="8">
        <v>45697</v>
      </c>
      <c r="B1889" s="9" t="s">
        <v>23</v>
      </c>
      <c r="C1889" s="9" t="s">
        <v>34</v>
      </c>
      <c r="D1889" s="9" t="s">
        <v>21</v>
      </c>
      <c r="E1889" s="9" t="s">
        <v>24</v>
      </c>
      <c r="F1889" s="9">
        <v>109</v>
      </c>
      <c r="G1889" s="9">
        <v>180</v>
      </c>
      <c r="H1889" s="9">
        <v>1</v>
      </c>
      <c r="I1889" s="59">
        <v>35.11</v>
      </c>
      <c r="J1889" s="59">
        <v>2077.54</v>
      </c>
      <c r="K1889" s="59">
        <v>602.91</v>
      </c>
      <c r="L1889" s="60">
        <f>IF(AND(A1889&gt;=Workings!$B$7, A1889&lt;=Workings!$C$7, B1889="Scheduled", G1889&gt;0, F1889&gt;0, (F1889/G1889)&gt;0.9, OR(D1889="RAK", D1889="CMN", D1889="AGA")), (J1889/F1889)*(F1889-(G1889*0.9)), 0)</f>
        <v>0</v>
      </c>
    </row>
    <row r="1890" spans="1:12" x14ac:dyDescent="0.35">
      <c r="A1890" s="8">
        <v>45702</v>
      </c>
      <c r="B1890" s="9" t="s">
        <v>23</v>
      </c>
      <c r="C1890" s="9" t="s">
        <v>34</v>
      </c>
      <c r="D1890" s="9" t="s">
        <v>21</v>
      </c>
      <c r="E1890" s="9" t="s">
        <v>22</v>
      </c>
      <c r="F1890" s="9">
        <v>108</v>
      </c>
      <c r="G1890" s="9">
        <v>180</v>
      </c>
      <c r="H1890" s="9">
        <v>1</v>
      </c>
      <c r="I1890" s="59"/>
      <c r="J1890" s="59"/>
      <c r="K1890" s="59"/>
      <c r="L1890" s="60">
        <f>IF(AND(A1890&gt;=Workings!$B$7, A1890&lt;=Workings!$C$7, B1890="Scheduled", G1890&gt;0, F1890&gt;0, (F1890/G1890)&gt;0.9, OR(D1890="RAK", D1890="CMN", D1890="AGA")), (J1890/F1890)*(F1890-(G1890*0.9)), 0)</f>
        <v>0</v>
      </c>
    </row>
    <row r="1891" spans="1:12" x14ac:dyDescent="0.35">
      <c r="A1891" s="8">
        <v>45702</v>
      </c>
      <c r="B1891" s="9" t="s">
        <v>23</v>
      </c>
      <c r="C1891" s="9" t="s">
        <v>34</v>
      </c>
      <c r="D1891" s="9" t="s">
        <v>21</v>
      </c>
      <c r="E1891" s="9" t="s">
        <v>24</v>
      </c>
      <c r="F1891" s="9">
        <v>159</v>
      </c>
      <c r="G1891" s="9">
        <v>180</v>
      </c>
      <c r="H1891" s="9">
        <v>1</v>
      </c>
      <c r="I1891" s="59">
        <v>35.11</v>
      </c>
      <c r="J1891" s="59">
        <v>3030.54</v>
      </c>
      <c r="K1891" s="59">
        <v>602.91</v>
      </c>
      <c r="L1891" s="60">
        <f>IF(AND(A1891&gt;=Workings!$B$7, A1891&lt;=Workings!$C$7, B1891="Scheduled", G1891&gt;0, F1891&gt;0, (F1891/G1891)&gt;0.9, OR(D1891="RAK", D1891="CMN", D1891="AGA")), (J1891/F1891)*(F1891-(G1891*0.9)), 0)</f>
        <v>0</v>
      </c>
    </row>
    <row r="1892" spans="1:12" x14ac:dyDescent="0.35">
      <c r="A1892" s="8">
        <v>45704</v>
      </c>
      <c r="B1892" s="9" t="s">
        <v>23</v>
      </c>
      <c r="C1892" s="9" t="s">
        <v>34</v>
      </c>
      <c r="D1892" s="9" t="s">
        <v>21</v>
      </c>
      <c r="E1892" s="9" t="s">
        <v>22</v>
      </c>
      <c r="F1892" s="9">
        <v>134</v>
      </c>
      <c r="G1892" s="9">
        <v>150</v>
      </c>
      <c r="H1892" s="9">
        <v>1</v>
      </c>
      <c r="I1892" s="59"/>
      <c r="J1892" s="59"/>
      <c r="K1892" s="59"/>
      <c r="L1892" s="60">
        <f>IF(AND(A1892&gt;=Workings!$B$7, A1892&lt;=Workings!$C$7, B1892="Scheduled", G1892&gt;0, F1892&gt;0, (F1892/G1892)&gt;0.9, OR(D1892="RAK", D1892="CMN", D1892="AGA")), (J1892/F1892)*(F1892-(G1892*0.9)), 0)</f>
        <v>0</v>
      </c>
    </row>
    <row r="1893" spans="1:12" x14ac:dyDescent="0.35">
      <c r="A1893" s="8">
        <v>45704</v>
      </c>
      <c r="B1893" s="9" t="s">
        <v>23</v>
      </c>
      <c r="C1893" s="9" t="s">
        <v>34</v>
      </c>
      <c r="D1893" s="9" t="s">
        <v>21</v>
      </c>
      <c r="E1893" s="9" t="s">
        <v>24</v>
      </c>
      <c r="F1893" s="9">
        <v>95</v>
      </c>
      <c r="G1893" s="9">
        <v>150</v>
      </c>
      <c r="H1893" s="9">
        <v>1</v>
      </c>
      <c r="I1893" s="59">
        <v>23.26</v>
      </c>
      <c r="J1893" s="59">
        <v>1810.7</v>
      </c>
      <c r="K1893" s="59">
        <v>532.44000000000005</v>
      </c>
      <c r="L1893" s="60">
        <f>IF(AND(A1893&gt;=Workings!$B$7, A1893&lt;=Workings!$C$7, B1893="Scheduled", G1893&gt;0, F1893&gt;0, (F1893/G1893)&gt;0.9, OR(D1893="RAK", D1893="CMN", D1893="AGA")), (J1893/F1893)*(F1893-(G1893*0.9)), 0)</f>
        <v>0</v>
      </c>
    </row>
    <row r="1894" spans="1:12" x14ac:dyDescent="0.35">
      <c r="A1894" s="8">
        <v>45709</v>
      </c>
      <c r="B1894" s="9" t="s">
        <v>23</v>
      </c>
      <c r="C1894" s="9" t="s">
        <v>34</v>
      </c>
      <c r="D1894" s="9" t="s">
        <v>21</v>
      </c>
      <c r="E1894" s="9" t="s">
        <v>22</v>
      </c>
      <c r="F1894" s="9">
        <v>163</v>
      </c>
      <c r="G1894" s="9">
        <v>180</v>
      </c>
      <c r="H1894" s="9">
        <v>1</v>
      </c>
      <c r="I1894" s="59"/>
      <c r="J1894" s="59"/>
      <c r="K1894" s="59"/>
      <c r="L1894" s="60">
        <f>IF(AND(A1894&gt;=Workings!$B$7, A1894&lt;=Workings!$C$7, B1894="Scheduled", G1894&gt;0, F1894&gt;0, (F1894/G1894)&gt;0.9, OR(D1894="RAK", D1894="CMN", D1894="AGA")), (J1894/F1894)*(F1894-(G1894*0.9)), 0)</f>
        <v>0</v>
      </c>
    </row>
    <row r="1895" spans="1:12" x14ac:dyDescent="0.35">
      <c r="A1895" s="8">
        <v>45709</v>
      </c>
      <c r="B1895" s="9" t="s">
        <v>23</v>
      </c>
      <c r="C1895" s="9" t="s">
        <v>34</v>
      </c>
      <c r="D1895" s="9" t="s">
        <v>21</v>
      </c>
      <c r="E1895" s="9" t="s">
        <v>24</v>
      </c>
      <c r="F1895" s="9">
        <v>119</v>
      </c>
      <c r="G1895" s="9">
        <v>180</v>
      </c>
      <c r="H1895" s="9">
        <v>1</v>
      </c>
      <c r="I1895" s="59">
        <v>33.74</v>
      </c>
      <c r="J1895" s="59">
        <v>2268.14</v>
      </c>
      <c r="K1895" s="59">
        <v>579.41999999999996</v>
      </c>
      <c r="L1895" s="60">
        <f>IF(AND(A1895&gt;=Workings!$B$7, A1895&lt;=Workings!$C$7, B1895="Scheduled", G1895&gt;0, F1895&gt;0, (F1895/G1895)&gt;0.9, OR(D1895="RAK", D1895="CMN", D1895="AGA")), (J1895/F1895)*(F1895-(G1895*0.9)), 0)</f>
        <v>0</v>
      </c>
    </row>
    <row r="1896" spans="1:12" x14ac:dyDescent="0.35">
      <c r="A1896" s="8">
        <v>45711</v>
      </c>
      <c r="B1896" s="9" t="s">
        <v>23</v>
      </c>
      <c r="C1896" s="9" t="s">
        <v>34</v>
      </c>
      <c r="D1896" s="9" t="s">
        <v>21</v>
      </c>
      <c r="E1896" s="9" t="s">
        <v>22</v>
      </c>
      <c r="F1896" s="9">
        <v>162</v>
      </c>
      <c r="G1896" s="9">
        <v>180</v>
      </c>
      <c r="H1896" s="9">
        <v>1</v>
      </c>
      <c r="I1896" s="59"/>
      <c r="J1896" s="59"/>
      <c r="K1896" s="59"/>
      <c r="L1896" s="60">
        <f>IF(AND(A1896&gt;=Workings!$B$7, A1896&lt;=Workings!$C$7, B1896="Scheduled", G1896&gt;0, F1896&gt;0, (F1896/G1896)&gt;0.9, OR(D1896="RAK", D1896="CMN", D1896="AGA")), (J1896/F1896)*(F1896-(G1896*0.9)), 0)</f>
        <v>0</v>
      </c>
    </row>
    <row r="1897" spans="1:12" x14ac:dyDescent="0.35">
      <c r="A1897" s="8">
        <v>45711</v>
      </c>
      <c r="B1897" s="9" t="s">
        <v>23</v>
      </c>
      <c r="C1897" s="9" t="s">
        <v>34</v>
      </c>
      <c r="D1897" s="9" t="s">
        <v>21</v>
      </c>
      <c r="E1897" s="9" t="s">
        <v>24</v>
      </c>
      <c r="F1897" s="9">
        <v>144</v>
      </c>
      <c r="G1897" s="9">
        <v>180</v>
      </c>
      <c r="H1897" s="9">
        <v>1</v>
      </c>
      <c r="I1897" s="59">
        <v>25.31</v>
      </c>
      <c r="J1897" s="59">
        <v>2744.64</v>
      </c>
      <c r="K1897" s="59">
        <v>579.41999999999996</v>
      </c>
      <c r="L1897" s="60">
        <f>IF(AND(A1897&gt;=Workings!$B$7, A1897&lt;=Workings!$C$7, B1897="Scheduled", G1897&gt;0, F1897&gt;0, (F1897/G1897)&gt;0.9, OR(D1897="RAK", D1897="CMN", D1897="AGA")), (J1897/F1897)*(F1897-(G1897*0.9)), 0)</f>
        <v>0</v>
      </c>
    </row>
    <row r="1898" spans="1:12" x14ac:dyDescent="0.35">
      <c r="A1898" s="8">
        <v>45716</v>
      </c>
      <c r="B1898" s="9" t="s">
        <v>23</v>
      </c>
      <c r="C1898" s="9" t="s">
        <v>34</v>
      </c>
      <c r="D1898" s="9" t="s">
        <v>21</v>
      </c>
      <c r="E1898" s="9" t="s">
        <v>22</v>
      </c>
      <c r="F1898" s="9">
        <v>150</v>
      </c>
      <c r="G1898" s="9">
        <v>180</v>
      </c>
      <c r="H1898" s="9">
        <v>1</v>
      </c>
      <c r="I1898" s="59"/>
      <c r="J1898" s="59"/>
      <c r="K1898" s="59"/>
      <c r="L1898" s="60">
        <f>IF(AND(A1898&gt;=Workings!$B$7, A1898&lt;=Workings!$C$7, B1898="Scheduled", G1898&gt;0, F1898&gt;0, (F1898/G1898)&gt;0.9, OR(D1898="RAK", D1898="CMN", D1898="AGA")), (J1898/F1898)*(F1898-(G1898*0.9)), 0)</f>
        <v>0</v>
      </c>
    </row>
    <row r="1899" spans="1:12" x14ac:dyDescent="0.35">
      <c r="A1899" s="8">
        <v>45716</v>
      </c>
      <c r="B1899" s="9" t="s">
        <v>23</v>
      </c>
      <c r="C1899" s="9" t="s">
        <v>34</v>
      </c>
      <c r="D1899" s="9" t="s">
        <v>21</v>
      </c>
      <c r="E1899" s="9" t="s">
        <v>24</v>
      </c>
      <c r="F1899" s="9">
        <v>104</v>
      </c>
      <c r="G1899" s="9">
        <v>180</v>
      </c>
      <c r="H1899" s="9">
        <v>1</v>
      </c>
      <c r="I1899" s="59">
        <v>26.33</v>
      </c>
      <c r="J1899" s="59">
        <v>1982.24</v>
      </c>
      <c r="K1899" s="59">
        <v>602.91</v>
      </c>
      <c r="L1899" s="60">
        <f>IF(AND(A1899&gt;=Workings!$B$7, A1899&lt;=Workings!$C$7, B1899="Scheduled", G1899&gt;0, F1899&gt;0, (F1899/G1899)&gt;0.9, OR(D1899="RAK", D1899="CMN", D1899="AGA")), (J1899/F1899)*(F1899-(G1899*0.9)), 0)</f>
        <v>0</v>
      </c>
    </row>
    <row r="1900" spans="1:12" x14ac:dyDescent="0.35">
      <c r="A1900" s="8">
        <v>45718</v>
      </c>
      <c r="B1900" s="9" t="s">
        <v>23</v>
      </c>
      <c r="C1900" s="9" t="s">
        <v>34</v>
      </c>
      <c r="D1900" s="9" t="s">
        <v>21</v>
      </c>
      <c r="E1900" s="9" t="s">
        <v>22</v>
      </c>
      <c r="F1900" s="9">
        <v>99</v>
      </c>
      <c r="G1900" s="9">
        <v>144</v>
      </c>
      <c r="H1900" s="9">
        <v>1</v>
      </c>
      <c r="I1900" s="59"/>
      <c r="J1900" s="59"/>
      <c r="K1900" s="59"/>
      <c r="L1900" s="60">
        <f>IF(AND(A1900&gt;=Workings!$B$7, A1900&lt;=Workings!$C$7, B1900="Scheduled", G1900&gt;0, F1900&gt;0, (F1900/G1900)&gt;0.9, OR(D1900="RAK", D1900="CMN", D1900="AGA")), (J1900/F1900)*(F1900-(G1900*0.9)), 0)</f>
        <v>0</v>
      </c>
    </row>
    <row r="1901" spans="1:12" x14ac:dyDescent="0.35">
      <c r="A1901" s="8">
        <v>45718</v>
      </c>
      <c r="B1901" s="9" t="s">
        <v>23</v>
      </c>
      <c r="C1901" s="9" t="s">
        <v>34</v>
      </c>
      <c r="D1901" s="9" t="s">
        <v>21</v>
      </c>
      <c r="E1901" s="9" t="s">
        <v>24</v>
      </c>
      <c r="F1901" s="9">
        <v>88</v>
      </c>
      <c r="G1901" s="9">
        <v>144</v>
      </c>
      <c r="H1901" s="9">
        <v>1</v>
      </c>
      <c r="I1901" s="59">
        <v>23.26</v>
      </c>
      <c r="J1901" s="59">
        <v>1765.28</v>
      </c>
      <c r="K1901" s="59">
        <v>532.44000000000005</v>
      </c>
      <c r="L1901" s="60">
        <f>IF(AND(A1901&gt;=Workings!$B$7, A1901&lt;=Workings!$C$7, B1901="Scheduled", G1901&gt;0, F1901&gt;0, (F1901/G1901)&gt;0.9, OR(D1901="RAK", D1901="CMN", D1901="AGA")), (J1901/F1901)*(F1901-(G1901*0.9)), 0)</f>
        <v>0</v>
      </c>
    </row>
    <row r="1902" spans="1:12" x14ac:dyDescent="0.35">
      <c r="A1902" s="8">
        <v>45722</v>
      </c>
      <c r="B1902" s="9" t="s">
        <v>23</v>
      </c>
      <c r="C1902" s="9" t="s">
        <v>34</v>
      </c>
      <c r="D1902" s="9" t="s">
        <v>38</v>
      </c>
      <c r="E1902" s="9" t="s">
        <v>22</v>
      </c>
      <c r="F1902" s="9">
        <v>98</v>
      </c>
      <c r="G1902" s="9">
        <v>180</v>
      </c>
      <c r="H1902" s="9">
        <v>1</v>
      </c>
      <c r="I1902" s="59"/>
      <c r="J1902" s="59"/>
      <c r="K1902" s="59"/>
      <c r="L1902" s="60">
        <f>IF(AND(A1902&gt;=Workings!$B$7, A1902&lt;=Workings!$C$7, B1902="Scheduled", G1902&gt;0, F1902&gt;0, (F1902/G1902)&gt;0.9, OR(D1902="RAK", D1902="CMN", D1902="AGA")), (J1902/F1902)*(F1902-(G1902*0.9)), 0)</f>
        <v>0</v>
      </c>
    </row>
    <row r="1903" spans="1:12" x14ac:dyDescent="0.35">
      <c r="A1903" s="8">
        <v>45722</v>
      </c>
      <c r="B1903" s="9" t="s">
        <v>23</v>
      </c>
      <c r="C1903" s="9" t="s">
        <v>34</v>
      </c>
      <c r="D1903" s="9" t="s">
        <v>38</v>
      </c>
      <c r="E1903" s="9" t="s">
        <v>24</v>
      </c>
      <c r="F1903" s="9">
        <v>78</v>
      </c>
      <c r="G1903" s="9">
        <v>180</v>
      </c>
      <c r="H1903" s="9">
        <v>1</v>
      </c>
      <c r="I1903" s="59">
        <v>42.18</v>
      </c>
      <c r="J1903" s="59">
        <v>1564.68</v>
      </c>
      <c r="K1903" s="59">
        <v>579.41999999999996</v>
      </c>
      <c r="L1903" s="60">
        <f>IF(AND(A1903&gt;=Workings!$B$7, A1903&lt;=Workings!$C$7, B1903="Scheduled", G1903&gt;0, F1903&gt;0, (F1903/G1903)&gt;0.9, OR(D1903="RAK", D1903="CMN", D1903="AGA")), (J1903/F1903)*(F1903-(G1903*0.9)), 0)</f>
        <v>0</v>
      </c>
    </row>
    <row r="1904" spans="1:12" x14ac:dyDescent="0.35">
      <c r="A1904" s="8">
        <v>45723</v>
      </c>
      <c r="B1904" s="9" t="s">
        <v>23</v>
      </c>
      <c r="C1904" s="9" t="s">
        <v>34</v>
      </c>
      <c r="D1904" s="9" t="s">
        <v>21</v>
      </c>
      <c r="E1904" s="9" t="s">
        <v>22</v>
      </c>
      <c r="F1904" s="9">
        <v>141</v>
      </c>
      <c r="G1904" s="9">
        <v>150</v>
      </c>
      <c r="H1904" s="9">
        <v>1</v>
      </c>
      <c r="I1904" s="59"/>
      <c r="J1904" s="59"/>
      <c r="K1904" s="59"/>
      <c r="L1904" s="60">
        <f>IF(AND(A1904&gt;=Workings!$B$7, A1904&lt;=Workings!$C$7, B1904="Scheduled", G1904&gt;0, F1904&gt;0, (F1904/G1904)&gt;0.9, OR(D1904="RAK", D1904="CMN", D1904="AGA")), (J1904/F1904)*(F1904-(G1904*0.9)), 0)</f>
        <v>0</v>
      </c>
    </row>
    <row r="1905" spans="1:12" x14ac:dyDescent="0.35">
      <c r="A1905" s="8">
        <v>45723</v>
      </c>
      <c r="B1905" s="9" t="s">
        <v>23</v>
      </c>
      <c r="C1905" s="9" t="s">
        <v>34</v>
      </c>
      <c r="D1905" s="9" t="s">
        <v>21</v>
      </c>
      <c r="E1905" s="9" t="s">
        <v>24</v>
      </c>
      <c r="F1905" s="9">
        <v>104</v>
      </c>
      <c r="G1905" s="9">
        <v>150</v>
      </c>
      <c r="H1905" s="9">
        <v>1</v>
      </c>
      <c r="I1905" s="59">
        <v>23.26</v>
      </c>
      <c r="J1905" s="59">
        <v>2086.2399999999998</v>
      </c>
      <c r="K1905" s="59">
        <v>532.44000000000005</v>
      </c>
      <c r="L1905" s="60">
        <f>IF(AND(A1905&gt;=Workings!$B$7, A1905&lt;=Workings!$C$7, B1905="Scheduled", G1905&gt;0, F1905&gt;0, (F1905/G1905)&gt;0.9, OR(D1905="RAK", D1905="CMN", D1905="AGA")), (J1905/F1905)*(F1905-(G1905*0.9)), 0)</f>
        <v>0</v>
      </c>
    </row>
    <row r="1906" spans="1:12" x14ac:dyDescent="0.35">
      <c r="A1906" s="8">
        <v>45725</v>
      </c>
      <c r="B1906" s="9" t="s">
        <v>23</v>
      </c>
      <c r="C1906" s="9" t="s">
        <v>34</v>
      </c>
      <c r="D1906" s="9" t="s">
        <v>38</v>
      </c>
      <c r="E1906" s="9" t="s">
        <v>22</v>
      </c>
      <c r="F1906" s="9">
        <v>114</v>
      </c>
      <c r="G1906" s="9">
        <v>150</v>
      </c>
      <c r="H1906" s="9">
        <v>1</v>
      </c>
      <c r="I1906" s="59"/>
      <c r="J1906" s="59"/>
      <c r="K1906" s="59"/>
      <c r="L1906" s="60">
        <f>IF(AND(A1906&gt;=Workings!$B$7, A1906&lt;=Workings!$C$7, B1906="Scheduled", G1906&gt;0, F1906&gt;0, (F1906/G1906)&gt;0.9, OR(D1906="RAK", D1906="CMN", D1906="AGA")), (J1906/F1906)*(F1906-(G1906*0.9)), 0)</f>
        <v>0</v>
      </c>
    </row>
    <row r="1907" spans="1:12" x14ac:dyDescent="0.35">
      <c r="A1907" s="8">
        <v>45725</v>
      </c>
      <c r="B1907" s="9" t="s">
        <v>23</v>
      </c>
      <c r="C1907" s="9" t="s">
        <v>34</v>
      </c>
      <c r="D1907" s="9" t="s">
        <v>21</v>
      </c>
      <c r="E1907" s="9" t="s">
        <v>22</v>
      </c>
      <c r="F1907" s="9">
        <v>154</v>
      </c>
      <c r="G1907" s="9">
        <v>180</v>
      </c>
      <c r="H1907" s="9">
        <v>1</v>
      </c>
      <c r="I1907" s="59"/>
      <c r="J1907" s="59"/>
      <c r="K1907" s="59"/>
      <c r="L1907" s="60">
        <f>IF(AND(A1907&gt;=Workings!$B$7, A1907&lt;=Workings!$C$7, B1907="Scheduled", G1907&gt;0, F1907&gt;0, (F1907/G1907)&gt;0.9, OR(D1907="RAK", D1907="CMN", D1907="AGA")), (J1907/F1907)*(F1907-(G1907*0.9)), 0)</f>
        <v>0</v>
      </c>
    </row>
    <row r="1908" spans="1:12" x14ac:dyDescent="0.35">
      <c r="A1908" s="8">
        <v>45725</v>
      </c>
      <c r="B1908" s="9" t="s">
        <v>23</v>
      </c>
      <c r="C1908" s="9" t="s">
        <v>34</v>
      </c>
      <c r="D1908" s="9" t="s">
        <v>38</v>
      </c>
      <c r="E1908" s="9" t="s">
        <v>24</v>
      </c>
      <c r="F1908" s="9">
        <v>126</v>
      </c>
      <c r="G1908" s="9">
        <v>150</v>
      </c>
      <c r="H1908" s="9">
        <v>1</v>
      </c>
      <c r="I1908" s="59">
        <v>38.76</v>
      </c>
      <c r="J1908" s="59">
        <v>2527.56</v>
      </c>
      <c r="K1908" s="59">
        <v>532.44000000000005</v>
      </c>
      <c r="L1908" s="60">
        <f>IF(AND(A1908&gt;=Workings!$B$7, A1908&lt;=Workings!$C$7, B1908="Scheduled", G1908&gt;0, F1908&gt;0, (F1908/G1908)&gt;0.9, OR(D1908="RAK", D1908="CMN", D1908="AGA")), (J1908/F1908)*(F1908-(G1908*0.9)), 0)</f>
        <v>0</v>
      </c>
    </row>
    <row r="1909" spans="1:12" x14ac:dyDescent="0.35">
      <c r="A1909" s="8">
        <v>45725</v>
      </c>
      <c r="B1909" s="9" t="s">
        <v>23</v>
      </c>
      <c r="C1909" s="9" t="s">
        <v>34</v>
      </c>
      <c r="D1909" s="9" t="s">
        <v>21</v>
      </c>
      <c r="E1909" s="9" t="s">
        <v>24</v>
      </c>
      <c r="F1909" s="9">
        <v>89</v>
      </c>
      <c r="G1909" s="9">
        <v>180</v>
      </c>
      <c r="H1909" s="9">
        <v>1</v>
      </c>
      <c r="I1909" s="59">
        <v>35.11</v>
      </c>
      <c r="J1909" s="59">
        <v>1785.34</v>
      </c>
      <c r="K1909" s="59">
        <v>602.91</v>
      </c>
      <c r="L1909" s="60">
        <f>IF(AND(A1909&gt;=Workings!$B$7, A1909&lt;=Workings!$C$7, B1909="Scheduled", G1909&gt;0, F1909&gt;0, (F1909/G1909)&gt;0.9, OR(D1909="RAK", D1909="CMN", D1909="AGA")), (J1909/F1909)*(F1909-(G1909*0.9)), 0)</f>
        <v>0</v>
      </c>
    </row>
    <row r="1910" spans="1:12" x14ac:dyDescent="0.35">
      <c r="A1910" s="8">
        <v>45729</v>
      </c>
      <c r="B1910" s="9" t="s">
        <v>23</v>
      </c>
      <c r="C1910" s="9" t="s">
        <v>34</v>
      </c>
      <c r="D1910" s="9" t="s">
        <v>38</v>
      </c>
      <c r="E1910" s="9" t="s">
        <v>22</v>
      </c>
      <c r="F1910" s="9">
        <v>119</v>
      </c>
      <c r="G1910" s="9">
        <v>144</v>
      </c>
      <c r="H1910" s="9">
        <v>1</v>
      </c>
      <c r="I1910" s="59"/>
      <c r="J1910" s="59"/>
      <c r="K1910" s="59"/>
      <c r="L1910" s="60">
        <f>IF(AND(A1910&gt;=Workings!$B$7, A1910&lt;=Workings!$C$7, B1910="Scheduled", G1910&gt;0, F1910&gt;0, (F1910/G1910)&gt;0.9, OR(D1910="RAK", D1910="CMN", D1910="AGA")), (J1910/F1910)*(F1910-(G1910*0.9)), 0)</f>
        <v>0</v>
      </c>
    </row>
    <row r="1911" spans="1:12" x14ac:dyDescent="0.35">
      <c r="A1911" s="8">
        <v>45729</v>
      </c>
      <c r="B1911" s="9" t="s">
        <v>23</v>
      </c>
      <c r="C1911" s="9" t="s">
        <v>34</v>
      </c>
      <c r="D1911" s="9" t="s">
        <v>38</v>
      </c>
      <c r="E1911" s="9" t="s">
        <v>24</v>
      </c>
      <c r="F1911" s="9">
        <v>72</v>
      </c>
      <c r="G1911" s="9">
        <v>144</v>
      </c>
      <c r="H1911" s="9">
        <v>1</v>
      </c>
      <c r="I1911" s="59">
        <v>23.26</v>
      </c>
      <c r="J1911" s="59">
        <v>1444.32</v>
      </c>
      <c r="K1911" s="59">
        <v>532.44000000000005</v>
      </c>
      <c r="L1911" s="60">
        <f>IF(AND(A1911&gt;=Workings!$B$7, A1911&lt;=Workings!$C$7, B1911="Scheduled", G1911&gt;0, F1911&gt;0, (F1911/G1911)&gt;0.9, OR(D1911="RAK", D1911="CMN", D1911="AGA")), (J1911/F1911)*(F1911-(G1911*0.9)), 0)</f>
        <v>0</v>
      </c>
    </row>
    <row r="1912" spans="1:12" x14ac:dyDescent="0.35">
      <c r="A1912" s="8">
        <v>45730</v>
      </c>
      <c r="B1912" s="9" t="s">
        <v>23</v>
      </c>
      <c r="C1912" s="9" t="s">
        <v>34</v>
      </c>
      <c r="D1912" s="9" t="s">
        <v>21</v>
      </c>
      <c r="E1912" s="9" t="s">
        <v>22</v>
      </c>
      <c r="F1912" s="9">
        <v>143</v>
      </c>
      <c r="G1912" s="9">
        <v>180</v>
      </c>
      <c r="H1912" s="9">
        <v>1</v>
      </c>
      <c r="I1912" s="59"/>
      <c r="J1912" s="59"/>
      <c r="K1912" s="59"/>
      <c r="L1912" s="60">
        <f>IF(AND(A1912&gt;=Workings!$B$7, A1912&lt;=Workings!$C$7, B1912="Scheduled", G1912&gt;0, F1912&gt;0, (F1912/G1912)&gt;0.9, OR(D1912="RAK", D1912="CMN", D1912="AGA")), (J1912/F1912)*(F1912-(G1912*0.9)), 0)</f>
        <v>0</v>
      </c>
    </row>
    <row r="1913" spans="1:12" x14ac:dyDescent="0.35">
      <c r="A1913" s="8">
        <v>45730</v>
      </c>
      <c r="B1913" s="9" t="s">
        <v>23</v>
      </c>
      <c r="C1913" s="9" t="s">
        <v>34</v>
      </c>
      <c r="D1913" s="9" t="s">
        <v>21</v>
      </c>
      <c r="E1913" s="9" t="s">
        <v>24</v>
      </c>
      <c r="F1913" s="9">
        <v>128</v>
      </c>
      <c r="G1913" s="9">
        <v>180</v>
      </c>
      <c r="H1913" s="9">
        <v>1</v>
      </c>
      <c r="I1913" s="59">
        <v>26.33</v>
      </c>
      <c r="J1913" s="59">
        <v>2567.6799999999998</v>
      </c>
      <c r="K1913" s="59">
        <v>602.91</v>
      </c>
      <c r="L1913" s="60">
        <f>IF(AND(A1913&gt;=Workings!$B$7, A1913&lt;=Workings!$C$7, B1913="Scheduled", G1913&gt;0, F1913&gt;0, (F1913/G1913)&gt;0.9, OR(D1913="RAK", D1913="CMN", D1913="AGA")), (J1913/F1913)*(F1913-(G1913*0.9)), 0)</f>
        <v>0</v>
      </c>
    </row>
    <row r="1914" spans="1:12" x14ac:dyDescent="0.35">
      <c r="A1914" s="8">
        <v>45732</v>
      </c>
      <c r="B1914" s="9" t="s">
        <v>23</v>
      </c>
      <c r="C1914" s="9" t="s">
        <v>34</v>
      </c>
      <c r="D1914" s="9" t="s">
        <v>38</v>
      </c>
      <c r="E1914" s="9" t="s">
        <v>22</v>
      </c>
      <c r="F1914" s="9">
        <v>113</v>
      </c>
      <c r="G1914" s="9">
        <v>150</v>
      </c>
      <c r="H1914" s="9">
        <v>1</v>
      </c>
      <c r="I1914" s="59"/>
      <c r="J1914" s="59"/>
      <c r="K1914" s="59"/>
      <c r="L1914" s="60">
        <f>IF(AND(A1914&gt;=Workings!$B$7, A1914&lt;=Workings!$C$7, B1914="Scheduled", G1914&gt;0, F1914&gt;0, (F1914/G1914)&gt;0.9, OR(D1914="RAK", D1914="CMN", D1914="AGA")), (J1914/F1914)*(F1914-(G1914*0.9)), 0)</f>
        <v>0</v>
      </c>
    </row>
    <row r="1915" spans="1:12" x14ac:dyDescent="0.35">
      <c r="A1915" s="8">
        <v>45732</v>
      </c>
      <c r="B1915" s="9" t="s">
        <v>23</v>
      </c>
      <c r="C1915" s="9" t="s">
        <v>34</v>
      </c>
      <c r="D1915" s="9" t="s">
        <v>21</v>
      </c>
      <c r="E1915" s="9" t="s">
        <v>22</v>
      </c>
      <c r="F1915" s="9">
        <v>93</v>
      </c>
      <c r="G1915" s="9">
        <v>180</v>
      </c>
      <c r="H1915" s="9">
        <v>1</v>
      </c>
      <c r="I1915" s="59"/>
      <c r="J1915" s="59"/>
      <c r="K1915" s="59"/>
      <c r="L1915" s="60">
        <f>IF(AND(A1915&gt;=Workings!$B$7, A1915&lt;=Workings!$C$7, B1915="Scheduled", G1915&gt;0, F1915&gt;0, (F1915/G1915)&gt;0.9, OR(D1915="RAK", D1915="CMN", D1915="AGA")), (J1915/F1915)*(F1915-(G1915*0.9)), 0)</f>
        <v>0</v>
      </c>
    </row>
    <row r="1916" spans="1:12" x14ac:dyDescent="0.35">
      <c r="A1916" s="8">
        <v>45732</v>
      </c>
      <c r="B1916" s="9" t="s">
        <v>23</v>
      </c>
      <c r="C1916" s="9" t="s">
        <v>34</v>
      </c>
      <c r="D1916" s="9" t="s">
        <v>38</v>
      </c>
      <c r="E1916" s="9" t="s">
        <v>24</v>
      </c>
      <c r="F1916" s="9">
        <v>96</v>
      </c>
      <c r="G1916" s="9">
        <v>150</v>
      </c>
      <c r="H1916" s="9">
        <v>1</v>
      </c>
      <c r="I1916" s="59">
        <v>23.26</v>
      </c>
      <c r="J1916" s="59">
        <v>1925.76</v>
      </c>
      <c r="K1916" s="59">
        <v>532.44000000000005</v>
      </c>
      <c r="L1916" s="60">
        <f>IF(AND(A1916&gt;=Workings!$B$7, A1916&lt;=Workings!$C$7, B1916="Scheduled", G1916&gt;0, F1916&gt;0, (F1916/G1916)&gt;0.9, OR(D1916="RAK", D1916="CMN", D1916="AGA")), (J1916/F1916)*(F1916-(G1916*0.9)), 0)</f>
        <v>0</v>
      </c>
    </row>
    <row r="1917" spans="1:12" x14ac:dyDescent="0.35">
      <c r="A1917" s="8">
        <v>45732</v>
      </c>
      <c r="B1917" s="9" t="s">
        <v>23</v>
      </c>
      <c r="C1917" s="9" t="s">
        <v>34</v>
      </c>
      <c r="D1917" s="9" t="s">
        <v>21</v>
      </c>
      <c r="E1917" s="9" t="s">
        <v>24</v>
      </c>
      <c r="F1917" s="9">
        <v>120</v>
      </c>
      <c r="G1917" s="9">
        <v>180</v>
      </c>
      <c r="H1917" s="9">
        <v>1</v>
      </c>
      <c r="I1917" s="59">
        <v>26.33</v>
      </c>
      <c r="J1917" s="59">
        <v>2407.1999999999998</v>
      </c>
      <c r="K1917" s="59">
        <v>602.91</v>
      </c>
      <c r="L1917" s="60">
        <f>IF(AND(A1917&gt;=Workings!$B$7, A1917&lt;=Workings!$C$7, B1917="Scheduled", G1917&gt;0, F1917&gt;0, (F1917/G1917)&gt;0.9, OR(D1917="RAK", D1917="CMN", D1917="AGA")), (J1917/F1917)*(F1917-(G1917*0.9)), 0)</f>
        <v>0</v>
      </c>
    </row>
    <row r="1918" spans="1:12" x14ac:dyDescent="0.35">
      <c r="A1918" s="8">
        <v>45736</v>
      </c>
      <c r="B1918" s="9" t="s">
        <v>23</v>
      </c>
      <c r="C1918" s="9" t="s">
        <v>34</v>
      </c>
      <c r="D1918" s="9" t="s">
        <v>38</v>
      </c>
      <c r="E1918" s="9" t="s">
        <v>22</v>
      </c>
      <c r="F1918" s="9">
        <v>119</v>
      </c>
      <c r="G1918" s="9">
        <v>180</v>
      </c>
      <c r="H1918" s="9">
        <v>1</v>
      </c>
      <c r="I1918" s="59"/>
      <c r="J1918" s="59"/>
      <c r="K1918" s="59"/>
      <c r="L1918" s="60">
        <f>IF(AND(A1918&gt;=Workings!$B$7, A1918&lt;=Workings!$C$7, B1918="Scheduled", G1918&gt;0, F1918&gt;0, (F1918/G1918)&gt;0.9, OR(D1918="RAK", D1918="CMN", D1918="AGA")), (J1918/F1918)*(F1918-(G1918*0.9)), 0)</f>
        <v>0</v>
      </c>
    </row>
    <row r="1919" spans="1:12" x14ac:dyDescent="0.35">
      <c r="A1919" s="8">
        <v>45736</v>
      </c>
      <c r="B1919" s="9" t="s">
        <v>23</v>
      </c>
      <c r="C1919" s="9" t="s">
        <v>34</v>
      </c>
      <c r="D1919" s="9" t="s">
        <v>38</v>
      </c>
      <c r="E1919" s="9" t="s">
        <v>24</v>
      </c>
      <c r="F1919" s="9">
        <v>104</v>
      </c>
      <c r="G1919" s="9">
        <v>180</v>
      </c>
      <c r="H1919" s="9">
        <v>1</v>
      </c>
      <c r="I1919" s="59">
        <v>25.31</v>
      </c>
      <c r="J1919" s="59">
        <v>2086.2399999999998</v>
      </c>
      <c r="K1919" s="59">
        <v>579.41999999999996</v>
      </c>
      <c r="L1919" s="60">
        <f>IF(AND(A1919&gt;=Workings!$B$7, A1919&lt;=Workings!$C$7, B1919="Scheduled", G1919&gt;0, F1919&gt;0, (F1919/G1919)&gt;0.9, OR(D1919="RAK", D1919="CMN", D1919="AGA")), (J1919/F1919)*(F1919-(G1919*0.9)), 0)</f>
        <v>0</v>
      </c>
    </row>
    <row r="1920" spans="1:12" x14ac:dyDescent="0.35">
      <c r="A1920" s="8">
        <v>45737</v>
      </c>
      <c r="B1920" s="9" t="s">
        <v>23</v>
      </c>
      <c r="C1920" s="9" t="s">
        <v>34</v>
      </c>
      <c r="D1920" s="9" t="s">
        <v>21</v>
      </c>
      <c r="E1920" s="9" t="s">
        <v>22</v>
      </c>
      <c r="F1920" s="9">
        <v>149</v>
      </c>
      <c r="G1920" s="9">
        <v>180</v>
      </c>
      <c r="H1920" s="9">
        <v>1</v>
      </c>
      <c r="I1920" s="59"/>
      <c r="J1920" s="59"/>
      <c r="K1920" s="59"/>
      <c r="L1920" s="60">
        <f>IF(AND(A1920&gt;=Workings!$B$7, A1920&lt;=Workings!$C$7, B1920="Scheduled", G1920&gt;0, F1920&gt;0, (F1920/G1920)&gt;0.9, OR(D1920="RAK", D1920="CMN", D1920="AGA")), (J1920/F1920)*(F1920-(G1920*0.9)), 0)</f>
        <v>0</v>
      </c>
    </row>
    <row r="1921" spans="1:12" x14ac:dyDescent="0.35">
      <c r="A1921" s="8">
        <v>45737</v>
      </c>
      <c r="B1921" s="9" t="s">
        <v>23</v>
      </c>
      <c r="C1921" s="9" t="s">
        <v>34</v>
      </c>
      <c r="D1921" s="9" t="s">
        <v>21</v>
      </c>
      <c r="E1921" s="9" t="s">
        <v>24</v>
      </c>
      <c r="F1921" s="9">
        <v>120</v>
      </c>
      <c r="G1921" s="9">
        <v>180</v>
      </c>
      <c r="H1921" s="9">
        <v>1</v>
      </c>
      <c r="I1921" s="59">
        <v>35.11</v>
      </c>
      <c r="J1921" s="59">
        <v>2407.1999999999998</v>
      </c>
      <c r="K1921" s="59">
        <v>602.91</v>
      </c>
      <c r="L1921" s="60">
        <f>IF(AND(A1921&gt;=Workings!$B$7, A1921&lt;=Workings!$C$7, B1921="Scheduled", G1921&gt;0, F1921&gt;0, (F1921/G1921)&gt;0.9, OR(D1921="RAK", D1921="CMN", D1921="AGA")), (J1921/F1921)*(F1921-(G1921*0.9)), 0)</f>
        <v>0</v>
      </c>
    </row>
    <row r="1922" spans="1:12" x14ac:dyDescent="0.35">
      <c r="A1922" s="8">
        <v>45739</v>
      </c>
      <c r="B1922" s="9" t="s">
        <v>23</v>
      </c>
      <c r="C1922" s="9" t="s">
        <v>34</v>
      </c>
      <c r="D1922" s="9" t="s">
        <v>38</v>
      </c>
      <c r="E1922" s="9" t="s">
        <v>22</v>
      </c>
      <c r="F1922" s="9">
        <v>95</v>
      </c>
      <c r="G1922" s="9">
        <v>150</v>
      </c>
      <c r="H1922" s="9">
        <v>1</v>
      </c>
      <c r="I1922" s="59"/>
      <c r="J1922" s="59"/>
      <c r="K1922" s="59"/>
      <c r="L1922" s="60">
        <f>IF(AND(A1922&gt;=Workings!$B$7, A1922&lt;=Workings!$C$7, B1922="Scheduled", G1922&gt;0, F1922&gt;0, (F1922/G1922)&gt;0.9, OR(D1922="RAK", D1922="CMN", D1922="AGA")), (J1922/F1922)*(F1922-(G1922*0.9)), 0)</f>
        <v>0</v>
      </c>
    </row>
    <row r="1923" spans="1:12" x14ac:dyDescent="0.35">
      <c r="A1923" s="8">
        <v>45739</v>
      </c>
      <c r="B1923" s="9" t="s">
        <v>23</v>
      </c>
      <c r="C1923" s="9" t="s">
        <v>34</v>
      </c>
      <c r="D1923" s="9" t="s">
        <v>21</v>
      </c>
      <c r="E1923" s="9" t="s">
        <v>22</v>
      </c>
      <c r="F1923" s="9">
        <v>117</v>
      </c>
      <c r="G1923" s="9">
        <v>150</v>
      </c>
      <c r="H1923" s="9">
        <v>1</v>
      </c>
      <c r="I1923" s="59"/>
      <c r="J1923" s="59"/>
      <c r="K1923" s="59"/>
      <c r="L1923" s="60">
        <f>IF(AND(A1923&gt;=Workings!$B$7, A1923&lt;=Workings!$C$7, B1923="Scheduled", G1923&gt;0, F1923&gt;0, (F1923/G1923)&gt;0.9, OR(D1923="RAK", D1923="CMN", D1923="AGA")), (J1923/F1923)*(F1923-(G1923*0.9)), 0)</f>
        <v>0</v>
      </c>
    </row>
    <row r="1924" spans="1:12" x14ac:dyDescent="0.35">
      <c r="A1924" s="8">
        <v>45739</v>
      </c>
      <c r="B1924" s="9" t="s">
        <v>23</v>
      </c>
      <c r="C1924" s="9" t="s">
        <v>34</v>
      </c>
      <c r="D1924" s="9" t="s">
        <v>38</v>
      </c>
      <c r="E1924" s="9" t="s">
        <v>24</v>
      </c>
      <c r="F1924" s="9">
        <v>132</v>
      </c>
      <c r="G1924" s="9">
        <v>150</v>
      </c>
      <c r="H1924" s="9">
        <v>1</v>
      </c>
      <c r="I1924" s="59">
        <v>31.01</v>
      </c>
      <c r="J1924" s="59">
        <v>2647.92</v>
      </c>
      <c r="K1924" s="59">
        <v>532.44000000000005</v>
      </c>
      <c r="L1924" s="60">
        <f>IF(AND(A1924&gt;=Workings!$B$7, A1924&lt;=Workings!$C$7, B1924="Scheduled", G1924&gt;0, F1924&gt;0, (F1924/G1924)&gt;0.9, OR(D1924="RAK", D1924="CMN", D1924="AGA")), (J1924/F1924)*(F1924-(G1924*0.9)), 0)</f>
        <v>0</v>
      </c>
    </row>
    <row r="1925" spans="1:12" x14ac:dyDescent="0.35">
      <c r="A1925" s="8">
        <v>45739</v>
      </c>
      <c r="B1925" s="9" t="s">
        <v>23</v>
      </c>
      <c r="C1925" s="9" t="s">
        <v>34</v>
      </c>
      <c r="D1925" s="9" t="s">
        <v>21</v>
      </c>
      <c r="E1925" s="9" t="s">
        <v>24</v>
      </c>
      <c r="F1925" s="9">
        <v>130</v>
      </c>
      <c r="G1925" s="9">
        <v>150</v>
      </c>
      <c r="H1925" s="9">
        <v>1</v>
      </c>
      <c r="I1925" s="59">
        <v>31.01</v>
      </c>
      <c r="J1925" s="59">
        <v>2607.8000000000002</v>
      </c>
      <c r="K1925" s="59">
        <v>532.44000000000005</v>
      </c>
      <c r="L1925" s="60">
        <f>IF(AND(A1925&gt;=Workings!$B$7, A1925&lt;=Workings!$C$7, B1925="Scheduled", G1925&gt;0, F1925&gt;0, (F1925/G1925)&gt;0.9, OR(D1925="RAK", D1925="CMN", D1925="AGA")), (J1925/F1925)*(F1925-(G1925*0.9)), 0)</f>
        <v>0</v>
      </c>
    </row>
    <row r="1926" spans="1:12" x14ac:dyDescent="0.35">
      <c r="A1926" s="8">
        <v>45743</v>
      </c>
      <c r="B1926" s="9" t="s">
        <v>23</v>
      </c>
      <c r="C1926" s="9" t="s">
        <v>34</v>
      </c>
      <c r="D1926" s="9" t="s">
        <v>38</v>
      </c>
      <c r="E1926" s="9" t="s">
        <v>22</v>
      </c>
      <c r="F1926" s="9">
        <v>120</v>
      </c>
      <c r="G1926" s="9">
        <v>144</v>
      </c>
      <c r="H1926" s="9">
        <v>1</v>
      </c>
      <c r="I1926" s="59"/>
      <c r="J1926" s="59"/>
      <c r="K1926" s="59"/>
      <c r="L1926" s="60">
        <f>IF(AND(A1926&gt;=Workings!$B$7, A1926&lt;=Workings!$C$7, B1926="Scheduled", G1926&gt;0, F1926&gt;0, (F1926/G1926)&gt;0.9, OR(D1926="RAK", D1926="CMN", D1926="AGA")), (J1926/F1926)*(F1926-(G1926*0.9)), 0)</f>
        <v>0</v>
      </c>
    </row>
    <row r="1927" spans="1:12" x14ac:dyDescent="0.35">
      <c r="A1927" s="8">
        <v>45743</v>
      </c>
      <c r="B1927" s="9" t="s">
        <v>23</v>
      </c>
      <c r="C1927" s="9" t="s">
        <v>34</v>
      </c>
      <c r="D1927" s="9" t="s">
        <v>38</v>
      </c>
      <c r="E1927" s="9" t="s">
        <v>24</v>
      </c>
      <c r="F1927" s="9">
        <v>97</v>
      </c>
      <c r="G1927" s="9">
        <v>144</v>
      </c>
      <c r="H1927" s="9">
        <v>1</v>
      </c>
      <c r="I1927" s="59">
        <v>31.01</v>
      </c>
      <c r="J1927" s="59">
        <v>1945.82</v>
      </c>
      <c r="K1927" s="59">
        <v>532.44000000000005</v>
      </c>
      <c r="L1927" s="60">
        <f>IF(AND(A1927&gt;=Workings!$B$7, A1927&lt;=Workings!$C$7, B1927="Scheduled", G1927&gt;0, F1927&gt;0, (F1927/G1927)&gt;0.9, OR(D1927="RAK", D1927="CMN", D1927="AGA")), (J1927/F1927)*(F1927-(G1927*0.9)), 0)</f>
        <v>0</v>
      </c>
    </row>
    <row r="1928" spans="1:12" x14ac:dyDescent="0.35">
      <c r="A1928" s="8">
        <v>45744</v>
      </c>
      <c r="B1928" s="9" t="s">
        <v>23</v>
      </c>
      <c r="C1928" s="9" t="s">
        <v>34</v>
      </c>
      <c r="D1928" s="9" t="s">
        <v>21</v>
      </c>
      <c r="E1928" s="9" t="s">
        <v>22</v>
      </c>
      <c r="F1928" s="9">
        <v>166</v>
      </c>
      <c r="G1928" s="9">
        <v>180</v>
      </c>
      <c r="H1928" s="9">
        <v>1</v>
      </c>
      <c r="I1928" s="59"/>
      <c r="J1928" s="59"/>
      <c r="K1928" s="59"/>
      <c r="L1928" s="60">
        <f>IF(AND(A1928&gt;=Workings!$B$7, A1928&lt;=Workings!$C$7, B1928="Scheduled", G1928&gt;0, F1928&gt;0, (F1928/G1928)&gt;0.9, OR(D1928="RAK", D1928="CMN", D1928="AGA")), (J1928/F1928)*(F1928-(G1928*0.9)), 0)</f>
        <v>0</v>
      </c>
    </row>
    <row r="1929" spans="1:12" x14ac:dyDescent="0.35">
      <c r="A1929" s="8">
        <v>45744</v>
      </c>
      <c r="B1929" s="9" t="s">
        <v>23</v>
      </c>
      <c r="C1929" s="9" t="s">
        <v>34</v>
      </c>
      <c r="D1929" s="9" t="s">
        <v>21</v>
      </c>
      <c r="E1929" s="9" t="s">
        <v>24</v>
      </c>
      <c r="F1929" s="9">
        <v>155</v>
      </c>
      <c r="G1929" s="9">
        <v>180</v>
      </c>
      <c r="H1929" s="9">
        <v>1</v>
      </c>
      <c r="I1929" s="59">
        <v>26.33</v>
      </c>
      <c r="J1929" s="59">
        <v>3109.3</v>
      </c>
      <c r="K1929" s="59">
        <v>602.91</v>
      </c>
      <c r="L1929" s="60">
        <f>IF(AND(A1929&gt;=Workings!$B$7, A1929&lt;=Workings!$C$7, B1929="Scheduled", G1929&gt;0, F1929&gt;0, (F1929/G1929)&gt;0.9, OR(D1929="RAK", D1929="CMN", D1929="AGA")), (J1929/F1929)*(F1929-(G1929*0.9)), 0)</f>
        <v>0</v>
      </c>
    </row>
    <row r="1930" spans="1:12" x14ac:dyDescent="0.35">
      <c r="A1930" s="8">
        <v>45746</v>
      </c>
      <c r="B1930" s="9" t="s">
        <v>23</v>
      </c>
      <c r="C1930" s="9" t="s">
        <v>34</v>
      </c>
      <c r="D1930" s="9" t="s">
        <v>21</v>
      </c>
      <c r="E1930" s="9" t="s">
        <v>22</v>
      </c>
      <c r="F1930" s="9">
        <v>103</v>
      </c>
      <c r="G1930" s="9">
        <v>180</v>
      </c>
      <c r="H1930" s="9">
        <v>1</v>
      </c>
      <c r="I1930" s="59"/>
      <c r="J1930" s="59"/>
      <c r="K1930" s="59"/>
      <c r="L1930" s="60">
        <f>IF(AND(A1930&gt;=Workings!$B$7, A1930&lt;=Workings!$C$7, B1930="Scheduled", G1930&gt;0, F1930&gt;0, (F1930/G1930)&gt;0.9, OR(D1930="RAK", D1930="CMN", D1930="AGA")), (J1930/F1930)*(F1930-(G1930*0.9)), 0)</f>
        <v>0</v>
      </c>
    </row>
    <row r="1931" spans="1:12" x14ac:dyDescent="0.35">
      <c r="A1931" s="8">
        <v>45746</v>
      </c>
      <c r="B1931" s="9" t="s">
        <v>23</v>
      </c>
      <c r="C1931" s="9" t="s">
        <v>34</v>
      </c>
      <c r="D1931" s="9" t="s">
        <v>38</v>
      </c>
      <c r="E1931" s="9" t="s">
        <v>22</v>
      </c>
      <c r="F1931" s="9">
        <v>82</v>
      </c>
      <c r="G1931" s="9">
        <v>180</v>
      </c>
      <c r="H1931" s="9">
        <v>1</v>
      </c>
      <c r="I1931" s="59"/>
      <c r="J1931" s="59"/>
      <c r="K1931" s="59"/>
      <c r="L1931" s="60">
        <f>IF(AND(A1931&gt;=Workings!$B$7, A1931&lt;=Workings!$C$7, B1931="Scheduled", G1931&gt;0, F1931&gt;0, (F1931/G1931)&gt;0.9, OR(D1931="RAK", D1931="CMN", D1931="AGA")), (J1931/F1931)*(F1931-(G1931*0.9)), 0)</f>
        <v>0</v>
      </c>
    </row>
    <row r="1932" spans="1:12" x14ac:dyDescent="0.35">
      <c r="A1932" s="8">
        <v>45746</v>
      </c>
      <c r="B1932" s="9" t="s">
        <v>23</v>
      </c>
      <c r="C1932" s="9" t="s">
        <v>34</v>
      </c>
      <c r="D1932" s="9" t="s">
        <v>21</v>
      </c>
      <c r="E1932" s="9" t="s">
        <v>24</v>
      </c>
      <c r="F1932" s="9">
        <v>112</v>
      </c>
      <c r="G1932" s="9">
        <v>180</v>
      </c>
      <c r="H1932" s="9">
        <v>1</v>
      </c>
      <c r="I1932" s="59">
        <v>26.33</v>
      </c>
      <c r="J1932" s="59">
        <v>2414.7199999999998</v>
      </c>
      <c r="K1932" s="59">
        <v>602.91</v>
      </c>
      <c r="L1932" s="60">
        <f>IF(AND(A1932&gt;=Workings!$B$7, A1932&lt;=Workings!$C$7, B1932="Scheduled", G1932&gt;0, F1932&gt;0, (F1932/G1932)&gt;0.9, OR(D1932="RAK", D1932="CMN", D1932="AGA")), (J1932/F1932)*(F1932-(G1932*0.9)), 0)</f>
        <v>0</v>
      </c>
    </row>
    <row r="1933" spans="1:12" x14ac:dyDescent="0.35">
      <c r="A1933" s="8">
        <v>45746</v>
      </c>
      <c r="B1933" s="9" t="s">
        <v>23</v>
      </c>
      <c r="C1933" s="9" t="s">
        <v>34</v>
      </c>
      <c r="D1933" s="9" t="s">
        <v>38</v>
      </c>
      <c r="E1933" s="9" t="s">
        <v>24</v>
      </c>
      <c r="F1933" s="9">
        <v>96</v>
      </c>
      <c r="G1933" s="9">
        <v>180</v>
      </c>
      <c r="H1933" s="9">
        <v>1</v>
      </c>
      <c r="I1933" s="59">
        <v>26.33</v>
      </c>
      <c r="J1933" s="59">
        <v>2069.7600000000002</v>
      </c>
      <c r="K1933" s="59">
        <v>602.91</v>
      </c>
      <c r="L1933" s="60">
        <f>IF(AND(A1933&gt;=Workings!$B$7, A1933&lt;=Workings!$C$7, B1933="Scheduled", G1933&gt;0, F1933&gt;0, (F1933/G1933)&gt;0.9, OR(D1933="RAK", D1933="CMN", D1933="AGA")), (J1933/F1933)*(F1933-(G1933*0.9)), 0)</f>
        <v>0</v>
      </c>
    </row>
    <row r="1934" spans="1:12" x14ac:dyDescent="0.35">
      <c r="A1934" s="8">
        <v>45747</v>
      </c>
      <c r="B1934" s="9" t="s">
        <v>23</v>
      </c>
      <c r="C1934" s="9" t="s">
        <v>34</v>
      </c>
      <c r="D1934" s="9" t="s">
        <v>38</v>
      </c>
      <c r="E1934" s="9" t="s">
        <v>22</v>
      </c>
      <c r="F1934" s="9">
        <v>78</v>
      </c>
      <c r="G1934" s="9">
        <v>180</v>
      </c>
      <c r="H1934" s="9">
        <v>1</v>
      </c>
      <c r="I1934" s="59"/>
      <c r="J1934" s="59"/>
      <c r="K1934" s="59"/>
      <c r="L1934" s="60">
        <f>IF(AND(A1934&gt;=Workings!$B$7, A1934&lt;=Workings!$C$7, B1934="Scheduled", G1934&gt;0, F1934&gt;0, (F1934/G1934)&gt;0.9, OR(D1934="RAK", D1934="CMN", D1934="AGA")), (J1934/F1934)*(F1934-(G1934*0.9)), 0)</f>
        <v>0</v>
      </c>
    </row>
    <row r="1935" spans="1:12" x14ac:dyDescent="0.35">
      <c r="A1935" s="8">
        <v>45747</v>
      </c>
      <c r="B1935" s="9" t="s">
        <v>23</v>
      </c>
      <c r="C1935" s="9" t="s">
        <v>34</v>
      </c>
      <c r="D1935" s="9" t="s">
        <v>21</v>
      </c>
      <c r="E1935" s="9" t="s">
        <v>22</v>
      </c>
      <c r="F1935" s="9">
        <v>79</v>
      </c>
      <c r="G1935" s="9">
        <v>144</v>
      </c>
      <c r="H1935" s="9">
        <v>1</v>
      </c>
      <c r="I1935" s="59"/>
      <c r="J1935" s="59"/>
      <c r="K1935" s="59"/>
      <c r="L1935" s="60">
        <f>IF(AND(A1935&gt;=Workings!$B$7, A1935&lt;=Workings!$C$7, B1935="Scheduled", G1935&gt;0, F1935&gt;0, (F1935/G1935)&gt;0.9, OR(D1935="RAK", D1935="CMN", D1935="AGA")), (J1935/F1935)*(F1935-(G1935*0.9)), 0)</f>
        <v>0</v>
      </c>
    </row>
    <row r="1936" spans="1:12" x14ac:dyDescent="0.35">
      <c r="A1936" s="8">
        <v>45747</v>
      </c>
      <c r="B1936" s="9" t="s">
        <v>23</v>
      </c>
      <c r="C1936" s="9" t="s">
        <v>34</v>
      </c>
      <c r="D1936" s="9" t="s">
        <v>38</v>
      </c>
      <c r="E1936" s="9" t="s">
        <v>24</v>
      </c>
      <c r="F1936" s="9">
        <v>88</v>
      </c>
      <c r="G1936" s="9">
        <v>180</v>
      </c>
      <c r="H1936" s="9">
        <v>1</v>
      </c>
      <c r="I1936" s="59">
        <v>25.31</v>
      </c>
      <c r="J1936" s="59">
        <v>1897.28</v>
      </c>
      <c r="K1936" s="59">
        <v>579.41999999999996</v>
      </c>
      <c r="L1936" s="60">
        <f>IF(AND(A1936&gt;=Workings!$B$7, A1936&lt;=Workings!$C$7, B1936="Scheduled", G1936&gt;0, F1936&gt;0, (F1936/G1936)&gt;0.9, OR(D1936="RAK", D1936="CMN", D1936="AGA")), (J1936/F1936)*(F1936-(G1936*0.9)), 0)</f>
        <v>0</v>
      </c>
    </row>
    <row r="1937" spans="1:12" x14ac:dyDescent="0.35">
      <c r="A1937" s="8">
        <v>45747</v>
      </c>
      <c r="B1937" s="9" t="s">
        <v>23</v>
      </c>
      <c r="C1937" s="9" t="s">
        <v>34</v>
      </c>
      <c r="D1937" s="9" t="s">
        <v>21</v>
      </c>
      <c r="E1937" s="9" t="s">
        <v>24</v>
      </c>
      <c r="F1937" s="9">
        <v>93</v>
      </c>
      <c r="G1937" s="9">
        <v>144</v>
      </c>
      <c r="H1937" s="9">
        <v>1</v>
      </c>
      <c r="I1937" s="59">
        <v>31.01</v>
      </c>
      <c r="J1937" s="59">
        <v>2005.08</v>
      </c>
      <c r="K1937" s="59">
        <v>532.44000000000005</v>
      </c>
      <c r="L1937" s="60">
        <f>IF(AND(A1937&gt;=Workings!$B$7, A1937&lt;=Workings!$C$7, B1937="Scheduled", G1937&gt;0, F1937&gt;0, (F1937/G1937)&gt;0.9, OR(D1937="RAK", D1937="CMN", D1937="AGA")), (J1937/F1937)*(F1937-(G1937*0.9)), 0)</f>
        <v>0</v>
      </c>
    </row>
    <row r="1938" spans="1:12" x14ac:dyDescent="0.35">
      <c r="A1938" s="8"/>
      <c r="B1938" s="9"/>
      <c r="C1938" s="9"/>
      <c r="D1938" s="9"/>
      <c r="E1938" s="9"/>
      <c r="F1938" s="9"/>
      <c r="G1938" s="9"/>
      <c r="H1938" s="9"/>
      <c r="I1938" s="59"/>
      <c r="J1938" s="59"/>
      <c r="K1938" s="59"/>
    </row>
    <row r="1939" spans="1:12" x14ac:dyDescent="0.35">
      <c r="A1939" s="8"/>
      <c r="B1939" s="9"/>
      <c r="C1939" s="9"/>
      <c r="D1939" s="9"/>
      <c r="E1939" s="9"/>
      <c r="F1939" s="9"/>
      <c r="G1939" s="9"/>
      <c r="H1939" s="9"/>
      <c r="I1939" s="59"/>
      <c r="J1939" s="59"/>
      <c r="K1939" s="59"/>
    </row>
    <row r="1940" spans="1:12" x14ac:dyDescent="0.35">
      <c r="A1940" s="8"/>
      <c r="B1940" s="9"/>
      <c r="C1940" s="9"/>
      <c r="D1940" s="9"/>
      <c r="E1940" s="9"/>
      <c r="F1940" s="9"/>
      <c r="G1940" s="9"/>
      <c r="H1940" s="9"/>
      <c r="I1940" s="59"/>
      <c r="J1940" s="59"/>
      <c r="K1940" s="59"/>
    </row>
    <row r="1941" spans="1:12" x14ac:dyDescent="0.35">
      <c r="A1941" s="8"/>
      <c r="B1941" s="9"/>
      <c r="C1941" s="9"/>
      <c r="D1941" s="9"/>
      <c r="E1941" s="9"/>
      <c r="F1941" s="9"/>
      <c r="G1941" s="9"/>
      <c r="H1941" s="9"/>
      <c r="I1941" s="59"/>
      <c r="J1941" s="59"/>
      <c r="K1941" s="59"/>
    </row>
    <row r="1942" spans="1:12" x14ac:dyDescent="0.35">
      <c r="A1942" s="8"/>
      <c r="B1942" s="9"/>
      <c r="C1942" s="9"/>
      <c r="D1942" s="9"/>
      <c r="E1942" s="9"/>
      <c r="F1942" s="9"/>
      <c r="G1942" s="9"/>
      <c r="H1942" s="9"/>
      <c r="I1942" s="59"/>
      <c r="J1942" s="59"/>
      <c r="K1942" s="59"/>
    </row>
    <row r="1943" spans="1:12" x14ac:dyDescent="0.35">
      <c r="A1943" s="8"/>
      <c r="B1943" s="9"/>
      <c r="C1943" s="9"/>
      <c r="D1943" s="9"/>
      <c r="E1943" s="9"/>
      <c r="F1943" s="9"/>
      <c r="G1943" s="9"/>
      <c r="H1943" s="9"/>
      <c r="I1943" s="59"/>
      <c r="J1943" s="59"/>
      <c r="K1943" s="59"/>
    </row>
    <row r="1944" spans="1:12" x14ac:dyDescent="0.35">
      <c r="A1944" s="8"/>
      <c r="B1944" s="9"/>
      <c r="C1944" s="9"/>
      <c r="D1944" s="9"/>
      <c r="E1944" s="9"/>
      <c r="F1944" s="9"/>
      <c r="G1944" s="9"/>
      <c r="H1944" s="9"/>
      <c r="I1944" s="59"/>
      <c r="J1944" s="59"/>
      <c r="K1944" s="59"/>
    </row>
    <row r="1945" spans="1:12" x14ac:dyDescent="0.35">
      <c r="A1945" s="8"/>
      <c r="B1945" s="9"/>
      <c r="C1945" s="9"/>
      <c r="D1945" s="9"/>
      <c r="E1945" s="9"/>
      <c r="F1945" s="9"/>
      <c r="G1945" s="9"/>
      <c r="H1945" s="9"/>
      <c r="I1945" s="59"/>
      <c r="J1945" s="59"/>
      <c r="K1945" s="59"/>
    </row>
    <row r="1946" spans="1:12" x14ac:dyDescent="0.35">
      <c r="A1946" s="8"/>
      <c r="B1946" s="9"/>
      <c r="C1946" s="9"/>
      <c r="D1946" s="9"/>
      <c r="E1946" s="9"/>
      <c r="F1946" s="9"/>
      <c r="G1946" s="9"/>
      <c r="H1946" s="9"/>
      <c r="I1946" s="59"/>
      <c r="J1946" s="59"/>
      <c r="K1946" s="59"/>
    </row>
  </sheetData>
  <autoFilter ref="A1:K1937" xr:uid="{54F7EB8F-8D28-4E43-A00F-E4187748CF03}"/>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B042A-0024-48D1-AC6C-E9B5F0AE0F8C}">
  <sheetPr>
    <tabColor theme="9" tint="0.79998168889431442"/>
  </sheetPr>
  <dimension ref="A2:C58"/>
  <sheetViews>
    <sheetView showGridLines="0" tabSelected="1" workbookViewId="0">
      <selection activeCell="F14" sqref="F14"/>
    </sheetView>
  </sheetViews>
  <sheetFormatPr defaultRowHeight="14.5" x14ac:dyDescent="0.35"/>
  <cols>
    <col min="1" max="1" width="31" customWidth="1"/>
    <col min="2" max="2" width="16" customWidth="1"/>
    <col min="3" max="3" width="12.54296875" customWidth="1"/>
  </cols>
  <sheetData>
    <row r="2" spans="1:3" x14ac:dyDescent="0.35">
      <c r="A2" t="s">
        <v>51</v>
      </c>
    </row>
    <row r="4" spans="1:3" ht="43.5" x14ac:dyDescent="0.35">
      <c r="A4" s="56" t="s">
        <v>37</v>
      </c>
    </row>
    <row r="6" spans="1:3" x14ac:dyDescent="0.35">
      <c r="B6" t="s">
        <v>52</v>
      </c>
      <c r="C6" t="s">
        <v>53</v>
      </c>
    </row>
    <row r="7" spans="1:3" x14ac:dyDescent="0.35">
      <c r="A7" s="5" t="s">
        <v>11</v>
      </c>
      <c r="B7" s="6">
        <v>45382</v>
      </c>
      <c r="C7" s="6">
        <v>45745</v>
      </c>
    </row>
    <row r="10" spans="1:3" x14ac:dyDescent="0.35">
      <c r="A10" s="52" t="s">
        <v>58</v>
      </c>
    </row>
    <row r="12" spans="1:3" x14ac:dyDescent="0.35">
      <c r="A12" t="s">
        <v>54</v>
      </c>
      <c r="B12" s="62">
        <f>SUMIFS(Data!K:K, Data!A:A, "&gt;="&amp;B$7, Data!A:A, "&lt;="&amp;C$7, Data!D:D, "RAK", Data!B:B, "Scheduled") * 0.4</f>
        <v>49089.752000000146</v>
      </c>
    </row>
    <row r="13" spans="1:3" x14ac:dyDescent="0.35">
      <c r="A13" t="s">
        <v>55</v>
      </c>
      <c r="B13" s="62">
        <f>SUMIFS(Data!K:K, Data!A:A, "&gt;="&amp;B$7, Data!A:A, "&lt;="&amp;C$7, Data!D:D, "CMN", Data!B:B, "Scheduled") * 0.6</f>
        <v>78727.242000000013</v>
      </c>
    </row>
    <row r="14" spans="1:3" x14ac:dyDescent="0.35">
      <c r="A14" t="s">
        <v>56</v>
      </c>
      <c r="B14" s="62">
        <f>SUMIFS(Data!K:K, Data!A:A, "&gt;="&amp;B$7, Data!A:A, "&lt;="&amp;C$7, Data!D:D, "AGA", Data!B:B, "Scheduled") * 0.8</f>
        <v>48358.080000000082</v>
      </c>
    </row>
    <row r="15" spans="1:3" x14ac:dyDescent="0.35">
      <c r="A15" s="52" t="s">
        <v>57</v>
      </c>
      <c r="B15" s="63">
        <f>SUM(B12:B14)</f>
        <v>176175.07400000023</v>
      </c>
    </row>
    <row r="17" spans="1:2" x14ac:dyDescent="0.35">
      <c r="A17" s="52" t="s">
        <v>59</v>
      </c>
    </row>
    <row r="19" spans="1:2" ht="43.5" x14ac:dyDescent="0.35">
      <c r="A19" s="53" t="s">
        <v>60</v>
      </c>
      <c r="B19">
        <f>SUMIFS(Data!F:F, Data!A:A, "&gt;="&amp;B$7, Data!A:A, "&lt;="&amp;C$7, Data!D:D, "RAK", Data!E:E, "Departing", Data!B:B, "Scheduled")</f>
        <v>27285</v>
      </c>
    </row>
    <row r="21" spans="1:2" ht="29" x14ac:dyDescent="0.35">
      <c r="A21" s="53" t="s">
        <v>61</v>
      </c>
      <c r="B21" s="62">
        <f>MIN(B19, 39999)*1.5</f>
        <v>40927.5</v>
      </c>
    </row>
    <row r="22" spans="1:2" ht="29" x14ac:dyDescent="0.35">
      <c r="A22" s="53" t="s">
        <v>62</v>
      </c>
      <c r="B22" s="62">
        <f>MAX(0, MIN(B19, 49999)-39999)*4</f>
        <v>0</v>
      </c>
    </row>
    <row r="23" spans="1:2" ht="29" x14ac:dyDescent="0.35">
      <c r="A23" s="53" t="s">
        <v>63</v>
      </c>
      <c r="B23" s="62">
        <f>MAX(0, MIN(B19, 59999)-49999)*6</f>
        <v>0</v>
      </c>
    </row>
    <row r="24" spans="1:2" ht="29" x14ac:dyDescent="0.35">
      <c r="A24" s="53" t="s">
        <v>64</v>
      </c>
      <c r="B24" s="62">
        <f>MAX(0, B19 - 59999)*6</f>
        <v>0</v>
      </c>
    </row>
    <row r="25" spans="1:2" x14ac:dyDescent="0.35">
      <c r="A25" s="55" t="s">
        <v>57</v>
      </c>
      <c r="B25" s="63">
        <f>SUM(B21:B24)</f>
        <v>40927.5</v>
      </c>
    </row>
    <row r="27" spans="1:2" x14ac:dyDescent="0.35">
      <c r="A27" s="54" t="s">
        <v>65</v>
      </c>
    </row>
    <row r="29" spans="1:2" x14ac:dyDescent="0.35">
      <c r="A29" t="s">
        <v>68</v>
      </c>
    </row>
    <row r="31" spans="1:2" ht="29" x14ac:dyDescent="0.35">
      <c r="A31" s="55" t="s">
        <v>67</v>
      </c>
      <c r="B31" s="63">
        <f>SUM(Data!L:L)</f>
        <v>32569.619999999974</v>
      </c>
    </row>
    <row r="33" spans="1:2" ht="43.5" x14ac:dyDescent="0.35">
      <c r="A33" s="55" t="s">
        <v>69</v>
      </c>
      <c r="B33" s="63">
        <f>SUM(B15,B25,B31)</f>
        <v>249672.19400000019</v>
      </c>
    </row>
    <row r="36" spans="1:2" ht="43.5" x14ac:dyDescent="0.35">
      <c r="A36" s="56" t="s">
        <v>2</v>
      </c>
    </row>
    <row r="38" spans="1:2" ht="29" x14ac:dyDescent="0.35">
      <c r="A38" s="53" t="s">
        <v>70</v>
      </c>
      <c r="B38">
        <f>SUMIFS(Data!F:F, Data!A:A, "&gt;="&amp;B$7, Data!A:A, "&lt;="&amp;C$7, Data!E:E, "Departing", Data!B:B, "Scheduled")</f>
        <v>70589</v>
      </c>
    </row>
    <row r="40" spans="1:2" x14ac:dyDescent="0.35">
      <c r="A40" s="52" t="s">
        <v>71</v>
      </c>
      <c r="B40" s="63">
        <f>IF(B38&gt;0, B33/B38, 0)</f>
        <v>3.5369844310020002</v>
      </c>
    </row>
    <row r="43" spans="1:2" ht="43.5" x14ac:dyDescent="0.35">
      <c r="A43" s="56" t="s">
        <v>3</v>
      </c>
    </row>
    <row r="45" spans="1:2" x14ac:dyDescent="0.35">
      <c r="A45" t="s">
        <v>72</v>
      </c>
    </row>
    <row r="47" spans="1:2" x14ac:dyDescent="0.35">
      <c r="A47" t="s">
        <v>73</v>
      </c>
      <c r="B47" s="62">
        <f>SUMIFS(Data!J:J, Data!A:A, "&gt;="&amp;$B$7, Data!A:A, "&lt;="&amp;$C$7, Data!B:B, "Scheduled")</f>
        <v>1612183.2200000007</v>
      </c>
    </row>
    <row r="48" spans="1:2" x14ac:dyDescent="0.35">
      <c r="B48" s="62"/>
    </row>
    <row r="49" spans="1:2" x14ac:dyDescent="0.35">
      <c r="A49" t="s">
        <v>74</v>
      </c>
      <c r="B49" s="62">
        <f>SUMIFS(Data!K:K, Data!A:A, "&gt;="&amp;$B$7, Data!A:A, "&lt;="&amp;$C$7, Data!B:B, "Scheduled")</f>
        <v>315589.86999999959</v>
      </c>
    </row>
    <row r="50" spans="1:2" x14ac:dyDescent="0.35">
      <c r="B50" s="62"/>
    </row>
    <row r="51" spans="1:2" x14ac:dyDescent="0.35">
      <c r="A51" t="s">
        <v>75</v>
      </c>
      <c r="B51" s="62">
        <f>SUMIFS(Data!I:I, Data!A:A, "&gt;="&amp;$B$7, Data!A:A, "&lt;="&amp;$C$7, Data!B:B, "Scheduled")</f>
        <v>17924.770000000044</v>
      </c>
    </row>
    <row r="52" spans="1:2" x14ac:dyDescent="0.35">
      <c r="B52" s="62"/>
    </row>
    <row r="53" spans="1:2" x14ac:dyDescent="0.35">
      <c r="A53" s="52" t="s">
        <v>76</v>
      </c>
      <c r="B53" s="63">
        <f>SUM(B47,B49,B51)</f>
        <v>1945697.8600000003</v>
      </c>
    </row>
    <row r="56" spans="1:2" x14ac:dyDescent="0.35">
      <c r="A56" t="s">
        <v>77</v>
      </c>
    </row>
    <row r="58" spans="1:2" x14ac:dyDescent="0.35">
      <c r="A58" s="52" t="s">
        <v>78</v>
      </c>
      <c r="B58" s="57">
        <f>IF(B53&gt;0, B33/B53, 0)</f>
        <v>0.1283201257157163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1f50a9d-a695-4a98-9de3-1f489b43d2fd" xsi:nil="true"/>
    <lcf76f155ced4ddcb4097134ff3c332f xmlns="b88d0d6c-1ba6-41ce-9d1f-dab7654b2564">
      <Terms xmlns="http://schemas.microsoft.com/office/infopath/2007/PartnerControls"/>
    </lcf76f155ced4ddcb4097134ff3c332f>
    <MediaLengthInSeconds xmlns="b88d0d6c-1ba6-41ce-9d1f-dab7654b2564" xsi:nil="true"/>
    <SharedWithUsers xmlns="3e95c6da-6bb9-4f15-a0cd-dfe75a401901">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D23F53A9F50E946A35F287B4EC21903" ma:contentTypeVersion="21" ma:contentTypeDescription="Create a new document." ma:contentTypeScope="" ma:versionID="9b626ac74e0103bb0352d7e570defc66">
  <xsd:schema xmlns:xsd="http://www.w3.org/2001/XMLSchema" xmlns:xs="http://www.w3.org/2001/XMLSchema" xmlns:p="http://schemas.microsoft.com/office/2006/metadata/properties" xmlns:ns2="b88d0d6c-1ba6-41ce-9d1f-dab7654b2564" xmlns:ns3="3e95c6da-6bb9-4f15-a0cd-dfe75a401901" xmlns:ns4="61f50a9d-a695-4a98-9de3-1f489b43d2fd" targetNamespace="http://schemas.microsoft.com/office/2006/metadata/properties" ma:root="true" ma:fieldsID="cd082d9cf9951f0f7a42a295ee08aa30" ns2:_="" ns3:_="" ns4:_="">
    <xsd:import namespace="b88d0d6c-1ba6-41ce-9d1f-dab7654b2564"/>
    <xsd:import namespace="3e95c6da-6bb9-4f15-a0cd-dfe75a401901"/>
    <xsd:import namespace="61f50a9d-a695-4a98-9de3-1f489b43d2f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4:TaxCatchAll" minOccurs="0"/>
                <xsd:element ref="ns2:lcf76f155ced4ddcb4097134ff3c332f" minOccurs="0"/>
                <xsd:element ref="ns2:MediaServiceDateTaken" minOccurs="0"/>
                <xsd:element ref="ns2:MediaServiceLocation" minOccurs="0"/>
                <xsd:element ref="ns2:MediaServiceObjectDetectorVersions" minOccurs="0"/>
                <xsd:element ref="ns2:MediaLengthInSecond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8d0d6c-1ba6-41ce-9d1f-dab7654b25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147f93-afaf-474d-870c-b9ddae6e91b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95c6da-6bb9-4f15-a0cd-dfe75a4019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1f50a9d-a695-4a98-9de3-1f489b43d2f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ef5fc26-a154-46c3-9277-96a05ef83ec0}" ma:internalName="TaxCatchAll" ma:showField="CatchAllData" ma:web="61f50a9d-a695-4a98-9de3-1f489b43d2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728D2B-4D20-4919-A6BA-87EF406AD5CD}">
  <ds:schemaRefs>
    <ds:schemaRef ds:uri="http://schemas.microsoft.com/office/2006/metadata/properties"/>
    <ds:schemaRef ds:uri="http://schemas.microsoft.com/office/infopath/2007/PartnerControls"/>
    <ds:schemaRef ds:uri="http://schemas.microsoft.com/sharepoint/v3"/>
    <ds:schemaRef ds:uri="f5f157c2-0564-4ac8-a563-5c8f07da58b5"/>
    <ds:schemaRef ds:uri="61f50a9d-a695-4a98-9de3-1f489b43d2fd"/>
    <ds:schemaRef ds:uri="b88d0d6c-1ba6-41ce-9d1f-dab7654b2564"/>
    <ds:schemaRef ds:uri="3e95c6da-6bb9-4f15-a0cd-dfe75a401901"/>
  </ds:schemaRefs>
</ds:datastoreItem>
</file>

<file path=customXml/itemProps2.xml><?xml version="1.0" encoding="utf-8"?>
<ds:datastoreItem xmlns:ds="http://schemas.openxmlformats.org/officeDocument/2006/customXml" ds:itemID="{A38853CA-1188-457A-8EAF-4EA4A9B96A3C}">
  <ds:schemaRefs>
    <ds:schemaRef ds:uri="http://schemas.microsoft.com/sharepoint/v3/contenttype/forms"/>
  </ds:schemaRefs>
</ds:datastoreItem>
</file>

<file path=customXml/itemProps3.xml><?xml version="1.0" encoding="utf-8"?>
<ds:datastoreItem xmlns:ds="http://schemas.openxmlformats.org/officeDocument/2006/customXml" ds:itemID="{85AD679E-03F4-44FF-8E55-9C94763D96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8d0d6c-1ba6-41ce-9d1f-dab7654b2564"/>
    <ds:schemaRef ds:uri="3e95c6da-6bb9-4f15-a0cd-dfe75a401901"/>
    <ds:schemaRef ds:uri="61f50a9d-a695-4a98-9de3-1f489b43d2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Brief</vt:lpstr>
      <vt:lpstr>Contract Terms</vt:lpstr>
      <vt:lpstr>Data</vt:lpstr>
      <vt:lpstr>Workings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Eccles</dc:creator>
  <cp:keywords/>
  <dc:description/>
  <cp:lastModifiedBy>Joseph Hajiroussos</cp:lastModifiedBy>
  <cp:revision/>
  <dcterms:created xsi:type="dcterms:W3CDTF">2015-06-05T18:17:20Z</dcterms:created>
  <dcterms:modified xsi:type="dcterms:W3CDTF">2025-05-21T17:14:17Z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0x010100ED23F53A9F50E946A35F287B4EC21903</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xd_Signature">
    <vt:bool>false</vt:bool>
  </property>
  <property fmtid="{D5CDD505-2E9C-101B-9397-08002B2CF9AE}" pid="9" name="TriggerFlowInfo">
    <vt:lpwstr/>
  </property>
</Properties>
</file>