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bookViews>
    <workbookView xWindow="0" yWindow="0" windowWidth="14910" windowHeight="1152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T95" i="1" l="1"/>
  <c r="T96" i="1"/>
  <c r="T97" i="1"/>
  <c r="T98" i="1"/>
  <c r="T99" i="1"/>
  <c r="T100" i="1"/>
  <c r="T101" i="1"/>
  <c r="T102" i="1"/>
  <c r="T103" i="1"/>
  <c r="T104" i="1"/>
  <c r="T105" i="1"/>
  <c r="T94" i="1"/>
  <c r="D100" i="1"/>
  <c r="B17" i="1"/>
  <c r="P125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K2" i="2"/>
  <c r="H2" i="2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C65" i="1" l="1"/>
  <c r="C64" i="1"/>
  <c r="C63" i="1"/>
  <c r="C62" i="1"/>
  <c r="C61" i="1"/>
  <c r="C60" i="1"/>
  <c r="D73" i="1"/>
  <c r="F4" i="1"/>
  <c r="F5" i="1"/>
  <c r="F6" i="1"/>
  <c r="D33" i="1"/>
  <c r="P136" i="1" l="1"/>
  <c r="P137" i="1"/>
  <c r="P138" i="1"/>
  <c r="P139" i="1"/>
  <c r="P135" i="1"/>
  <c r="N141" i="1"/>
  <c r="H136" i="1"/>
  <c r="H137" i="1"/>
  <c r="H138" i="1"/>
  <c r="H139" i="1"/>
  <c r="H135" i="1"/>
  <c r="F141" i="1"/>
  <c r="P126" i="1"/>
  <c r="P127" i="1"/>
  <c r="P128" i="1"/>
  <c r="P129" i="1"/>
  <c r="N131" i="1"/>
  <c r="H126" i="1"/>
  <c r="H127" i="1"/>
  <c r="H128" i="1"/>
  <c r="H129" i="1"/>
  <c r="H125" i="1"/>
  <c r="D17" i="1"/>
  <c r="F131" i="1"/>
  <c r="I118" i="1"/>
  <c r="I119" i="1"/>
  <c r="I120" i="1"/>
  <c r="I117" i="1"/>
  <c r="D111" i="1"/>
  <c r="Q105" i="1"/>
  <c r="Q104" i="1"/>
  <c r="Q103" i="1"/>
  <c r="Q102" i="1"/>
  <c r="Q101" i="1"/>
  <c r="Q100" i="1"/>
  <c r="Q99" i="1"/>
  <c r="Q98" i="1"/>
  <c r="Q97" i="1"/>
  <c r="Q96" i="1"/>
  <c r="Q95" i="1"/>
  <c r="I112" i="1"/>
  <c r="I113" i="1"/>
  <c r="I114" i="1"/>
  <c r="I111" i="1"/>
  <c r="Q94" i="1"/>
  <c r="M95" i="1"/>
  <c r="M96" i="1"/>
  <c r="M97" i="1"/>
  <c r="M94" i="1"/>
  <c r="M98" i="1"/>
  <c r="M99" i="1"/>
  <c r="M100" i="1"/>
  <c r="M101" i="1"/>
  <c r="M102" i="1"/>
  <c r="M103" i="1"/>
  <c r="M104" i="1"/>
  <c r="M105" i="1"/>
  <c r="I95" i="1"/>
  <c r="I96" i="1"/>
  <c r="I97" i="1"/>
  <c r="I98" i="1"/>
  <c r="I99" i="1"/>
  <c r="I100" i="1"/>
  <c r="I101" i="1"/>
  <c r="I102" i="1"/>
  <c r="I103" i="1"/>
  <c r="I104" i="1"/>
  <c r="I105" i="1"/>
  <c r="I94" i="1"/>
  <c r="K88" i="1"/>
  <c r="B88" i="1"/>
  <c r="D95" i="1" l="1"/>
  <c r="D96" i="1"/>
  <c r="D97" i="1"/>
  <c r="D94" i="1"/>
  <c r="D74" i="1" l="1"/>
  <c r="D75" i="1"/>
  <c r="D76" i="1"/>
  <c r="D77" i="1"/>
  <c r="D78" i="1"/>
  <c r="D79" i="1"/>
  <c r="D80" i="1"/>
  <c r="D81" i="1"/>
  <c r="D82" i="1"/>
  <c r="D83" i="1"/>
  <c r="D84" i="1"/>
  <c r="D85" i="1"/>
  <c r="D86" i="1"/>
  <c r="X39" i="1"/>
  <c r="X40" i="1"/>
  <c r="X41" i="1"/>
  <c r="X42" i="1"/>
  <c r="X43" i="1"/>
  <c r="X44" i="1"/>
  <c r="X45" i="1"/>
  <c r="X46" i="1"/>
  <c r="X47" i="1"/>
  <c r="X48" i="1"/>
  <c r="X49" i="1"/>
  <c r="X38" i="1"/>
  <c r="T55" i="1"/>
  <c r="T56" i="1"/>
  <c r="T57" i="1"/>
  <c r="T58" i="1"/>
  <c r="T59" i="1"/>
  <c r="T60" i="1"/>
  <c r="T61" i="1"/>
  <c r="T62" i="1"/>
  <c r="T63" i="1"/>
  <c r="T64" i="1"/>
  <c r="T65" i="1"/>
  <c r="T54" i="1"/>
  <c r="P47" i="1"/>
  <c r="P39" i="1"/>
  <c r="P40" i="1"/>
  <c r="P41" i="1"/>
  <c r="P42" i="1"/>
  <c r="P43" i="1"/>
  <c r="P44" i="1"/>
  <c r="P45" i="1"/>
  <c r="P46" i="1"/>
  <c r="P48" i="1"/>
  <c r="P49" i="1"/>
  <c r="T39" i="1"/>
  <c r="T40" i="1"/>
  <c r="T41" i="1"/>
  <c r="T42" i="1"/>
  <c r="T43" i="1"/>
  <c r="T44" i="1"/>
  <c r="T45" i="1"/>
  <c r="T46" i="1"/>
  <c r="T47" i="1"/>
  <c r="T48" i="1"/>
  <c r="T49" i="1"/>
  <c r="P55" i="1"/>
  <c r="P56" i="1"/>
  <c r="P57" i="1"/>
  <c r="P58" i="1"/>
  <c r="P59" i="1"/>
  <c r="P60" i="1"/>
  <c r="P61" i="1"/>
  <c r="P62" i="1"/>
  <c r="P63" i="1"/>
  <c r="P64" i="1"/>
  <c r="P65" i="1"/>
  <c r="T38" i="1"/>
  <c r="P38" i="1"/>
  <c r="P54" i="1"/>
  <c r="G55" i="1"/>
  <c r="G56" i="1"/>
  <c r="G57" i="1"/>
  <c r="G58" i="1"/>
  <c r="G59" i="1"/>
  <c r="G60" i="1"/>
  <c r="G61" i="1"/>
  <c r="G62" i="1"/>
  <c r="G63" i="1"/>
  <c r="G64" i="1"/>
  <c r="G65" i="1"/>
  <c r="G54" i="1"/>
  <c r="C55" i="1"/>
  <c r="C56" i="1"/>
  <c r="C57" i="1"/>
  <c r="C58" i="1"/>
  <c r="C59" i="1"/>
  <c r="C54" i="1"/>
  <c r="C39" i="1"/>
  <c r="C40" i="1"/>
  <c r="C41" i="1"/>
  <c r="C42" i="1"/>
  <c r="C43" i="1"/>
  <c r="C44" i="1"/>
  <c r="C45" i="1"/>
  <c r="C46" i="1"/>
  <c r="C47" i="1"/>
  <c r="C48" i="1"/>
  <c r="C49" i="1"/>
  <c r="C38" i="1"/>
  <c r="K49" i="1"/>
  <c r="K48" i="1"/>
  <c r="K47" i="1"/>
  <c r="K46" i="1"/>
  <c r="K45" i="1"/>
  <c r="K44" i="1"/>
  <c r="K43" i="1"/>
  <c r="K42" i="1"/>
  <c r="K41" i="1"/>
  <c r="K40" i="1"/>
  <c r="K39" i="1"/>
  <c r="K38" i="1"/>
  <c r="G39" i="1"/>
  <c r="G40" i="1"/>
  <c r="G41" i="1"/>
  <c r="G42" i="1"/>
  <c r="G43" i="1"/>
  <c r="G44" i="1"/>
  <c r="G45" i="1"/>
  <c r="G46" i="1"/>
  <c r="G47" i="1"/>
  <c r="G48" i="1"/>
  <c r="G49" i="1"/>
  <c r="G3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9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<sst xmlns="http://schemas.openxmlformats.org/spreadsheetml/2006/main" count="1261" uniqueCount="401">
  <si>
    <t>AIRLINE</t>
  </si>
  <si>
    <t>Percentage</t>
  </si>
  <si>
    <t>#Cancelled</t>
  </si>
  <si>
    <t>#Trips</t>
  </si>
  <si>
    <t>%Cancelled</t>
  </si>
  <si>
    <t xml:space="preserve">Ordered from larges to smallest </t>
  </si>
  <si>
    <t>%Delayed</t>
  </si>
  <si>
    <t>Ordered from larges to smallest</t>
  </si>
  <si>
    <t>%Total</t>
  </si>
  <si>
    <t>Total of cancelled and delayed trips</t>
  </si>
  <si>
    <t>MONTH</t>
  </si>
  <si>
    <t>#cancel</t>
  </si>
  <si>
    <t xml:space="preserve">%percentage </t>
  </si>
  <si>
    <t>LARGEST</t>
  </si>
  <si>
    <t>SMALLEST</t>
  </si>
  <si>
    <t xml:space="preserve">#cancel </t>
  </si>
  <si>
    <t>#delay</t>
  </si>
  <si>
    <t>Cancelled due to weather</t>
  </si>
  <si>
    <t>Delayed due to weather</t>
  </si>
  <si>
    <t>#Delayed</t>
  </si>
  <si>
    <t>#weather</t>
  </si>
  <si>
    <t xml:space="preserve"> Amount</t>
  </si>
  <si>
    <t>Carrier</t>
  </si>
  <si>
    <t>Security</t>
  </si>
  <si>
    <t>National Air System</t>
  </si>
  <si>
    <t>Weather</t>
  </si>
  <si>
    <t xml:space="preserve">Carrier Cancellation </t>
  </si>
  <si>
    <t xml:space="preserve">Percentage </t>
  </si>
  <si>
    <t>Top Ten worst Origin Airport Cancellation Spots</t>
  </si>
  <si>
    <t>ORIGIN_AIRPORT</t>
  </si>
  <si>
    <t>ORD</t>
  </si>
  <si>
    <t>DFW</t>
  </si>
  <si>
    <t>LGA</t>
  </si>
  <si>
    <t>EWR</t>
  </si>
  <si>
    <t>BOS</t>
  </si>
  <si>
    <t>ATL</t>
  </si>
  <si>
    <t>LAX</t>
  </si>
  <si>
    <t>IAH</t>
  </si>
  <si>
    <t>SFO</t>
  </si>
  <si>
    <t>DEN</t>
  </si>
  <si>
    <t>Group</t>
  </si>
  <si>
    <t xml:space="preserve">#canclled trips </t>
  </si>
  <si>
    <t>#airports  in area</t>
  </si>
  <si>
    <t>Question 1</t>
  </si>
  <si>
    <t>Question 2</t>
  </si>
  <si>
    <t>Question 3</t>
  </si>
  <si>
    <t>Quesiton 6</t>
  </si>
  <si>
    <t>Quesiton 4</t>
  </si>
  <si>
    <t>Average amount of cancellations per airport in the region</t>
  </si>
  <si>
    <r>
      <t xml:space="preserve">-110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-95 Midwest</t>
    </r>
  </si>
  <si>
    <t># delayed trips</t>
  </si>
  <si>
    <t>Average amount of delays per airport in the region</t>
  </si>
  <si>
    <t xml:space="preserve">Question 5 </t>
  </si>
  <si>
    <t>#flights cancelled</t>
  </si>
  <si>
    <t>Percentage of flights caneclled per total amount cancelled</t>
  </si>
  <si>
    <t>distance groups</t>
  </si>
  <si>
    <t>#Flights in distance groups</t>
  </si>
  <si>
    <t xml:space="preserve">Percentage of flights cancelled per total amount of flights </t>
  </si>
  <si>
    <t>0 to 300</t>
  </si>
  <si>
    <t>300 to 600</t>
  </si>
  <si>
    <t>600 to 1000</t>
  </si>
  <si>
    <t>1000 - 2000</t>
  </si>
  <si>
    <t>2000 - 5000</t>
  </si>
  <si>
    <t>#flights delayed</t>
  </si>
  <si>
    <t>Percentage of flights delayed per total amount delayed</t>
  </si>
  <si>
    <t>United Air Lines</t>
  </si>
  <si>
    <t>American Airlines</t>
  </si>
  <si>
    <t>US Airways</t>
  </si>
  <si>
    <t>Frontier Airlines</t>
  </si>
  <si>
    <t>JetBlue Airways</t>
  </si>
  <si>
    <t>Skywest Airlines</t>
  </si>
  <si>
    <t>Alaska Airlines</t>
  </si>
  <si>
    <t>Cancellation ReAlaska Airlineson</t>
  </si>
  <si>
    <t>-95 à -80 MidEAlaska Airlinest</t>
  </si>
  <si>
    <t xml:space="preserve">-80 à -60 EAlaska Airlinest </t>
  </si>
  <si>
    <t>Spirit Air Lines</t>
  </si>
  <si>
    <t>Southwest Airlines</t>
  </si>
  <si>
    <t>Delta Air Lines</t>
  </si>
  <si>
    <t>Atlantic Souteast Airlines</t>
  </si>
  <si>
    <t>Hawaiian Airlines</t>
  </si>
  <si>
    <t>-180 à - 110 West + Hawaiian Airlineswaii, AlAlaska Airlineska</t>
  </si>
  <si>
    <t>American Eagle Airlines</t>
  </si>
  <si>
    <t>Virgin America</t>
  </si>
  <si>
    <t>ABE</t>
  </si>
  <si>
    <t>ABI</t>
  </si>
  <si>
    <t>ABQ</t>
  </si>
  <si>
    <t>ABR</t>
  </si>
  <si>
    <t>ABY</t>
  </si>
  <si>
    <t>ACK</t>
  </si>
  <si>
    <t>ACT</t>
  </si>
  <si>
    <t>ACV</t>
  </si>
  <si>
    <t>ACY</t>
  </si>
  <si>
    <t>ADK</t>
  </si>
  <si>
    <t>ADQ</t>
  </si>
  <si>
    <t>AEX</t>
  </si>
  <si>
    <t>AGS</t>
  </si>
  <si>
    <t>AKN</t>
  </si>
  <si>
    <t>ALB</t>
  </si>
  <si>
    <t>ALO</t>
  </si>
  <si>
    <t>AMA</t>
  </si>
  <si>
    <t>ANC</t>
  </si>
  <si>
    <t>APN</t>
  </si>
  <si>
    <t>ASE</t>
  </si>
  <si>
    <t>ATW</t>
  </si>
  <si>
    <t>AUS</t>
  </si>
  <si>
    <t>AVL</t>
  </si>
  <si>
    <t>AVP</t>
  </si>
  <si>
    <t>AZO</t>
  </si>
  <si>
    <t>BDL</t>
  </si>
  <si>
    <t>BET</t>
  </si>
  <si>
    <t>BFL</t>
  </si>
  <si>
    <t>BGM</t>
  </si>
  <si>
    <t>BGR</t>
  </si>
  <si>
    <t>BHM</t>
  </si>
  <si>
    <t>BIL</t>
  </si>
  <si>
    <t>BIS</t>
  </si>
  <si>
    <t>BJI</t>
  </si>
  <si>
    <t>BLI</t>
  </si>
  <si>
    <t>BMI</t>
  </si>
  <si>
    <t>BNA</t>
  </si>
  <si>
    <t>BOI</t>
  </si>
  <si>
    <t>BPT</t>
  </si>
  <si>
    <t>BQK</t>
  </si>
  <si>
    <t>BQN</t>
  </si>
  <si>
    <t>BRD</t>
  </si>
  <si>
    <t>BRO</t>
  </si>
  <si>
    <t>BRW</t>
  </si>
  <si>
    <t>BTM</t>
  </si>
  <si>
    <t>BTR</t>
  </si>
  <si>
    <t>BTV</t>
  </si>
  <si>
    <t>BUF</t>
  </si>
  <si>
    <t>BUR</t>
  </si>
  <si>
    <t>BWI</t>
  </si>
  <si>
    <t>BZN</t>
  </si>
  <si>
    <t>CAE</t>
  </si>
  <si>
    <t>CAK</t>
  </si>
  <si>
    <t>CDC</t>
  </si>
  <si>
    <t>CDV</t>
  </si>
  <si>
    <t>CEC</t>
  </si>
  <si>
    <t>CHA</t>
  </si>
  <si>
    <t>CHO</t>
  </si>
  <si>
    <t>CHS</t>
  </si>
  <si>
    <t>CID</t>
  </si>
  <si>
    <t>CIU</t>
  </si>
  <si>
    <t>CLD</t>
  </si>
  <si>
    <t>CLE</t>
  </si>
  <si>
    <t>CLL</t>
  </si>
  <si>
    <t>CLT</t>
  </si>
  <si>
    <t>CMH</t>
  </si>
  <si>
    <t>CMI</t>
  </si>
  <si>
    <t>CMX</t>
  </si>
  <si>
    <t>CNY</t>
  </si>
  <si>
    <t>COD</t>
  </si>
  <si>
    <t>COS</t>
  </si>
  <si>
    <t>COU</t>
  </si>
  <si>
    <t>CPR</t>
  </si>
  <si>
    <t>CRP</t>
  </si>
  <si>
    <t>CRW</t>
  </si>
  <si>
    <t>CSG</t>
  </si>
  <si>
    <t>CVG</t>
  </si>
  <si>
    <t>CWA</t>
  </si>
  <si>
    <t>DAB</t>
  </si>
  <si>
    <t>DAL</t>
  </si>
  <si>
    <t>DAY</t>
  </si>
  <si>
    <t>DBQ</t>
  </si>
  <si>
    <t>DCA</t>
  </si>
  <si>
    <t>DHN</t>
  </si>
  <si>
    <t>DIK</t>
  </si>
  <si>
    <t>DLG</t>
  </si>
  <si>
    <t>DLH</t>
  </si>
  <si>
    <t>DRO</t>
  </si>
  <si>
    <t>DSM</t>
  </si>
  <si>
    <t>DTW</t>
  </si>
  <si>
    <t>DVL</t>
  </si>
  <si>
    <t>EAU</t>
  </si>
  <si>
    <t>ECP</t>
  </si>
  <si>
    <t>EGE</t>
  </si>
  <si>
    <t>EKO</t>
  </si>
  <si>
    <t>ELM</t>
  </si>
  <si>
    <t>ELP</t>
  </si>
  <si>
    <t>ERI</t>
  </si>
  <si>
    <t>ESC</t>
  </si>
  <si>
    <t>EUG</t>
  </si>
  <si>
    <t>EVV</t>
  </si>
  <si>
    <t>EWN</t>
  </si>
  <si>
    <t>EYW</t>
  </si>
  <si>
    <t>FAI</t>
  </si>
  <si>
    <t>FAR</t>
  </si>
  <si>
    <t>FAT</t>
  </si>
  <si>
    <t>FAY</t>
  </si>
  <si>
    <t>FCA</t>
  </si>
  <si>
    <t>FLG</t>
  </si>
  <si>
    <t>FLL</t>
  </si>
  <si>
    <t>FNT</t>
  </si>
  <si>
    <t>FSD</t>
  </si>
  <si>
    <t>FSM</t>
  </si>
  <si>
    <t>FWA</t>
  </si>
  <si>
    <t>GCC</t>
  </si>
  <si>
    <t>GCK</t>
  </si>
  <si>
    <t>GEG</t>
  </si>
  <si>
    <t>GFK</t>
  </si>
  <si>
    <t>GGG</t>
  </si>
  <si>
    <t>GJT</t>
  </si>
  <si>
    <t>GNV</t>
  </si>
  <si>
    <t>GPT</t>
  </si>
  <si>
    <t>GRB</t>
  </si>
  <si>
    <t>GRI</t>
  </si>
  <si>
    <t>GRK</t>
  </si>
  <si>
    <t>GRR</t>
  </si>
  <si>
    <t>GSO</t>
  </si>
  <si>
    <t>GSP</t>
  </si>
  <si>
    <t>GST</t>
  </si>
  <si>
    <t>GTF</t>
  </si>
  <si>
    <t>GTR</t>
  </si>
  <si>
    <t>GUC</t>
  </si>
  <si>
    <t>GUM</t>
  </si>
  <si>
    <t>HDN</t>
  </si>
  <si>
    <t>HIB</t>
  </si>
  <si>
    <t>HLN</t>
  </si>
  <si>
    <t>HNL</t>
  </si>
  <si>
    <t>HOB</t>
  </si>
  <si>
    <t>HOU</t>
  </si>
  <si>
    <t>HPN</t>
  </si>
  <si>
    <t>HRL</t>
  </si>
  <si>
    <t>HSV</t>
  </si>
  <si>
    <t>HYA</t>
  </si>
  <si>
    <t>HYS</t>
  </si>
  <si>
    <t>IAD</t>
  </si>
  <si>
    <t>IAG</t>
  </si>
  <si>
    <t>ICT</t>
  </si>
  <si>
    <t>IDA</t>
  </si>
  <si>
    <t>ILG</t>
  </si>
  <si>
    <t>ILM</t>
  </si>
  <si>
    <t>IMT</t>
  </si>
  <si>
    <t>IND</t>
  </si>
  <si>
    <t>INL</t>
  </si>
  <si>
    <t>ISN</t>
  </si>
  <si>
    <t>ISP</t>
  </si>
  <si>
    <t>ITH</t>
  </si>
  <si>
    <t>ITO</t>
  </si>
  <si>
    <t>JAC</t>
  </si>
  <si>
    <t>JAN</t>
  </si>
  <si>
    <t>JAX</t>
  </si>
  <si>
    <t>JFK</t>
  </si>
  <si>
    <t>JLN</t>
  </si>
  <si>
    <t>JMS</t>
  </si>
  <si>
    <t>JNU</t>
  </si>
  <si>
    <t>KOA</t>
  </si>
  <si>
    <t>KTN</t>
  </si>
  <si>
    <t>LAN</t>
  </si>
  <si>
    <t>LAR</t>
  </si>
  <si>
    <t>LAS</t>
  </si>
  <si>
    <t>LAW</t>
  </si>
  <si>
    <t>LBB</t>
  </si>
  <si>
    <t>LBE</t>
  </si>
  <si>
    <t>LCH</t>
  </si>
  <si>
    <t>LEX</t>
  </si>
  <si>
    <t>LFT</t>
  </si>
  <si>
    <t>LGB</t>
  </si>
  <si>
    <t>LIH</t>
  </si>
  <si>
    <t>LIT</t>
  </si>
  <si>
    <t>LNK</t>
  </si>
  <si>
    <t>LRD</t>
  </si>
  <si>
    <t>LSE</t>
  </si>
  <si>
    <t>LWS</t>
  </si>
  <si>
    <t>MAF</t>
  </si>
  <si>
    <t>MBS</t>
  </si>
  <si>
    <t>MCI</t>
  </si>
  <si>
    <t>MCO</t>
  </si>
  <si>
    <t>MDT</t>
  </si>
  <si>
    <t>MDW</t>
  </si>
  <si>
    <t>MEI</t>
  </si>
  <si>
    <t>MEM</t>
  </si>
  <si>
    <t>MFE</t>
  </si>
  <si>
    <t>MFR</t>
  </si>
  <si>
    <t>MGM</t>
  </si>
  <si>
    <t>MHK</t>
  </si>
  <si>
    <t>MHT</t>
  </si>
  <si>
    <t>MIA</t>
  </si>
  <si>
    <t>MKE</t>
  </si>
  <si>
    <t>MKG</t>
  </si>
  <si>
    <t>MLB</t>
  </si>
  <si>
    <t>MLI</t>
  </si>
  <si>
    <t>MLU</t>
  </si>
  <si>
    <t>MMH</t>
  </si>
  <si>
    <t>MOB</t>
  </si>
  <si>
    <t>MOT</t>
  </si>
  <si>
    <t>MQT</t>
  </si>
  <si>
    <t>MRY</t>
  </si>
  <si>
    <t>MSN</t>
  </si>
  <si>
    <t>MSO</t>
  </si>
  <si>
    <t>MSP</t>
  </si>
  <si>
    <t>MSY</t>
  </si>
  <si>
    <t>MTJ</t>
  </si>
  <si>
    <t>MVY</t>
  </si>
  <si>
    <t>MYR</t>
  </si>
  <si>
    <t>OAJ</t>
  </si>
  <si>
    <t>OAK</t>
  </si>
  <si>
    <t>OGG</t>
  </si>
  <si>
    <t>OKC</t>
  </si>
  <si>
    <t>OMA</t>
  </si>
  <si>
    <t>OME</t>
  </si>
  <si>
    <t>ONT</t>
  </si>
  <si>
    <t>ORF</t>
  </si>
  <si>
    <t>ORH</t>
  </si>
  <si>
    <t>OTH</t>
  </si>
  <si>
    <t>OTZ</t>
  </si>
  <si>
    <t>PAH</t>
  </si>
  <si>
    <t>PBG</t>
  </si>
  <si>
    <t>PBI</t>
  </si>
  <si>
    <t>PDX</t>
  </si>
  <si>
    <t>PHF</t>
  </si>
  <si>
    <t>PHL</t>
  </si>
  <si>
    <t>PHX</t>
  </si>
  <si>
    <t>PIA</t>
  </si>
  <si>
    <t>PIB</t>
  </si>
  <si>
    <t>PIH</t>
  </si>
  <si>
    <t>PIT</t>
  </si>
  <si>
    <t>PLN</t>
  </si>
  <si>
    <t>PNS</t>
  </si>
  <si>
    <t>PPG</t>
  </si>
  <si>
    <t>PSC</t>
  </si>
  <si>
    <t>PSE</t>
  </si>
  <si>
    <t>PSG</t>
  </si>
  <si>
    <t>PSP</t>
  </si>
  <si>
    <t>PUB</t>
  </si>
  <si>
    <t>PVD</t>
  </si>
  <si>
    <t>PWM</t>
  </si>
  <si>
    <t>RAP</t>
  </si>
  <si>
    <t>RDD</t>
  </si>
  <si>
    <t>RDM</t>
  </si>
  <si>
    <t>RDU</t>
  </si>
  <si>
    <t>RHI</t>
  </si>
  <si>
    <t>RIC</t>
  </si>
  <si>
    <t>RKS</t>
  </si>
  <si>
    <t>RNO</t>
  </si>
  <si>
    <t>ROA</t>
  </si>
  <si>
    <t>ROC</t>
  </si>
  <si>
    <t>ROW</t>
  </si>
  <si>
    <t>RST</t>
  </si>
  <si>
    <t>RSW</t>
  </si>
  <si>
    <t>SAF</t>
  </si>
  <si>
    <t>SAN</t>
  </si>
  <si>
    <t>SAT</t>
  </si>
  <si>
    <t>SAV</t>
  </si>
  <si>
    <t>SBA</t>
  </si>
  <si>
    <t>SBN</t>
  </si>
  <si>
    <t>SBP</t>
  </si>
  <si>
    <t>SCC</t>
  </si>
  <si>
    <t>SCE</t>
  </si>
  <si>
    <t>SDF</t>
  </si>
  <si>
    <t>SEA</t>
  </si>
  <si>
    <t>SGF</t>
  </si>
  <si>
    <t>SGU</t>
  </si>
  <si>
    <t>SHV</t>
  </si>
  <si>
    <t>SIT</t>
  </si>
  <si>
    <t>SJC</t>
  </si>
  <si>
    <t>SJT</t>
  </si>
  <si>
    <t>SJU</t>
  </si>
  <si>
    <t>SLC</t>
  </si>
  <si>
    <t>SMF</t>
  </si>
  <si>
    <t>SMX</t>
  </si>
  <si>
    <t>SNA</t>
  </si>
  <si>
    <t>SPI</t>
  </si>
  <si>
    <t>SPS</t>
  </si>
  <si>
    <t>SRQ</t>
  </si>
  <si>
    <t>STC</t>
  </si>
  <si>
    <t>STL</t>
  </si>
  <si>
    <t>STT</t>
  </si>
  <si>
    <t>STX</t>
  </si>
  <si>
    <t>SUN</t>
  </si>
  <si>
    <t>SUX</t>
  </si>
  <si>
    <t>SWF</t>
  </si>
  <si>
    <t>SYR</t>
  </si>
  <si>
    <t>TLH</t>
  </si>
  <si>
    <t>TOL</t>
  </si>
  <si>
    <t>TPA</t>
  </si>
  <si>
    <t>TRI</t>
  </si>
  <si>
    <t>TTN</t>
  </si>
  <si>
    <t>TUL</t>
  </si>
  <si>
    <t>TUS</t>
  </si>
  <si>
    <t>TVC</t>
  </si>
  <si>
    <t>TWF</t>
  </si>
  <si>
    <t>TXK</t>
  </si>
  <si>
    <t>TYR</t>
  </si>
  <si>
    <t>TYS</t>
  </si>
  <si>
    <t>UST</t>
  </si>
  <si>
    <t>VEL</t>
  </si>
  <si>
    <t>VLD</t>
  </si>
  <si>
    <t>VPS</t>
  </si>
  <si>
    <t>WRG</t>
  </si>
  <si>
    <t>WYS</t>
  </si>
  <si>
    <t>XNA</t>
  </si>
  <si>
    <t>YAK</t>
  </si>
  <si>
    <t>YUM</t>
  </si>
  <si>
    <t>Percentage of Cancelled</t>
  </si>
  <si>
    <t>Percentage of Delayed</t>
  </si>
  <si>
    <t>#total flights</t>
  </si>
  <si>
    <t># delayed</t>
  </si>
  <si>
    <t>number_of_cancellations</t>
  </si>
  <si>
    <t>Total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</si>
</sst>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42729"/>
      <name val="Consolas"/>
      <family val="3"/>
    </font>
    <font>
      <sz val="11"/>
      <color theme="1"/>
      <name val="Wingdings"/>
      <charset val="2"/>
    </font>
    <font>
      <sz val="9.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4" borderId="0" xfId="0" applyFill="1"/>
    <xf numFmtId="0" fontId="0" fillId="4" borderId="0" xfId="0" applyFont="1" applyFill="1" applyAlignment="1">
      <alignment vertical="center"/>
    </xf>
    <xf numFmtId="0" fontId="0" fillId="4" borderId="0" xfId="0" applyFont="1" applyFill="1"/>
    <xf numFmtId="0" fontId="1" fillId="4" borderId="0" xfId="0" applyFont="1" applyFill="1"/>
    <xf numFmtId="0" fontId="0" fillId="0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abSelected="1" topLeftCell="A55" zoomScaleNormal="100" workbookViewId="0">
      <selection activeCell="C37" sqref="C37:C49"/>
    </sheetView>
  </sheetViews>
  <sheetFormatPr defaultRowHeight="15" x14ac:dyDescent="0.25"/>
  <cols>
    <col min="4" max="4" width="19.42578125" customWidth="1"/>
    <col min="8" max="8" width="25.7109375" customWidth="1"/>
    <col min="13" max="13" width="15.7109375" customWidth="1"/>
    <col min="14" max="14" width="12.42578125" customWidth="1"/>
    <col min="15" max="15" width="12.140625" customWidth="1"/>
    <col min="16" max="16" width="19.140625" customWidth="1"/>
    <col min="20" max="20" width="23.28515625" customWidth="1"/>
    <col min="22" max="22" width="0.7109375" customWidth="1"/>
    <col min="23" max="23" width="20.28515625" customWidth="1"/>
  </cols>
  <sheetData>
    <row r="1" spans="1:24" x14ac:dyDescent="0.25">
      <c r="A1" t="s">
        <v>43</v>
      </c>
    </row>
    <row r="2" spans="1:24" x14ac:dyDescent="0.25">
      <c r="A2" s="5" t="s">
        <v>0</v>
      </c>
      <c r="B2" s="5" t="s">
        <v>3</v>
      </c>
      <c r="C2" s="6"/>
      <c r="D2" s="5" t="s">
        <v>2</v>
      </c>
      <c r="E2" s="5"/>
      <c r="F2" s="5" t="s">
        <v>4</v>
      </c>
      <c r="G2" s="6"/>
      <c r="H2" s="6" t="s">
        <v>5</v>
      </c>
      <c r="I2" s="6"/>
      <c r="J2" s="6"/>
      <c r="K2" s="6"/>
      <c r="L2" s="6"/>
      <c r="M2" s="6"/>
      <c r="N2" s="6" t="s">
        <v>4</v>
      </c>
      <c r="O2" s="6" t="s">
        <v>6</v>
      </c>
      <c r="P2" s="6" t="s">
        <v>8</v>
      </c>
      <c r="Q2" s="6"/>
      <c r="R2" s="6"/>
      <c r="S2" s="6"/>
      <c r="T2" s="6" t="s">
        <v>9</v>
      </c>
      <c r="U2" s="6"/>
      <c r="V2" s="6"/>
      <c r="W2" s="9" t="s">
        <v>76</v>
      </c>
      <c r="X2" s="6">
        <v>1261855</v>
      </c>
    </row>
    <row r="3" spans="1:24" x14ac:dyDescent="0.25">
      <c r="A3" s="5" t="s">
        <v>66</v>
      </c>
      <c r="B3" s="7">
        <v>725984</v>
      </c>
      <c r="C3" s="8"/>
      <c r="D3" s="7">
        <v>10919</v>
      </c>
      <c r="E3" s="5"/>
      <c r="F3" s="6">
        <f>(D3/B3) * 100</f>
        <v>1.5040276369727157</v>
      </c>
      <c r="G3" s="6"/>
      <c r="H3" s="5" t="s">
        <v>81</v>
      </c>
      <c r="I3" s="6">
        <v>5.0995818512585185</v>
      </c>
      <c r="J3" s="6"/>
      <c r="K3" s="6"/>
      <c r="L3" s="6"/>
      <c r="M3" s="5" t="s">
        <v>81</v>
      </c>
      <c r="N3" s="6">
        <v>5.0995818512585185</v>
      </c>
      <c r="O3" s="6">
        <v>19.353615024818289</v>
      </c>
      <c r="P3" s="6">
        <f>O3+N3</f>
        <v>24.453196876076809</v>
      </c>
      <c r="Q3" s="6"/>
      <c r="R3" s="6"/>
      <c r="S3" s="5" t="s">
        <v>75</v>
      </c>
      <c r="T3" s="6">
        <v>28.216917866164572</v>
      </c>
      <c r="U3" s="6"/>
      <c r="V3" s="6"/>
      <c r="W3" s="5" t="s">
        <v>77</v>
      </c>
      <c r="X3" s="7">
        <v>875881</v>
      </c>
    </row>
    <row r="4" spans="1:24" x14ac:dyDescent="0.25">
      <c r="A4" s="5" t="s">
        <v>71</v>
      </c>
      <c r="B4" s="7">
        <v>172521</v>
      </c>
      <c r="C4" s="8"/>
      <c r="D4" s="7">
        <v>669</v>
      </c>
      <c r="E4" s="5"/>
      <c r="F4" s="6">
        <f t="shared" ref="F4:F6" si="0">(D4/B4) * 100</f>
        <v>0.38777887909297998</v>
      </c>
      <c r="G4" s="6"/>
      <c r="H4" s="5" t="s">
        <v>78</v>
      </c>
      <c r="I4" s="6">
        <v>2.6628693111785964</v>
      </c>
      <c r="J4" s="6"/>
      <c r="K4" s="6"/>
      <c r="L4" s="6"/>
      <c r="M4" s="5" t="s">
        <v>78</v>
      </c>
      <c r="N4" s="6">
        <v>2.6628693111785964</v>
      </c>
      <c r="O4" s="6">
        <v>16.810531518174056</v>
      </c>
      <c r="P4" s="6">
        <f t="shared" ref="P4:P16" si="1">O4+N4</f>
        <v>19.473400829352652</v>
      </c>
      <c r="Q4" s="6"/>
      <c r="R4" s="6"/>
      <c r="S4" s="5" t="s">
        <v>81</v>
      </c>
      <c r="T4" s="6">
        <v>24.453196876076809</v>
      </c>
      <c r="U4" s="6"/>
      <c r="V4" s="6"/>
      <c r="W4" s="5" t="s">
        <v>66</v>
      </c>
      <c r="X4" s="7">
        <v>725984</v>
      </c>
    </row>
    <row r="5" spans="1:24" x14ac:dyDescent="0.25">
      <c r="A5" s="5" t="s">
        <v>69</v>
      </c>
      <c r="B5" s="7">
        <v>267048</v>
      </c>
      <c r="C5" s="8"/>
      <c r="D5" s="7">
        <v>4276</v>
      </c>
      <c r="E5" s="5"/>
      <c r="F5" s="6">
        <f t="shared" si="0"/>
        <v>1.6012102693148795</v>
      </c>
      <c r="G5" s="6"/>
      <c r="H5" s="5" t="s">
        <v>67</v>
      </c>
      <c r="I5" s="6">
        <v>2.0466497244797823</v>
      </c>
      <c r="J5" s="6"/>
      <c r="K5" s="6"/>
      <c r="L5" s="6"/>
      <c r="M5" s="5" t="s">
        <v>67</v>
      </c>
      <c r="N5" s="6">
        <v>2.0466497244797823</v>
      </c>
      <c r="O5" s="6">
        <v>14.363828846885182</v>
      </c>
      <c r="P5" s="6">
        <f t="shared" si="1"/>
        <v>16.410478571364965</v>
      </c>
      <c r="Q5" s="6"/>
      <c r="R5" s="6"/>
      <c r="S5" s="5" t="s">
        <v>65</v>
      </c>
      <c r="T5" s="6">
        <v>24.020121852780878</v>
      </c>
      <c r="U5" s="6"/>
      <c r="V5" s="6"/>
      <c r="W5" s="5" t="s">
        <v>70</v>
      </c>
      <c r="X5" s="7">
        <v>588353</v>
      </c>
    </row>
    <row r="6" spans="1:24" x14ac:dyDescent="0.25">
      <c r="A6" s="5" t="s">
        <v>77</v>
      </c>
      <c r="B6" s="7">
        <v>875881</v>
      </c>
      <c r="C6" s="8"/>
      <c r="D6" s="7">
        <v>3824</v>
      </c>
      <c r="E6" s="5"/>
      <c r="F6" s="6">
        <f t="shared" si="0"/>
        <v>0.43658898868681928</v>
      </c>
      <c r="G6" s="6"/>
      <c r="H6" s="5" t="s">
        <v>75</v>
      </c>
      <c r="I6" s="6">
        <v>1.7072900604026275</v>
      </c>
      <c r="J6" s="6"/>
      <c r="K6" s="6"/>
      <c r="L6" s="6"/>
      <c r="M6" s="5" t="s">
        <v>75</v>
      </c>
      <c r="N6" s="6">
        <v>1.7072900604026275</v>
      </c>
      <c r="O6" s="6">
        <v>26.509627805761944</v>
      </c>
      <c r="P6" s="6">
        <f t="shared" si="1"/>
        <v>28.216917866164572</v>
      </c>
      <c r="Q6" s="6"/>
      <c r="R6" s="6"/>
      <c r="S6" s="5" t="s">
        <v>68</v>
      </c>
      <c r="T6" s="6">
        <v>22.942318838651779</v>
      </c>
      <c r="U6" s="6"/>
      <c r="V6" s="6"/>
      <c r="W6" s="5" t="s">
        <v>78</v>
      </c>
      <c r="X6" s="7">
        <v>571977</v>
      </c>
    </row>
    <row r="7" spans="1:24" x14ac:dyDescent="0.25">
      <c r="A7" s="5" t="s">
        <v>78</v>
      </c>
      <c r="B7" s="7">
        <v>571977</v>
      </c>
      <c r="C7" s="8"/>
      <c r="D7" s="7">
        <v>15231</v>
      </c>
      <c r="E7" s="5"/>
      <c r="F7" s="6">
        <f t="shared" ref="F7:F16" si="2">(D7/B7) * 100</f>
        <v>2.6628693111785964</v>
      </c>
      <c r="G7" s="6"/>
      <c r="H7" s="5" t="s">
        <v>70</v>
      </c>
      <c r="I7" s="6">
        <v>1.6928612584621818</v>
      </c>
      <c r="J7" s="6"/>
      <c r="K7" s="6"/>
      <c r="L7" s="6"/>
      <c r="M7" s="5" t="s">
        <v>70</v>
      </c>
      <c r="N7" s="6">
        <v>1.6928612584621818</v>
      </c>
      <c r="O7" s="6">
        <v>16.126503824771646</v>
      </c>
      <c r="P7" s="6">
        <f t="shared" si="1"/>
        <v>17.819365083233826</v>
      </c>
      <c r="Q7" s="6"/>
      <c r="R7" s="6"/>
      <c r="S7" s="5" t="s">
        <v>69</v>
      </c>
      <c r="T7" s="6">
        <v>22.804010560155309</v>
      </c>
      <c r="U7" s="6"/>
      <c r="V7" s="6"/>
      <c r="W7" s="5" t="s">
        <v>65</v>
      </c>
      <c r="X7" s="7">
        <v>515723</v>
      </c>
    </row>
    <row r="8" spans="1:24" x14ac:dyDescent="0.25">
      <c r="A8" s="5" t="s">
        <v>68</v>
      </c>
      <c r="B8" s="7">
        <v>90836</v>
      </c>
      <c r="C8" s="8"/>
      <c r="D8" s="7">
        <v>588</v>
      </c>
      <c r="E8" s="5"/>
      <c r="F8" s="6">
        <f t="shared" si="2"/>
        <v>0.64732044563829316</v>
      </c>
      <c r="G8" s="6"/>
      <c r="H8" s="5" t="s">
        <v>69</v>
      </c>
      <c r="I8" s="6">
        <v>1.6012102693148795</v>
      </c>
      <c r="J8" s="6"/>
      <c r="K8" s="6"/>
      <c r="L8" s="6"/>
      <c r="M8" s="5" t="s">
        <v>69</v>
      </c>
      <c r="N8" s="6">
        <v>1.6012102693148795</v>
      </c>
      <c r="O8" s="6">
        <v>21.202800290840429</v>
      </c>
      <c r="P8" s="6">
        <f t="shared" si="1"/>
        <v>22.804010560155309</v>
      </c>
      <c r="Q8" s="6"/>
      <c r="R8" s="6"/>
      <c r="S8" s="9" t="s">
        <v>76</v>
      </c>
      <c r="T8" s="6">
        <v>21.630515517081548</v>
      </c>
      <c r="U8" s="6"/>
      <c r="V8" s="6"/>
      <c r="W8" s="5" t="s">
        <v>81</v>
      </c>
      <c r="X8" s="7">
        <v>294632</v>
      </c>
    </row>
    <row r="9" spans="1:24" x14ac:dyDescent="0.25">
      <c r="A9" s="5" t="s">
        <v>79</v>
      </c>
      <c r="B9" s="7">
        <v>76272</v>
      </c>
      <c r="C9" s="8"/>
      <c r="D9" s="7">
        <v>171</v>
      </c>
      <c r="E9" s="5"/>
      <c r="F9" s="6">
        <f t="shared" si="2"/>
        <v>0.22419760855884205</v>
      </c>
      <c r="G9" s="6"/>
      <c r="H9" s="5" t="s">
        <v>66</v>
      </c>
      <c r="I9" s="6">
        <v>1.5040276369727157</v>
      </c>
      <c r="J9" s="6"/>
      <c r="K9" s="6"/>
      <c r="L9" s="6"/>
      <c r="M9" s="5" t="s">
        <v>66</v>
      </c>
      <c r="N9" s="6">
        <v>1.5040276369727157</v>
      </c>
      <c r="O9" s="6">
        <v>16.656105084247855</v>
      </c>
      <c r="P9" s="6">
        <f t="shared" si="1"/>
        <v>18.16013272122057</v>
      </c>
      <c r="Q9" s="6"/>
      <c r="R9" s="6"/>
      <c r="S9" s="5" t="s">
        <v>78</v>
      </c>
      <c r="T9" s="6">
        <v>19.473400829352652</v>
      </c>
      <c r="U9" s="6"/>
      <c r="V9" s="6"/>
      <c r="W9" s="5" t="s">
        <v>69</v>
      </c>
      <c r="X9" s="7">
        <v>267048</v>
      </c>
    </row>
    <row r="10" spans="1:24" x14ac:dyDescent="0.25">
      <c r="A10" s="5" t="s">
        <v>81</v>
      </c>
      <c r="B10" s="7">
        <v>294632</v>
      </c>
      <c r="C10" s="8"/>
      <c r="D10" s="7">
        <v>15025</v>
      </c>
      <c r="E10" s="5"/>
      <c r="F10" s="6">
        <f t="shared" si="2"/>
        <v>5.0995818512585185</v>
      </c>
      <c r="G10" s="6"/>
      <c r="H10" s="5" t="s">
        <v>65</v>
      </c>
      <c r="I10" s="6">
        <v>1.2745214000539049</v>
      </c>
      <c r="J10" s="6"/>
      <c r="K10" s="6"/>
      <c r="L10" s="6"/>
      <c r="M10" s="5" t="s">
        <v>65</v>
      </c>
      <c r="N10" s="6">
        <v>1.2745214000539049</v>
      </c>
      <c r="O10" s="6">
        <v>22.745600452726972</v>
      </c>
      <c r="P10" s="6">
        <f t="shared" si="1"/>
        <v>24.020121852780878</v>
      </c>
      <c r="Q10" s="6"/>
      <c r="R10" s="6"/>
      <c r="S10" s="5" t="s">
        <v>82</v>
      </c>
      <c r="T10" s="6">
        <v>18.167292425879065</v>
      </c>
      <c r="U10" s="6"/>
      <c r="V10" s="6"/>
      <c r="W10" s="5" t="s">
        <v>67</v>
      </c>
      <c r="X10" s="7">
        <v>198715</v>
      </c>
    </row>
    <row r="11" spans="1:24" x14ac:dyDescent="0.25">
      <c r="A11" s="5" t="s">
        <v>75</v>
      </c>
      <c r="B11" s="7">
        <v>117379</v>
      </c>
      <c r="C11" s="8"/>
      <c r="D11" s="7">
        <v>2004</v>
      </c>
      <c r="E11" s="5"/>
      <c r="F11" s="6">
        <f t="shared" si="2"/>
        <v>1.7072900604026275</v>
      </c>
      <c r="G11" s="6"/>
      <c r="H11" s="9" t="s">
        <v>76</v>
      </c>
      <c r="I11" s="6">
        <v>1.2713822111098343</v>
      </c>
      <c r="J11" s="6"/>
      <c r="K11" s="6"/>
      <c r="L11" s="6"/>
      <c r="M11" s="9" t="s">
        <v>76</v>
      </c>
      <c r="N11" s="6">
        <v>1.2713822111098343</v>
      </c>
      <c r="O11" s="6">
        <v>20.359133305971714</v>
      </c>
      <c r="P11" s="6">
        <f t="shared" si="1"/>
        <v>21.630515517081548</v>
      </c>
      <c r="Q11" s="6"/>
      <c r="R11" s="6"/>
      <c r="S11" s="5" t="s">
        <v>66</v>
      </c>
      <c r="T11" s="6">
        <v>18.16013272122057</v>
      </c>
      <c r="U11" s="6"/>
      <c r="V11" s="6"/>
      <c r="W11" s="5" t="s">
        <v>71</v>
      </c>
      <c r="X11" s="7">
        <v>172521</v>
      </c>
    </row>
    <row r="12" spans="1:24" x14ac:dyDescent="0.25">
      <c r="A12" s="5" t="s">
        <v>70</v>
      </c>
      <c r="B12" s="7">
        <v>588353</v>
      </c>
      <c r="C12" s="8"/>
      <c r="D12" s="7">
        <v>9960</v>
      </c>
      <c r="E12" s="5"/>
      <c r="F12" s="6">
        <f t="shared" si="2"/>
        <v>1.6928612584621818</v>
      </c>
      <c r="G12" s="6"/>
      <c r="H12" s="5" t="s">
        <v>82</v>
      </c>
      <c r="I12" s="6">
        <v>0.86263993667512073</v>
      </c>
      <c r="J12" s="6"/>
      <c r="K12" s="6"/>
      <c r="L12" s="6"/>
      <c r="M12" s="5" t="s">
        <v>82</v>
      </c>
      <c r="N12" s="6">
        <v>0.86263993667512073</v>
      </c>
      <c r="O12" s="6">
        <v>17.304652489203946</v>
      </c>
      <c r="P12" s="6">
        <f t="shared" si="1"/>
        <v>18.167292425879065</v>
      </c>
      <c r="Q12" s="6"/>
      <c r="R12" s="6"/>
      <c r="S12" s="5" t="s">
        <v>70</v>
      </c>
      <c r="T12" s="6">
        <v>17.819365083233826</v>
      </c>
      <c r="U12" s="6"/>
      <c r="V12" s="6"/>
      <c r="W12" s="5" t="s">
        <v>75</v>
      </c>
      <c r="X12" s="7">
        <v>117379</v>
      </c>
    </row>
    <row r="13" spans="1:24" x14ac:dyDescent="0.25">
      <c r="A13" s="5" t="s">
        <v>65</v>
      </c>
      <c r="B13" s="7">
        <v>515723</v>
      </c>
      <c r="C13" s="8"/>
      <c r="D13" s="7">
        <v>6573</v>
      </c>
      <c r="E13" s="5"/>
      <c r="F13" s="6">
        <f t="shared" si="2"/>
        <v>1.2745214000539049</v>
      </c>
      <c r="G13" s="6"/>
      <c r="H13" s="5" t="s">
        <v>68</v>
      </c>
      <c r="I13" s="6">
        <v>0.64732044563829316</v>
      </c>
      <c r="J13" s="6"/>
      <c r="K13" s="6"/>
      <c r="L13" s="6"/>
      <c r="M13" s="5" t="s">
        <v>68</v>
      </c>
      <c r="N13" s="6">
        <v>0.64732044563829316</v>
      </c>
      <c r="O13" s="6">
        <v>22.294998393013486</v>
      </c>
      <c r="P13" s="6">
        <f t="shared" si="1"/>
        <v>22.942318838651779</v>
      </c>
      <c r="Q13" s="6"/>
      <c r="R13" s="6"/>
      <c r="S13" s="5" t="s">
        <v>67</v>
      </c>
      <c r="T13" s="6">
        <v>16.410478571364965</v>
      </c>
      <c r="U13" s="6"/>
      <c r="V13" s="6"/>
      <c r="W13" s="5" t="s">
        <v>68</v>
      </c>
      <c r="X13" s="7">
        <v>90836</v>
      </c>
    </row>
    <row r="14" spans="1:24" x14ac:dyDescent="0.25">
      <c r="A14" s="5" t="s">
        <v>67</v>
      </c>
      <c r="B14" s="7">
        <v>198715</v>
      </c>
      <c r="C14" s="8"/>
      <c r="D14" s="7">
        <v>4067</v>
      </c>
      <c r="E14" s="5"/>
      <c r="F14" s="6">
        <f t="shared" si="2"/>
        <v>2.0466497244797823</v>
      </c>
      <c r="G14" s="6"/>
      <c r="H14" s="5" t="s">
        <v>77</v>
      </c>
      <c r="I14" s="6">
        <v>0.43658898868681928</v>
      </c>
      <c r="J14" s="6"/>
      <c r="K14" s="6"/>
      <c r="L14" s="6"/>
      <c r="M14" s="5" t="s">
        <v>77</v>
      </c>
      <c r="N14" s="6">
        <v>0.43658898868681928</v>
      </c>
      <c r="O14" s="6">
        <v>13.53547123331032</v>
      </c>
      <c r="P14" s="6">
        <f t="shared" si="1"/>
        <v>13.97206022199714</v>
      </c>
      <c r="Q14" s="6"/>
      <c r="R14" s="6"/>
      <c r="S14" s="5" t="s">
        <v>77</v>
      </c>
      <c r="T14" s="6">
        <v>13.97206022199714</v>
      </c>
      <c r="U14" s="6"/>
      <c r="V14" s="6"/>
      <c r="W14" s="5" t="s">
        <v>79</v>
      </c>
      <c r="X14" s="7">
        <v>76272</v>
      </c>
    </row>
    <row r="15" spans="1:24" x14ac:dyDescent="0.25">
      <c r="A15" s="5" t="s">
        <v>82</v>
      </c>
      <c r="B15" s="7">
        <v>61903</v>
      </c>
      <c r="C15" s="8"/>
      <c r="D15" s="7">
        <v>534</v>
      </c>
      <c r="E15" s="5"/>
      <c r="F15" s="6">
        <f t="shared" si="2"/>
        <v>0.86263993667512073</v>
      </c>
      <c r="G15" s="6"/>
      <c r="H15" s="5" t="s">
        <v>71</v>
      </c>
      <c r="I15" s="6">
        <v>0.38777887909297998</v>
      </c>
      <c r="J15" s="6"/>
      <c r="K15" s="6"/>
      <c r="L15" s="6"/>
      <c r="M15" s="5" t="s">
        <v>71</v>
      </c>
      <c r="N15" s="6">
        <v>0.38777887909297998</v>
      </c>
      <c r="O15" s="6">
        <v>10.386040118351467</v>
      </c>
      <c r="P15" s="6">
        <f t="shared" si="1"/>
        <v>10.773818997444447</v>
      </c>
      <c r="Q15" s="6"/>
      <c r="R15" s="6"/>
      <c r="S15" s="5" t="s">
        <v>71</v>
      </c>
      <c r="T15" s="6">
        <v>10.773818997444447</v>
      </c>
      <c r="U15" s="6"/>
      <c r="V15" s="6"/>
      <c r="W15" s="5" t="s">
        <v>82</v>
      </c>
      <c r="X15" s="7">
        <v>61903</v>
      </c>
    </row>
    <row r="16" spans="1:24" x14ac:dyDescent="0.25">
      <c r="A16" s="9" t="s">
        <v>76</v>
      </c>
      <c r="B16" s="6">
        <v>1261855</v>
      </c>
      <c r="C16" s="6"/>
      <c r="D16" s="6">
        <v>16043</v>
      </c>
      <c r="E16" s="6"/>
      <c r="F16" s="6">
        <f t="shared" si="2"/>
        <v>1.2713822111098343</v>
      </c>
      <c r="G16" s="6"/>
      <c r="H16" s="5" t="s">
        <v>79</v>
      </c>
      <c r="I16" s="6">
        <v>0.22419760855884205</v>
      </c>
      <c r="J16" s="6"/>
      <c r="K16" s="6"/>
      <c r="L16" s="6"/>
      <c r="M16" s="5" t="s">
        <v>79</v>
      </c>
      <c r="N16" s="6">
        <v>0.22419760855884205</v>
      </c>
      <c r="O16" s="6">
        <v>6.8718541784395422</v>
      </c>
      <c r="P16" s="6">
        <f t="shared" si="1"/>
        <v>7.0960517869983839</v>
      </c>
      <c r="Q16" s="6"/>
      <c r="R16" s="6"/>
      <c r="S16" s="5" t="s">
        <v>79</v>
      </c>
      <c r="T16" s="6">
        <v>7.0960517869983839</v>
      </c>
      <c r="U16" s="6"/>
      <c r="V16" s="6"/>
      <c r="W16" s="6"/>
      <c r="X16" s="6"/>
    </row>
    <row r="17" spans="1:24" x14ac:dyDescent="0.25">
      <c r="A17" s="6"/>
      <c r="B17" s="6">
        <f>SUM(B3:B16)</f>
        <v>5819079</v>
      </c>
      <c r="C17" s="6"/>
      <c r="D17" s="6">
        <f>SUM(D3:D16)</f>
        <v>89884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6" t="s">
        <v>0</v>
      </c>
      <c r="B18" s="6"/>
      <c r="C18" s="6"/>
      <c r="D18" s="6" t="s">
        <v>19</v>
      </c>
      <c r="E18" s="6"/>
      <c r="F18" s="6" t="s">
        <v>6</v>
      </c>
      <c r="G18" s="6"/>
      <c r="H18" s="6" t="s">
        <v>7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6" t="s">
        <v>66</v>
      </c>
      <c r="B19" s="6">
        <v>714855</v>
      </c>
      <c r="C19" s="6"/>
      <c r="D19" s="6">
        <v>119067</v>
      </c>
      <c r="E19" s="6"/>
      <c r="F19" s="6">
        <f>(D19/B19) *100</f>
        <v>16.656105084247855</v>
      </c>
      <c r="G19" s="6"/>
      <c r="H19" s="6" t="s">
        <v>75</v>
      </c>
      <c r="I19" s="6">
        <v>26.509627805761944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6" t="s">
        <v>71</v>
      </c>
      <c r="B20" s="6">
        <v>171692</v>
      </c>
      <c r="C20" s="6"/>
      <c r="D20" s="6">
        <v>17832</v>
      </c>
      <c r="E20" s="6"/>
      <c r="F20" s="6">
        <f t="shared" ref="F20:F32" si="3">(D20/B20) *100</f>
        <v>10.386040118351467</v>
      </c>
      <c r="G20" s="6"/>
      <c r="H20" s="6" t="s">
        <v>65</v>
      </c>
      <c r="I20" s="6">
        <v>22.745600452726972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6" t="s">
        <v>69</v>
      </c>
      <c r="B21" s="6">
        <v>262687</v>
      </c>
      <c r="C21" s="6"/>
      <c r="D21" s="6">
        <v>55697</v>
      </c>
      <c r="E21" s="6"/>
      <c r="F21" s="6">
        <f t="shared" si="3"/>
        <v>21.202800290840429</v>
      </c>
      <c r="G21" s="6"/>
      <c r="H21" s="6" t="s">
        <v>68</v>
      </c>
      <c r="I21" s="6">
        <v>22.294998393013486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6" t="s">
        <v>77</v>
      </c>
      <c r="B22" s="6">
        <v>871946</v>
      </c>
      <c r="C22" s="6"/>
      <c r="D22" s="6">
        <v>118022</v>
      </c>
      <c r="E22" s="6"/>
      <c r="F22" s="6">
        <f t="shared" si="3"/>
        <v>13.53547123331032</v>
      </c>
      <c r="G22" s="6"/>
      <c r="H22" s="6" t="s">
        <v>69</v>
      </c>
      <c r="I22" s="6">
        <v>21.202800290840429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6" t="s">
        <v>78</v>
      </c>
      <c r="B23" s="6">
        <v>556425</v>
      </c>
      <c r="C23" s="6"/>
      <c r="D23" s="6">
        <v>93538</v>
      </c>
      <c r="E23" s="6"/>
      <c r="F23" s="6">
        <f t="shared" si="3"/>
        <v>16.810531518174056</v>
      </c>
      <c r="G23" s="6"/>
      <c r="H23" s="6" t="s">
        <v>76</v>
      </c>
      <c r="I23" s="6">
        <v>20.359133305971714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6" t="s">
        <v>68</v>
      </c>
      <c r="B24" s="6">
        <v>90231</v>
      </c>
      <c r="C24" s="6"/>
      <c r="D24" s="6">
        <v>20117</v>
      </c>
      <c r="E24" s="6"/>
      <c r="F24" s="6">
        <f t="shared" si="3"/>
        <v>22.294998393013486</v>
      </c>
      <c r="G24" s="6"/>
      <c r="H24" s="6" t="s">
        <v>81</v>
      </c>
      <c r="I24" s="6">
        <v>19.353615024818289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6" t="s">
        <v>79</v>
      </c>
      <c r="B25" s="6">
        <v>76093</v>
      </c>
      <c r="C25" s="6"/>
      <c r="D25" s="6">
        <v>5229</v>
      </c>
      <c r="E25" s="6"/>
      <c r="F25" s="6">
        <f t="shared" si="3"/>
        <v>6.8718541784395422</v>
      </c>
      <c r="G25" s="6"/>
      <c r="H25" s="6" t="s">
        <v>82</v>
      </c>
      <c r="I25" s="6">
        <v>17.304652489203946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6" t="s">
        <v>81</v>
      </c>
      <c r="B26" s="6">
        <v>279431</v>
      </c>
      <c r="C26" s="6"/>
      <c r="D26" s="6">
        <v>54080</v>
      </c>
      <c r="E26" s="6"/>
      <c r="F26" s="6">
        <f t="shared" si="3"/>
        <v>19.353615024818289</v>
      </c>
      <c r="G26" s="6"/>
      <c r="H26" s="6" t="s">
        <v>78</v>
      </c>
      <c r="I26" s="6">
        <v>16.810531518174056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6" t="s">
        <v>75</v>
      </c>
      <c r="B27" s="6">
        <v>115343</v>
      </c>
      <c r="C27" s="6"/>
      <c r="D27" s="6">
        <v>30577</v>
      </c>
      <c r="E27" s="6"/>
      <c r="F27" s="6">
        <f t="shared" si="3"/>
        <v>26.509627805761944</v>
      </c>
      <c r="G27" s="6"/>
      <c r="H27" s="6" t="s">
        <v>66</v>
      </c>
      <c r="I27" s="6">
        <v>16.656105084247855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6" t="s">
        <v>70</v>
      </c>
      <c r="B28" s="6">
        <v>577943</v>
      </c>
      <c r="C28" s="6"/>
      <c r="D28" s="6">
        <v>93202</v>
      </c>
      <c r="E28" s="6"/>
      <c r="F28" s="6">
        <f t="shared" si="3"/>
        <v>16.126503824771646</v>
      </c>
      <c r="G28" s="6"/>
      <c r="H28" s="6" t="s">
        <v>70</v>
      </c>
      <c r="I28" s="6">
        <v>16.126503824771646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5">
      <c r="A29" s="6" t="s">
        <v>65</v>
      </c>
      <c r="B29" s="6">
        <v>508916</v>
      </c>
      <c r="C29" s="6"/>
      <c r="D29" s="6">
        <v>115756</v>
      </c>
      <c r="E29" s="6"/>
      <c r="F29" s="6">
        <f t="shared" si="3"/>
        <v>22.745600452726972</v>
      </c>
      <c r="G29" s="6"/>
      <c r="H29" s="6" t="s">
        <v>67</v>
      </c>
      <c r="I29" s="6">
        <v>14.363828846885182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5">
      <c r="A30" s="6" t="s">
        <v>67</v>
      </c>
      <c r="B30" s="6">
        <v>194586</v>
      </c>
      <c r="C30" s="6"/>
      <c r="D30" s="6">
        <v>27950</v>
      </c>
      <c r="E30" s="6"/>
      <c r="F30" s="6">
        <f t="shared" si="3"/>
        <v>14.363828846885182</v>
      </c>
      <c r="G30" s="6"/>
      <c r="H30" s="6" t="s">
        <v>77</v>
      </c>
      <c r="I30" s="6">
        <v>13.53547123331032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5">
      <c r="A31" s="6" t="s">
        <v>82</v>
      </c>
      <c r="B31" s="6">
        <v>61365</v>
      </c>
      <c r="C31" s="6"/>
      <c r="D31" s="6">
        <v>10619</v>
      </c>
      <c r="E31" s="6"/>
      <c r="F31" s="6">
        <f t="shared" si="3"/>
        <v>17.304652489203946</v>
      </c>
      <c r="G31" s="6"/>
      <c r="H31" s="6" t="s">
        <v>71</v>
      </c>
      <c r="I31" s="6">
        <v>10.386040118351467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5">
      <c r="A32" s="6" t="s">
        <v>76</v>
      </c>
      <c r="B32" s="6">
        <v>1245053</v>
      </c>
      <c r="C32" s="6"/>
      <c r="D32" s="6">
        <v>253482</v>
      </c>
      <c r="E32" s="6"/>
      <c r="F32" s="6">
        <f t="shared" si="3"/>
        <v>20.359133305971714</v>
      </c>
      <c r="G32" s="6"/>
      <c r="H32" s="6" t="s">
        <v>79</v>
      </c>
      <c r="I32" s="6">
        <v>6.8718541784395422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5">
      <c r="D33">
        <f>SUM(D19:D32)</f>
        <v>1015168</v>
      </c>
    </row>
    <row r="34" spans="1:24" x14ac:dyDescent="0.25">
      <c r="A34" s="6" t="s">
        <v>44</v>
      </c>
    </row>
    <row r="35" spans="1:24" x14ac:dyDescent="0.25">
      <c r="A35" s="2" t="s">
        <v>13</v>
      </c>
      <c r="B35" s="2"/>
      <c r="C35" s="2"/>
      <c r="D35" s="2"/>
      <c r="E35" s="2" t="s">
        <v>14</v>
      </c>
      <c r="F35" s="2"/>
      <c r="G35" s="2"/>
      <c r="H35" s="2"/>
      <c r="I35" s="2"/>
      <c r="J35" s="2"/>
      <c r="K35" s="2"/>
      <c r="L35" s="2"/>
      <c r="M35" s="2"/>
      <c r="N35" s="2" t="s">
        <v>13</v>
      </c>
      <c r="O35" s="2"/>
      <c r="P35" s="2"/>
      <c r="Q35" s="2"/>
      <c r="R35" s="2" t="s">
        <v>14</v>
      </c>
      <c r="S35" s="2"/>
      <c r="T35" s="2"/>
      <c r="U35" s="2"/>
      <c r="V35" s="2"/>
      <c r="W35" s="2"/>
      <c r="X35" s="2"/>
    </row>
    <row r="36" spans="1:24" x14ac:dyDescent="0.25">
      <c r="A36" s="3" t="s">
        <v>77</v>
      </c>
      <c r="B36" s="2"/>
      <c r="C36" s="2"/>
      <c r="D36" s="2"/>
      <c r="E36" s="3" t="s">
        <v>82</v>
      </c>
      <c r="F36" s="2"/>
      <c r="G36" s="2"/>
      <c r="H36" s="2"/>
      <c r="I36" s="3" t="s">
        <v>75</v>
      </c>
      <c r="J36" s="2"/>
      <c r="K36" s="2"/>
      <c r="L36" s="2"/>
      <c r="M36" s="2"/>
      <c r="N36" s="3" t="s">
        <v>77</v>
      </c>
      <c r="O36" s="2"/>
      <c r="P36" s="2"/>
      <c r="Q36" s="2"/>
      <c r="R36" s="3" t="s">
        <v>82</v>
      </c>
      <c r="S36" s="2"/>
      <c r="T36" s="2"/>
      <c r="U36" s="2"/>
      <c r="V36" s="3" t="s">
        <v>75</v>
      </c>
      <c r="W36" s="2"/>
      <c r="X36" s="2"/>
    </row>
    <row r="37" spans="1:24" x14ac:dyDescent="0.25">
      <c r="A37" s="2" t="s">
        <v>10</v>
      </c>
      <c r="B37" s="2"/>
      <c r="C37" s="2" t="s">
        <v>12</v>
      </c>
      <c r="D37" s="2"/>
      <c r="E37" s="2" t="s">
        <v>10</v>
      </c>
      <c r="F37" s="2"/>
      <c r="G37" s="2" t="s">
        <v>12</v>
      </c>
      <c r="H37" s="2"/>
      <c r="I37" s="2" t="s">
        <v>10</v>
      </c>
      <c r="J37" s="2"/>
      <c r="K37" s="2" t="s">
        <v>12</v>
      </c>
      <c r="L37" s="2"/>
      <c r="M37" s="2"/>
      <c r="N37" s="2" t="s">
        <v>10</v>
      </c>
      <c r="O37" s="2"/>
      <c r="P37" s="2" t="s">
        <v>12</v>
      </c>
      <c r="Q37" s="2"/>
      <c r="R37" s="2" t="s">
        <v>10</v>
      </c>
      <c r="S37" s="2"/>
      <c r="T37" s="2" t="s">
        <v>12</v>
      </c>
      <c r="U37" s="2"/>
      <c r="V37" s="2" t="s">
        <v>10</v>
      </c>
      <c r="W37" s="2"/>
      <c r="X37" s="2" t="s">
        <v>12</v>
      </c>
    </row>
    <row r="38" spans="1:24" x14ac:dyDescent="0.25">
      <c r="A38" s="2">
        <v>1</v>
      </c>
      <c r="B38" s="2">
        <v>678</v>
      </c>
      <c r="C38" s="2">
        <f>B38/3824 *100</f>
        <v>17.730125523012553</v>
      </c>
      <c r="D38" s="2"/>
      <c r="E38" s="2">
        <v>1</v>
      </c>
      <c r="F38" s="2">
        <v>80</v>
      </c>
      <c r="G38" s="2">
        <f>(F38/534) * 100</f>
        <v>14.981273408239701</v>
      </c>
      <c r="H38" s="2"/>
      <c r="I38" s="2">
        <v>1</v>
      </c>
      <c r="J38" s="2">
        <v>98</v>
      </c>
      <c r="K38" s="2">
        <f>(J38/2004) * 100</f>
        <v>4.8902195608782435</v>
      </c>
      <c r="L38" s="2"/>
      <c r="M38" s="2"/>
      <c r="N38" s="2">
        <v>1</v>
      </c>
      <c r="O38" s="2">
        <v>7862</v>
      </c>
      <c r="P38" s="2">
        <f>O38/118022 *100</f>
        <v>6.661469895443223</v>
      </c>
      <c r="Q38" s="2"/>
      <c r="R38" s="2">
        <v>1</v>
      </c>
      <c r="S38" s="2">
        <v>702</v>
      </c>
      <c r="T38" s="2">
        <f>(S38/10619) * 100</f>
        <v>6.6107919766456362</v>
      </c>
      <c r="U38" s="2"/>
      <c r="V38" s="2">
        <v>1</v>
      </c>
      <c r="W38" s="2">
        <v>2073</v>
      </c>
      <c r="X38" s="2">
        <f>(W38/30577) * 100</f>
        <v>6.7796055858978965</v>
      </c>
    </row>
    <row r="39" spans="1:24" x14ac:dyDescent="0.25">
      <c r="A39" s="2">
        <v>2</v>
      </c>
      <c r="B39" s="2">
        <v>1696</v>
      </c>
      <c r="C39" s="2">
        <f t="shared" ref="C39:C49" si="4">B39/3824 *100</f>
        <v>44.35146443514644</v>
      </c>
      <c r="D39" s="2"/>
      <c r="E39" s="2">
        <v>2</v>
      </c>
      <c r="F39" s="2">
        <v>155</v>
      </c>
      <c r="G39" s="2">
        <f t="shared" ref="G39:G49" si="5">(F39/534) * 100</f>
        <v>29.026217228464418</v>
      </c>
      <c r="H39" s="2"/>
      <c r="I39" s="2">
        <v>2</v>
      </c>
      <c r="J39" s="2">
        <v>266</v>
      </c>
      <c r="K39" s="2">
        <f t="shared" ref="K39:K49" si="6">(J39/2004) * 100</f>
        <v>13.273453093812376</v>
      </c>
      <c r="L39" s="2"/>
      <c r="M39" s="2"/>
      <c r="N39" s="2">
        <v>2</v>
      </c>
      <c r="O39" s="2">
        <v>11509</v>
      </c>
      <c r="P39" s="2">
        <f t="shared" ref="P39:P49" si="7">O39/118022 *100</f>
        <v>9.7515717408618734</v>
      </c>
      <c r="Q39" s="2"/>
      <c r="R39" s="2">
        <v>2</v>
      </c>
      <c r="S39" s="2">
        <v>760</v>
      </c>
      <c r="T39" s="2">
        <f t="shared" ref="T39:T49" si="8">(S39/10619) * 100</f>
        <v>7.1569827667388646</v>
      </c>
      <c r="U39" s="2"/>
      <c r="V39" s="2">
        <v>2</v>
      </c>
      <c r="W39" s="2">
        <v>2188</v>
      </c>
      <c r="X39" s="2">
        <f t="shared" ref="X39:X49" si="9">(W39/30577) * 100</f>
        <v>7.1557052686659901</v>
      </c>
    </row>
    <row r="40" spans="1:24" x14ac:dyDescent="0.25">
      <c r="A40" s="2">
        <v>3</v>
      </c>
      <c r="B40" s="2">
        <v>524</v>
      </c>
      <c r="C40" s="2">
        <f t="shared" si="4"/>
        <v>13.702928870292888</v>
      </c>
      <c r="D40" s="2"/>
      <c r="E40" s="2">
        <v>3</v>
      </c>
      <c r="F40" s="2">
        <v>57</v>
      </c>
      <c r="G40" s="2">
        <f t="shared" si="5"/>
        <v>10.674157303370785</v>
      </c>
      <c r="H40" s="2"/>
      <c r="I40" s="2">
        <v>3</v>
      </c>
      <c r="J40" s="2">
        <v>139</v>
      </c>
      <c r="K40" s="2">
        <f t="shared" si="6"/>
        <v>6.9361277445109781</v>
      </c>
      <c r="L40" s="2"/>
      <c r="M40" s="2"/>
      <c r="N40" s="2">
        <v>3</v>
      </c>
      <c r="O40" s="2">
        <v>11192</v>
      </c>
      <c r="P40" s="2">
        <f t="shared" si="7"/>
        <v>9.4829777499110346</v>
      </c>
      <c r="Q40" s="2"/>
      <c r="R40" s="2">
        <v>3</v>
      </c>
      <c r="S40" s="2">
        <v>854</v>
      </c>
      <c r="T40" s="2">
        <f t="shared" si="8"/>
        <v>8.0421885299934068</v>
      </c>
      <c r="U40" s="2"/>
      <c r="V40" s="2">
        <v>3</v>
      </c>
      <c r="W40" s="2">
        <v>2077</v>
      </c>
      <c r="X40" s="2">
        <f t="shared" si="9"/>
        <v>6.792687313994179</v>
      </c>
    </row>
    <row r="41" spans="1:24" x14ac:dyDescent="0.25">
      <c r="A41" s="2">
        <v>4</v>
      </c>
      <c r="B41" s="2">
        <v>147</v>
      </c>
      <c r="C41" s="2">
        <f t="shared" si="4"/>
        <v>3.8441422594142258</v>
      </c>
      <c r="D41" s="2"/>
      <c r="E41" s="2">
        <v>4</v>
      </c>
      <c r="F41" s="2">
        <v>14</v>
      </c>
      <c r="G41" s="2">
        <f t="shared" si="5"/>
        <v>2.6217228464419478</v>
      </c>
      <c r="H41" s="2"/>
      <c r="I41" s="2">
        <v>4</v>
      </c>
      <c r="J41" s="2">
        <v>64</v>
      </c>
      <c r="K41" s="2">
        <f t="shared" si="6"/>
        <v>3.1936127744510974</v>
      </c>
      <c r="L41" s="2"/>
      <c r="M41" s="2"/>
      <c r="N41" s="2">
        <v>4</v>
      </c>
      <c r="O41" s="2">
        <v>8830</v>
      </c>
      <c r="P41" s="2">
        <f t="shared" si="7"/>
        <v>7.4816559624476797</v>
      </c>
      <c r="Q41" s="2"/>
      <c r="R41" s="2">
        <v>4</v>
      </c>
      <c r="S41" s="2">
        <v>633</v>
      </c>
      <c r="T41" s="2">
        <f t="shared" si="8"/>
        <v>5.9610132780864484</v>
      </c>
      <c r="U41" s="2"/>
      <c r="V41" s="2">
        <v>4</v>
      </c>
      <c r="W41" s="2">
        <v>1923</v>
      </c>
      <c r="X41" s="2">
        <f t="shared" si="9"/>
        <v>6.2890407822873406</v>
      </c>
    </row>
    <row r="42" spans="1:24" x14ac:dyDescent="0.25">
      <c r="A42" s="2">
        <v>5</v>
      </c>
      <c r="B42" s="2">
        <v>143</v>
      </c>
      <c r="C42" s="2">
        <f t="shared" si="4"/>
        <v>3.7395397489539746</v>
      </c>
      <c r="D42" s="2"/>
      <c r="E42" s="2">
        <v>5</v>
      </c>
      <c r="F42" s="2">
        <v>30</v>
      </c>
      <c r="G42" s="2">
        <f t="shared" si="5"/>
        <v>5.6179775280898872</v>
      </c>
      <c r="H42" s="2"/>
      <c r="I42" s="2">
        <v>5</v>
      </c>
      <c r="J42" s="2">
        <v>225</v>
      </c>
      <c r="K42" s="2">
        <f t="shared" si="6"/>
        <v>11.22754491017964</v>
      </c>
      <c r="L42" s="2"/>
      <c r="M42" s="2"/>
      <c r="N42" s="2">
        <v>5</v>
      </c>
      <c r="O42" s="2">
        <v>9491</v>
      </c>
      <c r="P42" s="2">
        <f t="shared" si="7"/>
        <v>8.0417210350612596</v>
      </c>
      <c r="Q42" s="2"/>
      <c r="R42" s="2">
        <v>5</v>
      </c>
      <c r="S42" s="2">
        <v>1107</v>
      </c>
      <c r="T42" s="2">
        <f t="shared" si="8"/>
        <v>10.424710424710424</v>
      </c>
      <c r="U42" s="2"/>
      <c r="V42" s="2">
        <v>5</v>
      </c>
      <c r="W42" s="2">
        <v>3382</v>
      </c>
      <c r="X42" s="2">
        <f t="shared" si="9"/>
        <v>11.060601105406025</v>
      </c>
    </row>
    <row r="43" spans="1:24" x14ac:dyDescent="0.25">
      <c r="A43" s="2">
        <v>6</v>
      </c>
      <c r="B43" s="2">
        <v>239</v>
      </c>
      <c r="C43" s="2">
        <f t="shared" si="4"/>
        <v>6.25</v>
      </c>
      <c r="D43" s="2"/>
      <c r="E43" s="2">
        <v>6</v>
      </c>
      <c r="F43" s="2">
        <v>21</v>
      </c>
      <c r="G43" s="2">
        <f t="shared" si="5"/>
        <v>3.9325842696629212</v>
      </c>
      <c r="H43" s="2"/>
      <c r="I43" s="2">
        <v>6</v>
      </c>
      <c r="J43" s="2">
        <v>479</v>
      </c>
      <c r="K43" s="2">
        <f t="shared" si="6"/>
        <v>23.902195608782435</v>
      </c>
      <c r="L43" s="2"/>
      <c r="M43" s="2"/>
      <c r="N43" s="2">
        <v>6</v>
      </c>
      <c r="O43" s="2">
        <v>13300</v>
      </c>
      <c r="P43" s="2">
        <f t="shared" si="7"/>
        <v>11.269085424751317</v>
      </c>
      <c r="Q43" s="2"/>
      <c r="R43" s="2">
        <v>6</v>
      </c>
      <c r="S43" s="2">
        <v>832</v>
      </c>
      <c r="T43" s="2">
        <f t="shared" si="8"/>
        <v>7.8350127130614942</v>
      </c>
      <c r="U43" s="2"/>
      <c r="V43" s="2">
        <v>6</v>
      </c>
      <c r="W43" s="2">
        <v>4193</v>
      </c>
      <c r="X43" s="2">
        <f t="shared" si="9"/>
        <v>13.7129214769271</v>
      </c>
    </row>
    <row r="44" spans="1:24" x14ac:dyDescent="0.25">
      <c r="A44" s="2">
        <v>7</v>
      </c>
      <c r="B44" s="2">
        <v>106</v>
      </c>
      <c r="C44" s="2">
        <f t="shared" si="4"/>
        <v>2.7719665271966525</v>
      </c>
      <c r="D44" s="2"/>
      <c r="E44" s="2">
        <v>7</v>
      </c>
      <c r="F44" s="2">
        <v>18</v>
      </c>
      <c r="G44" s="2">
        <f t="shared" si="5"/>
        <v>3.3707865168539324</v>
      </c>
      <c r="H44" s="2"/>
      <c r="I44" s="2">
        <v>7</v>
      </c>
      <c r="J44" s="2">
        <v>131</v>
      </c>
      <c r="K44" s="2">
        <f t="shared" si="6"/>
        <v>6.536926147704591</v>
      </c>
      <c r="L44" s="2"/>
      <c r="M44" s="2"/>
      <c r="N44" s="2">
        <v>7</v>
      </c>
      <c r="O44" s="2">
        <v>12442</v>
      </c>
      <c r="P44" s="2">
        <f t="shared" si="7"/>
        <v>10.542102319906459</v>
      </c>
      <c r="Q44" s="2"/>
      <c r="R44" s="2">
        <v>7</v>
      </c>
      <c r="S44" s="2">
        <v>1087</v>
      </c>
      <c r="T44" s="2">
        <f t="shared" si="8"/>
        <v>10.236368772954139</v>
      </c>
      <c r="U44" s="2"/>
      <c r="V44" s="2">
        <v>7</v>
      </c>
      <c r="W44" s="2">
        <v>2845</v>
      </c>
      <c r="X44" s="2">
        <f t="shared" si="9"/>
        <v>9.3043791084802301</v>
      </c>
    </row>
    <row r="45" spans="1:24" x14ac:dyDescent="0.25">
      <c r="A45" s="2">
        <v>8</v>
      </c>
      <c r="B45" s="2">
        <v>69</v>
      </c>
      <c r="C45" s="2">
        <f t="shared" si="4"/>
        <v>1.8043933054393304</v>
      </c>
      <c r="D45" s="2"/>
      <c r="E45" s="2">
        <v>8</v>
      </c>
      <c r="F45" s="2">
        <v>24</v>
      </c>
      <c r="G45" s="2">
        <f t="shared" si="5"/>
        <v>4.4943820224719104</v>
      </c>
      <c r="H45" s="2"/>
      <c r="I45" s="2">
        <v>8</v>
      </c>
      <c r="J45" s="2">
        <v>186</v>
      </c>
      <c r="K45" s="2">
        <f t="shared" si="6"/>
        <v>9.2814371257485018</v>
      </c>
      <c r="L45" s="2"/>
      <c r="M45" s="2"/>
      <c r="N45" s="2">
        <v>8</v>
      </c>
      <c r="O45" s="2">
        <v>11699</v>
      </c>
      <c r="P45" s="2">
        <f t="shared" si="7"/>
        <v>9.9125586755011774</v>
      </c>
      <c r="Q45" s="2"/>
      <c r="R45" s="2">
        <v>8</v>
      </c>
      <c r="S45" s="2">
        <v>1017</v>
      </c>
      <c r="T45" s="2">
        <f t="shared" si="8"/>
        <v>9.5771729918071387</v>
      </c>
      <c r="U45" s="2"/>
      <c r="V45" s="2">
        <v>8</v>
      </c>
      <c r="W45" s="2">
        <v>3348</v>
      </c>
      <c r="X45" s="2">
        <f t="shared" si="9"/>
        <v>10.949406416587632</v>
      </c>
    </row>
    <row r="46" spans="1:24" x14ac:dyDescent="0.25">
      <c r="A46" s="2">
        <v>9</v>
      </c>
      <c r="B46" s="2">
        <v>6</v>
      </c>
      <c r="C46" s="2">
        <f t="shared" si="4"/>
        <v>0.15690376569037656</v>
      </c>
      <c r="D46" s="2"/>
      <c r="E46" s="2">
        <v>9</v>
      </c>
      <c r="F46" s="2">
        <v>11</v>
      </c>
      <c r="G46" s="2">
        <f t="shared" si="5"/>
        <v>2.0599250936329585</v>
      </c>
      <c r="H46" s="2"/>
      <c r="I46" s="2">
        <v>9</v>
      </c>
      <c r="J46" s="2">
        <v>68</v>
      </c>
      <c r="K46" s="2">
        <f t="shared" si="6"/>
        <v>3.3932135728542914</v>
      </c>
      <c r="L46" s="2"/>
      <c r="M46" s="2"/>
      <c r="N46" s="2">
        <v>9</v>
      </c>
      <c r="O46" s="2">
        <v>6421</v>
      </c>
      <c r="P46" s="2">
        <f t="shared" si="7"/>
        <v>5.440511091152497</v>
      </c>
      <c r="Q46" s="2"/>
      <c r="R46" s="2">
        <v>9</v>
      </c>
      <c r="S46" s="2">
        <v>554</v>
      </c>
      <c r="T46" s="2">
        <f t="shared" si="8"/>
        <v>5.2170637536491196</v>
      </c>
      <c r="U46" s="2"/>
      <c r="V46" s="2">
        <v>9</v>
      </c>
      <c r="W46" s="2">
        <v>1947</v>
      </c>
      <c r="X46" s="2">
        <f t="shared" si="9"/>
        <v>6.3675311508650285</v>
      </c>
    </row>
    <row r="47" spans="1:24" x14ac:dyDescent="0.25">
      <c r="A47" s="2">
        <v>10</v>
      </c>
      <c r="B47" s="2">
        <v>17</v>
      </c>
      <c r="C47" s="2">
        <f t="shared" si="4"/>
        <v>0.44456066945606698</v>
      </c>
      <c r="D47" s="2"/>
      <c r="E47" s="2">
        <v>10</v>
      </c>
      <c r="F47" s="2">
        <v>23</v>
      </c>
      <c r="G47" s="2">
        <f t="shared" si="5"/>
        <v>4.3071161048689142</v>
      </c>
      <c r="H47" s="2"/>
      <c r="I47" s="2">
        <v>10</v>
      </c>
      <c r="J47" s="2">
        <v>61</v>
      </c>
      <c r="K47" s="2">
        <f t="shared" si="6"/>
        <v>3.0439121756487024</v>
      </c>
      <c r="L47" s="2"/>
      <c r="M47" s="2"/>
      <c r="N47" s="2">
        <v>10</v>
      </c>
      <c r="O47" s="2">
        <v>6262</v>
      </c>
      <c r="P47" s="2">
        <f>O47/118022 *100</f>
        <v>5.3057904458490786</v>
      </c>
      <c r="Q47" s="2"/>
      <c r="R47" s="2">
        <v>10</v>
      </c>
      <c r="S47" s="2">
        <v>830</v>
      </c>
      <c r="T47" s="2">
        <f t="shared" si="8"/>
        <v>7.8161785478858645</v>
      </c>
      <c r="U47" s="2"/>
      <c r="V47" s="2">
        <v>10</v>
      </c>
      <c r="W47" s="2">
        <v>1801</v>
      </c>
      <c r="X47" s="2">
        <f t="shared" si="9"/>
        <v>5.8900480753507543</v>
      </c>
    </row>
    <row r="48" spans="1:24" x14ac:dyDescent="0.25">
      <c r="A48" s="2">
        <v>11</v>
      </c>
      <c r="B48" s="2">
        <v>14</v>
      </c>
      <c r="C48" s="2">
        <f t="shared" si="4"/>
        <v>0.36610878661087864</v>
      </c>
      <c r="D48" s="2"/>
      <c r="E48" s="2">
        <v>11</v>
      </c>
      <c r="F48" s="2">
        <v>57</v>
      </c>
      <c r="G48" s="2">
        <f t="shared" si="5"/>
        <v>10.674157303370785</v>
      </c>
      <c r="H48" s="2"/>
      <c r="I48" s="2">
        <v>11</v>
      </c>
      <c r="J48" s="2">
        <v>105</v>
      </c>
      <c r="K48" s="2">
        <f t="shared" si="6"/>
        <v>5.2395209580838316</v>
      </c>
      <c r="L48" s="2"/>
      <c r="M48" s="2"/>
      <c r="N48" s="2">
        <v>11</v>
      </c>
      <c r="O48" s="2">
        <v>7448</v>
      </c>
      <c r="P48" s="2">
        <f t="shared" si="7"/>
        <v>6.3106878378607369</v>
      </c>
      <c r="Q48" s="2"/>
      <c r="R48" s="2">
        <v>11</v>
      </c>
      <c r="S48" s="2">
        <v>748</v>
      </c>
      <c r="T48" s="2">
        <f t="shared" si="8"/>
        <v>7.0439777756850921</v>
      </c>
      <c r="U48" s="2"/>
      <c r="V48" s="2">
        <v>11</v>
      </c>
      <c r="W48" s="2">
        <v>1993</v>
      </c>
      <c r="X48" s="2">
        <f t="shared" si="9"/>
        <v>6.517971023972267</v>
      </c>
    </row>
    <row r="49" spans="1:24" x14ac:dyDescent="0.25">
      <c r="A49" s="2">
        <v>12</v>
      </c>
      <c r="B49" s="2">
        <v>185</v>
      </c>
      <c r="C49" s="2">
        <f t="shared" si="4"/>
        <v>4.8378661087866108</v>
      </c>
      <c r="D49" s="2"/>
      <c r="E49" s="2">
        <v>12</v>
      </c>
      <c r="F49" s="2">
        <v>44</v>
      </c>
      <c r="G49" s="2">
        <f t="shared" si="5"/>
        <v>8.239700374531834</v>
      </c>
      <c r="H49" s="2"/>
      <c r="I49" s="2">
        <v>12</v>
      </c>
      <c r="J49" s="2">
        <v>182</v>
      </c>
      <c r="K49" s="2">
        <f t="shared" si="6"/>
        <v>9.0818363273453091</v>
      </c>
      <c r="L49" s="2"/>
      <c r="M49" s="2"/>
      <c r="N49" s="2">
        <v>12</v>
      </c>
      <c r="O49" s="2">
        <v>11566</v>
      </c>
      <c r="P49" s="2">
        <f t="shared" si="7"/>
        <v>9.799867821253665</v>
      </c>
      <c r="Q49" s="2"/>
      <c r="R49" s="2">
        <v>12</v>
      </c>
      <c r="S49" s="2">
        <v>1495</v>
      </c>
      <c r="T49" s="2">
        <f t="shared" si="8"/>
        <v>14.078538468782369</v>
      </c>
      <c r="U49" s="2"/>
      <c r="V49" s="2">
        <v>12</v>
      </c>
      <c r="W49" s="2">
        <v>2807</v>
      </c>
      <c r="X49" s="2">
        <f t="shared" si="9"/>
        <v>9.1801026915655566</v>
      </c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 t="s">
        <v>15</v>
      </c>
      <c r="B51" s="2">
        <v>3824</v>
      </c>
      <c r="C51" s="2"/>
      <c r="D51" s="2"/>
      <c r="E51" s="2" t="s">
        <v>11</v>
      </c>
      <c r="F51" s="4">
        <v>534</v>
      </c>
      <c r="G51" s="2"/>
      <c r="H51" s="2"/>
      <c r="I51" s="2" t="s">
        <v>11</v>
      </c>
      <c r="J51" s="4">
        <v>2004</v>
      </c>
      <c r="K51" s="2"/>
      <c r="L51" s="2"/>
      <c r="M51" s="2"/>
      <c r="N51" s="2" t="s">
        <v>16</v>
      </c>
      <c r="O51" s="2">
        <v>118022</v>
      </c>
      <c r="P51" s="2"/>
      <c r="Q51" s="2"/>
      <c r="R51" s="2" t="s">
        <v>16</v>
      </c>
      <c r="S51" s="2">
        <v>10619</v>
      </c>
      <c r="T51" s="2"/>
      <c r="U51" s="2"/>
      <c r="V51" s="2" t="s">
        <v>16</v>
      </c>
      <c r="W51" s="2">
        <v>30577</v>
      </c>
      <c r="X51" s="2"/>
    </row>
    <row r="52" spans="1:24" x14ac:dyDescent="0.25">
      <c r="A52" s="3" t="s">
        <v>66</v>
      </c>
      <c r="B52" s="2"/>
      <c r="C52" s="2"/>
      <c r="D52" s="2"/>
      <c r="E52" s="3" t="s">
        <v>79</v>
      </c>
      <c r="F52" s="2"/>
      <c r="G52" s="2"/>
      <c r="H52" s="2"/>
      <c r="I52" s="2"/>
      <c r="J52" s="2"/>
      <c r="K52" s="2"/>
      <c r="L52" s="2"/>
      <c r="M52" s="2"/>
      <c r="N52" s="3" t="s">
        <v>66</v>
      </c>
      <c r="O52" s="2"/>
      <c r="P52" s="2"/>
      <c r="Q52" s="2"/>
      <c r="R52" s="3" t="s">
        <v>79</v>
      </c>
      <c r="S52" s="2"/>
      <c r="T52" s="2"/>
      <c r="U52" s="2"/>
      <c r="V52" s="2"/>
      <c r="W52" s="2"/>
      <c r="X52" s="2"/>
    </row>
    <row r="53" spans="1:24" x14ac:dyDescent="0.25">
      <c r="A53" s="2" t="s">
        <v>10</v>
      </c>
      <c r="B53" s="2"/>
      <c r="C53" s="2" t="s">
        <v>12</v>
      </c>
      <c r="D53" s="2"/>
      <c r="E53" s="2" t="s">
        <v>10</v>
      </c>
      <c r="F53" s="2"/>
      <c r="G53" s="2" t="s">
        <v>12</v>
      </c>
      <c r="H53" s="2"/>
      <c r="I53" s="2"/>
      <c r="J53" s="2"/>
      <c r="K53" s="2"/>
      <c r="L53" s="2"/>
      <c r="M53" s="2"/>
      <c r="N53" s="2" t="s">
        <v>10</v>
      </c>
      <c r="O53" s="2"/>
      <c r="P53" s="2" t="s">
        <v>12</v>
      </c>
      <c r="Q53" s="2"/>
      <c r="R53" s="2" t="s">
        <v>10</v>
      </c>
      <c r="S53" s="2"/>
      <c r="T53" s="2" t="s">
        <v>12</v>
      </c>
      <c r="U53" s="2"/>
      <c r="V53" s="2"/>
      <c r="W53" s="2"/>
      <c r="X53" s="2"/>
    </row>
    <row r="54" spans="1:24" x14ac:dyDescent="0.25">
      <c r="A54" s="2">
        <v>1</v>
      </c>
      <c r="B54" s="2">
        <v>900</v>
      </c>
      <c r="C54" s="2">
        <f>B54/10919 *100</f>
        <v>8.2425130506456643</v>
      </c>
      <c r="D54" s="2"/>
      <c r="E54" s="2">
        <v>1</v>
      </c>
      <c r="F54" s="2">
        <v>26</v>
      </c>
      <c r="G54" s="2">
        <f>F54/171 *100</f>
        <v>15.204678362573098</v>
      </c>
      <c r="H54" s="2"/>
      <c r="I54" s="2"/>
      <c r="J54" s="2"/>
      <c r="K54" s="2"/>
      <c r="L54" s="2"/>
      <c r="M54" s="2"/>
      <c r="N54" s="2">
        <v>1</v>
      </c>
      <c r="O54" s="2">
        <v>8534</v>
      </c>
      <c r="P54" s="2">
        <f>O54/119067 *100</f>
        <v>7.1673931483954414</v>
      </c>
      <c r="Q54" s="2"/>
      <c r="R54" s="2">
        <v>1</v>
      </c>
      <c r="S54" s="2">
        <v>553</v>
      </c>
      <c r="T54" s="2">
        <f>S54/5229 *100</f>
        <v>10.575635876840696</v>
      </c>
      <c r="U54" s="2"/>
      <c r="V54" s="2"/>
      <c r="W54" s="2"/>
      <c r="X54" s="2"/>
    </row>
    <row r="55" spans="1:24" x14ac:dyDescent="0.25">
      <c r="A55" s="2">
        <v>2</v>
      </c>
      <c r="B55" s="2">
        <v>2554</v>
      </c>
      <c r="C55" s="2">
        <f t="shared" ref="C55:C65" si="10">B55/10919 *100</f>
        <v>23.390420368165582</v>
      </c>
      <c r="D55" s="2"/>
      <c r="E55" s="2">
        <v>2</v>
      </c>
      <c r="F55" s="2">
        <v>3</v>
      </c>
      <c r="G55" s="2">
        <f t="shared" ref="G55:G65" si="11">F55/171 *100</f>
        <v>1.7543859649122806</v>
      </c>
      <c r="H55" s="2"/>
      <c r="I55" s="2"/>
      <c r="J55" s="2"/>
      <c r="K55" s="2"/>
      <c r="L55" s="2"/>
      <c r="M55" s="2"/>
      <c r="N55" s="2">
        <v>2</v>
      </c>
      <c r="O55" s="2">
        <v>6656</v>
      </c>
      <c r="P55" s="2">
        <f t="shared" ref="P55:P65" si="12">O55/119067 *100</f>
        <v>5.5901299268479097</v>
      </c>
      <c r="Q55" s="2"/>
      <c r="R55" s="2">
        <v>2</v>
      </c>
      <c r="S55" s="2">
        <v>551</v>
      </c>
      <c r="T55" s="2">
        <f t="shared" ref="T55:T65" si="13">S55/5229 *100</f>
        <v>10.537387645821381</v>
      </c>
      <c r="U55" s="2"/>
      <c r="V55" s="2"/>
      <c r="W55" s="2"/>
      <c r="X55" s="2"/>
    </row>
    <row r="56" spans="1:24" x14ac:dyDescent="0.25">
      <c r="A56" s="2">
        <v>3</v>
      </c>
      <c r="B56" s="2">
        <v>1428</v>
      </c>
      <c r="C56" s="2">
        <f t="shared" si="10"/>
        <v>13.078120707024452</v>
      </c>
      <c r="D56" s="2"/>
      <c r="E56" s="2">
        <v>3</v>
      </c>
      <c r="F56" s="2">
        <v>13</v>
      </c>
      <c r="G56" s="2">
        <f t="shared" si="11"/>
        <v>7.6023391812865491</v>
      </c>
      <c r="H56" s="2"/>
      <c r="I56" s="2"/>
      <c r="J56" s="2"/>
      <c r="K56" s="2"/>
      <c r="L56" s="2"/>
      <c r="M56" s="2"/>
      <c r="N56" s="2">
        <v>3</v>
      </c>
      <c r="O56" s="2">
        <v>8973</v>
      </c>
      <c r="P56" s="2">
        <f t="shared" si="12"/>
        <v>7.5360931240394056</v>
      </c>
      <c r="Q56" s="2"/>
      <c r="R56" s="2">
        <v>3</v>
      </c>
      <c r="S56" s="2">
        <v>435</v>
      </c>
      <c r="T56" s="2">
        <f t="shared" si="13"/>
        <v>8.3189902467010892</v>
      </c>
      <c r="U56" s="2"/>
      <c r="V56" s="2"/>
      <c r="W56" s="2"/>
      <c r="X56" s="2"/>
    </row>
    <row r="57" spans="1:24" x14ac:dyDescent="0.25">
      <c r="A57" s="2">
        <v>4</v>
      </c>
      <c r="B57" s="2">
        <v>354</v>
      </c>
      <c r="C57" s="2">
        <f t="shared" si="10"/>
        <v>3.2420551332539613</v>
      </c>
      <c r="D57" s="2"/>
      <c r="E57" s="2">
        <v>4</v>
      </c>
      <c r="F57" s="2">
        <v>11</v>
      </c>
      <c r="G57" s="2">
        <f t="shared" si="11"/>
        <v>6.4327485380116958</v>
      </c>
      <c r="H57" s="2"/>
      <c r="I57" s="2"/>
      <c r="J57" s="2"/>
      <c r="K57" s="2"/>
      <c r="L57" s="2"/>
      <c r="M57" s="2"/>
      <c r="N57" s="2">
        <v>4</v>
      </c>
      <c r="O57" s="2">
        <v>8146</v>
      </c>
      <c r="P57" s="2">
        <f t="shared" si="12"/>
        <v>6.8415261995347159</v>
      </c>
      <c r="Q57" s="2"/>
      <c r="R57" s="2">
        <v>4</v>
      </c>
      <c r="S57" s="2">
        <v>205</v>
      </c>
      <c r="T57" s="2">
        <f t="shared" si="13"/>
        <v>3.9204436794798245</v>
      </c>
      <c r="U57" s="2"/>
      <c r="V57" s="2"/>
      <c r="W57" s="2"/>
      <c r="X57" s="2"/>
    </row>
    <row r="58" spans="1:24" x14ac:dyDescent="0.25">
      <c r="A58" s="2">
        <v>5</v>
      </c>
      <c r="B58" s="2">
        <v>884</v>
      </c>
      <c r="C58" s="2">
        <f t="shared" si="10"/>
        <v>8.0959794853008518</v>
      </c>
      <c r="D58" s="2"/>
      <c r="E58" s="2">
        <v>5</v>
      </c>
      <c r="F58" s="2">
        <v>7</v>
      </c>
      <c r="G58" s="2">
        <f t="shared" si="11"/>
        <v>4.0935672514619883</v>
      </c>
      <c r="H58" s="2"/>
      <c r="I58" s="2"/>
      <c r="J58" s="2"/>
      <c r="K58" s="2"/>
      <c r="L58" s="2"/>
      <c r="M58" s="2"/>
      <c r="N58" s="2">
        <v>5</v>
      </c>
      <c r="O58" s="2">
        <v>8193</v>
      </c>
      <c r="P58" s="2">
        <f t="shared" si="12"/>
        <v>6.8809997732369172</v>
      </c>
      <c r="Q58" s="2"/>
      <c r="R58" s="2">
        <v>5</v>
      </c>
      <c r="S58" s="2">
        <v>298</v>
      </c>
      <c r="T58" s="2">
        <f t="shared" si="13"/>
        <v>5.6989864218779882</v>
      </c>
      <c r="U58" s="2"/>
      <c r="V58" s="2"/>
      <c r="W58" s="2"/>
      <c r="X58" s="2"/>
    </row>
    <row r="59" spans="1:24" x14ac:dyDescent="0.25">
      <c r="A59" s="2">
        <v>6</v>
      </c>
      <c r="B59" s="2">
        <v>539</v>
      </c>
      <c r="C59" s="2">
        <f t="shared" si="10"/>
        <v>4.9363494825533474</v>
      </c>
      <c r="D59" s="2"/>
      <c r="E59" s="2">
        <v>6</v>
      </c>
      <c r="F59" s="2">
        <v>10</v>
      </c>
      <c r="G59" s="2">
        <f t="shared" si="11"/>
        <v>5.8479532163742682</v>
      </c>
      <c r="H59" s="2"/>
      <c r="I59" s="2"/>
      <c r="J59" s="2"/>
      <c r="K59" s="2"/>
      <c r="L59" s="2"/>
      <c r="M59" s="2"/>
      <c r="N59" s="2">
        <v>6</v>
      </c>
      <c r="O59" s="2">
        <v>9687</v>
      </c>
      <c r="P59" s="2">
        <f t="shared" si="12"/>
        <v>8.1357554990047625</v>
      </c>
      <c r="Q59" s="2"/>
      <c r="R59" s="2">
        <v>6</v>
      </c>
      <c r="S59" s="2">
        <v>295</v>
      </c>
      <c r="T59" s="2">
        <f t="shared" si="13"/>
        <v>5.6416140753490147</v>
      </c>
      <c r="U59" s="2"/>
      <c r="V59" s="2"/>
      <c r="W59" s="2"/>
      <c r="X59" s="2"/>
    </row>
    <row r="60" spans="1:24" x14ac:dyDescent="0.25">
      <c r="A60" s="2">
        <v>7</v>
      </c>
      <c r="B60" s="2">
        <v>562</v>
      </c>
      <c r="C60" s="2">
        <f t="shared" si="10"/>
        <v>5.1469914827365137</v>
      </c>
      <c r="D60" s="2"/>
      <c r="E60" s="2">
        <v>7</v>
      </c>
      <c r="F60" s="2">
        <v>11</v>
      </c>
      <c r="G60" s="2">
        <f t="shared" si="11"/>
        <v>6.4327485380116958</v>
      </c>
      <c r="H60" s="2"/>
      <c r="I60" s="2"/>
      <c r="J60" s="2"/>
      <c r="K60" s="2"/>
      <c r="L60" s="2"/>
      <c r="M60" s="2"/>
      <c r="N60" s="2">
        <v>7</v>
      </c>
      <c r="O60" s="2">
        <v>14524</v>
      </c>
      <c r="P60" s="2">
        <f t="shared" si="12"/>
        <v>12.198174137250456</v>
      </c>
      <c r="Q60" s="2"/>
      <c r="R60" s="2">
        <v>7</v>
      </c>
      <c r="S60" s="2">
        <v>484</v>
      </c>
      <c r="T60" s="2">
        <f t="shared" si="13"/>
        <v>9.2560719066743165</v>
      </c>
      <c r="U60" s="2"/>
      <c r="V60" s="2"/>
      <c r="W60" s="2"/>
      <c r="X60" s="2"/>
    </row>
    <row r="61" spans="1:24" x14ac:dyDescent="0.25">
      <c r="A61" s="2">
        <v>8</v>
      </c>
      <c r="B61" s="2">
        <v>790</v>
      </c>
      <c r="C61" s="2">
        <f t="shared" si="10"/>
        <v>7.2350947889000832</v>
      </c>
      <c r="D61" s="2"/>
      <c r="E61" s="2">
        <v>8</v>
      </c>
      <c r="F61" s="2">
        <v>44</v>
      </c>
      <c r="G61" s="2">
        <f t="shared" si="11"/>
        <v>25.730994152046783</v>
      </c>
      <c r="H61" s="2"/>
      <c r="I61" s="2"/>
      <c r="J61" s="2"/>
      <c r="K61" s="2"/>
      <c r="L61" s="2"/>
      <c r="M61" s="2"/>
      <c r="N61" s="2">
        <v>8</v>
      </c>
      <c r="O61" s="2">
        <v>13766</v>
      </c>
      <c r="P61" s="2">
        <f t="shared" si="12"/>
        <v>11.561557778393677</v>
      </c>
      <c r="Q61" s="2"/>
      <c r="R61" s="2">
        <v>8</v>
      </c>
      <c r="S61" s="2">
        <v>858</v>
      </c>
      <c r="T61" s="2">
        <f t="shared" si="13"/>
        <v>16.408491107286288</v>
      </c>
      <c r="U61" s="2"/>
      <c r="V61" s="2"/>
      <c r="W61" s="2"/>
      <c r="X61" s="2"/>
    </row>
    <row r="62" spans="1:24" x14ac:dyDescent="0.25">
      <c r="A62" s="2">
        <v>9</v>
      </c>
      <c r="B62" s="2">
        <v>353</v>
      </c>
      <c r="C62" s="2">
        <f t="shared" si="10"/>
        <v>3.2328967854199102</v>
      </c>
      <c r="D62" s="2"/>
      <c r="E62" s="2">
        <v>9</v>
      </c>
      <c r="F62" s="2">
        <v>24</v>
      </c>
      <c r="G62" s="2">
        <f t="shared" si="11"/>
        <v>14.035087719298245</v>
      </c>
      <c r="H62" s="2"/>
      <c r="I62" s="2"/>
      <c r="J62" s="2"/>
      <c r="K62" s="2"/>
      <c r="L62" s="2"/>
      <c r="M62" s="2"/>
      <c r="N62" s="2">
        <v>9</v>
      </c>
      <c r="O62" s="2">
        <v>8978</v>
      </c>
      <c r="P62" s="2">
        <f t="shared" si="12"/>
        <v>7.5402924403907043</v>
      </c>
      <c r="Q62" s="2"/>
      <c r="R62" s="2">
        <v>9</v>
      </c>
      <c r="S62" s="2">
        <v>661</v>
      </c>
      <c r="T62" s="2">
        <f t="shared" si="13"/>
        <v>12.641040351883726</v>
      </c>
      <c r="U62" s="2"/>
      <c r="V62" s="2"/>
      <c r="W62" s="2"/>
      <c r="X62" s="2"/>
    </row>
    <row r="63" spans="1:24" x14ac:dyDescent="0.25">
      <c r="A63" s="2">
        <v>10</v>
      </c>
      <c r="B63" s="2">
        <v>725</v>
      </c>
      <c r="C63" s="2">
        <f t="shared" si="10"/>
        <v>6.639802179686785</v>
      </c>
      <c r="D63" s="2"/>
      <c r="E63" s="2">
        <v>10</v>
      </c>
      <c r="F63" s="2">
        <v>12</v>
      </c>
      <c r="G63" s="2">
        <f t="shared" si="11"/>
        <v>7.0175438596491224</v>
      </c>
      <c r="H63" s="2"/>
      <c r="I63" s="2"/>
      <c r="J63" s="2"/>
      <c r="K63" s="2"/>
      <c r="L63" s="2"/>
      <c r="M63" s="2"/>
      <c r="N63" s="2">
        <v>10</v>
      </c>
      <c r="O63" s="2">
        <v>9075</v>
      </c>
      <c r="P63" s="2">
        <f t="shared" si="12"/>
        <v>7.6217591776058855</v>
      </c>
      <c r="Q63" s="2"/>
      <c r="R63" s="2">
        <v>10</v>
      </c>
      <c r="S63" s="2">
        <v>358</v>
      </c>
      <c r="T63" s="2">
        <f t="shared" si="13"/>
        <v>6.8464333524574483</v>
      </c>
      <c r="U63" s="2"/>
      <c r="V63" s="2"/>
      <c r="W63" s="2"/>
      <c r="X63" s="2"/>
    </row>
    <row r="64" spans="1:24" x14ac:dyDescent="0.25">
      <c r="A64" s="2">
        <v>11</v>
      </c>
      <c r="B64" s="2">
        <v>552</v>
      </c>
      <c r="C64" s="2">
        <f t="shared" si="10"/>
        <v>5.055408004396007</v>
      </c>
      <c r="D64" s="2"/>
      <c r="E64" s="2">
        <v>11</v>
      </c>
      <c r="F64" s="2">
        <v>5</v>
      </c>
      <c r="G64" s="2">
        <f t="shared" si="11"/>
        <v>2.9239766081871341</v>
      </c>
      <c r="H64" s="2"/>
      <c r="I64" s="2"/>
      <c r="J64" s="2"/>
      <c r="K64" s="2"/>
      <c r="L64" s="2"/>
      <c r="M64" s="2"/>
      <c r="N64" s="2">
        <v>11</v>
      </c>
      <c r="O64" s="2">
        <v>9921</v>
      </c>
      <c r="P64" s="2">
        <f t="shared" si="12"/>
        <v>8.3322835042455097</v>
      </c>
      <c r="Q64" s="2"/>
      <c r="R64" s="2">
        <v>11</v>
      </c>
      <c r="S64" s="2">
        <v>249</v>
      </c>
      <c r="T64" s="2">
        <f t="shared" si="13"/>
        <v>4.7619047619047619</v>
      </c>
      <c r="U64" s="2"/>
      <c r="V64" s="2"/>
      <c r="W64" s="2"/>
      <c r="X64" s="2"/>
    </row>
    <row r="65" spans="1:24" x14ac:dyDescent="0.25">
      <c r="A65" s="2">
        <v>12</v>
      </c>
      <c r="B65" s="2">
        <v>1278</v>
      </c>
      <c r="C65" s="2">
        <f t="shared" si="10"/>
        <v>11.704368531916842</v>
      </c>
      <c r="D65" s="2"/>
      <c r="E65" s="2">
        <v>12</v>
      </c>
      <c r="F65" s="2">
        <v>5</v>
      </c>
      <c r="G65" s="2">
        <f t="shared" si="11"/>
        <v>2.9239766081871341</v>
      </c>
      <c r="H65" s="2"/>
      <c r="I65" s="2"/>
      <c r="J65" s="2"/>
      <c r="K65" s="2"/>
      <c r="L65" s="2"/>
      <c r="M65" s="2"/>
      <c r="N65" s="2">
        <v>12</v>
      </c>
      <c r="O65" s="2">
        <v>12614</v>
      </c>
      <c r="P65" s="2">
        <f t="shared" si="12"/>
        <v>10.594035291054617</v>
      </c>
      <c r="Q65" s="2"/>
      <c r="R65" s="2">
        <v>12</v>
      </c>
      <c r="S65" s="2">
        <v>282</v>
      </c>
      <c r="T65" s="2">
        <f t="shared" si="13"/>
        <v>5.393000573723465</v>
      </c>
      <c r="U65" s="2"/>
      <c r="V65" s="2"/>
      <c r="W65" s="2"/>
      <c r="X65" s="2"/>
    </row>
    <row r="66" spans="1:24" x14ac:dyDescent="0.25">
      <c r="A66" s="2"/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4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 t="s">
        <v>15</v>
      </c>
      <c r="B67" s="2">
        <v>10919</v>
      </c>
      <c r="C67" s="2"/>
      <c r="D67" s="2"/>
      <c r="E67" s="2" t="s">
        <v>15</v>
      </c>
      <c r="F67" s="4">
        <v>171</v>
      </c>
      <c r="G67" s="2"/>
      <c r="H67" s="2"/>
      <c r="I67" s="2"/>
      <c r="J67" s="2"/>
      <c r="K67" s="2"/>
      <c r="L67" s="2"/>
      <c r="M67" s="2"/>
      <c r="N67" s="2" t="s">
        <v>16</v>
      </c>
      <c r="O67" s="2">
        <v>119067</v>
      </c>
      <c r="P67" s="2"/>
      <c r="Q67" s="2"/>
      <c r="R67" s="2" t="s">
        <v>16</v>
      </c>
      <c r="S67" s="2">
        <v>5229</v>
      </c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10" t="s">
        <v>45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x14ac:dyDescent="0.25">
      <c r="A71" s="11" t="s">
        <v>17</v>
      </c>
      <c r="B71" s="11"/>
      <c r="C71" s="11"/>
      <c r="D71" s="11"/>
      <c r="E71" s="11"/>
      <c r="F71" s="11"/>
      <c r="G71" s="11"/>
      <c r="H71" s="11"/>
      <c r="I71" s="11"/>
      <c r="J71" s="11" t="s">
        <v>18</v>
      </c>
      <c r="K71" s="11"/>
      <c r="L71" s="11"/>
      <c r="M71" s="11"/>
      <c r="N71" s="11"/>
      <c r="O71" s="11"/>
      <c r="P71" s="1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1" t="s">
        <v>0</v>
      </c>
      <c r="B72" s="11" t="s">
        <v>20</v>
      </c>
      <c r="C72" s="11" t="s">
        <v>11</v>
      </c>
      <c r="D72" s="11" t="s">
        <v>1</v>
      </c>
      <c r="E72" s="11"/>
      <c r="F72" s="11"/>
      <c r="G72" s="11"/>
      <c r="H72" s="11"/>
      <c r="I72" s="11"/>
      <c r="J72" s="11" t="s">
        <v>0</v>
      </c>
      <c r="K72" s="11"/>
      <c r="L72" s="11"/>
      <c r="M72" s="11"/>
      <c r="N72" s="11"/>
      <c r="O72" s="11"/>
      <c r="P72" s="1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1" t="s">
        <v>66</v>
      </c>
      <c r="B73" s="11">
        <v>7306</v>
      </c>
      <c r="C73" s="12">
        <v>10919</v>
      </c>
      <c r="D73" s="11">
        <f>B73/C73 *100</f>
        <v>66.910889275574675</v>
      </c>
      <c r="E73" s="11"/>
      <c r="F73" s="11" t="s">
        <v>77</v>
      </c>
      <c r="G73" s="11"/>
      <c r="H73" s="11">
        <v>77.745815899581601</v>
      </c>
      <c r="I73" s="11"/>
      <c r="J73" s="11" t="s">
        <v>66</v>
      </c>
      <c r="K73" s="11">
        <v>9118</v>
      </c>
      <c r="L73" s="11">
        <v>119067</v>
      </c>
      <c r="M73" s="11">
        <f>K73/L73  *100</f>
        <v>7.6578732982270488</v>
      </c>
      <c r="N73" s="11"/>
      <c r="O73" s="11" t="s">
        <v>81</v>
      </c>
      <c r="P73" s="11"/>
      <c r="Q73" s="1">
        <v>15.319896449704142</v>
      </c>
      <c r="R73" s="1"/>
      <c r="S73" s="1"/>
      <c r="T73" s="1"/>
      <c r="U73" s="1"/>
      <c r="V73" s="1"/>
      <c r="W73" s="1"/>
      <c r="X73" s="1"/>
    </row>
    <row r="74" spans="1:24" x14ac:dyDescent="0.25">
      <c r="A74" s="11" t="s">
        <v>71</v>
      </c>
      <c r="B74" s="11">
        <v>317</v>
      </c>
      <c r="C74" s="12">
        <v>669</v>
      </c>
      <c r="D74" s="11">
        <f t="shared" ref="D74:D86" si="14">B74/C74 *100</f>
        <v>47.384155455904335</v>
      </c>
      <c r="E74" s="11"/>
      <c r="F74" s="11" t="s">
        <v>66</v>
      </c>
      <c r="G74" s="11"/>
      <c r="H74" s="11">
        <v>66.910889275574675</v>
      </c>
      <c r="I74" s="11"/>
      <c r="J74" s="11" t="s">
        <v>71</v>
      </c>
      <c r="K74" s="11">
        <v>686</v>
      </c>
      <c r="L74" s="11">
        <v>17832</v>
      </c>
      <c r="M74" s="11">
        <f t="shared" ref="M74:M86" si="15">K74/L74  *100</f>
        <v>3.8470165993719156</v>
      </c>
      <c r="N74" s="11"/>
      <c r="O74" s="11" t="s">
        <v>77</v>
      </c>
      <c r="P74" s="11"/>
      <c r="Q74" s="1">
        <v>9.2245513548321494</v>
      </c>
      <c r="R74" s="1"/>
      <c r="S74" s="1"/>
      <c r="T74" s="1"/>
      <c r="U74" s="1"/>
      <c r="V74" s="1"/>
      <c r="W74" s="1"/>
      <c r="X74" s="1"/>
    </row>
    <row r="75" spans="1:24" x14ac:dyDescent="0.25">
      <c r="A75" s="11" t="s">
        <v>69</v>
      </c>
      <c r="B75" s="11">
        <v>2464</v>
      </c>
      <c r="C75" s="12">
        <v>4276</v>
      </c>
      <c r="D75" s="11">
        <f t="shared" si="14"/>
        <v>57.623947614593071</v>
      </c>
      <c r="E75" s="11"/>
      <c r="F75" s="11" t="s">
        <v>67</v>
      </c>
      <c r="G75" s="11"/>
      <c r="H75" s="11">
        <v>61.224489795918366</v>
      </c>
      <c r="I75" s="11"/>
      <c r="J75" s="11" t="s">
        <v>69</v>
      </c>
      <c r="K75" s="11">
        <v>2031</v>
      </c>
      <c r="L75" s="11">
        <v>55697</v>
      </c>
      <c r="M75" s="11">
        <f t="shared" si="15"/>
        <v>3.6465159703395158</v>
      </c>
      <c r="N75" s="11"/>
      <c r="O75" s="11" t="s">
        <v>82</v>
      </c>
      <c r="P75" s="11"/>
      <c r="Q75" s="1">
        <v>9.1439871927676801</v>
      </c>
      <c r="R75" s="1"/>
      <c r="S75" s="1"/>
      <c r="T75" s="1"/>
      <c r="U75" s="1"/>
      <c r="V75" s="1"/>
      <c r="W75" s="1"/>
      <c r="X75" s="1"/>
    </row>
    <row r="76" spans="1:24" x14ac:dyDescent="0.25">
      <c r="A76" s="11" t="s">
        <v>77</v>
      </c>
      <c r="B76" s="11">
        <v>2973</v>
      </c>
      <c r="C76" s="12">
        <v>3824</v>
      </c>
      <c r="D76" s="11">
        <f t="shared" si="14"/>
        <v>77.745815899581601</v>
      </c>
      <c r="E76" s="11"/>
      <c r="F76" s="11" t="s">
        <v>81</v>
      </c>
      <c r="G76" s="11"/>
      <c r="H76" s="11">
        <v>60.991680532445926</v>
      </c>
      <c r="I76" s="11"/>
      <c r="J76" s="11" t="s">
        <v>77</v>
      </c>
      <c r="K76" s="11">
        <v>10887</v>
      </c>
      <c r="L76" s="11">
        <v>118022</v>
      </c>
      <c r="M76" s="11">
        <f t="shared" si="15"/>
        <v>9.2245513548321494</v>
      </c>
      <c r="N76" s="11"/>
      <c r="O76" s="11" t="s">
        <v>66</v>
      </c>
      <c r="P76" s="11"/>
      <c r="Q76" s="1">
        <v>7.6578732982270488</v>
      </c>
      <c r="R76" s="1"/>
      <c r="S76" s="1"/>
      <c r="T76" s="1"/>
      <c r="U76" s="1"/>
      <c r="V76" s="1"/>
      <c r="W76" s="1"/>
      <c r="X76" s="1"/>
    </row>
    <row r="77" spans="1:24" x14ac:dyDescent="0.25">
      <c r="A77" s="11" t="s">
        <v>78</v>
      </c>
      <c r="B77" s="11">
        <v>5082</v>
      </c>
      <c r="C77" s="12">
        <v>15231</v>
      </c>
      <c r="D77" s="11">
        <f t="shared" si="14"/>
        <v>33.366161118770925</v>
      </c>
      <c r="E77" s="11"/>
      <c r="F77" s="11" t="s">
        <v>69</v>
      </c>
      <c r="G77" s="11"/>
      <c r="H77" s="11">
        <v>57.623947614593071</v>
      </c>
      <c r="I77" s="11"/>
      <c r="J77" s="11" t="s">
        <v>78</v>
      </c>
      <c r="K77" s="11">
        <v>2462</v>
      </c>
      <c r="L77" s="11">
        <v>93538</v>
      </c>
      <c r="M77" s="11">
        <f t="shared" si="15"/>
        <v>2.6320853556843207</v>
      </c>
      <c r="N77" s="11"/>
      <c r="O77" s="11" t="s">
        <v>65</v>
      </c>
      <c r="P77" s="11"/>
      <c r="Q77" s="1">
        <v>5.9841390511075021</v>
      </c>
      <c r="R77" s="1"/>
      <c r="S77" s="1"/>
      <c r="T77" s="1"/>
      <c r="U77" s="1"/>
      <c r="V77" s="1"/>
      <c r="W77" s="1"/>
      <c r="X77" s="1"/>
    </row>
    <row r="78" spans="1:24" x14ac:dyDescent="0.25">
      <c r="A78" s="11" t="s">
        <v>68</v>
      </c>
      <c r="B78" s="11">
        <v>280</v>
      </c>
      <c r="C78" s="12">
        <v>588</v>
      </c>
      <c r="D78" s="11">
        <f t="shared" si="14"/>
        <v>47.619047619047613</v>
      </c>
      <c r="E78" s="11"/>
      <c r="F78" s="11" t="s">
        <v>70</v>
      </c>
      <c r="G78" s="11"/>
      <c r="H78" s="11">
        <v>55.612449799196781</v>
      </c>
      <c r="I78" s="11"/>
      <c r="J78" s="11" t="s">
        <v>68</v>
      </c>
      <c r="K78" s="11">
        <v>474</v>
      </c>
      <c r="L78" s="11">
        <v>20117</v>
      </c>
      <c r="M78" s="11">
        <f t="shared" si="15"/>
        <v>2.3562161356067008</v>
      </c>
      <c r="N78" s="11"/>
      <c r="O78" s="11" t="s">
        <v>79</v>
      </c>
      <c r="P78" s="11"/>
      <c r="Q78" s="1">
        <v>5.5842417288200421</v>
      </c>
      <c r="R78" s="1"/>
      <c r="S78" s="1"/>
      <c r="T78" s="1"/>
      <c r="U78" s="1"/>
      <c r="V78" s="1"/>
      <c r="W78" s="1"/>
      <c r="X78" s="1"/>
    </row>
    <row r="79" spans="1:24" x14ac:dyDescent="0.25">
      <c r="A79" s="11" t="s">
        <v>79</v>
      </c>
      <c r="B79" s="11">
        <v>1</v>
      </c>
      <c r="C79" s="12">
        <v>171</v>
      </c>
      <c r="D79" s="11">
        <f t="shared" si="14"/>
        <v>0.58479532163742687</v>
      </c>
      <c r="E79" s="11"/>
      <c r="F79" s="11" t="s">
        <v>76</v>
      </c>
      <c r="G79" s="11"/>
      <c r="H79" s="11">
        <v>55.120613351617529</v>
      </c>
      <c r="I79" s="11"/>
      <c r="J79" s="11" t="s">
        <v>79</v>
      </c>
      <c r="K79" s="11">
        <v>292</v>
      </c>
      <c r="L79" s="11">
        <v>5229</v>
      </c>
      <c r="M79" s="11">
        <f t="shared" si="15"/>
        <v>5.5842417288200421</v>
      </c>
      <c r="N79" s="11"/>
      <c r="O79" s="11" t="s">
        <v>67</v>
      </c>
      <c r="P79" s="11"/>
      <c r="Q79" s="1">
        <v>5.0912343470483004</v>
      </c>
      <c r="R79" s="1"/>
      <c r="S79" s="1"/>
      <c r="T79" s="1"/>
      <c r="U79" s="1"/>
      <c r="V79" s="1"/>
      <c r="W79" s="1"/>
      <c r="X79" s="1"/>
    </row>
    <row r="80" spans="1:24" x14ac:dyDescent="0.25">
      <c r="A80" s="11" t="s">
        <v>81</v>
      </c>
      <c r="B80" s="11">
        <v>9164</v>
      </c>
      <c r="C80" s="12">
        <v>15025</v>
      </c>
      <c r="D80" s="11">
        <f t="shared" si="14"/>
        <v>60.991680532445926</v>
      </c>
      <c r="E80" s="11"/>
      <c r="F80" s="11" t="s">
        <v>75</v>
      </c>
      <c r="G80" s="11"/>
      <c r="H80" s="11">
        <v>53.293413173652695</v>
      </c>
      <c r="I80" s="11"/>
      <c r="J80" s="11" t="s">
        <v>81</v>
      </c>
      <c r="K80" s="11">
        <v>8285</v>
      </c>
      <c r="L80" s="11">
        <v>54080</v>
      </c>
      <c r="M80" s="11">
        <f t="shared" si="15"/>
        <v>15.319896449704142</v>
      </c>
      <c r="N80" s="11"/>
      <c r="O80" s="11" t="s">
        <v>70</v>
      </c>
      <c r="P80" s="11"/>
      <c r="Q80" s="1">
        <v>4.0449775755885069</v>
      </c>
      <c r="R80" s="1"/>
      <c r="S80" s="1"/>
      <c r="T80" s="1"/>
      <c r="U80" s="1"/>
      <c r="V80" s="1"/>
      <c r="W80" s="1"/>
      <c r="X80" s="1"/>
    </row>
    <row r="81" spans="1:24" x14ac:dyDescent="0.25">
      <c r="A81" s="11" t="s">
        <v>75</v>
      </c>
      <c r="B81" s="11">
        <v>1068</v>
      </c>
      <c r="C81" s="12">
        <v>2004</v>
      </c>
      <c r="D81" s="11">
        <f t="shared" si="14"/>
        <v>53.293413173652695</v>
      </c>
      <c r="E81" s="11"/>
      <c r="F81" s="11" t="s">
        <v>65</v>
      </c>
      <c r="G81" s="11"/>
      <c r="H81" s="11">
        <v>50.387950707439522</v>
      </c>
      <c r="I81" s="11"/>
      <c r="J81" s="11" t="s">
        <v>75</v>
      </c>
      <c r="K81" s="11">
        <v>823</v>
      </c>
      <c r="L81" s="11">
        <v>30577</v>
      </c>
      <c r="M81" s="11">
        <f t="shared" si="15"/>
        <v>2.6915655558099223</v>
      </c>
      <c r="N81" s="11"/>
      <c r="O81" s="11" t="s">
        <v>71</v>
      </c>
      <c r="P81" s="11"/>
      <c r="Q81" s="1">
        <v>3.8470165993719156</v>
      </c>
      <c r="R81" s="1"/>
      <c r="S81" s="1"/>
      <c r="T81" s="1"/>
      <c r="U81" s="1"/>
      <c r="V81" s="1"/>
      <c r="W81" s="1"/>
      <c r="X81" s="1"/>
    </row>
    <row r="82" spans="1:24" x14ac:dyDescent="0.25">
      <c r="A82" s="11" t="s">
        <v>70</v>
      </c>
      <c r="B82" s="11">
        <v>5539</v>
      </c>
      <c r="C82" s="12">
        <v>9960</v>
      </c>
      <c r="D82" s="11">
        <f t="shared" si="14"/>
        <v>55.612449799196781</v>
      </c>
      <c r="E82" s="11"/>
      <c r="F82" s="11" t="s">
        <v>68</v>
      </c>
      <c r="G82" s="11"/>
      <c r="H82" s="11">
        <v>47.619047619047613</v>
      </c>
      <c r="I82" s="11"/>
      <c r="J82" s="11" t="s">
        <v>70</v>
      </c>
      <c r="K82" s="11">
        <v>3770</v>
      </c>
      <c r="L82" s="11">
        <v>93202</v>
      </c>
      <c r="M82" s="11">
        <f t="shared" si="15"/>
        <v>4.0449775755885069</v>
      </c>
      <c r="N82" s="11"/>
      <c r="O82" s="11" t="s">
        <v>76</v>
      </c>
      <c r="P82" s="11"/>
      <c r="Q82" s="1">
        <v>3.7750215005404724</v>
      </c>
      <c r="R82" s="1"/>
      <c r="S82" s="1"/>
      <c r="T82" s="1"/>
      <c r="U82" s="1"/>
      <c r="V82" s="1"/>
      <c r="W82" s="1"/>
      <c r="X82" s="1"/>
    </row>
    <row r="83" spans="1:24" x14ac:dyDescent="0.25">
      <c r="A83" s="11" t="s">
        <v>65</v>
      </c>
      <c r="B83" s="11">
        <v>3312</v>
      </c>
      <c r="C83" s="12">
        <v>6573</v>
      </c>
      <c r="D83" s="11">
        <f t="shared" si="14"/>
        <v>50.387950707439522</v>
      </c>
      <c r="E83" s="11"/>
      <c r="F83" s="11" t="s">
        <v>71</v>
      </c>
      <c r="G83" s="11"/>
      <c r="H83" s="11">
        <v>47.384155455904335</v>
      </c>
      <c r="I83" s="11"/>
      <c r="J83" s="11" t="s">
        <v>65</v>
      </c>
      <c r="K83" s="11">
        <v>6927</v>
      </c>
      <c r="L83" s="11">
        <v>115756</v>
      </c>
      <c r="M83" s="11">
        <f t="shared" si="15"/>
        <v>5.9841390511075021</v>
      </c>
      <c r="N83" s="11"/>
      <c r="O83" s="11" t="s">
        <v>69</v>
      </c>
      <c r="P83" s="11"/>
      <c r="Q83" s="1">
        <v>3.6465159703395158</v>
      </c>
      <c r="R83" s="1"/>
      <c r="S83" s="1"/>
      <c r="T83" s="1"/>
      <c r="U83" s="1"/>
      <c r="V83" s="1"/>
      <c r="W83" s="1"/>
      <c r="X83" s="1"/>
    </row>
    <row r="84" spans="1:24" x14ac:dyDescent="0.25">
      <c r="A84" s="11" t="s">
        <v>67</v>
      </c>
      <c r="B84" s="11">
        <v>2490</v>
      </c>
      <c r="C84" s="12">
        <v>4067</v>
      </c>
      <c r="D84" s="11">
        <f t="shared" si="14"/>
        <v>61.224489795918366</v>
      </c>
      <c r="E84" s="11"/>
      <c r="F84" s="11" t="s">
        <v>78</v>
      </c>
      <c r="G84" s="11"/>
      <c r="H84" s="11">
        <v>33.366161118770925</v>
      </c>
      <c r="I84" s="11"/>
      <c r="J84" s="11" t="s">
        <v>67</v>
      </c>
      <c r="K84" s="11">
        <v>1423</v>
      </c>
      <c r="L84" s="11">
        <v>27950</v>
      </c>
      <c r="M84" s="11">
        <f t="shared" si="15"/>
        <v>5.0912343470483004</v>
      </c>
      <c r="N84" s="11"/>
      <c r="O84" s="11" t="s">
        <v>75</v>
      </c>
      <c r="P84" s="11"/>
      <c r="Q84" s="1">
        <v>2.6915655558099223</v>
      </c>
      <c r="R84" s="1"/>
      <c r="S84" s="1"/>
      <c r="T84" s="1"/>
      <c r="U84" s="1"/>
      <c r="V84" s="1"/>
      <c r="W84" s="1"/>
      <c r="X84" s="1"/>
    </row>
    <row r="85" spans="1:24" x14ac:dyDescent="0.25">
      <c r="A85" s="11" t="s">
        <v>82</v>
      </c>
      <c r="B85" s="11">
        <v>12</v>
      </c>
      <c r="C85" s="12">
        <v>534</v>
      </c>
      <c r="D85" s="11">
        <f t="shared" si="14"/>
        <v>2.2471910112359552</v>
      </c>
      <c r="E85" s="11"/>
      <c r="F85" s="11" t="s">
        <v>82</v>
      </c>
      <c r="G85" s="11"/>
      <c r="H85" s="11">
        <v>2.2471910112359552</v>
      </c>
      <c r="I85" s="11"/>
      <c r="J85" s="11" t="s">
        <v>82</v>
      </c>
      <c r="K85" s="11">
        <v>971</v>
      </c>
      <c r="L85" s="11">
        <v>10619</v>
      </c>
      <c r="M85" s="11">
        <f t="shared" si="15"/>
        <v>9.1439871927676801</v>
      </c>
      <c r="N85" s="11"/>
      <c r="O85" s="11" t="s">
        <v>78</v>
      </c>
      <c r="P85" s="11"/>
      <c r="Q85" s="1">
        <v>2.6320853556843207</v>
      </c>
      <c r="R85" s="1"/>
      <c r="S85" s="1"/>
      <c r="T85" s="1"/>
      <c r="U85" s="1"/>
      <c r="V85" s="1"/>
      <c r="W85" s="1"/>
      <c r="X85" s="1"/>
    </row>
    <row r="86" spans="1:24" x14ac:dyDescent="0.25">
      <c r="A86" s="11" t="s">
        <v>76</v>
      </c>
      <c r="B86" s="11">
        <v>8843</v>
      </c>
      <c r="C86" s="11">
        <v>16043</v>
      </c>
      <c r="D86" s="11">
        <f t="shared" si="14"/>
        <v>55.120613351617529</v>
      </c>
      <c r="E86" s="11"/>
      <c r="F86" s="11" t="s">
        <v>79</v>
      </c>
      <c r="G86" s="11"/>
      <c r="H86" s="11">
        <v>0.58479532163742687</v>
      </c>
      <c r="I86" s="11"/>
      <c r="J86" s="11" t="s">
        <v>76</v>
      </c>
      <c r="K86" s="11">
        <v>9569</v>
      </c>
      <c r="L86" s="11">
        <v>253482</v>
      </c>
      <c r="M86" s="11">
        <f t="shared" si="15"/>
        <v>3.7750215005404724</v>
      </c>
      <c r="N86" s="11"/>
      <c r="O86" s="11" t="s">
        <v>68</v>
      </c>
      <c r="P86" s="11"/>
      <c r="Q86" s="1">
        <v>2.3562161356067008</v>
      </c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B88">
        <f>SUM(B73:B86)</f>
        <v>48851</v>
      </c>
      <c r="K88">
        <f>SUM(K73:K86)</f>
        <v>57718</v>
      </c>
    </row>
    <row r="89" spans="1:24" x14ac:dyDescent="0.25">
      <c r="A89" s="13"/>
    </row>
    <row r="91" spans="1:24" x14ac:dyDescent="0.25">
      <c r="A91" t="s">
        <v>46</v>
      </c>
    </row>
    <row r="92" spans="1:24" x14ac:dyDescent="0.25">
      <c r="A92" s="14"/>
      <c r="B92" s="14"/>
      <c r="C92" s="14"/>
      <c r="D92" s="14"/>
      <c r="E92" s="14"/>
      <c r="F92" s="14"/>
      <c r="G92" s="14" t="s">
        <v>26</v>
      </c>
      <c r="H92" s="14"/>
      <c r="I92" s="14"/>
      <c r="J92" s="14"/>
      <c r="K92" s="14" t="s">
        <v>25</v>
      </c>
      <c r="L92" s="14"/>
      <c r="M92" s="14"/>
      <c r="N92" s="14"/>
      <c r="O92" s="14" t="s">
        <v>24</v>
      </c>
      <c r="P92" s="14"/>
      <c r="Q92" s="14"/>
      <c r="R92" s="14"/>
      <c r="S92" s="14"/>
      <c r="T92" s="14"/>
    </row>
    <row r="93" spans="1:24" x14ac:dyDescent="0.25">
      <c r="A93" s="14" t="s">
        <v>72</v>
      </c>
      <c r="B93" s="14"/>
      <c r="C93" s="14" t="s">
        <v>21</v>
      </c>
      <c r="D93" s="14" t="s">
        <v>1</v>
      </c>
      <c r="E93" s="14"/>
      <c r="F93" s="14"/>
      <c r="G93" s="14" t="s">
        <v>10</v>
      </c>
      <c r="H93" s="14"/>
      <c r="I93" s="14" t="s">
        <v>1</v>
      </c>
      <c r="J93" s="14"/>
      <c r="K93" s="14" t="s">
        <v>10</v>
      </c>
      <c r="L93" s="14"/>
      <c r="M93" s="14" t="s">
        <v>1</v>
      </c>
      <c r="N93" s="14"/>
      <c r="O93" s="14" t="s">
        <v>10</v>
      </c>
      <c r="P93" s="14"/>
      <c r="Q93" s="14" t="s">
        <v>27</v>
      </c>
      <c r="R93" s="14"/>
      <c r="S93" s="14" t="s">
        <v>10</v>
      </c>
      <c r="T93" s="14" t="s">
        <v>400</v>
      </c>
    </row>
    <row r="94" spans="1:24" x14ac:dyDescent="0.25">
      <c r="A94" s="14" t="s">
        <v>22</v>
      </c>
      <c r="B94" s="14"/>
      <c r="C94" s="15">
        <v>25262</v>
      </c>
      <c r="D94" s="14">
        <f>C94/89884 * 100</f>
        <v>28.105113257086913</v>
      </c>
      <c r="E94" s="14"/>
      <c r="F94" s="14"/>
      <c r="G94" s="14">
        <v>1</v>
      </c>
      <c r="H94" s="14">
        <v>2874</v>
      </c>
      <c r="I94" s="14">
        <f>H94/25262 *100</f>
        <v>11.376771435357453</v>
      </c>
      <c r="J94" s="14"/>
      <c r="K94" s="14">
        <v>1</v>
      </c>
      <c r="L94" s="14">
        <v>7020</v>
      </c>
      <c r="M94" s="14">
        <f t="shared" ref="M94:M105" si="16">L94/48851 * 100</f>
        <v>14.370227835663549</v>
      </c>
      <c r="N94" s="14"/>
      <c r="O94" s="14">
        <v>1</v>
      </c>
      <c r="P94" s="14">
        <v>2087</v>
      </c>
      <c r="Q94" s="14">
        <f>P94/15749 *100</f>
        <v>13.251635024445996</v>
      </c>
      <c r="R94" s="14"/>
      <c r="S94" s="14">
        <v>1</v>
      </c>
      <c r="T94" s="14">
        <f>SUM(I94,M94,Q94)</f>
        <v>38.998634295466999</v>
      </c>
    </row>
    <row r="95" spans="1:24" x14ac:dyDescent="0.25">
      <c r="A95" s="14" t="s">
        <v>25</v>
      </c>
      <c r="B95" s="14"/>
      <c r="C95" s="14">
        <v>48851</v>
      </c>
      <c r="D95" s="14">
        <f t="shared" ref="D95:D97" si="17">C95/89884 * 100</f>
        <v>54.348938632014601</v>
      </c>
      <c r="E95" s="14"/>
      <c r="F95" s="14"/>
      <c r="G95" s="14">
        <v>2</v>
      </c>
      <c r="H95" s="14">
        <v>2815</v>
      </c>
      <c r="I95" s="14">
        <f t="shared" ref="I95:I105" si="18">H95/25262 *100</f>
        <v>11.143219064207109</v>
      </c>
      <c r="J95" s="14"/>
      <c r="K95" s="14">
        <v>2</v>
      </c>
      <c r="L95" s="14">
        <v>15447</v>
      </c>
      <c r="M95" s="14">
        <f t="shared" si="16"/>
        <v>31.620642361466501</v>
      </c>
      <c r="N95" s="14"/>
      <c r="O95" s="14">
        <v>2</v>
      </c>
      <c r="P95" s="14">
        <v>2254</v>
      </c>
      <c r="Q95" s="14">
        <f t="shared" ref="Q95:Q105" si="19">P95/15749 *100</f>
        <v>14.312019810781637</v>
      </c>
      <c r="R95" s="14"/>
      <c r="S95" s="14">
        <v>2</v>
      </c>
      <c r="T95" s="14">
        <f t="shared" ref="T95:T105" si="20">SUM(I95,M95,Q95)</f>
        <v>57.075881236455245</v>
      </c>
    </row>
    <row r="96" spans="1:24" x14ac:dyDescent="0.25">
      <c r="A96" s="14" t="s">
        <v>24</v>
      </c>
      <c r="B96" s="14"/>
      <c r="C96" s="14">
        <v>15749</v>
      </c>
      <c r="D96" s="14">
        <f t="shared" si="17"/>
        <v>17.521472119620846</v>
      </c>
      <c r="E96" s="14"/>
      <c r="F96" s="14"/>
      <c r="G96" s="14">
        <v>3</v>
      </c>
      <c r="H96" s="14">
        <v>2494</v>
      </c>
      <c r="I96" s="14">
        <f t="shared" si="18"/>
        <v>9.872535824558625</v>
      </c>
      <c r="J96" s="14"/>
      <c r="K96" s="14">
        <v>3</v>
      </c>
      <c r="L96" s="14">
        <v>6864</v>
      </c>
      <c r="M96" s="14">
        <f t="shared" si="16"/>
        <v>14.050889439315469</v>
      </c>
      <c r="N96" s="14"/>
      <c r="O96" s="14">
        <v>3</v>
      </c>
      <c r="P96" s="14">
        <v>1639</v>
      </c>
      <c r="Q96" s="14">
        <f t="shared" si="19"/>
        <v>10.407009968886912</v>
      </c>
      <c r="R96" s="14"/>
      <c r="S96" s="14">
        <v>3</v>
      </c>
      <c r="T96" s="14">
        <f t="shared" si="20"/>
        <v>34.330435232761005</v>
      </c>
    </row>
    <row r="97" spans="1:20" x14ac:dyDescent="0.25">
      <c r="A97" s="14" t="s">
        <v>23</v>
      </c>
      <c r="B97" s="14"/>
      <c r="C97" s="14">
        <v>22</v>
      </c>
      <c r="D97" s="14">
        <f t="shared" si="17"/>
        <v>2.4475991277646748E-2</v>
      </c>
      <c r="E97" s="14"/>
      <c r="F97" s="14"/>
      <c r="G97" s="14">
        <v>4</v>
      </c>
      <c r="H97" s="14">
        <v>1796</v>
      </c>
      <c r="I97" s="14">
        <f t="shared" si="18"/>
        <v>7.1094925184070945</v>
      </c>
      <c r="J97" s="14"/>
      <c r="K97" s="14">
        <v>4</v>
      </c>
      <c r="L97" s="14">
        <v>1789</v>
      </c>
      <c r="M97" s="14">
        <f t="shared" si="16"/>
        <v>3.66215635299175</v>
      </c>
      <c r="N97" s="14"/>
      <c r="O97" s="14">
        <v>4</v>
      </c>
      <c r="P97" s="14">
        <v>935</v>
      </c>
      <c r="Q97" s="14">
        <f t="shared" si="19"/>
        <v>5.9368848815797826</v>
      </c>
      <c r="R97" s="14"/>
      <c r="S97" s="14">
        <v>4</v>
      </c>
      <c r="T97" s="14">
        <f t="shared" si="20"/>
        <v>16.708533752978628</v>
      </c>
    </row>
    <row r="98" spans="1:20" x14ac:dyDescent="0.25">
      <c r="A98" s="14"/>
      <c r="B98" s="14"/>
      <c r="C98" s="15"/>
      <c r="D98" s="14"/>
      <c r="E98" s="14"/>
      <c r="F98" s="14"/>
      <c r="G98" s="14">
        <v>5</v>
      </c>
      <c r="H98" s="14">
        <v>2007</v>
      </c>
      <c r="I98" s="14">
        <f t="shared" si="18"/>
        <v>7.9447391338769702</v>
      </c>
      <c r="J98" s="14"/>
      <c r="K98" s="14">
        <v>5</v>
      </c>
      <c r="L98" s="14">
        <v>2780</v>
      </c>
      <c r="M98" s="14">
        <f t="shared" si="16"/>
        <v>5.6907739862029443</v>
      </c>
      <c r="N98" s="14"/>
      <c r="O98" s="14">
        <v>5</v>
      </c>
      <c r="P98" s="14">
        <v>906</v>
      </c>
      <c r="Q98" s="14">
        <f t="shared" si="19"/>
        <v>5.7527462061083243</v>
      </c>
      <c r="R98" s="14"/>
      <c r="S98" s="14">
        <v>5</v>
      </c>
      <c r="T98" s="14">
        <f t="shared" si="20"/>
        <v>19.388259326188237</v>
      </c>
    </row>
    <row r="99" spans="1:20" x14ac:dyDescent="0.25">
      <c r="A99" s="14"/>
      <c r="B99" s="14"/>
      <c r="C99" s="14"/>
      <c r="D99" s="14"/>
      <c r="E99" s="14"/>
      <c r="F99" s="14"/>
      <c r="G99" s="14">
        <v>6</v>
      </c>
      <c r="H99" s="14">
        <v>3619</v>
      </c>
      <c r="I99" s="14">
        <f t="shared" si="18"/>
        <v>14.32586493547621</v>
      </c>
      <c r="J99" s="14"/>
      <c r="K99" s="14">
        <v>6</v>
      </c>
      <c r="L99" s="14">
        <v>3325</v>
      </c>
      <c r="M99" s="14">
        <f t="shared" si="16"/>
        <v>6.8064113324189881</v>
      </c>
      <c r="N99" s="14"/>
      <c r="O99" s="14">
        <v>6</v>
      </c>
      <c r="P99" s="14">
        <v>2176</v>
      </c>
      <c r="Q99" s="14">
        <f t="shared" si="19"/>
        <v>13.816750269858405</v>
      </c>
      <c r="R99" s="14"/>
      <c r="S99" s="14">
        <v>6</v>
      </c>
      <c r="T99" s="14">
        <f t="shared" si="20"/>
        <v>34.949026537753603</v>
      </c>
    </row>
    <row r="100" spans="1:20" x14ac:dyDescent="0.25">
      <c r="A100" s="14"/>
      <c r="B100" s="14"/>
      <c r="C100" s="14">
        <v>5819079</v>
      </c>
      <c r="D100" s="14">
        <f>C95/C100 * 100</f>
        <v>0.8394971094222986</v>
      </c>
      <c r="E100" s="14"/>
      <c r="F100" s="14"/>
      <c r="G100" s="14">
        <v>7</v>
      </c>
      <c r="H100" s="14">
        <v>2588</v>
      </c>
      <c r="I100" s="14">
        <f t="shared" si="18"/>
        <v>10.244636212493074</v>
      </c>
      <c r="J100" s="14"/>
      <c r="K100" s="14">
        <v>7</v>
      </c>
      <c r="L100" s="14">
        <v>882</v>
      </c>
      <c r="M100" s="14">
        <f t="shared" si="16"/>
        <v>1.8054901639679841</v>
      </c>
      <c r="N100" s="14"/>
      <c r="O100" s="14">
        <v>7</v>
      </c>
      <c r="P100" s="14">
        <v>1335</v>
      </c>
      <c r="Q100" s="14">
        <f t="shared" si="19"/>
        <v>8.476728681186108</v>
      </c>
      <c r="R100" s="14"/>
      <c r="S100" s="14">
        <v>7</v>
      </c>
      <c r="T100" s="14">
        <f t="shared" si="20"/>
        <v>20.526855057647168</v>
      </c>
    </row>
    <row r="101" spans="1:20" x14ac:dyDescent="0.25">
      <c r="A101" s="14"/>
      <c r="B101" s="14"/>
      <c r="C101" s="14"/>
      <c r="D101" s="14"/>
      <c r="E101" s="14"/>
      <c r="F101" s="14"/>
      <c r="G101" s="14">
        <v>8</v>
      </c>
      <c r="H101" s="14">
        <v>2364</v>
      </c>
      <c r="I101" s="14">
        <f t="shared" si="18"/>
        <v>9.3579289050748162</v>
      </c>
      <c r="J101" s="14"/>
      <c r="K101" s="14">
        <v>8</v>
      </c>
      <c r="L101" s="14">
        <v>1310</v>
      </c>
      <c r="M101" s="14">
        <f t="shared" si="16"/>
        <v>2.6816237129229701</v>
      </c>
      <c r="N101" s="14"/>
      <c r="O101" s="14">
        <v>8</v>
      </c>
      <c r="P101" s="14">
        <v>1376</v>
      </c>
      <c r="Q101" s="14">
        <f t="shared" si="19"/>
        <v>8.7370626706457557</v>
      </c>
      <c r="R101" s="14"/>
      <c r="S101" s="14">
        <v>8</v>
      </c>
      <c r="T101" s="14">
        <f t="shared" si="20"/>
        <v>20.776615288643541</v>
      </c>
    </row>
    <row r="102" spans="1:20" x14ac:dyDescent="0.25">
      <c r="A102" s="14"/>
      <c r="B102" s="14"/>
      <c r="C102" s="14"/>
      <c r="D102" s="14"/>
      <c r="E102" s="14"/>
      <c r="F102" s="14"/>
      <c r="G102" s="14">
        <v>9</v>
      </c>
      <c r="H102" s="14">
        <v>1088</v>
      </c>
      <c r="I102" s="14">
        <f t="shared" si="18"/>
        <v>4.3068640646029612</v>
      </c>
      <c r="J102" s="14"/>
      <c r="K102" s="14">
        <v>9</v>
      </c>
      <c r="L102" s="14">
        <v>505</v>
      </c>
      <c r="M102" s="14">
        <f t="shared" si="16"/>
        <v>1.0337557061267937</v>
      </c>
      <c r="N102" s="14"/>
      <c r="O102" s="14">
        <v>9</v>
      </c>
      <c r="P102" s="14">
        <v>482</v>
      </c>
      <c r="Q102" s="14">
        <f t="shared" si="19"/>
        <v>3.0605117785256208</v>
      </c>
      <c r="R102" s="14"/>
      <c r="S102" s="14">
        <v>9</v>
      </c>
      <c r="T102" s="14">
        <f t="shared" si="20"/>
        <v>8.4011315492553749</v>
      </c>
    </row>
    <row r="103" spans="1:20" x14ac:dyDescent="0.25">
      <c r="A103" s="14"/>
      <c r="B103" s="14"/>
      <c r="C103" s="14"/>
      <c r="D103" s="14"/>
      <c r="E103" s="14"/>
      <c r="F103" s="14"/>
      <c r="G103" s="14">
        <v>10</v>
      </c>
      <c r="H103" s="14">
        <v>953</v>
      </c>
      <c r="I103" s="14">
        <f t="shared" si="18"/>
        <v>3.7724645712928511</v>
      </c>
      <c r="J103" s="14"/>
      <c r="K103" s="14">
        <v>10</v>
      </c>
      <c r="L103" s="14">
        <v>977</v>
      </c>
      <c r="M103" s="14">
        <f t="shared" si="16"/>
        <v>1.9999590591799554</v>
      </c>
      <c r="N103" s="14"/>
      <c r="O103" s="14">
        <v>10</v>
      </c>
      <c r="P103" s="14">
        <v>524</v>
      </c>
      <c r="Q103" s="14">
        <f t="shared" si="19"/>
        <v>3.3271953774842848</v>
      </c>
      <c r="R103" s="14"/>
      <c r="S103" s="14">
        <v>10</v>
      </c>
      <c r="T103" s="14">
        <f t="shared" si="20"/>
        <v>9.0996190079570916</v>
      </c>
    </row>
    <row r="104" spans="1:20" x14ac:dyDescent="0.25">
      <c r="A104" s="14"/>
      <c r="B104" s="14"/>
      <c r="C104" s="14"/>
      <c r="D104" s="14"/>
      <c r="E104" s="14"/>
      <c r="F104" s="14"/>
      <c r="G104" s="14">
        <v>11</v>
      </c>
      <c r="H104" s="14">
        <v>1085</v>
      </c>
      <c r="I104" s="14">
        <f t="shared" si="18"/>
        <v>4.2949885203071814</v>
      </c>
      <c r="J104" s="14"/>
      <c r="K104" s="14">
        <v>11</v>
      </c>
      <c r="L104" s="14">
        <v>2339</v>
      </c>
      <c r="M104" s="14">
        <f t="shared" si="16"/>
        <v>4.7880289042189519</v>
      </c>
      <c r="N104" s="14"/>
      <c r="O104" s="14">
        <v>11</v>
      </c>
      <c r="P104" s="14">
        <v>1164</v>
      </c>
      <c r="Q104" s="14">
        <f t="shared" si="19"/>
        <v>7.3909454568544035</v>
      </c>
      <c r="R104" s="14"/>
      <c r="S104" s="14">
        <v>11</v>
      </c>
      <c r="T104" s="14">
        <f t="shared" si="20"/>
        <v>16.473962881380537</v>
      </c>
    </row>
    <row r="105" spans="1:20" x14ac:dyDescent="0.25">
      <c r="A105" s="14"/>
      <c r="B105" s="14"/>
      <c r="C105" s="14"/>
      <c r="D105" s="14"/>
      <c r="E105" s="14"/>
      <c r="F105" s="14"/>
      <c r="G105" s="14">
        <v>12</v>
      </c>
      <c r="H105" s="14">
        <v>1579</v>
      </c>
      <c r="I105" s="14">
        <f t="shared" si="18"/>
        <v>6.2504948143456573</v>
      </c>
      <c r="J105" s="14"/>
      <c r="K105" s="14">
        <v>12</v>
      </c>
      <c r="L105" s="14">
        <v>5613</v>
      </c>
      <c r="M105" s="14">
        <f t="shared" si="16"/>
        <v>11.490041145524145</v>
      </c>
      <c r="N105" s="14"/>
      <c r="O105" s="14">
        <v>12</v>
      </c>
      <c r="P105" s="14">
        <v>871</v>
      </c>
      <c r="Q105" s="14">
        <f t="shared" si="19"/>
        <v>5.5305098736427709</v>
      </c>
      <c r="R105" s="14"/>
      <c r="S105" s="14">
        <v>12</v>
      </c>
      <c r="T105" s="14">
        <f t="shared" si="20"/>
        <v>23.271045833512574</v>
      </c>
    </row>
    <row r="106" spans="1:20" x14ac:dyDescent="0.25">
      <c r="F106" s="10"/>
      <c r="G106" s="10"/>
      <c r="H106" s="10"/>
      <c r="I106" s="10"/>
      <c r="J106" s="10"/>
      <c r="K106" s="10"/>
      <c r="L106" s="10"/>
      <c r="O106" s="10"/>
      <c r="P106" s="10"/>
      <c r="Q106" s="10"/>
    </row>
    <row r="107" spans="1:20" x14ac:dyDescent="0.25">
      <c r="F107" s="10"/>
      <c r="G107" s="10"/>
      <c r="H107" s="10"/>
      <c r="I107" s="10"/>
      <c r="J107" s="10"/>
      <c r="K107" s="10"/>
      <c r="L107" s="10"/>
      <c r="O107" s="10"/>
      <c r="P107" s="10"/>
      <c r="Q107" s="10"/>
    </row>
    <row r="108" spans="1:20" x14ac:dyDescent="0.25">
      <c r="A108" t="s">
        <v>47</v>
      </c>
      <c r="F108" s="10"/>
      <c r="G108" s="10"/>
      <c r="H108" s="10"/>
      <c r="I108" s="10"/>
      <c r="J108" s="10"/>
      <c r="K108" s="10"/>
      <c r="L108" s="10"/>
      <c r="O108" s="10"/>
      <c r="P108" s="10"/>
      <c r="Q108" s="10"/>
    </row>
    <row r="109" spans="1:20" x14ac:dyDescent="0.25">
      <c r="A109" s="16" t="s">
        <v>28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20" x14ac:dyDescent="0.25">
      <c r="A110" s="16" t="s">
        <v>29</v>
      </c>
      <c r="B110" s="16"/>
      <c r="C110" s="16"/>
      <c r="D110" s="16" t="s">
        <v>40</v>
      </c>
      <c r="E110" s="16" t="s">
        <v>41</v>
      </c>
      <c r="F110" s="16"/>
      <c r="G110" s="16" t="s">
        <v>42</v>
      </c>
      <c r="H110" s="16"/>
      <c r="I110" s="16" t="s">
        <v>48</v>
      </c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20" x14ac:dyDescent="0.25">
      <c r="A111" s="16" t="s">
        <v>30</v>
      </c>
      <c r="B111" s="16">
        <v>8598</v>
      </c>
      <c r="C111" s="16"/>
      <c r="D111" t="str">
        <f>D117</f>
        <v>-180 à - 110 West + Hawaiian Airlineswaii, AlAlaska Airlineska</v>
      </c>
      <c r="E111" s="16">
        <v>13192</v>
      </c>
      <c r="F111" s="16"/>
      <c r="G111" s="16">
        <v>81</v>
      </c>
      <c r="H111" s="16"/>
      <c r="I111" s="16">
        <f>E111/G111</f>
        <v>162.8641975308642</v>
      </c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20" x14ac:dyDescent="0.25">
      <c r="A112" s="16" t="s">
        <v>31</v>
      </c>
      <c r="B112" s="16">
        <v>6667</v>
      </c>
      <c r="C112" s="16"/>
      <c r="D112" t="s">
        <v>49</v>
      </c>
      <c r="E112" s="16">
        <v>18729</v>
      </c>
      <c r="F112" s="16"/>
      <c r="G112" s="16">
        <v>66</v>
      </c>
      <c r="H112" s="16"/>
      <c r="I112" s="16">
        <f t="shared" ref="I112:I114" si="21">E112/G112</f>
        <v>283.77272727272725</v>
      </c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x14ac:dyDescent="0.25">
      <c r="A113" s="16" t="s">
        <v>32</v>
      </c>
      <c r="B113" s="16">
        <v>4656</v>
      </c>
      <c r="C113" s="16"/>
      <c r="D113" t="s">
        <v>73</v>
      </c>
      <c r="E113" s="16">
        <v>35200</v>
      </c>
      <c r="F113" s="16"/>
      <c r="G113" s="16">
        <v>120</v>
      </c>
      <c r="H113" s="16"/>
      <c r="I113" s="16">
        <f t="shared" si="21"/>
        <v>293.33333333333331</v>
      </c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x14ac:dyDescent="0.25">
      <c r="A114" s="16" t="s">
        <v>33</v>
      </c>
      <c r="B114" s="16">
        <v>3204</v>
      </c>
      <c r="C114" s="16"/>
      <c r="D114" t="s">
        <v>74</v>
      </c>
      <c r="E114" s="16">
        <v>22763</v>
      </c>
      <c r="F114" s="16"/>
      <c r="G114" s="16">
        <v>55</v>
      </c>
      <c r="H114" s="16"/>
      <c r="I114" s="16">
        <f t="shared" si="21"/>
        <v>413.87272727272727</v>
      </c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x14ac:dyDescent="0.25">
      <c r="A115" s="16" t="s">
        <v>34</v>
      </c>
      <c r="B115" s="16">
        <v>2703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x14ac:dyDescent="0.25">
      <c r="A116" s="16" t="s">
        <v>35</v>
      </c>
      <c r="B116" s="16">
        <v>2588</v>
      </c>
      <c r="C116" s="16"/>
      <c r="D116" s="16"/>
      <c r="E116" s="16" t="s">
        <v>50</v>
      </c>
      <c r="F116" s="16"/>
      <c r="G116" s="16"/>
      <c r="H116" s="16"/>
      <c r="I116" s="16" t="s">
        <v>51</v>
      </c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x14ac:dyDescent="0.25">
      <c r="A117" s="16" t="s">
        <v>36</v>
      </c>
      <c r="B117" s="16">
        <v>2239</v>
      </c>
      <c r="C117" s="16"/>
      <c r="D117" t="s">
        <v>80</v>
      </c>
      <c r="E117" s="16">
        <v>245503</v>
      </c>
      <c r="F117" s="16"/>
      <c r="G117" s="16">
        <v>81</v>
      </c>
      <c r="H117" s="16"/>
      <c r="I117" s="16">
        <f>E117/G117</f>
        <v>3030.9012345679012</v>
      </c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x14ac:dyDescent="0.25">
      <c r="A118" s="16" t="s">
        <v>37</v>
      </c>
      <c r="B118" s="16">
        <v>2222</v>
      </c>
      <c r="C118" s="16"/>
      <c r="D118" t="s">
        <v>49</v>
      </c>
      <c r="E118" s="16">
        <v>199008</v>
      </c>
      <c r="F118" s="16"/>
      <c r="G118" s="16">
        <v>66</v>
      </c>
      <c r="H118" s="16"/>
      <c r="I118" s="16">
        <f t="shared" ref="I118:I120" si="22">E118/G118</f>
        <v>3015.2727272727275</v>
      </c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x14ac:dyDescent="0.25">
      <c r="A119" s="16" t="s">
        <v>38</v>
      </c>
      <c r="B119" s="16">
        <v>2204</v>
      </c>
      <c r="C119" s="16"/>
      <c r="D119" t="s">
        <v>73</v>
      </c>
      <c r="E119" s="16">
        <v>392739</v>
      </c>
      <c r="F119" s="16"/>
      <c r="G119" s="16">
        <v>120</v>
      </c>
      <c r="H119" s="16"/>
      <c r="I119" s="16">
        <f t="shared" si="22"/>
        <v>3272.8249999999998</v>
      </c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x14ac:dyDescent="0.25">
      <c r="A120" s="16" t="s">
        <v>39</v>
      </c>
      <c r="B120" s="16">
        <v>2156</v>
      </c>
      <c r="C120" s="16"/>
      <c r="D120" t="s">
        <v>74</v>
      </c>
      <c r="E120" s="16">
        <v>177917</v>
      </c>
      <c r="F120" s="16"/>
      <c r="G120" s="16">
        <v>55</v>
      </c>
      <c r="H120" s="16"/>
      <c r="I120" s="16">
        <f t="shared" si="22"/>
        <v>3234.8545454545456</v>
      </c>
      <c r="J120" s="16"/>
      <c r="K120" s="16"/>
      <c r="L120" s="16"/>
      <c r="M120" s="16"/>
      <c r="N120" s="16"/>
      <c r="O120" s="16"/>
      <c r="P120" s="16"/>
      <c r="Q120" s="16"/>
      <c r="R120" s="16"/>
    </row>
    <row r="123" spans="1:18" x14ac:dyDescent="0.25">
      <c r="A123" s="16" t="s">
        <v>52</v>
      </c>
    </row>
    <row r="124" spans="1:18" x14ac:dyDescent="0.25">
      <c r="D124" t="s">
        <v>55</v>
      </c>
      <c r="F124" t="s">
        <v>53</v>
      </c>
      <c r="H124" t="s">
        <v>54</v>
      </c>
      <c r="N124" t="s">
        <v>56</v>
      </c>
      <c r="P124" t="s">
        <v>57</v>
      </c>
    </row>
    <row r="125" spans="1:18" x14ac:dyDescent="0.25">
      <c r="D125" s="17" t="s">
        <v>58</v>
      </c>
      <c r="F125">
        <v>23234</v>
      </c>
      <c r="H125">
        <f>F125/89884 *100</f>
        <v>25.848871879311115</v>
      </c>
      <c r="N125">
        <v>996263</v>
      </c>
      <c r="P125">
        <f>F125/N125 *100</f>
        <v>2.3321151141816969</v>
      </c>
    </row>
    <row r="126" spans="1:18" x14ac:dyDescent="0.25">
      <c r="D126" s="17" t="s">
        <v>59</v>
      </c>
      <c r="F126">
        <v>27096</v>
      </c>
      <c r="H126">
        <f t="shared" ref="H126:H129" si="23">F126/89884 *100</f>
        <v>30.145520893596188</v>
      </c>
      <c r="N126">
        <v>1652725</v>
      </c>
      <c r="P126">
        <f t="shared" ref="P126:P129" si="24">F126/N126 *100</f>
        <v>1.639474201697197</v>
      </c>
    </row>
    <row r="127" spans="1:18" x14ac:dyDescent="0.25">
      <c r="D127" s="17" t="s">
        <v>60</v>
      </c>
      <c r="F127">
        <v>22594</v>
      </c>
      <c r="H127">
        <f t="shared" si="23"/>
        <v>25.136843042143209</v>
      </c>
      <c r="N127">
        <v>1523464</v>
      </c>
      <c r="P127">
        <f t="shared" si="24"/>
        <v>1.4830675355636891</v>
      </c>
    </row>
    <row r="128" spans="1:18" x14ac:dyDescent="0.25">
      <c r="D128" s="17" t="s">
        <v>61</v>
      </c>
      <c r="F128">
        <v>14009</v>
      </c>
      <c r="H128">
        <f t="shared" si="23"/>
        <v>15.585643718570601</v>
      </c>
      <c r="N128">
        <v>1272645</v>
      </c>
      <c r="P128">
        <f t="shared" si="24"/>
        <v>1.1007783003115559</v>
      </c>
    </row>
    <row r="129" spans="4:16" x14ac:dyDescent="0.25">
      <c r="D129" s="17" t="s">
        <v>62</v>
      </c>
      <c r="F129">
        <v>2951</v>
      </c>
      <c r="H129">
        <f t="shared" si="23"/>
        <v>3.2831204663788882</v>
      </c>
      <c r="N129">
        <v>373982</v>
      </c>
      <c r="P129">
        <f t="shared" si="24"/>
        <v>0.78907541004647286</v>
      </c>
    </row>
    <row r="131" spans="4:16" x14ac:dyDescent="0.25">
      <c r="F131">
        <f>SUM(F125:F130)</f>
        <v>89884</v>
      </c>
      <c r="N131">
        <f>SUM(N125:N129)</f>
        <v>5819079</v>
      </c>
    </row>
    <row r="133" spans="4:16" x14ac:dyDescent="0.25">
      <c r="F133" t="s">
        <v>63</v>
      </c>
      <c r="H133" t="s">
        <v>64</v>
      </c>
    </row>
    <row r="134" spans="4:16" x14ac:dyDescent="0.25">
      <c r="D134" t="s">
        <v>55</v>
      </c>
    </row>
    <row r="135" spans="4:16" x14ac:dyDescent="0.25">
      <c r="D135" s="17" t="s">
        <v>58</v>
      </c>
      <c r="F135">
        <v>154867</v>
      </c>
      <c r="H135">
        <f>F135/1018558 * 100</f>
        <v>15.204534253326763</v>
      </c>
      <c r="N135">
        <v>996263</v>
      </c>
      <c r="P135">
        <f>F135/N135 *100</f>
        <v>15.544790883531759</v>
      </c>
    </row>
    <row r="136" spans="4:16" x14ac:dyDescent="0.25">
      <c r="D136" s="17" t="s">
        <v>59</v>
      </c>
      <c r="F136">
        <v>275583</v>
      </c>
      <c r="H136">
        <f t="shared" ref="H136:H139" si="25">F136/1018558 * 100</f>
        <v>27.056191203642797</v>
      </c>
      <c r="N136">
        <v>1652725</v>
      </c>
      <c r="P136">
        <f t="shared" ref="P136:P139" si="26">F136/N136 *100</f>
        <v>16.674461873572433</v>
      </c>
    </row>
    <row r="137" spans="4:16" x14ac:dyDescent="0.25">
      <c r="D137" s="17" t="s">
        <v>60</v>
      </c>
      <c r="F137">
        <v>278693</v>
      </c>
      <c r="H137">
        <f t="shared" si="25"/>
        <v>27.36152482234689</v>
      </c>
      <c r="N137">
        <v>1523464</v>
      </c>
      <c r="P137">
        <f t="shared" si="26"/>
        <v>18.293376148041567</v>
      </c>
    </row>
    <row r="138" spans="4:16" x14ac:dyDescent="0.25">
      <c r="D138" s="17" t="s">
        <v>61</v>
      </c>
      <c r="F138">
        <v>243189</v>
      </c>
      <c r="H138">
        <f t="shared" si="25"/>
        <v>23.875812668498014</v>
      </c>
      <c r="N138">
        <v>1272645</v>
      </c>
      <c r="P138">
        <f t="shared" si="26"/>
        <v>19.108942399490825</v>
      </c>
    </row>
    <row r="139" spans="4:16" x14ac:dyDescent="0.25">
      <c r="D139" s="17" t="s">
        <v>62</v>
      </c>
      <c r="F139">
        <v>66226</v>
      </c>
      <c r="H139">
        <f t="shared" si="25"/>
        <v>6.5019370521855411</v>
      </c>
      <c r="N139">
        <v>373982</v>
      </c>
      <c r="P139">
        <f t="shared" si="26"/>
        <v>17.708338904011423</v>
      </c>
    </row>
    <row r="141" spans="4:16" x14ac:dyDescent="0.25">
      <c r="F141">
        <f>SUM(F134:F139)</f>
        <v>1018558</v>
      </c>
      <c r="N141">
        <f>SUM(N135:N139)</f>
        <v>5819079</v>
      </c>
    </row>
  </sheetData>
  <sortState ref="O73:Q86">
    <sortCondition descending="1" ref="Q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3"/>
  <sheetViews>
    <sheetView topLeftCell="A67" workbookViewId="0">
      <selection activeCell="S2" sqref="S2:T7"/>
    </sheetView>
  </sheetViews>
  <sheetFormatPr defaultRowHeight="15" x14ac:dyDescent="0.25"/>
  <sheetData>
    <row r="1" spans="1:20" x14ac:dyDescent="0.25">
      <c r="A1" t="s">
        <v>29</v>
      </c>
      <c r="B1" t="s">
        <v>397</v>
      </c>
      <c r="D1" t="s">
        <v>399</v>
      </c>
      <c r="F1" t="s">
        <v>398</v>
      </c>
      <c r="H1" t="s">
        <v>395</v>
      </c>
      <c r="K1" t="s">
        <v>396</v>
      </c>
      <c r="O1" t="s">
        <v>29</v>
      </c>
      <c r="P1" t="s">
        <v>395</v>
      </c>
      <c r="S1" t="s">
        <v>29</v>
      </c>
      <c r="T1" t="s">
        <v>396</v>
      </c>
    </row>
    <row r="2" spans="1:20" x14ac:dyDescent="0.25">
      <c r="A2" t="s">
        <v>83</v>
      </c>
      <c r="B2">
        <v>2513</v>
      </c>
      <c r="D2">
        <v>39</v>
      </c>
      <c r="F2">
        <v>355</v>
      </c>
      <c r="H2">
        <f>D2/B2 *100</f>
        <v>1.5519299641862316</v>
      </c>
      <c r="K2">
        <f>F2/B2 *100</f>
        <v>14.126541981695183</v>
      </c>
      <c r="O2" t="s">
        <v>238</v>
      </c>
      <c r="P2">
        <v>11.76470588235294</v>
      </c>
      <c r="S2" t="s">
        <v>92</v>
      </c>
      <c r="T2">
        <v>39.047619047619051</v>
      </c>
    </row>
    <row r="3" spans="1:20" x14ac:dyDescent="0.25">
      <c r="A3" t="s">
        <v>84</v>
      </c>
      <c r="B3">
        <v>2530</v>
      </c>
      <c r="D3">
        <v>104</v>
      </c>
      <c r="F3">
        <v>331</v>
      </c>
      <c r="H3">
        <f t="shared" ref="H3:H66" si="0">D3/B3 *100</f>
        <v>4.1106719367588935</v>
      </c>
      <c r="K3">
        <f t="shared" ref="K3:K66" si="1">F3/B3 *100</f>
        <v>13.08300395256917</v>
      </c>
      <c r="O3" t="s">
        <v>284</v>
      </c>
      <c r="P3">
        <v>10.256410256410255</v>
      </c>
      <c r="S3" t="s">
        <v>211</v>
      </c>
      <c r="T3">
        <v>37.662337662337663</v>
      </c>
    </row>
    <row r="4" spans="1:20" x14ac:dyDescent="0.25">
      <c r="A4" t="s">
        <v>85</v>
      </c>
      <c r="B4">
        <v>21008</v>
      </c>
      <c r="D4">
        <v>219</v>
      </c>
      <c r="F4">
        <v>3590</v>
      </c>
      <c r="H4">
        <f t="shared" si="0"/>
        <v>1.0424600152322925</v>
      </c>
      <c r="K4">
        <f t="shared" si="1"/>
        <v>17.088728103579591</v>
      </c>
      <c r="O4" t="s">
        <v>370</v>
      </c>
      <c r="P4">
        <v>8.840864440078585</v>
      </c>
      <c r="S4" t="s">
        <v>231</v>
      </c>
      <c r="T4">
        <v>37</v>
      </c>
    </row>
    <row r="5" spans="1:20" x14ac:dyDescent="0.25">
      <c r="A5" t="s">
        <v>86</v>
      </c>
      <c r="B5">
        <v>742</v>
      </c>
      <c r="D5">
        <v>9</v>
      </c>
      <c r="F5">
        <v>81</v>
      </c>
      <c r="H5">
        <f t="shared" si="0"/>
        <v>1.2129380053908356</v>
      </c>
      <c r="K5">
        <f t="shared" si="1"/>
        <v>10.916442048517521</v>
      </c>
      <c r="O5" t="s">
        <v>138</v>
      </c>
      <c r="P5">
        <v>8.4210526315789469</v>
      </c>
      <c r="S5" t="s">
        <v>366</v>
      </c>
      <c r="T5">
        <v>30.120481927710845</v>
      </c>
    </row>
    <row r="6" spans="1:20" x14ac:dyDescent="0.25">
      <c r="A6" t="s">
        <v>87</v>
      </c>
      <c r="B6">
        <v>963</v>
      </c>
      <c r="D6">
        <v>9</v>
      </c>
      <c r="F6">
        <v>147</v>
      </c>
      <c r="H6">
        <f t="shared" si="0"/>
        <v>0.93457943925233633</v>
      </c>
      <c r="K6">
        <f t="shared" si="1"/>
        <v>15.264797507788161</v>
      </c>
      <c r="O6" t="s">
        <v>173</v>
      </c>
      <c r="P6">
        <v>8.0139372822299642</v>
      </c>
      <c r="S6" t="s">
        <v>294</v>
      </c>
      <c r="T6">
        <v>30.092592592592592</v>
      </c>
    </row>
    <row r="7" spans="1:20" x14ac:dyDescent="0.25">
      <c r="A7" t="s">
        <v>88</v>
      </c>
      <c r="B7">
        <v>520</v>
      </c>
      <c r="D7">
        <v>6</v>
      </c>
      <c r="F7">
        <v>123</v>
      </c>
      <c r="H7">
        <f t="shared" si="0"/>
        <v>1.153846153846154</v>
      </c>
      <c r="K7">
        <f t="shared" si="1"/>
        <v>23.653846153846153</v>
      </c>
      <c r="O7" t="s">
        <v>102</v>
      </c>
      <c r="P7">
        <v>7.6498204915769126</v>
      </c>
      <c r="S7" t="s">
        <v>386</v>
      </c>
      <c r="T7">
        <v>28.402366863905325</v>
      </c>
    </row>
    <row r="8" spans="1:20" x14ac:dyDescent="0.25">
      <c r="A8" t="s">
        <v>89</v>
      </c>
      <c r="B8">
        <v>1760</v>
      </c>
      <c r="D8">
        <v>80</v>
      </c>
      <c r="F8">
        <v>247</v>
      </c>
      <c r="H8">
        <f t="shared" si="0"/>
        <v>4.5454545454545459</v>
      </c>
      <c r="K8">
        <f t="shared" si="1"/>
        <v>14.03409090909091</v>
      </c>
      <c r="O8" t="s">
        <v>252</v>
      </c>
      <c r="P8">
        <v>6.804123711340206</v>
      </c>
      <c r="S8" t="s">
        <v>305</v>
      </c>
      <c r="T8">
        <v>27.652733118971064</v>
      </c>
    </row>
    <row r="9" spans="1:20" x14ac:dyDescent="0.25">
      <c r="A9" t="s">
        <v>90</v>
      </c>
      <c r="B9">
        <v>1442</v>
      </c>
      <c r="D9">
        <v>54</v>
      </c>
      <c r="F9">
        <v>302</v>
      </c>
      <c r="H9">
        <f t="shared" si="0"/>
        <v>3.7447988904299581</v>
      </c>
      <c r="K9">
        <f t="shared" si="1"/>
        <v>20.943134535367545</v>
      </c>
      <c r="O9" t="s">
        <v>280</v>
      </c>
      <c r="P9">
        <v>6.7215363511659811</v>
      </c>
      <c r="S9" t="s">
        <v>308</v>
      </c>
      <c r="T9">
        <v>27.551020408163261</v>
      </c>
    </row>
    <row r="10" spans="1:20" x14ac:dyDescent="0.25">
      <c r="A10" t="s">
        <v>91</v>
      </c>
      <c r="B10">
        <v>3820</v>
      </c>
      <c r="D10">
        <v>41</v>
      </c>
      <c r="F10">
        <v>674</v>
      </c>
      <c r="H10">
        <f t="shared" si="0"/>
        <v>1.0732984293193717</v>
      </c>
      <c r="K10">
        <f t="shared" si="1"/>
        <v>17.643979057591622</v>
      </c>
      <c r="O10" t="s">
        <v>92</v>
      </c>
      <c r="P10">
        <v>6.666666666666667</v>
      </c>
      <c r="S10" t="s">
        <v>138</v>
      </c>
      <c r="T10">
        <v>25.789473684210527</v>
      </c>
    </row>
    <row r="11" spans="1:20" x14ac:dyDescent="0.25">
      <c r="A11" t="s">
        <v>92</v>
      </c>
      <c r="B11">
        <v>105</v>
      </c>
      <c r="D11">
        <v>7</v>
      </c>
      <c r="F11">
        <v>41</v>
      </c>
      <c r="H11">
        <f t="shared" si="0"/>
        <v>6.666666666666667</v>
      </c>
      <c r="K11">
        <f t="shared" si="1"/>
        <v>39.047619047619051</v>
      </c>
      <c r="O11" t="s">
        <v>245</v>
      </c>
      <c r="P11">
        <v>6.6516347237880495</v>
      </c>
      <c r="S11" t="s">
        <v>102</v>
      </c>
      <c r="T11">
        <v>24.772162386081192</v>
      </c>
    </row>
    <row r="12" spans="1:20" x14ac:dyDescent="0.25">
      <c r="A12" t="s">
        <v>93</v>
      </c>
      <c r="B12">
        <v>491</v>
      </c>
      <c r="D12">
        <v>26</v>
      </c>
      <c r="F12">
        <v>50</v>
      </c>
      <c r="H12">
        <f t="shared" si="0"/>
        <v>5.2953156822810588</v>
      </c>
      <c r="K12">
        <f t="shared" si="1"/>
        <v>10.183299389002038</v>
      </c>
      <c r="O12" t="s">
        <v>386</v>
      </c>
      <c r="P12">
        <v>6.5088757396449708</v>
      </c>
      <c r="S12" t="s">
        <v>215</v>
      </c>
      <c r="T12">
        <v>23.835616438356162</v>
      </c>
    </row>
    <row r="13" spans="1:20" x14ac:dyDescent="0.25">
      <c r="A13" t="s">
        <v>94</v>
      </c>
      <c r="B13">
        <v>3428</v>
      </c>
      <c r="D13">
        <v>90</v>
      </c>
      <c r="F13">
        <v>506</v>
      </c>
      <c r="H13">
        <f t="shared" si="0"/>
        <v>2.6254375729288215</v>
      </c>
      <c r="K13">
        <f t="shared" si="1"/>
        <v>14.760793465577596</v>
      </c>
      <c r="O13" t="s">
        <v>150</v>
      </c>
      <c r="P13">
        <v>6.4383561643835616</v>
      </c>
      <c r="S13" t="s">
        <v>284</v>
      </c>
      <c r="T13">
        <v>23.717948717948715</v>
      </c>
    </row>
    <row r="14" spans="1:20" x14ac:dyDescent="0.25">
      <c r="A14" t="s">
        <v>95</v>
      </c>
      <c r="B14">
        <v>2584</v>
      </c>
      <c r="D14">
        <v>15</v>
      </c>
      <c r="F14">
        <v>378</v>
      </c>
      <c r="H14">
        <f t="shared" si="0"/>
        <v>0.58049535603715174</v>
      </c>
      <c r="K14">
        <f t="shared" si="1"/>
        <v>14.628482972136222</v>
      </c>
      <c r="O14" t="s">
        <v>307</v>
      </c>
      <c r="P14">
        <v>6.3186813186813184</v>
      </c>
      <c r="S14" t="s">
        <v>88</v>
      </c>
      <c r="T14">
        <v>23.653846153846153</v>
      </c>
    </row>
    <row r="15" spans="1:20" x14ac:dyDescent="0.25">
      <c r="A15" t="s">
        <v>96</v>
      </c>
      <c r="B15">
        <v>63</v>
      </c>
      <c r="D15">
        <v>0</v>
      </c>
      <c r="F15">
        <v>9</v>
      </c>
      <c r="H15">
        <f t="shared" si="0"/>
        <v>0</v>
      </c>
      <c r="K15">
        <f t="shared" si="1"/>
        <v>14.285714285714285</v>
      </c>
      <c r="O15" t="s">
        <v>383</v>
      </c>
      <c r="P15">
        <v>6.191369606003752</v>
      </c>
      <c r="S15" t="s">
        <v>132</v>
      </c>
      <c r="T15">
        <v>22.742585094738633</v>
      </c>
    </row>
    <row r="16" spans="1:20" x14ac:dyDescent="0.25">
      <c r="A16" t="s">
        <v>97</v>
      </c>
      <c r="B16">
        <v>8193</v>
      </c>
      <c r="D16">
        <v>119</v>
      </c>
      <c r="F16">
        <v>1043</v>
      </c>
      <c r="H16">
        <f t="shared" si="0"/>
        <v>1.4524594165751252</v>
      </c>
      <c r="K16">
        <f t="shared" si="1"/>
        <v>12.73037959233492</v>
      </c>
      <c r="O16" t="s">
        <v>375</v>
      </c>
      <c r="P16">
        <v>6.1904761904761907</v>
      </c>
      <c r="S16" t="s">
        <v>270</v>
      </c>
      <c r="T16">
        <v>22.326926770843926</v>
      </c>
    </row>
    <row r="17" spans="1:20" x14ac:dyDescent="0.25">
      <c r="A17" t="s">
        <v>98</v>
      </c>
      <c r="B17">
        <v>674</v>
      </c>
      <c r="D17">
        <v>35</v>
      </c>
      <c r="F17">
        <v>79</v>
      </c>
      <c r="H17">
        <f t="shared" si="0"/>
        <v>5.1928783382789323</v>
      </c>
      <c r="K17">
        <f t="shared" si="1"/>
        <v>11.72106824925816</v>
      </c>
      <c r="O17" t="s">
        <v>121</v>
      </c>
      <c r="P17">
        <v>6.132075471698113</v>
      </c>
      <c r="S17" t="s">
        <v>123</v>
      </c>
      <c r="T17">
        <v>22.237665045170257</v>
      </c>
    </row>
    <row r="18" spans="1:20" x14ac:dyDescent="0.25">
      <c r="A18" t="s">
        <v>99</v>
      </c>
      <c r="B18">
        <v>4521</v>
      </c>
      <c r="D18">
        <v>137</v>
      </c>
      <c r="F18">
        <v>622</v>
      </c>
      <c r="H18">
        <f t="shared" si="0"/>
        <v>3.0303030303030303</v>
      </c>
      <c r="K18">
        <f t="shared" si="1"/>
        <v>13.75801813758018</v>
      </c>
      <c r="O18" t="s">
        <v>366</v>
      </c>
      <c r="P18">
        <v>6.024096385542169</v>
      </c>
      <c r="S18" t="s">
        <v>30</v>
      </c>
      <c r="T18">
        <v>22.051056338028168</v>
      </c>
    </row>
    <row r="19" spans="1:20" x14ac:dyDescent="0.25">
      <c r="A19" t="s">
        <v>100</v>
      </c>
      <c r="B19">
        <v>17239</v>
      </c>
      <c r="D19">
        <v>130</v>
      </c>
      <c r="F19">
        <v>1950</v>
      </c>
      <c r="H19">
        <f t="shared" si="0"/>
        <v>0.7541040663611579</v>
      </c>
      <c r="K19">
        <f t="shared" si="1"/>
        <v>11.311560995417368</v>
      </c>
      <c r="O19" t="s">
        <v>164</v>
      </c>
      <c r="P19">
        <v>5.7142857142857144</v>
      </c>
      <c r="S19" t="s">
        <v>162</v>
      </c>
      <c r="T19">
        <v>22.010087004220697</v>
      </c>
    </row>
    <row r="20" spans="1:20" x14ac:dyDescent="0.25">
      <c r="A20" t="s">
        <v>101</v>
      </c>
      <c r="B20">
        <v>626</v>
      </c>
      <c r="D20">
        <v>29</v>
      </c>
      <c r="F20">
        <v>73</v>
      </c>
      <c r="H20">
        <f t="shared" si="0"/>
        <v>4.6325878594249197</v>
      </c>
      <c r="K20">
        <f t="shared" si="1"/>
        <v>11.661341853035143</v>
      </c>
      <c r="O20" t="s">
        <v>338</v>
      </c>
      <c r="P20">
        <v>5.5347091932457788</v>
      </c>
      <c r="S20" t="s">
        <v>221</v>
      </c>
      <c r="T20">
        <v>21.909795630725863</v>
      </c>
    </row>
    <row r="21" spans="1:20" x14ac:dyDescent="0.25">
      <c r="A21" t="s">
        <v>102</v>
      </c>
      <c r="B21">
        <v>3621</v>
      </c>
      <c r="D21">
        <v>277</v>
      </c>
      <c r="F21">
        <v>897</v>
      </c>
      <c r="H21">
        <f t="shared" si="0"/>
        <v>7.6498204915769126</v>
      </c>
      <c r="K21">
        <f t="shared" si="1"/>
        <v>24.772162386081192</v>
      </c>
      <c r="O21" t="s">
        <v>93</v>
      </c>
      <c r="P21">
        <v>5.2953156822810588</v>
      </c>
      <c r="S21" t="s">
        <v>33</v>
      </c>
      <c r="T21">
        <v>21.82074438479631</v>
      </c>
    </row>
    <row r="22" spans="1:20" x14ac:dyDescent="0.25">
      <c r="A22" t="s">
        <v>35</v>
      </c>
      <c r="B22">
        <v>379424</v>
      </c>
      <c r="D22">
        <v>2588</v>
      </c>
      <c r="F22">
        <v>62696</v>
      </c>
      <c r="H22">
        <f t="shared" si="0"/>
        <v>0.68208653116302609</v>
      </c>
      <c r="K22">
        <f t="shared" si="1"/>
        <v>16.523994264991142</v>
      </c>
      <c r="O22" t="s">
        <v>107</v>
      </c>
      <c r="P22">
        <v>5.2390640895218716</v>
      </c>
      <c r="S22" t="s">
        <v>225</v>
      </c>
      <c r="T22">
        <v>21.686746987951807</v>
      </c>
    </row>
    <row r="23" spans="1:20" x14ac:dyDescent="0.25">
      <c r="A23" t="s">
        <v>103</v>
      </c>
      <c r="B23">
        <v>3108</v>
      </c>
      <c r="D23">
        <v>84</v>
      </c>
      <c r="F23">
        <v>411</v>
      </c>
      <c r="H23">
        <f t="shared" si="0"/>
        <v>2.7027027027027026</v>
      </c>
      <c r="K23">
        <f t="shared" si="1"/>
        <v>13.223938223938225</v>
      </c>
      <c r="O23" t="s">
        <v>98</v>
      </c>
      <c r="P23">
        <v>5.1928783382789323</v>
      </c>
      <c r="S23" t="s">
        <v>278</v>
      </c>
      <c r="T23">
        <v>21.639065591840527</v>
      </c>
    </row>
    <row r="24" spans="1:20" x14ac:dyDescent="0.25">
      <c r="A24" t="s">
        <v>104</v>
      </c>
      <c r="B24">
        <v>46079</v>
      </c>
      <c r="D24">
        <v>718</v>
      </c>
      <c r="F24">
        <v>7693</v>
      </c>
      <c r="H24">
        <f t="shared" si="0"/>
        <v>1.5581935371861368</v>
      </c>
      <c r="K24">
        <f t="shared" si="1"/>
        <v>16.695240782135031</v>
      </c>
      <c r="O24" t="s">
        <v>149</v>
      </c>
      <c r="P24">
        <v>5.0387596899224807</v>
      </c>
      <c r="S24" t="s">
        <v>39</v>
      </c>
      <c r="T24">
        <v>21.128805598741309</v>
      </c>
    </row>
    <row r="25" spans="1:20" x14ac:dyDescent="0.25">
      <c r="A25" t="s">
        <v>105</v>
      </c>
      <c r="B25">
        <v>3029</v>
      </c>
      <c r="D25">
        <v>66</v>
      </c>
      <c r="F25">
        <v>426</v>
      </c>
      <c r="H25">
        <f t="shared" si="0"/>
        <v>2.1789369428854406</v>
      </c>
      <c r="K25">
        <f t="shared" si="1"/>
        <v>14.06404754044239</v>
      </c>
      <c r="O25" t="s">
        <v>214</v>
      </c>
      <c r="P25">
        <v>5.0301810865191152</v>
      </c>
      <c r="S25" t="s">
        <v>176</v>
      </c>
      <c r="T25">
        <v>20.963855421686748</v>
      </c>
    </row>
    <row r="26" spans="1:20" x14ac:dyDescent="0.25">
      <c r="A26" t="s">
        <v>106</v>
      </c>
      <c r="B26">
        <v>1472</v>
      </c>
      <c r="D26">
        <v>28</v>
      </c>
      <c r="F26">
        <v>189</v>
      </c>
      <c r="H26">
        <f t="shared" si="0"/>
        <v>1.9021739130434785</v>
      </c>
      <c r="K26">
        <f t="shared" si="1"/>
        <v>12.839673913043478</v>
      </c>
      <c r="O26" t="s">
        <v>231</v>
      </c>
      <c r="P26">
        <v>5</v>
      </c>
      <c r="S26" t="s">
        <v>90</v>
      </c>
      <c r="T26">
        <v>20.943134535367545</v>
      </c>
    </row>
    <row r="27" spans="1:20" x14ac:dyDescent="0.25">
      <c r="A27" t="s">
        <v>107</v>
      </c>
      <c r="B27">
        <v>1966</v>
      </c>
      <c r="D27">
        <v>103</v>
      </c>
      <c r="F27">
        <v>235</v>
      </c>
      <c r="H27">
        <f t="shared" si="0"/>
        <v>5.2390640895218716</v>
      </c>
      <c r="K27">
        <f t="shared" si="1"/>
        <v>11.953204476093591</v>
      </c>
      <c r="O27" t="s">
        <v>364</v>
      </c>
      <c r="P27">
        <v>4.7935103244837762</v>
      </c>
      <c r="S27" t="s">
        <v>309</v>
      </c>
      <c r="T27">
        <v>20.764959901295494</v>
      </c>
    </row>
    <row r="28" spans="1:20" x14ac:dyDescent="0.25">
      <c r="A28" t="s">
        <v>108</v>
      </c>
      <c r="B28">
        <v>20513</v>
      </c>
      <c r="D28">
        <v>368</v>
      </c>
      <c r="F28">
        <v>2912</v>
      </c>
      <c r="H28">
        <f t="shared" si="0"/>
        <v>1.7939843026373519</v>
      </c>
      <c r="K28">
        <f t="shared" si="1"/>
        <v>14.195875786086873</v>
      </c>
      <c r="O28" t="s">
        <v>101</v>
      </c>
      <c r="P28">
        <v>4.6325878594249197</v>
      </c>
      <c r="S28" t="s">
        <v>238</v>
      </c>
      <c r="T28">
        <v>20.588235294117645</v>
      </c>
    </row>
    <row r="29" spans="1:20" x14ac:dyDescent="0.25">
      <c r="A29" t="s">
        <v>109</v>
      </c>
      <c r="B29">
        <v>980</v>
      </c>
      <c r="D29">
        <v>16</v>
      </c>
      <c r="F29">
        <v>115</v>
      </c>
      <c r="H29">
        <f t="shared" si="0"/>
        <v>1.6326530612244898</v>
      </c>
      <c r="K29">
        <f t="shared" si="1"/>
        <v>11.73469387755102</v>
      </c>
      <c r="O29" t="s">
        <v>357</v>
      </c>
      <c r="P29">
        <v>4.6145188519977491</v>
      </c>
      <c r="S29" t="s">
        <v>32</v>
      </c>
      <c r="T29">
        <v>20.496326077914876</v>
      </c>
    </row>
    <row r="30" spans="1:20" x14ac:dyDescent="0.25">
      <c r="A30" t="s">
        <v>110</v>
      </c>
      <c r="B30">
        <v>2820</v>
      </c>
      <c r="D30">
        <v>42</v>
      </c>
      <c r="F30">
        <v>398</v>
      </c>
      <c r="H30">
        <f t="shared" si="0"/>
        <v>1.4893617021276597</v>
      </c>
      <c r="K30">
        <f t="shared" si="1"/>
        <v>14.113475177304965</v>
      </c>
      <c r="O30" t="s">
        <v>244</v>
      </c>
      <c r="P30">
        <v>4.5580110497237571</v>
      </c>
      <c r="S30" t="s">
        <v>121</v>
      </c>
      <c r="T30">
        <v>20.377358490566039</v>
      </c>
    </row>
    <row r="31" spans="1:20" x14ac:dyDescent="0.25">
      <c r="A31" t="s">
        <v>111</v>
      </c>
      <c r="B31">
        <v>324</v>
      </c>
      <c r="D31">
        <v>3</v>
      </c>
      <c r="F31">
        <v>35</v>
      </c>
      <c r="H31">
        <f t="shared" si="0"/>
        <v>0.92592592592592582</v>
      </c>
      <c r="K31">
        <f t="shared" si="1"/>
        <v>10.802469135802468</v>
      </c>
      <c r="O31" t="s">
        <v>89</v>
      </c>
      <c r="P31">
        <v>4.5454545454545459</v>
      </c>
      <c r="S31" t="s">
        <v>31</v>
      </c>
      <c r="T31">
        <v>20.195705980544524</v>
      </c>
    </row>
    <row r="32" spans="1:20" x14ac:dyDescent="0.25">
      <c r="A32" t="s">
        <v>112</v>
      </c>
      <c r="B32">
        <v>393</v>
      </c>
      <c r="D32">
        <v>3</v>
      </c>
      <c r="F32">
        <v>37</v>
      </c>
      <c r="H32">
        <f t="shared" si="0"/>
        <v>0.76335877862595414</v>
      </c>
      <c r="K32">
        <f t="shared" si="1"/>
        <v>9.4147582697201013</v>
      </c>
      <c r="O32" t="s">
        <v>174</v>
      </c>
      <c r="P32">
        <v>4.5205479452054798</v>
      </c>
      <c r="S32" t="s">
        <v>216</v>
      </c>
      <c r="T32">
        <v>20.193637621023512</v>
      </c>
    </row>
    <row r="33" spans="1:20" x14ac:dyDescent="0.25">
      <c r="A33" t="s">
        <v>113</v>
      </c>
      <c r="B33">
        <v>13660</v>
      </c>
      <c r="D33">
        <v>184</v>
      </c>
      <c r="F33">
        <v>2061</v>
      </c>
      <c r="H33">
        <f t="shared" si="0"/>
        <v>1.3469985358711567</v>
      </c>
      <c r="K33">
        <f t="shared" si="1"/>
        <v>15.087847730600293</v>
      </c>
      <c r="O33" t="s">
        <v>305</v>
      </c>
      <c r="P33">
        <v>4.501607717041801</v>
      </c>
      <c r="S33" t="s">
        <v>251</v>
      </c>
      <c r="T33">
        <v>20.129705420617128</v>
      </c>
    </row>
    <row r="34" spans="1:20" x14ac:dyDescent="0.25">
      <c r="A34" t="s">
        <v>114</v>
      </c>
      <c r="B34">
        <v>3130</v>
      </c>
      <c r="D34">
        <v>14</v>
      </c>
      <c r="F34">
        <v>255</v>
      </c>
      <c r="H34">
        <f t="shared" si="0"/>
        <v>0.44728434504792336</v>
      </c>
      <c r="K34">
        <f t="shared" si="1"/>
        <v>8.1469648562300314</v>
      </c>
      <c r="O34" t="s">
        <v>146</v>
      </c>
      <c r="P34">
        <v>4.4988161010260459</v>
      </c>
      <c r="S34" t="s">
        <v>254</v>
      </c>
      <c r="T34">
        <v>20.100143061516452</v>
      </c>
    </row>
    <row r="35" spans="1:20" x14ac:dyDescent="0.25">
      <c r="A35" t="s">
        <v>115</v>
      </c>
      <c r="B35">
        <v>3792</v>
      </c>
      <c r="D35">
        <v>61</v>
      </c>
      <c r="F35">
        <v>478</v>
      </c>
      <c r="H35">
        <f t="shared" si="0"/>
        <v>1.6086497890295359</v>
      </c>
      <c r="K35">
        <f t="shared" si="1"/>
        <v>12.60548523206751</v>
      </c>
      <c r="O35" t="s">
        <v>180</v>
      </c>
      <c r="P35">
        <v>4.4831880448318806</v>
      </c>
      <c r="S35" t="s">
        <v>378</v>
      </c>
      <c r="T35">
        <v>20.019311232700353</v>
      </c>
    </row>
    <row r="36" spans="1:20" x14ac:dyDescent="0.25">
      <c r="A36" t="s">
        <v>116</v>
      </c>
      <c r="B36">
        <v>729</v>
      </c>
      <c r="D36">
        <v>3</v>
      </c>
      <c r="F36">
        <v>49</v>
      </c>
      <c r="H36">
        <f t="shared" si="0"/>
        <v>0.41152263374485598</v>
      </c>
      <c r="K36">
        <f t="shared" si="1"/>
        <v>6.7215363511659811</v>
      </c>
      <c r="O36" t="s">
        <v>154</v>
      </c>
      <c r="P36">
        <v>4.4723969252271134</v>
      </c>
      <c r="S36" t="s">
        <v>37</v>
      </c>
      <c r="T36">
        <v>19.777517784187246</v>
      </c>
    </row>
    <row r="37" spans="1:20" x14ac:dyDescent="0.25">
      <c r="A37" t="s">
        <v>117</v>
      </c>
      <c r="B37">
        <v>711</v>
      </c>
      <c r="D37">
        <v>3</v>
      </c>
      <c r="F37">
        <v>49</v>
      </c>
      <c r="H37">
        <f t="shared" si="0"/>
        <v>0.42194092827004215</v>
      </c>
      <c r="K37">
        <f t="shared" si="1"/>
        <v>6.8917018284106888</v>
      </c>
      <c r="O37" t="s">
        <v>288</v>
      </c>
      <c r="P37">
        <v>4.4167962674961121</v>
      </c>
      <c r="S37" t="s">
        <v>295</v>
      </c>
      <c r="T37">
        <v>19.557886849007119</v>
      </c>
    </row>
    <row r="38" spans="1:20" x14ac:dyDescent="0.25">
      <c r="A38" t="s">
        <v>118</v>
      </c>
      <c r="B38">
        <v>2968</v>
      </c>
      <c r="D38">
        <v>104</v>
      </c>
      <c r="F38">
        <v>373</v>
      </c>
      <c r="H38">
        <f t="shared" si="0"/>
        <v>3.5040431266846364</v>
      </c>
      <c r="K38">
        <f t="shared" si="1"/>
        <v>12.567385444743936</v>
      </c>
      <c r="O38" t="s">
        <v>32</v>
      </c>
      <c r="P38">
        <v>4.3033411895189246</v>
      </c>
      <c r="S38" t="s">
        <v>36</v>
      </c>
      <c r="T38">
        <v>19.529098262249235</v>
      </c>
    </row>
    <row r="39" spans="1:20" x14ac:dyDescent="0.25">
      <c r="A39" t="s">
        <v>119</v>
      </c>
      <c r="B39">
        <v>52057</v>
      </c>
      <c r="D39">
        <v>1087</v>
      </c>
      <c r="F39">
        <v>8903</v>
      </c>
      <c r="H39">
        <f t="shared" si="0"/>
        <v>2.0880957412067542</v>
      </c>
      <c r="K39">
        <f t="shared" si="1"/>
        <v>17.102406976967554</v>
      </c>
      <c r="O39" t="s">
        <v>371</v>
      </c>
      <c r="P39">
        <v>4.2836041358936487</v>
      </c>
      <c r="S39" t="s">
        <v>243</v>
      </c>
      <c r="T39">
        <v>19.415555163836494</v>
      </c>
    </row>
    <row r="40" spans="1:20" x14ac:dyDescent="0.25">
      <c r="A40" t="s">
        <v>120</v>
      </c>
      <c r="B40">
        <v>12815</v>
      </c>
      <c r="D40">
        <v>104</v>
      </c>
      <c r="F40">
        <v>1895</v>
      </c>
      <c r="H40">
        <f t="shared" si="0"/>
        <v>0.81154896605540383</v>
      </c>
      <c r="K40">
        <f t="shared" si="1"/>
        <v>14.787358564182599</v>
      </c>
      <c r="O40" t="s">
        <v>301</v>
      </c>
      <c r="P40">
        <v>4.2758620689655169</v>
      </c>
      <c r="S40" t="s">
        <v>38</v>
      </c>
      <c r="T40">
        <v>19.397822146037068</v>
      </c>
    </row>
    <row r="41" spans="1:20" x14ac:dyDescent="0.25">
      <c r="A41" t="s">
        <v>34</v>
      </c>
      <c r="B41">
        <v>118011</v>
      </c>
      <c r="D41">
        <v>2703</v>
      </c>
      <c r="F41">
        <v>20054</v>
      </c>
      <c r="H41">
        <f t="shared" si="0"/>
        <v>2.2904644482294021</v>
      </c>
      <c r="K41">
        <f t="shared" si="1"/>
        <v>16.993331130148885</v>
      </c>
      <c r="O41" t="s">
        <v>201</v>
      </c>
      <c r="P41">
        <v>4.2735042735042734</v>
      </c>
      <c r="S41" t="s">
        <v>268</v>
      </c>
      <c r="T41">
        <v>19.376150763565473</v>
      </c>
    </row>
    <row r="42" spans="1:20" x14ac:dyDescent="0.25">
      <c r="A42" t="s">
        <v>121</v>
      </c>
      <c r="B42">
        <v>1060</v>
      </c>
      <c r="D42">
        <v>65</v>
      </c>
      <c r="F42">
        <v>216</v>
      </c>
      <c r="H42">
        <f t="shared" si="0"/>
        <v>6.132075471698113</v>
      </c>
      <c r="K42">
        <f t="shared" si="1"/>
        <v>20.377358490566039</v>
      </c>
      <c r="O42" t="s">
        <v>325</v>
      </c>
      <c r="P42">
        <v>4.1666666666666661</v>
      </c>
      <c r="S42" t="s">
        <v>222</v>
      </c>
      <c r="T42">
        <v>19.328760411562961</v>
      </c>
    </row>
    <row r="43" spans="1:20" x14ac:dyDescent="0.25">
      <c r="A43" t="s">
        <v>122</v>
      </c>
      <c r="B43">
        <v>963</v>
      </c>
      <c r="D43">
        <v>9</v>
      </c>
      <c r="F43">
        <v>130</v>
      </c>
      <c r="H43">
        <f t="shared" si="0"/>
        <v>0.93457943925233633</v>
      </c>
      <c r="K43">
        <f t="shared" si="1"/>
        <v>13.499480789200415</v>
      </c>
      <c r="O43" t="s">
        <v>140</v>
      </c>
      <c r="P43">
        <v>4.1376485047111844</v>
      </c>
      <c r="S43" t="s">
        <v>192</v>
      </c>
      <c r="T43">
        <v>19.211692431643083</v>
      </c>
    </row>
    <row r="44" spans="1:20" x14ac:dyDescent="0.25">
      <c r="A44" t="s">
        <v>123</v>
      </c>
      <c r="B44">
        <v>1439</v>
      </c>
      <c r="D44">
        <v>11</v>
      </c>
      <c r="F44">
        <v>320</v>
      </c>
      <c r="H44">
        <f t="shared" si="0"/>
        <v>0.76441973592772761</v>
      </c>
      <c r="K44">
        <f t="shared" si="1"/>
        <v>22.237665045170257</v>
      </c>
      <c r="O44" t="s">
        <v>384</v>
      </c>
      <c r="P44">
        <v>4.115552037989711</v>
      </c>
      <c r="S44" t="s">
        <v>227</v>
      </c>
      <c r="T44">
        <v>19.141577973780862</v>
      </c>
    </row>
    <row r="45" spans="1:20" x14ac:dyDescent="0.25">
      <c r="A45" t="s">
        <v>124</v>
      </c>
      <c r="B45">
        <v>642</v>
      </c>
      <c r="D45">
        <v>7</v>
      </c>
      <c r="F45">
        <v>37</v>
      </c>
      <c r="H45">
        <f t="shared" si="0"/>
        <v>1.0903426791277258</v>
      </c>
      <c r="K45">
        <f t="shared" si="1"/>
        <v>5.7632398753894076</v>
      </c>
      <c r="O45" t="s">
        <v>84</v>
      </c>
      <c r="P45">
        <v>4.1106719367588935</v>
      </c>
      <c r="S45" t="s">
        <v>297</v>
      </c>
      <c r="T45">
        <v>19.1012691012691</v>
      </c>
    </row>
    <row r="46" spans="1:20" x14ac:dyDescent="0.25">
      <c r="A46" t="s">
        <v>125</v>
      </c>
      <c r="B46">
        <v>2566</v>
      </c>
      <c r="D46">
        <v>105</v>
      </c>
      <c r="F46">
        <v>292</v>
      </c>
      <c r="H46">
        <f t="shared" si="0"/>
        <v>4.0919719407638349</v>
      </c>
      <c r="K46">
        <f t="shared" si="1"/>
        <v>11.379579111457522</v>
      </c>
      <c r="O46" t="s">
        <v>125</v>
      </c>
      <c r="P46">
        <v>4.0919719407638349</v>
      </c>
      <c r="S46" t="s">
        <v>368</v>
      </c>
      <c r="T46">
        <v>18.735005452562707</v>
      </c>
    </row>
    <row r="47" spans="1:20" x14ac:dyDescent="0.25">
      <c r="A47" t="s">
        <v>126</v>
      </c>
      <c r="B47">
        <v>936</v>
      </c>
      <c r="D47">
        <v>28</v>
      </c>
      <c r="F47">
        <v>121</v>
      </c>
      <c r="H47">
        <f t="shared" si="0"/>
        <v>2.9914529914529915</v>
      </c>
      <c r="K47">
        <f t="shared" si="1"/>
        <v>12.927350427350429</v>
      </c>
      <c r="O47" t="s">
        <v>341</v>
      </c>
      <c r="P47">
        <v>4.0075140889167189</v>
      </c>
      <c r="S47" t="s">
        <v>358</v>
      </c>
      <c r="T47">
        <v>18.662343537927914</v>
      </c>
    </row>
    <row r="48" spans="1:20" x14ac:dyDescent="0.25">
      <c r="A48" t="s">
        <v>127</v>
      </c>
      <c r="B48">
        <v>729</v>
      </c>
      <c r="D48">
        <v>20</v>
      </c>
      <c r="F48">
        <v>37</v>
      </c>
      <c r="H48">
        <f t="shared" si="0"/>
        <v>2.7434842249657065</v>
      </c>
      <c r="K48">
        <f t="shared" si="1"/>
        <v>5.0754458161865568</v>
      </c>
      <c r="O48" t="s">
        <v>304</v>
      </c>
      <c r="P48">
        <v>4</v>
      </c>
      <c r="S48" t="s">
        <v>271</v>
      </c>
      <c r="T48">
        <v>18.264379414732591</v>
      </c>
    </row>
    <row r="49" spans="1:20" x14ac:dyDescent="0.25">
      <c r="A49" t="s">
        <v>128</v>
      </c>
      <c r="B49">
        <v>7825</v>
      </c>
      <c r="D49">
        <v>174</v>
      </c>
      <c r="F49">
        <v>1391</v>
      </c>
      <c r="H49">
        <f t="shared" si="0"/>
        <v>2.2236421725239617</v>
      </c>
      <c r="K49">
        <f t="shared" si="1"/>
        <v>17.776357827476037</v>
      </c>
      <c r="O49" t="s">
        <v>250</v>
      </c>
      <c r="P49">
        <v>3.9432176656151419</v>
      </c>
      <c r="S49" t="s">
        <v>320</v>
      </c>
      <c r="T49">
        <v>18.103448275862068</v>
      </c>
    </row>
    <row r="50" spans="1:20" x14ac:dyDescent="0.25">
      <c r="A50" t="s">
        <v>129</v>
      </c>
      <c r="B50">
        <v>3326</v>
      </c>
      <c r="D50">
        <v>92</v>
      </c>
      <c r="F50">
        <v>529</v>
      </c>
      <c r="H50">
        <f t="shared" si="0"/>
        <v>2.7660853878532774</v>
      </c>
      <c r="K50">
        <f t="shared" si="1"/>
        <v>15.904990980156345</v>
      </c>
      <c r="O50" t="s">
        <v>276</v>
      </c>
      <c r="P50">
        <v>3.865546218487395</v>
      </c>
      <c r="S50" t="s">
        <v>323</v>
      </c>
      <c r="T50">
        <v>18.044077134986225</v>
      </c>
    </row>
    <row r="51" spans="1:20" x14ac:dyDescent="0.25">
      <c r="A51" t="s">
        <v>130</v>
      </c>
      <c r="B51">
        <v>18417</v>
      </c>
      <c r="D51">
        <v>325</v>
      </c>
      <c r="F51">
        <v>2591</v>
      </c>
      <c r="H51">
        <f t="shared" si="0"/>
        <v>1.7646739425530757</v>
      </c>
      <c r="K51">
        <f t="shared" si="1"/>
        <v>14.06852364663083</v>
      </c>
      <c r="O51" t="s">
        <v>363</v>
      </c>
      <c r="P51">
        <v>3.7996545768566494</v>
      </c>
      <c r="S51" t="s">
        <v>367</v>
      </c>
      <c r="T51">
        <v>17.930066111511984</v>
      </c>
    </row>
    <row r="52" spans="1:20" x14ac:dyDescent="0.25">
      <c r="A52" t="s">
        <v>131</v>
      </c>
      <c r="B52">
        <v>20657</v>
      </c>
      <c r="D52">
        <v>328</v>
      </c>
      <c r="F52">
        <v>2824</v>
      </c>
      <c r="H52">
        <f t="shared" si="0"/>
        <v>1.5878394733020285</v>
      </c>
      <c r="K52">
        <f t="shared" si="1"/>
        <v>13.670910587210146</v>
      </c>
      <c r="O52" t="s">
        <v>207</v>
      </c>
      <c r="P52">
        <v>3.7693006357856493</v>
      </c>
      <c r="S52" t="s">
        <v>214</v>
      </c>
      <c r="T52">
        <v>17.907444668008051</v>
      </c>
    </row>
    <row r="53" spans="1:20" x14ac:dyDescent="0.25">
      <c r="A53" t="s">
        <v>132</v>
      </c>
      <c r="B53">
        <v>94101</v>
      </c>
      <c r="D53">
        <v>1553</v>
      </c>
      <c r="F53">
        <v>21401</v>
      </c>
      <c r="H53">
        <f t="shared" si="0"/>
        <v>1.6503544064356384</v>
      </c>
      <c r="K53">
        <f t="shared" si="1"/>
        <v>22.742585094738633</v>
      </c>
      <c r="O53" t="s">
        <v>90</v>
      </c>
      <c r="P53">
        <v>3.7447988904299581</v>
      </c>
      <c r="S53" t="s">
        <v>369</v>
      </c>
      <c r="T53">
        <v>17.874875868917577</v>
      </c>
    </row>
    <row r="54" spans="1:20" x14ac:dyDescent="0.25">
      <c r="A54" t="s">
        <v>133</v>
      </c>
      <c r="B54">
        <v>3939</v>
      </c>
      <c r="D54">
        <v>40</v>
      </c>
      <c r="F54">
        <v>461</v>
      </c>
      <c r="H54">
        <f t="shared" si="0"/>
        <v>1.0154861640010155</v>
      </c>
      <c r="K54">
        <f t="shared" si="1"/>
        <v>11.703478040111703</v>
      </c>
      <c r="O54" t="s">
        <v>198</v>
      </c>
      <c r="P54">
        <v>3.7241379310344822</v>
      </c>
      <c r="S54" t="s">
        <v>128</v>
      </c>
      <c r="T54">
        <v>17.776357827476037</v>
      </c>
    </row>
    <row r="55" spans="1:20" x14ac:dyDescent="0.25">
      <c r="A55" t="s">
        <v>134</v>
      </c>
      <c r="B55">
        <v>5585</v>
      </c>
      <c r="D55">
        <v>114</v>
      </c>
      <c r="F55">
        <v>883</v>
      </c>
      <c r="H55">
        <f t="shared" si="0"/>
        <v>2.0411817367949867</v>
      </c>
      <c r="K55">
        <f t="shared" si="1"/>
        <v>15.810205908683974</v>
      </c>
      <c r="O55" t="s">
        <v>266</v>
      </c>
      <c r="P55">
        <v>3.7037037037037033</v>
      </c>
      <c r="S55" t="s">
        <v>312</v>
      </c>
      <c r="T55">
        <v>17.770228107883241</v>
      </c>
    </row>
    <row r="56" spans="1:20" x14ac:dyDescent="0.25">
      <c r="A56" t="s">
        <v>135</v>
      </c>
      <c r="B56">
        <v>6591</v>
      </c>
      <c r="D56">
        <v>102</v>
      </c>
      <c r="F56">
        <v>768</v>
      </c>
      <c r="H56">
        <f t="shared" si="0"/>
        <v>1.5475648611743287</v>
      </c>
      <c r="K56">
        <f t="shared" si="1"/>
        <v>11.652253072371415</v>
      </c>
      <c r="O56" t="s">
        <v>220</v>
      </c>
      <c r="P56">
        <v>3.6858974358974361</v>
      </c>
      <c r="S56" t="s">
        <v>157</v>
      </c>
      <c r="T56">
        <v>17.707934074357993</v>
      </c>
    </row>
    <row r="57" spans="1:20" x14ac:dyDescent="0.25">
      <c r="A57" t="s">
        <v>136</v>
      </c>
      <c r="B57">
        <v>626</v>
      </c>
      <c r="D57">
        <v>1</v>
      </c>
      <c r="F57">
        <v>56</v>
      </c>
      <c r="H57">
        <f t="shared" si="0"/>
        <v>0.15974440894568689</v>
      </c>
      <c r="K57">
        <f t="shared" si="1"/>
        <v>8.9456869009584654</v>
      </c>
      <c r="O57" t="s">
        <v>282</v>
      </c>
      <c r="P57">
        <v>3.6474908200734393</v>
      </c>
      <c r="S57" t="s">
        <v>91</v>
      </c>
      <c r="T57">
        <v>17.643979057591622</v>
      </c>
    </row>
    <row r="58" spans="1:20" x14ac:dyDescent="0.25">
      <c r="A58" t="s">
        <v>137</v>
      </c>
      <c r="B58">
        <v>724</v>
      </c>
      <c r="D58">
        <v>9</v>
      </c>
      <c r="F58">
        <v>95</v>
      </c>
      <c r="H58">
        <f t="shared" si="0"/>
        <v>1.2430939226519337</v>
      </c>
      <c r="K58">
        <f t="shared" si="1"/>
        <v>13.121546961325967</v>
      </c>
      <c r="O58" t="s">
        <v>160</v>
      </c>
      <c r="P58">
        <v>3.5782747603833869</v>
      </c>
      <c r="S58" t="s">
        <v>372</v>
      </c>
      <c r="T58">
        <v>17.569352708058126</v>
      </c>
    </row>
    <row r="59" spans="1:20" x14ac:dyDescent="0.25">
      <c r="A59" t="s">
        <v>138</v>
      </c>
      <c r="B59">
        <v>190</v>
      </c>
      <c r="D59">
        <v>16</v>
      </c>
      <c r="F59">
        <v>49</v>
      </c>
      <c r="H59">
        <f t="shared" si="0"/>
        <v>8.4210526315789469</v>
      </c>
      <c r="K59">
        <f t="shared" si="1"/>
        <v>25.789473684210527</v>
      </c>
      <c r="O59" t="s">
        <v>209</v>
      </c>
      <c r="P59">
        <v>3.5446489434219499</v>
      </c>
      <c r="S59" t="s">
        <v>301</v>
      </c>
      <c r="T59">
        <v>17.517241379310345</v>
      </c>
    </row>
    <row r="60" spans="1:20" x14ac:dyDescent="0.25">
      <c r="A60" t="s">
        <v>139</v>
      </c>
      <c r="B60">
        <v>4619</v>
      </c>
      <c r="D60">
        <v>72</v>
      </c>
      <c r="F60">
        <v>691</v>
      </c>
      <c r="H60">
        <f t="shared" si="0"/>
        <v>1.5587789564840875</v>
      </c>
      <c r="K60">
        <f t="shared" si="1"/>
        <v>14.959948040701452</v>
      </c>
      <c r="O60" t="s">
        <v>263</v>
      </c>
      <c r="P60">
        <v>3.5339591385974605</v>
      </c>
      <c r="S60" t="s">
        <v>313</v>
      </c>
      <c r="T60">
        <v>17.461937196374016</v>
      </c>
    </row>
    <row r="61" spans="1:20" x14ac:dyDescent="0.25">
      <c r="A61" t="s">
        <v>140</v>
      </c>
      <c r="B61">
        <v>2441</v>
      </c>
      <c r="D61">
        <v>101</v>
      </c>
      <c r="F61">
        <v>415</v>
      </c>
      <c r="H61">
        <f t="shared" si="0"/>
        <v>4.1376485047111844</v>
      </c>
      <c r="K61">
        <f t="shared" si="1"/>
        <v>17.001229004506349</v>
      </c>
      <c r="O61" t="s">
        <v>339</v>
      </c>
      <c r="P61">
        <v>3.5283608753907991</v>
      </c>
      <c r="S61" t="s">
        <v>392</v>
      </c>
      <c r="T61">
        <v>17.419796557120502</v>
      </c>
    </row>
    <row r="62" spans="1:20" x14ac:dyDescent="0.25">
      <c r="A62" t="s">
        <v>141</v>
      </c>
      <c r="B62">
        <v>13024</v>
      </c>
      <c r="D62">
        <v>236</v>
      </c>
      <c r="F62">
        <v>1920</v>
      </c>
      <c r="H62">
        <f t="shared" si="0"/>
        <v>1.8120393120393121</v>
      </c>
      <c r="K62">
        <f t="shared" si="1"/>
        <v>14.742014742014742</v>
      </c>
      <c r="O62" t="s">
        <v>118</v>
      </c>
      <c r="P62">
        <v>3.5040431266846364</v>
      </c>
      <c r="S62" t="s">
        <v>376</v>
      </c>
      <c r="T62">
        <v>17.348549580732524</v>
      </c>
    </row>
    <row r="63" spans="1:20" x14ac:dyDescent="0.25">
      <c r="A63" t="s">
        <v>142</v>
      </c>
      <c r="B63">
        <v>7364</v>
      </c>
      <c r="D63">
        <v>227</v>
      </c>
      <c r="F63">
        <v>1192</v>
      </c>
      <c r="H63">
        <f t="shared" si="0"/>
        <v>3.0825638240086906</v>
      </c>
      <c r="K63">
        <f t="shared" si="1"/>
        <v>16.18685497012493</v>
      </c>
      <c r="O63" t="s">
        <v>206</v>
      </c>
      <c r="P63">
        <v>3.4732272069464547</v>
      </c>
      <c r="S63" t="s">
        <v>385</v>
      </c>
      <c r="T63">
        <v>17.320864067439409</v>
      </c>
    </row>
    <row r="64" spans="1:20" x14ac:dyDescent="0.25">
      <c r="A64" t="s">
        <v>143</v>
      </c>
      <c r="B64">
        <v>670</v>
      </c>
      <c r="D64">
        <v>16</v>
      </c>
      <c r="F64">
        <v>92</v>
      </c>
      <c r="H64">
        <f t="shared" si="0"/>
        <v>2.3880597014925375</v>
      </c>
      <c r="K64">
        <f t="shared" si="1"/>
        <v>13.73134328358209</v>
      </c>
      <c r="O64" t="s">
        <v>222</v>
      </c>
      <c r="P64">
        <v>3.4541891229789319</v>
      </c>
      <c r="S64" t="s">
        <v>280</v>
      </c>
      <c r="T64">
        <v>17.283950617283949</v>
      </c>
    </row>
    <row r="65" spans="1:20" x14ac:dyDescent="0.25">
      <c r="A65" t="s">
        <v>144</v>
      </c>
      <c r="B65">
        <v>641</v>
      </c>
      <c r="D65">
        <v>13</v>
      </c>
      <c r="F65">
        <v>71</v>
      </c>
      <c r="H65">
        <f t="shared" si="0"/>
        <v>2.0280811232449301</v>
      </c>
      <c r="K65">
        <f t="shared" si="1"/>
        <v>11.076443057722308</v>
      </c>
      <c r="O65" t="s">
        <v>253</v>
      </c>
      <c r="P65">
        <v>3.2722255075891979</v>
      </c>
      <c r="S65" t="s">
        <v>119</v>
      </c>
      <c r="T65">
        <v>17.102406976967554</v>
      </c>
    </row>
    <row r="66" spans="1:20" x14ac:dyDescent="0.25">
      <c r="A66" t="s">
        <v>145</v>
      </c>
      <c r="B66">
        <v>37813</v>
      </c>
      <c r="D66">
        <v>753</v>
      </c>
      <c r="F66">
        <v>5678</v>
      </c>
      <c r="H66">
        <f t="shared" si="0"/>
        <v>1.9913786263983286</v>
      </c>
      <c r="K66">
        <f t="shared" si="1"/>
        <v>15.015999788432548</v>
      </c>
      <c r="O66" t="s">
        <v>273</v>
      </c>
      <c r="P66">
        <v>3.2337626747053991</v>
      </c>
      <c r="S66" t="s">
        <v>344</v>
      </c>
      <c r="T66">
        <v>17.09130805802755</v>
      </c>
    </row>
    <row r="67" spans="1:20" x14ac:dyDescent="0.25">
      <c r="A67" t="s">
        <v>146</v>
      </c>
      <c r="B67">
        <v>2534</v>
      </c>
      <c r="D67">
        <v>114</v>
      </c>
      <c r="F67">
        <v>262</v>
      </c>
      <c r="H67">
        <f t="shared" ref="H67:H130" si="2">D67/B67 *100</f>
        <v>4.4988161010260459</v>
      </c>
      <c r="K67">
        <f t="shared" ref="K67:K130" si="3">F67/B67 *100</f>
        <v>10.339384372533544</v>
      </c>
      <c r="O67" t="s">
        <v>265</v>
      </c>
      <c r="P67">
        <v>3.1869078380706286</v>
      </c>
      <c r="S67" t="s">
        <v>85</v>
      </c>
      <c r="T67">
        <v>17.088728103579591</v>
      </c>
    </row>
    <row r="68" spans="1:20" x14ac:dyDescent="0.25">
      <c r="A68" t="s">
        <v>147</v>
      </c>
      <c r="B68">
        <v>109896</v>
      </c>
      <c r="D68">
        <v>1102</v>
      </c>
      <c r="F68">
        <v>17611</v>
      </c>
      <c r="H68">
        <f t="shared" si="2"/>
        <v>1.0027662517289073</v>
      </c>
      <c r="K68">
        <f t="shared" si="3"/>
        <v>16.02515105190362</v>
      </c>
      <c r="O68" t="s">
        <v>306</v>
      </c>
      <c r="P68">
        <v>3.1724137931034484</v>
      </c>
      <c r="S68" t="s">
        <v>140</v>
      </c>
      <c r="T68">
        <v>17.001229004506349</v>
      </c>
    </row>
    <row r="69" spans="1:20" x14ac:dyDescent="0.25">
      <c r="A69" t="s">
        <v>148</v>
      </c>
      <c r="B69">
        <v>26375</v>
      </c>
      <c r="D69">
        <v>547</v>
      </c>
      <c r="F69">
        <v>4255</v>
      </c>
      <c r="H69">
        <f t="shared" si="2"/>
        <v>2.0739336492890996</v>
      </c>
      <c r="K69">
        <f t="shared" si="3"/>
        <v>16.132701421800949</v>
      </c>
      <c r="O69" t="s">
        <v>163</v>
      </c>
      <c r="P69">
        <v>3.1498568246897869</v>
      </c>
      <c r="S69" t="s">
        <v>34</v>
      </c>
      <c r="T69">
        <v>16.993331130148885</v>
      </c>
    </row>
    <row r="70" spans="1:20" x14ac:dyDescent="0.25">
      <c r="A70" t="s">
        <v>149</v>
      </c>
      <c r="B70">
        <v>2322</v>
      </c>
      <c r="D70">
        <v>117</v>
      </c>
      <c r="F70">
        <v>288</v>
      </c>
      <c r="H70">
        <f t="shared" si="2"/>
        <v>5.0387596899224807</v>
      </c>
      <c r="K70">
        <f t="shared" si="3"/>
        <v>12.403100775193799</v>
      </c>
      <c r="O70" t="s">
        <v>381</v>
      </c>
      <c r="P70">
        <v>3.1039136302294197</v>
      </c>
      <c r="S70" t="s">
        <v>340</v>
      </c>
      <c r="T70">
        <v>16.921967303200987</v>
      </c>
    </row>
    <row r="71" spans="1:20" x14ac:dyDescent="0.25">
      <c r="A71" t="s">
        <v>150</v>
      </c>
      <c r="B71">
        <v>730</v>
      </c>
      <c r="D71">
        <v>47</v>
      </c>
      <c r="F71">
        <v>77</v>
      </c>
      <c r="H71">
        <f t="shared" si="2"/>
        <v>6.4383561643835616</v>
      </c>
      <c r="K71">
        <f t="shared" si="3"/>
        <v>10.547945205479452</v>
      </c>
      <c r="O71" t="s">
        <v>142</v>
      </c>
      <c r="P71">
        <v>3.0825638240086906</v>
      </c>
      <c r="S71" t="s">
        <v>237</v>
      </c>
      <c r="T71">
        <v>16.813787305590587</v>
      </c>
    </row>
    <row r="72" spans="1:20" x14ac:dyDescent="0.25">
      <c r="A72" t="s">
        <v>151</v>
      </c>
      <c r="B72">
        <v>206</v>
      </c>
      <c r="D72">
        <v>1</v>
      </c>
      <c r="F72">
        <v>6</v>
      </c>
      <c r="H72">
        <f t="shared" si="2"/>
        <v>0.48543689320388345</v>
      </c>
      <c r="K72">
        <f t="shared" si="3"/>
        <v>2.912621359223301</v>
      </c>
      <c r="O72" t="s">
        <v>255</v>
      </c>
      <c r="P72">
        <v>3.0612244897959182</v>
      </c>
      <c r="S72" t="s">
        <v>302</v>
      </c>
      <c r="T72">
        <v>16.764705882352938</v>
      </c>
    </row>
    <row r="73" spans="1:20" x14ac:dyDescent="0.25">
      <c r="A73" t="s">
        <v>152</v>
      </c>
      <c r="B73">
        <v>696</v>
      </c>
      <c r="D73">
        <v>13</v>
      </c>
      <c r="F73">
        <v>102</v>
      </c>
      <c r="H73">
        <f t="shared" si="2"/>
        <v>1.8678160919540232</v>
      </c>
      <c r="K73">
        <f t="shared" si="3"/>
        <v>14.655172413793101</v>
      </c>
      <c r="O73" t="s">
        <v>314</v>
      </c>
      <c r="P73">
        <v>3.054474708171206</v>
      </c>
      <c r="S73" t="s">
        <v>104</v>
      </c>
      <c r="T73">
        <v>16.695240782135031</v>
      </c>
    </row>
    <row r="74" spans="1:20" x14ac:dyDescent="0.25">
      <c r="A74" t="s">
        <v>153</v>
      </c>
      <c r="B74">
        <v>7491</v>
      </c>
      <c r="D74">
        <v>118</v>
      </c>
      <c r="F74">
        <v>1069</v>
      </c>
      <c r="H74">
        <f t="shared" si="2"/>
        <v>1.5752236016553196</v>
      </c>
      <c r="K74">
        <f t="shared" si="3"/>
        <v>14.270457882792684</v>
      </c>
      <c r="O74" t="s">
        <v>99</v>
      </c>
      <c r="P74">
        <v>3.0303030303030303</v>
      </c>
      <c r="S74" t="s">
        <v>306</v>
      </c>
      <c r="T74">
        <v>16.689655172413794</v>
      </c>
    </row>
    <row r="75" spans="1:20" x14ac:dyDescent="0.25">
      <c r="A75" t="s">
        <v>154</v>
      </c>
      <c r="B75">
        <v>1431</v>
      </c>
      <c r="D75">
        <v>64</v>
      </c>
      <c r="F75">
        <v>232</v>
      </c>
      <c r="H75">
        <f t="shared" si="2"/>
        <v>4.4723969252271134</v>
      </c>
      <c r="K75">
        <f t="shared" si="3"/>
        <v>16.212438853948289</v>
      </c>
      <c r="O75" t="s">
        <v>126</v>
      </c>
      <c r="P75">
        <v>2.9914529914529915</v>
      </c>
      <c r="S75" t="s">
        <v>342</v>
      </c>
      <c r="T75">
        <v>16.620864740368511</v>
      </c>
    </row>
    <row r="76" spans="1:20" x14ac:dyDescent="0.25">
      <c r="A76" t="s">
        <v>155</v>
      </c>
      <c r="B76">
        <v>1912</v>
      </c>
      <c r="D76">
        <v>30</v>
      </c>
      <c r="F76">
        <v>179</v>
      </c>
      <c r="H76">
        <f t="shared" si="2"/>
        <v>1.5690376569037656</v>
      </c>
      <c r="K76">
        <f t="shared" si="3"/>
        <v>9.3619246861924683</v>
      </c>
      <c r="O76" t="s">
        <v>156</v>
      </c>
      <c r="P76">
        <v>2.9881994670727066</v>
      </c>
      <c r="S76" t="s">
        <v>354</v>
      </c>
      <c r="T76">
        <v>16.558978211870773</v>
      </c>
    </row>
    <row r="77" spans="1:20" x14ac:dyDescent="0.25">
      <c r="A77" t="s">
        <v>156</v>
      </c>
      <c r="B77">
        <v>5254</v>
      </c>
      <c r="D77">
        <v>157</v>
      </c>
      <c r="F77">
        <v>844</v>
      </c>
      <c r="H77">
        <f t="shared" si="2"/>
        <v>2.9881994670727066</v>
      </c>
      <c r="K77">
        <f t="shared" si="3"/>
        <v>16.06395127521888</v>
      </c>
      <c r="O77" t="s">
        <v>176</v>
      </c>
      <c r="P77">
        <v>2.9718875502008033</v>
      </c>
      <c r="S77" t="s">
        <v>35</v>
      </c>
      <c r="T77">
        <v>16.523994264991142</v>
      </c>
    </row>
    <row r="78" spans="1:20" x14ac:dyDescent="0.25">
      <c r="A78" t="s">
        <v>157</v>
      </c>
      <c r="B78">
        <v>2609</v>
      </c>
      <c r="D78">
        <v>59</v>
      </c>
      <c r="F78">
        <v>462</v>
      </c>
      <c r="H78">
        <f t="shared" si="2"/>
        <v>2.261402836335761</v>
      </c>
      <c r="K78">
        <f t="shared" si="3"/>
        <v>17.707934074357993</v>
      </c>
      <c r="O78" t="s">
        <v>392</v>
      </c>
      <c r="P78">
        <v>2.9636150234741785</v>
      </c>
      <c r="S78" t="s">
        <v>171</v>
      </c>
      <c r="T78">
        <v>16.448598130841123</v>
      </c>
    </row>
    <row r="79" spans="1:20" x14ac:dyDescent="0.25">
      <c r="A79" t="s">
        <v>158</v>
      </c>
      <c r="B79">
        <v>1180</v>
      </c>
      <c r="D79">
        <v>7</v>
      </c>
      <c r="F79">
        <v>155</v>
      </c>
      <c r="H79">
        <f t="shared" si="2"/>
        <v>0.59322033898305082</v>
      </c>
      <c r="K79">
        <f t="shared" si="3"/>
        <v>13.135593220338984</v>
      </c>
      <c r="O79" t="s">
        <v>196</v>
      </c>
      <c r="P79">
        <v>2.9625779625779627</v>
      </c>
      <c r="S79" t="s">
        <v>365</v>
      </c>
      <c r="T79">
        <v>16.408163265306122</v>
      </c>
    </row>
    <row r="80" spans="1:20" x14ac:dyDescent="0.25">
      <c r="A80" t="s">
        <v>159</v>
      </c>
      <c r="B80">
        <v>21950</v>
      </c>
      <c r="D80">
        <v>519</v>
      </c>
      <c r="F80">
        <v>3369</v>
      </c>
      <c r="H80">
        <f t="shared" si="2"/>
        <v>2.3644646924829158</v>
      </c>
      <c r="K80">
        <f t="shared" si="3"/>
        <v>15.348519362186789</v>
      </c>
      <c r="O80" t="s">
        <v>195</v>
      </c>
      <c r="P80">
        <v>2.9288702928870292</v>
      </c>
      <c r="S80" t="s">
        <v>329</v>
      </c>
      <c r="T80">
        <v>16.34980988593156</v>
      </c>
    </row>
    <row r="81" spans="1:20" x14ac:dyDescent="0.25">
      <c r="A81" t="s">
        <v>160</v>
      </c>
      <c r="B81">
        <v>1565</v>
      </c>
      <c r="D81">
        <v>56</v>
      </c>
      <c r="F81">
        <v>177</v>
      </c>
      <c r="H81">
        <f t="shared" si="2"/>
        <v>3.5782747603833869</v>
      </c>
      <c r="K81">
        <f t="shared" si="3"/>
        <v>11.309904153354633</v>
      </c>
      <c r="O81" t="s">
        <v>387</v>
      </c>
      <c r="P81">
        <v>2.912621359223301</v>
      </c>
      <c r="S81" t="s">
        <v>258</v>
      </c>
      <c r="T81">
        <v>16.239137263113808</v>
      </c>
    </row>
    <row r="82" spans="1:20" x14ac:dyDescent="0.25">
      <c r="A82" t="s">
        <v>161</v>
      </c>
      <c r="B82">
        <v>1613</v>
      </c>
      <c r="D82">
        <v>4</v>
      </c>
      <c r="F82">
        <v>175</v>
      </c>
      <c r="H82">
        <f t="shared" si="2"/>
        <v>0.24798512089274644</v>
      </c>
      <c r="K82">
        <f t="shared" si="3"/>
        <v>10.849349039057657</v>
      </c>
      <c r="O82" t="s">
        <v>228</v>
      </c>
      <c r="P82">
        <v>2.9069767441860463</v>
      </c>
      <c r="S82" t="s">
        <v>335</v>
      </c>
      <c r="T82">
        <v>16.227481455316141</v>
      </c>
    </row>
    <row r="83" spans="1:20" x14ac:dyDescent="0.25">
      <c r="A83" t="s">
        <v>162</v>
      </c>
      <c r="B83">
        <v>65629</v>
      </c>
      <c r="D83">
        <v>896</v>
      </c>
      <c r="F83">
        <v>14445</v>
      </c>
      <c r="H83">
        <f t="shared" si="2"/>
        <v>1.3652501180880403</v>
      </c>
      <c r="K83">
        <f t="shared" si="3"/>
        <v>22.010087004220697</v>
      </c>
      <c r="O83" t="s">
        <v>183</v>
      </c>
      <c r="P83">
        <v>2.8821167021025276</v>
      </c>
      <c r="S83" t="s">
        <v>154</v>
      </c>
      <c r="T83">
        <v>16.212438853948289</v>
      </c>
    </row>
    <row r="84" spans="1:20" x14ac:dyDescent="0.25">
      <c r="A84" t="s">
        <v>163</v>
      </c>
      <c r="B84">
        <v>9429</v>
      </c>
      <c r="D84">
        <v>297</v>
      </c>
      <c r="F84">
        <v>1350</v>
      </c>
      <c r="H84">
        <f t="shared" si="2"/>
        <v>3.1498568246897869</v>
      </c>
      <c r="K84">
        <f t="shared" si="3"/>
        <v>14.317531021317212</v>
      </c>
      <c r="O84" t="s">
        <v>293</v>
      </c>
      <c r="P84">
        <v>2.8798411122144985</v>
      </c>
      <c r="S84" t="s">
        <v>142</v>
      </c>
      <c r="T84">
        <v>16.18685497012493</v>
      </c>
    </row>
    <row r="85" spans="1:20" x14ac:dyDescent="0.25">
      <c r="A85" t="s">
        <v>164</v>
      </c>
      <c r="B85">
        <v>1015</v>
      </c>
      <c r="D85">
        <v>58</v>
      </c>
      <c r="F85">
        <v>117</v>
      </c>
      <c r="H85">
        <f t="shared" si="2"/>
        <v>5.7142857142857144</v>
      </c>
      <c r="K85">
        <f t="shared" si="3"/>
        <v>11.527093596059114</v>
      </c>
      <c r="O85" t="s">
        <v>33</v>
      </c>
      <c r="P85">
        <v>2.8762769987611541</v>
      </c>
      <c r="S85" t="s">
        <v>229</v>
      </c>
      <c r="T85">
        <v>16.158744598589948</v>
      </c>
    </row>
    <row r="86" spans="1:20" x14ac:dyDescent="0.25">
      <c r="A86" t="s">
        <v>165</v>
      </c>
      <c r="B86">
        <v>80613</v>
      </c>
      <c r="D86">
        <v>2076</v>
      </c>
      <c r="F86">
        <v>11921</v>
      </c>
      <c r="H86">
        <f t="shared" si="2"/>
        <v>2.5752670164861748</v>
      </c>
      <c r="K86">
        <f t="shared" si="3"/>
        <v>14.787937429446863</v>
      </c>
      <c r="O86" t="s">
        <v>181</v>
      </c>
      <c r="P86">
        <v>2.8753993610223643</v>
      </c>
      <c r="S86" t="s">
        <v>148</v>
      </c>
      <c r="T86">
        <v>16.132701421800949</v>
      </c>
    </row>
    <row r="87" spans="1:20" x14ac:dyDescent="0.25">
      <c r="A87" t="s">
        <v>39</v>
      </c>
      <c r="B87">
        <v>214191</v>
      </c>
      <c r="D87">
        <v>2156</v>
      </c>
      <c r="F87">
        <v>45256</v>
      </c>
      <c r="H87">
        <f t="shared" si="2"/>
        <v>1.0065782409158182</v>
      </c>
      <c r="K87">
        <f t="shared" si="3"/>
        <v>21.128805598741309</v>
      </c>
      <c r="O87" t="s">
        <v>262</v>
      </c>
      <c r="P87">
        <v>2.869022869022869</v>
      </c>
      <c r="S87" t="s">
        <v>331</v>
      </c>
      <c r="T87">
        <v>16.112671213250042</v>
      </c>
    </row>
    <row r="88" spans="1:20" x14ac:dyDescent="0.25">
      <c r="A88" t="s">
        <v>31</v>
      </c>
      <c r="B88">
        <v>260595</v>
      </c>
      <c r="D88">
        <v>6667</v>
      </c>
      <c r="F88">
        <v>52629</v>
      </c>
      <c r="H88">
        <f t="shared" si="2"/>
        <v>2.5583760240986972</v>
      </c>
      <c r="K88">
        <f t="shared" si="3"/>
        <v>20.195705980544524</v>
      </c>
      <c r="O88" t="s">
        <v>191</v>
      </c>
      <c r="P88">
        <v>2.8602860286028604</v>
      </c>
      <c r="S88" t="s">
        <v>333</v>
      </c>
      <c r="T88">
        <v>16.086342783201975</v>
      </c>
    </row>
    <row r="89" spans="1:20" x14ac:dyDescent="0.25">
      <c r="A89" t="s">
        <v>166</v>
      </c>
      <c r="B89">
        <v>1378</v>
      </c>
      <c r="D89">
        <v>17</v>
      </c>
      <c r="F89">
        <v>201</v>
      </c>
      <c r="H89">
        <f t="shared" si="2"/>
        <v>1.2336719883889695</v>
      </c>
      <c r="K89">
        <f t="shared" si="3"/>
        <v>14.586357039187229</v>
      </c>
      <c r="O89" t="s">
        <v>171</v>
      </c>
      <c r="P89">
        <v>2.8587135788894997</v>
      </c>
      <c r="S89" t="s">
        <v>188</v>
      </c>
      <c r="T89">
        <v>16.067240031274434</v>
      </c>
    </row>
    <row r="90" spans="1:20" x14ac:dyDescent="0.25">
      <c r="A90" t="s">
        <v>167</v>
      </c>
      <c r="B90">
        <v>999</v>
      </c>
      <c r="D90">
        <v>17</v>
      </c>
      <c r="F90">
        <v>75</v>
      </c>
      <c r="H90">
        <f t="shared" si="2"/>
        <v>1.7017017017017018</v>
      </c>
      <c r="K90">
        <f t="shared" si="3"/>
        <v>7.5075075075075075</v>
      </c>
      <c r="O90" t="s">
        <v>289</v>
      </c>
      <c r="P90">
        <v>2.8476887596510578</v>
      </c>
      <c r="S90" t="s">
        <v>156</v>
      </c>
      <c r="T90">
        <v>16.06395127521888</v>
      </c>
    </row>
    <row r="91" spans="1:20" x14ac:dyDescent="0.25">
      <c r="A91" t="s">
        <v>168</v>
      </c>
      <c r="B91">
        <v>77</v>
      </c>
      <c r="D91">
        <v>0</v>
      </c>
      <c r="F91">
        <v>11</v>
      </c>
      <c r="H91">
        <f t="shared" si="2"/>
        <v>0</v>
      </c>
      <c r="K91">
        <f t="shared" si="3"/>
        <v>14.285714285714285</v>
      </c>
      <c r="O91" t="s">
        <v>237</v>
      </c>
      <c r="P91">
        <v>2.8373266078184112</v>
      </c>
      <c r="S91" t="s">
        <v>275</v>
      </c>
      <c r="T91">
        <v>16.063218390804597</v>
      </c>
    </row>
    <row r="92" spans="1:20" x14ac:dyDescent="0.25">
      <c r="A92" t="s">
        <v>169</v>
      </c>
      <c r="B92">
        <v>1942</v>
      </c>
      <c r="D92">
        <v>53</v>
      </c>
      <c r="F92">
        <v>279</v>
      </c>
      <c r="H92">
        <f t="shared" si="2"/>
        <v>2.729145211122554</v>
      </c>
      <c r="K92">
        <f t="shared" si="3"/>
        <v>14.366632337796087</v>
      </c>
      <c r="O92" t="s">
        <v>205</v>
      </c>
      <c r="P92">
        <v>2.830540037243948</v>
      </c>
      <c r="S92" t="s">
        <v>147</v>
      </c>
      <c r="T92">
        <v>16.02515105190362</v>
      </c>
    </row>
    <row r="93" spans="1:20" x14ac:dyDescent="0.25">
      <c r="A93" t="s">
        <v>170</v>
      </c>
      <c r="B93">
        <v>2246</v>
      </c>
      <c r="D93">
        <v>45</v>
      </c>
      <c r="F93">
        <v>317</v>
      </c>
      <c r="H93">
        <f t="shared" si="2"/>
        <v>2.0035618878005343</v>
      </c>
      <c r="K93">
        <f t="shared" si="3"/>
        <v>14.113980409617097</v>
      </c>
      <c r="O93" t="s">
        <v>129</v>
      </c>
      <c r="P93">
        <v>2.7660853878532774</v>
      </c>
      <c r="S93" t="s">
        <v>352</v>
      </c>
      <c r="T93">
        <v>16.018915324368258</v>
      </c>
    </row>
    <row r="94" spans="1:20" x14ac:dyDescent="0.25">
      <c r="A94" t="s">
        <v>171</v>
      </c>
      <c r="B94">
        <v>9095</v>
      </c>
      <c r="D94">
        <v>260</v>
      </c>
      <c r="F94">
        <v>1496</v>
      </c>
      <c r="H94">
        <f t="shared" si="2"/>
        <v>2.8587135788894997</v>
      </c>
      <c r="K94">
        <f t="shared" si="3"/>
        <v>16.448598130841123</v>
      </c>
      <c r="O94" t="s">
        <v>127</v>
      </c>
      <c r="P94">
        <v>2.7434842249657065</v>
      </c>
      <c r="S94" t="s">
        <v>341</v>
      </c>
      <c r="T94">
        <v>15.967438948027551</v>
      </c>
    </row>
    <row r="95" spans="1:20" x14ac:dyDescent="0.25">
      <c r="A95" t="s">
        <v>172</v>
      </c>
      <c r="B95">
        <v>118425</v>
      </c>
      <c r="D95">
        <v>1293</v>
      </c>
      <c r="F95">
        <v>18626</v>
      </c>
      <c r="H95">
        <f t="shared" si="2"/>
        <v>1.0918302723242559</v>
      </c>
      <c r="K95">
        <f t="shared" si="3"/>
        <v>15.728097952290479</v>
      </c>
      <c r="O95" t="s">
        <v>30</v>
      </c>
      <c r="P95">
        <v>2.7422688303735456</v>
      </c>
      <c r="S95" t="s">
        <v>209</v>
      </c>
      <c r="T95">
        <v>15.937286980231766</v>
      </c>
    </row>
    <row r="96" spans="1:20" x14ac:dyDescent="0.25">
      <c r="A96" t="s">
        <v>173</v>
      </c>
      <c r="B96">
        <v>574</v>
      </c>
      <c r="D96">
        <v>46</v>
      </c>
      <c r="F96">
        <v>66</v>
      </c>
      <c r="H96">
        <f t="shared" si="2"/>
        <v>8.0139372822299642</v>
      </c>
      <c r="K96">
        <f t="shared" si="3"/>
        <v>11.498257839721255</v>
      </c>
      <c r="O96" t="s">
        <v>169</v>
      </c>
      <c r="P96">
        <v>2.729145211122554</v>
      </c>
      <c r="S96" t="s">
        <v>129</v>
      </c>
      <c r="T96">
        <v>15.904990980156345</v>
      </c>
    </row>
    <row r="97" spans="1:20" x14ac:dyDescent="0.25">
      <c r="A97" t="s">
        <v>174</v>
      </c>
      <c r="B97">
        <v>730</v>
      </c>
      <c r="D97">
        <v>33</v>
      </c>
      <c r="F97">
        <v>102</v>
      </c>
      <c r="H97">
        <f t="shared" si="2"/>
        <v>4.5205479452054798</v>
      </c>
      <c r="K97">
        <f t="shared" si="3"/>
        <v>13.972602739726028</v>
      </c>
      <c r="O97" t="s">
        <v>254</v>
      </c>
      <c r="P97">
        <v>2.7181688125894135</v>
      </c>
      <c r="S97" t="s">
        <v>360</v>
      </c>
      <c r="T97">
        <v>15.88292921871173</v>
      </c>
    </row>
    <row r="98" spans="1:20" x14ac:dyDescent="0.25">
      <c r="A98" t="s">
        <v>175</v>
      </c>
      <c r="B98">
        <v>4545</v>
      </c>
      <c r="D98">
        <v>20</v>
      </c>
      <c r="F98">
        <v>521</v>
      </c>
      <c r="H98">
        <f t="shared" si="2"/>
        <v>0.44004400440044</v>
      </c>
      <c r="K98">
        <f t="shared" si="3"/>
        <v>11.463146314631462</v>
      </c>
      <c r="O98" t="s">
        <v>327</v>
      </c>
      <c r="P98">
        <v>2.7142303218301667</v>
      </c>
      <c r="S98" t="s">
        <v>324</v>
      </c>
      <c r="T98">
        <v>15.848861283643892</v>
      </c>
    </row>
    <row r="99" spans="1:20" x14ac:dyDescent="0.25">
      <c r="A99" t="s">
        <v>176</v>
      </c>
      <c r="B99">
        <v>1245</v>
      </c>
      <c r="D99">
        <v>37</v>
      </c>
      <c r="F99">
        <v>261</v>
      </c>
      <c r="H99">
        <f t="shared" si="2"/>
        <v>2.9718875502008033</v>
      </c>
      <c r="K99">
        <f t="shared" si="3"/>
        <v>20.963855421686748</v>
      </c>
      <c r="O99" t="s">
        <v>103</v>
      </c>
      <c r="P99">
        <v>2.7027027027027026</v>
      </c>
      <c r="S99" t="s">
        <v>390</v>
      </c>
      <c r="T99">
        <v>15.840220385674931</v>
      </c>
    </row>
    <row r="100" spans="1:20" x14ac:dyDescent="0.25">
      <c r="A100" t="s">
        <v>177</v>
      </c>
      <c r="B100">
        <v>584</v>
      </c>
      <c r="D100">
        <v>14</v>
      </c>
      <c r="F100">
        <v>27</v>
      </c>
      <c r="H100">
        <f t="shared" si="2"/>
        <v>2.3972602739726026</v>
      </c>
      <c r="K100">
        <f t="shared" si="3"/>
        <v>4.6232876712328768</v>
      </c>
      <c r="O100" t="s">
        <v>194</v>
      </c>
      <c r="P100">
        <v>2.7008310249307477</v>
      </c>
      <c r="S100" t="s">
        <v>311</v>
      </c>
      <c r="T100">
        <v>15.831517792302105</v>
      </c>
    </row>
    <row r="101" spans="1:20" x14ac:dyDescent="0.25">
      <c r="A101" t="s">
        <v>178</v>
      </c>
      <c r="B101">
        <v>2246</v>
      </c>
      <c r="D101">
        <v>40</v>
      </c>
      <c r="F101">
        <v>282</v>
      </c>
      <c r="H101">
        <f t="shared" si="2"/>
        <v>1.7809439002671414</v>
      </c>
      <c r="K101">
        <f t="shared" si="3"/>
        <v>12.555654496883347</v>
      </c>
      <c r="O101" t="s">
        <v>352</v>
      </c>
      <c r="P101">
        <v>2.6747450864489433</v>
      </c>
      <c r="S101" t="s">
        <v>134</v>
      </c>
      <c r="T101">
        <v>15.810205908683974</v>
      </c>
    </row>
    <row r="102" spans="1:20" x14ac:dyDescent="0.25">
      <c r="A102" t="s">
        <v>179</v>
      </c>
      <c r="B102">
        <v>13018</v>
      </c>
      <c r="D102">
        <v>136</v>
      </c>
      <c r="F102">
        <v>1965</v>
      </c>
      <c r="H102">
        <f t="shared" si="2"/>
        <v>1.0447073283146413</v>
      </c>
      <c r="K102">
        <f t="shared" si="3"/>
        <v>15.094484559840222</v>
      </c>
      <c r="O102" t="s">
        <v>329</v>
      </c>
      <c r="P102">
        <v>2.6615969581749046</v>
      </c>
      <c r="S102" t="s">
        <v>292</v>
      </c>
      <c r="T102">
        <v>15.767537146490215</v>
      </c>
    </row>
    <row r="103" spans="1:20" x14ac:dyDescent="0.25">
      <c r="A103" t="s">
        <v>180</v>
      </c>
      <c r="B103">
        <v>803</v>
      </c>
      <c r="D103">
        <v>36</v>
      </c>
      <c r="F103">
        <v>97</v>
      </c>
      <c r="H103">
        <f t="shared" si="2"/>
        <v>4.4831880448318806</v>
      </c>
      <c r="K103">
        <f t="shared" si="3"/>
        <v>12.079701120797012</v>
      </c>
      <c r="O103" t="s">
        <v>256</v>
      </c>
      <c r="P103">
        <v>2.6347852573865365</v>
      </c>
      <c r="S103" t="s">
        <v>172</v>
      </c>
      <c r="T103">
        <v>15.728097952290479</v>
      </c>
    </row>
    <row r="104" spans="1:20" x14ac:dyDescent="0.25">
      <c r="A104" t="s">
        <v>181</v>
      </c>
      <c r="B104">
        <v>626</v>
      </c>
      <c r="D104">
        <v>18</v>
      </c>
      <c r="F104">
        <v>56</v>
      </c>
      <c r="H104">
        <f t="shared" si="2"/>
        <v>2.8753993610223643</v>
      </c>
      <c r="K104">
        <f t="shared" si="3"/>
        <v>8.9456869009584654</v>
      </c>
      <c r="O104" t="s">
        <v>94</v>
      </c>
      <c r="P104">
        <v>2.6254375729288215</v>
      </c>
      <c r="S104" t="s">
        <v>356</v>
      </c>
      <c r="T104">
        <v>15.714594179602217</v>
      </c>
    </row>
    <row r="105" spans="1:20" x14ac:dyDescent="0.25">
      <c r="A105" t="s">
        <v>182</v>
      </c>
      <c r="B105">
        <v>3960</v>
      </c>
      <c r="D105">
        <v>69</v>
      </c>
      <c r="F105">
        <v>578</v>
      </c>
      <c r="H105">
        <f t="shared" si="2"/>
        <v>1.7424242424242427</v>
      </c>
      <c r="K105">
        <f t="shared" si="3"/>
        <v>14.595959595959595</v>
      </c>
      <c r="O105" t="s">
        <v>318</v>
      </c>
      <c r="P105">
        <v>2.5766871165644174</v>
      </c>
      <c r="S105" t="s">
        <v>203</v>
      </c>
      <c r="T105">
        <v>15.70106273568735</v>
      </c>
    </row>
    <row r="106" spans="1:20" x14ac:dyDescent="0.25">
      <c r="A106" t="s">
        <v>183</v>
      </c>
      <c r="B106">
        <v>4233</v>
      </c>
      <c r="D106">
        <v>122</v>
      </c>
      <c r="F106">
        <v>588</v>
      </c>
      <c r="H106">
        <f t="shared" si="2"/>
        <v>2.8821167021025276</v>
      </c>
      <c r="K106">
        <f t="shared" si="3"/>
        <v>13.890857547838412</v>
      </c>
      <c r="O106" t="s">
        <v>165</v>
      </c>
      <c r="P106">
        <v>2.5752670164861748</v>
      </c>
      <c r="S106" t="s">
        <v>347</v>
      </c>
      <c r="T106">
        <v>15.666568134791605</v>
      </c>
    </row>
    <row r="107" spans="1:20" x14ac:dyDescent="0.25">
      <c r="A107" t="s">
        <v>184</v>
      </c>
      <c r="B107">
        <v>630</v>
      </c>
      <c r="D107">
        <v>8</v>
      </c>
      <c r="F107">
        <v>76</v>
      </c>
      <c r="H107">
        <f t="shared" si="2"/>
        <v>1.2698412698412698</v>
      </c>
      <c r="K107">
        <f t="shared" si="3"/>
        <v>12.063492063492063</v>
      </c>
      <c r="O107" t="s">
        <v>349</v>
      </c>
      <c r="P107">
        <v>2.5693730729701953</v>
      </c>
      <c r="S107" t="s">
        <v>260</v>
      </c>
      <c r="T107">
        <v>15.649520488230165</v>
      </c>
    </row>
    <row r="108" spans="1:20" x14ac:dyDescent="0.25">
      <c r="A108" t="s">
        <v>33</v>
      </c>
      <c r="B108">
        <v>111394</v>
      </c>
      <c r="D108">
        <v>3204</v>
      </c>
      <c r="F108">
        <v>24307</v>
      </c>
      <c r="H108">
        <f t="shared" si="2"/>
        <v>2.8762769987611541</v>
      </c>
      <c r="K108">
        <f t="shared" si="3"/>
        <v>21.82074438479631</v>
      </c>
      <c r="O108" t="s">
        <v>303</v>
      </c>
      <c r="P108">
        <v>2.5660964230171075</v>
      </c>
      <c r="S108" t="s">
        <v>194</v>
      </c>
      <c r="T108">
        <v>15.547091412742381</v>
      </c>
    </row>
    <row r="109" spans="1:20" x14ac:dyDescent="0.25">
      <c r="A109" t="s">
        <v>185</v>
      </c>
      <c r="B109">
        <v>2124</v>
      </c>
      <c r="D109">
        <v>19</v>
      </c>
      <c r="F109">
        <v>259</v>
      </c>
      <c r="H109">
        <f t="shared" si="2"/>
        <v>0.89453860640301319</v>
      </c>
      <c r="K109">
        <f t="shared" si="3"/>
        <v>12.1939736346516</v>
      </c>
      <c r="O109" t="s">
        <v>333</v>
      </c>
      <c r="P109">
        <v>2.5644041877426185</v>
      </c>
      <c r="S109" t="s">
        <v>201</v>
      </c>
      <c r="T109">
        <v>15.527065527065528</v>
      </c>
    </row>
    <row r="110" spans="1:20" x14ac:dyDescent="0.25">
      <c r="A110" t="s">
        <v>186</v>
      </c>
      <c r="B110">
        <v>2360</v>
      </c>
      <c r="D110">
        <v>11</v>
      </c>
      <c r="F110">
        <v>274</v>
      </c>
      <c r="H110">
        <f t="shared" si="2"/>
        <v>0.46610169491525427</v>
      </c>
      <c r="K110">
        <f t="shared" si="3"/>
        <v>11.610169491525424</v>
      </c>
      <c r="O110" t="s">
        <v>31</v>
      </c>
      <c r="P110">
        <v>2.5583760240986972</v>
      </c>
      <c r="S110" t="s">
        <v>287</v>
      </c>
      <c r="T110">
        <v>15.454545454545453</v>
      </c>
    </row>
    <row r="111" spans="1:20" x14ac:dyDescent="0.25">
      <c r="A111" t="s">
        <v>187</v>
      </c>
      <c r="B111">
        <v>6220</v>
      </c>
      <c r="D111">
        <v>114</v>
      </c>
      <c r="F111">
        <v>850</v>
      </c>
      <c r="H111">
        <f t="shared" si="2"/>
        <v>1.8327974276527332</v>
      </c>
      <c r="K111">
        <f t="shared" si="3"/>
        <v>13.665594855305466</v>
      </c>
      <c r="O111" t="s">
        <v>287</v>
      </c>
      <c r="P111">
        <v>2.4242424242424243</v>
      </c>
      <c r="S111" t="s">
        <v>327</v>
      </c>
      <c r="T111">
        <v>15.412950756107019</v>
      </c>
    </row>
    <row r="112" spans="1:20" x14ac:dyDescent="0.25">
      <c r="A112" t="s">
        <v>188</v>
      </c>
      <c r="B112">
        <v>7674</v>
      </c>
      <c r="D112">
        <v>70</v>
      </c>
      <c r="F112">
        <v>1233</v>
      </c>
      <c r="H112">
        <f t="shared" si="2"/>
        <v>0.9121709669012249</v>
      </c>
      <c r="K112">
        <f t="shared" si="3"/>
        <v>16.067240031274434</v>
      </c>
      <c r="O112" t="s">
        <v>373</v>
      </c>
      <c r="P112">
        <v>2.4167733674775929</v>
      </c>
      <c r="S112" t="s">
        <v>345</v>
      </c>
      <c r="T112">
        <v>15.390458827104222</v>
      </c>
    </row>
    <row r="113" spans="1:20" x14ac:dyDescent="0.25">
      <c r="A113" t="s">
        <v>189</v>
      </c>
      <c r="B113">
        <v>1783</v>
      </c>
      <c r="D113">
        <v>15</v>
      </c>
      <c r="F113">
        <v>262</v>
      </c>
      <c r="H113">
        <f t="shared" si="2"/>
        <v>0.84127874369040945</v>
      </c>
      <c r="K113">
        <f t="shared" si="3"/>
        <v>14.694335389792485</v>
      </c>
      <c r="O113" t="s">
        <v>260</v>
      </c>
      <c r="P113">
        <v>2.4149956408020925</v>
      </c>
      <c r="S113" t="s">
        <v>159</v>
      </c>
      <c r="T113">
        <v>15.348519362186789</v>
      </c>
    </row>
    <row r="114" spans="1:20" x14ac:dyDescent="0.25">
      <c r="A114" t="s">
        <v>190</v>
      </c>
      <c r="B114">
        <v>2148</v>
      </c>
      <c r="D114">
        <v>19</v>
      </c>
      <c r="F114">
        <v>197</v>
      </c>
      <c r="H114">
        <f t="shared" si="2"/>
        <v>0.88454376163873361</v>
      </c>
      <c r="K114">
        <f t="shared" si="3"/>
        <v>9.1713221601489749</v>
      </c>
      <c r="O114" t="s">
        <v>334</v>
      </c>
      <c r="P114">
        <v>2.4096385542168677</v>
      </c>
      <c r="S114" t="s">
        <v>299</v>
      </c>
      <c r="T114">
        <v>15.310655046387406</v>
      </c>
    </row>
    <row r="115" spans="1:20" x14ac:dyDescent="0.25">
      <c r="A115" t="s">
        <v>191</v>
      </c>
      <c r="B115">
        <v>1818</v>
      </c>
      <c r="D115">
        <v>52</v>
      </c>
      <c r="F115">
        <v>209</v>
      </c>
      <c r="H115">
        <f t="shared" si="2"/>
        <v>2.8602860286028604</v>
      </c>
      <c r="K115">
        <f t="shared" si="3"/>
        <v>11.496149614961496</v>
      </c>
      <c r="O115" t="s">
        <v>177</v>
      </c>
      <c r="P115">
        <v>2.3972602739726026</v>
      </c>
      <c r="S115" t="s">
        <v>266</v>
      </c>
      <c r="T115">
        <v>15.297906602254429</v>
      </c>
    </row>
    <row r="116" spans="1:20" x14ac:dyDescent="0.25">
      <c r="A116" t="s">
        <v>192</v>
      </c>
      <c r="B116">
        <v>79436</v>
      </c>
      <c r="D116">
        <v>837</v>
      </c>
      <c r="F116">
        <v>15261</v>
      </c>
      <c r="H116">
        <f t="shared" si="2"/>
        <v>1.0536784329523139</v>
      </c>
      <c r="K116">
        <f t="shared" si="3"/>
        <v>19.211692431643083</v>
      </c>
      <c r="O116" t="s">
        <v>226</v>
      </c>
      <c r="P116">
        <v>2.3961661341853033</v>
      </c>
      <c r="S116" t="s">
        <v>242</v>
      </c>
      <c r="T116">
        <v>15.296202531645569</v>
      </c>
    </row>
    <row r="117" spans="1:20" x14ac:dyDescent="0.25">
      <c r="A117" t="s">
        <v>193</v>
      </c>
      <c r="B117">
        <v>5159</v>
      </c>
      <c r="D117">
        <v>110</v>
      </c>
      <c r="F117">
        <v>558</v>
      </c>
      <c r="H117">
        <f t="shared" si="2"/>
        <v>2.1321961620469083</v>
      </c>
      <c r="K117">
        <f t="shared" si="3"/>
        <v>10.816049622019772</v>
      </c>
      <c r="O117" t="s">
        <v>143</v>
      </c>
      <c r="P117">
        <v>2.3880597014925375</v>
      </c>
      <c r="S117" t="s">
        <v>293</v>
      </c>
      <c r="T117">
        <v>15.29294935451837</v>
      </c>
    </row>
    <row r="118" spans="1:20" x14ac:dyDescent="0.25">
      <c r="A118" t="s">
        <v>194</v>
      </c>
      <c r="B118">
        <v>5776</v>
      </c>
      <c r="D118">
        <v>156</v>
      </c>
      <c r="F118">
        <v>898</v>
      </c>
      <c r="H118">
        <f t="shared" si="2"/>
        <v>2.7008310249307477</v>
      </c>
      <c r="K118">
        <f t="shared" si="3"/>
        <v>15.547091412742381</v>
      </c>
      <c r="O118" t="s">
        <v>208</v>
      </c>
      <c r="P118">
        <v>2.3868172938078653</v>
      </c>
      <c r="S118" t="s">
        <v>350</v>
      </c>
      <c r="T118">
        <v>15.280166561057301</v>
      </c>
    </row>
    <row r="119" spans="1:20" x14ac:dyDescent="0.25">
      <c r="A119" t="s">
        <v>195</v>
      </c>
      <c r="B119">
        <v>2151</v>
      </c>
      <c r="D119">
        <v>63</v>
      </c>
      <c r="F119">
        <v>300</v>
      </c>
      <c r="H119">
        <f t="shared" si="2"/>
        <v>2.9288702928870292</v>
      </c>
      <c r="K119">
        <f t="shared" si="3"/>
        <v>13.947001394700139</v>
      </c>
      <c r="O119" t="s">
        <v>257</v>
      </c>
      <c r="P119">
        <v>2.3835125448028673</v>
      </c>
      <c r="S119" t="s">
        <v>267</v>
      </c>
      <c r="T119">
        <v>15.277119848413074</v>
      </c>
    </row>
    <row r="120" spans="1:20" x14ac:dyDescent="0.25">
      <c r="A120" t="s">
        <v>196</v>
      </c>
      <c r="B120">
        <v>5772</v>
      </c>
      <c r="D120">
        <v>171</v>
      </c>
      <c r="F120">
        <v>828</v>
      </c>
      <c r="H120">
        <f t="shared" si="2"/>
        <v>2.9625779625779627</v>
      </c>
      <c r="K120">
        <f t="shared" si="3"/>
        <v>14.345114345114347</v>
      </c>
      <c r="O120" t="s">
        <v>283</v>
      </c>
      <c r="P120">
        <v>2.3765432098765431</v>
      </c>
      <c r="S120" t="s">
        <v>87</v>
      </c>
      <c r="T120">
        <v>15.264797507788161</v>
      </c>
    </row>
    <row r="121" spans="1:20" x14ac:dyDescent="0.25">
      <c r="A121" t="s">
        <v>197</v>
      </c>
      <c r="B121">
        <v>1085</v>
      </c>
      <c r="D121">
        <v>11</v>
      </c>
      <c r="F121">
        <v>102</v>
      </c>
      <c r="H121">
        <f t="shared" si="2"/>
        <v>1.0138248847926268</v>
      </c>
      <c r="K121">
        <f t="shared" si="3"/>
        <v>9.4009216589861744</v>
      </c>
      <c r="O121" t="s">
        <v>249</v>
      </c>
      <c r="P121">
        <v>2.3660067600193146</v>
      </c>
      <c r="S121" t="s">
        <v>343</v>
      </c>
      <c r="T121">
        <v>15.25360977415772</v>
      </c>
    </row>
    <row r="122" spans="1:20" x14ac:dyDescent="0.25">
      <c r="A122" t="s">
        <v>198</v>
      </c>
      <c r="B122">
        <v>725</v>
      </c>
      <c r="D122">
        <v>27</v>
      </c>
      <c r="F122">
        <v>83</v>
      </c>
      <c r="H122">
        <f t="shared" si="2"/>
        <v>3.7241379310344822</v>
      </c>
      <c r="K122">
        <f t="shared" si="3"/>
        <v>11.448275862068966</v>
      </c>
      <c r="O122" t="s">
        <v>159</v>
      </c>
      <c r="P122">
        <v>2.3644646924829158</v>
      </c>
      <c r="S122" t="s">
        <v>282</v>
      </c>
      <c r="T122">
        <v>15.25091799265606</v>
      </c>
    </row>
    <row r="123" spans="1:20" x14ac:dyDescent="0.25">
      <c r="A123" t="s">
        <v>199</v>
      </c>
      <c r="B123">
        <v>10333</v>
      </c>
      <c r="D123">
        <v>51</v>
      </c>
      <c r="F123">
        <v>1198</v>
      </c>
      <c r="H123">
        <f t="shared" si="2"/>
        <v>0.49356430852608146</v>
      </c>
      <c r="K123">
        <f t="shared" si="3"/>
        <v>11.593922384593052</v>
      </c>
      <c r="O123" t="s">
        <v>354</v>
      </c>
      <c r="P123">
        <v>2.3591284748309542</v>
      </c>
      <c r="S123" t="s">
        <v>336</v>
      </c>
      <c r="T123">
        <v>15.249500998003992</v>
      </c>
    </row>
    <row r="124" spans="1:20" x14ac:dyDescent="0.25">
      <c r="A124" t="s">
        <v>200</v>
      </c>
      <c r="B124">
        <v>807</v>
      </c>
      <c r="D124">
        <v>3</v>
      </c>
      <c r="F124">
        <v>84</v>
      </c>
      <c r="H124">
        <f t="shared" si="2"/>
        <v>0.37174721189591076</v>
      </c>
      <c r="K124">
        <f t="shared" si="3"/>
        <v>10.408921933085502</v>
      </c>
      <c r="O124" t="s">
        <v>336</v>
      </c>
      <c r="P124">
        <v>2.3552894211576847</v>
      </c>
      <c r="S124" t="s">
        <v>272</v>
      </c>
      <c r="T124">
        <v>15.230202578268875</v>
      </c>
    </row>
    <row r="125" spans="1:20" x14ac:dyDescent="0.25">
      <c r="A125" t="s">
        <v>201</v>
      </c>
      <c r="B125">
        <v>702</v>
      </c>
      <c r="D125">
        <v>30</v>
      </c>
      <c r="F125">
        <v>109</v>
      </c>
      <c r="H125">
        <f t="shared" si="2"/>
        <v>4.2735042735042734</v>
      </c>
      <c r="K125">
        <f t="shared" si="3"/>
        <v>15.527065527065528</v>
      </c>
      <c r="O125" t="s">
        <v>385</v>
      </c>
      <c r="P125">
        <v>2.3445732349841939</v>
      </c>
      <c r="S125" t="s">
        <v>357</v>
      </c>
      <c r="T125">
        <v>15.194147439504782</v>
      </c>
    </row>
    <row r="126" spans="1:20" x14ac:dyDescent="0.25">
      <c r="A126" t="s">
        <v>202</v>
      </c>
      <c r="B126">
        <v>3450</v>
      </c>
      <c r="D126">
        <v>40</v>
      </c>
      <c r="F126">
        <v>331</v>
      </c>
      <c r="H126">
        <f t="shared" si="2"/>
        <v>1.1594202898550725</v>
      </c>
      <c r="K126">
        <f t="shared" si="3"/>
        <v>9.5942028985507246</v>
      </c>
      <c r="O126" t="s">
        <v>261</v>
      </c>
      <c r="P126">
        <v>2.3255813953488373</v>
      </c>
      <c r="S126" t="s">
        <v>303</v>
      </c>
      <c r="T126">
        <v>15.163297045101087</v>
      </c>
    </row>
    <row r="127" spans="1:20" x14ac:dyDescent="0.25">
      <c r="A127" t="s">
        <v>203</v>
      </c>
      <c r="B127">
        <v>2917</v>
      </c>
      <c r="D127">
        <v>39</v>
      </c>
      <c r="F127">
        <v>458</v>
      </c>
      <c r="H127">
        <f t="shared" si="2"/>
        <v>1.3369900582790539</v>
      </c>
      <c r="K127">
        <f t="shared" si="3"/>
        <v>15.70106273568735</v>
      </c>
      <c r="O127" t="s">
        <v>337</v>
      </c>
      <c r="P127">
        <v>2.3091020158827122</v>
      </c>
      <c r="S127" t="s">
        <v>179</v>
      </c>
      <c r="T127">
        <v>15.094484559840222</v>
      </c>
    </row>
    <row r="128" spans="1:20" x14ac:dyDescent="0.25">
      <c r="A128" t="s">
        <v>204</v>
      </c>
      <c r="B128">
        <v>3909</v>
      </c>
      <c r="D128">
        <v>82</v>
      </c>
      <c r="F128">
        <v>463</v>
      </c>
      <c r="H128">
        <f t="shared" si="2"/>
        <v>2.0977232028651831</v>
      </c>
      <c r="K128">
        <f t="shared" si="3"/>
        <v>11.84446149910463</v>
      </c>
      <c r="O128" t="s">
        <v>34</v>
      </c>
      <c r="P128">
        <v>2.2904644482294021</v>
      </c>
      <c r="S128" t="s">
        <v>113</v>
      </c>
      <c r="T128">
        <v>15.087847730600293</v>
      </c>
    </row>
    <row r="129" spans="1:20" x14ac:dyDescent="0.25">
      <c r="A129" t="s">
        <v>205</v>
      </c>
      <c r="B129">
        <v>5370</v>
      </c>
      <c r="D129">
        <v>152</v>
      </c>
      <c r="F129">
        <v>614</v>
      </c>
      <c r="H129">
        <f t="shared" si="2"/>
        <v>2.830540037243948</v>
      </c>
      <c r="K129">
        <f t="shared" si="3"/>
        <v>11.43389199255121</v>
      </c>
      <c r="O129" t="s">
        <v>229</v>
      </c>
      <c r="P129">
        <v>2.2856493063452352</v>
      </c>
      <c r="S129" t="s">
        <v>244</v>
      </c>
      <c r="T129">
        <v>15.05524861878453</v>
      </c>
    </row>
    <row r="130" spans="1:20" x14ac:dyDescent="0.25">
      <c r="A130" t="s">
        <v>206</v>
      </c>
      <c r="B130">
        <v>691</v>
      </c>
      <c r="D130">
        <v>24</v>
      </c>
      <c r="F130">
        <v>74</v>
      </c>
      <c r="H130">
        <f t="shared" si="2"/>
        <v>3.4732272069464547</v>
      </c>
      <c r="K130">
        <f t="shared" si="3"/>
        <v>10.709117221418236</v>
      </c>
      <c r="O130" t="s">
        <v>241</v>
      </c>
      <c r="P130">
        <v>2.2835763127338411</v>
      </c>
      <c r="S130" t="s">
        <v>346</v>
      </c>
      <c r="T130">
        <v>15.05442596015609</v>
      </c>
    </row>
    <row r="131" spans="1:20" x14ac:dyDescent="0.25">
      <c r="A131" t="s">
        <v>207</v>
      </c>
      <c r="B131">
        <v>4404</v>
      </c>
      <c r="D131">
        <v>166</v>
      </c>
      <c r="F131">
        <v>578</v>
      </c>
      <c r="H131">
        <f t="shared" ref="H131:H194" si="4">D131/B131 *100</f>
        <v>3.7693006357856493</v>
      </c>
      <c r="K131">
        <f t="shared" ref="K131:K194" si="5">F131/B131 *100</f>
        <v>13.124432334241598</v>
      </c>
      <c r="O131" t="s">
        <v>157</v>
      </c>
      <c r="P131">
        <v>2.261402836335761</v>
      </c>
      <c r="S131" t="s">
        <v>145</v>
      </c>
      <c r="T131">
        <v>15.015999788432548</v>
      </c>
    </row>
    <row r="132" spans="1:20" x14ac:dyDescent="0.25">
      <c r="A132" t="s">
        <v>208</v>
      </c>
      <c r="B132">
        <v>11773</v>
      </c>
      <c r="D132">
        <v>281</v>
      </c>
      <c r="F132">
        <v>1664</v>
      </c>
      <c r="H132">
        <f t="shared" si="4"/>
        <v>2.3868172938078653</v>
      </c>
      <c r="K132">
        <f t="shared" si="5"/>
        <v>14.134035504968997</v>
      </c>
      <c r="O132" t="s">
        <v>326</v>
      </c>
      <c r="P132">
        <v>2.2458045409674234</v>
      </c>
      <c r="S132" t="s">
        <v>139</v>
      </c>
      <c r="T132">
        <v>14.959948040701452</v>
      </c>
    </row>
    <row r="133" spans="1:20" x14ac:dyDescent="0.25">
      <c r="A133" t="s">
        <v>209</v>
      </c>
      <c r="B133">
        <v>7335</v>
      </c>
      <c r="D133">
        <v>260</v>
      </c>
      <c r="F133">
        <v>1169</v>
      </c>
      <c r="H133">
        <f t="shared" si="4"/>
        <v>3.5446489434219499</v>
      </c>
      <c r="K133">
        <f t="shared" si="5"/>
        <v>15.937286980231766</v>
      </c>
      <c r="O133" t="s">
        <v>277</v>
      </c>
      <c r="P133">
        <v>2.2419566166836513</v>
      </c>
      <c r="S133" t="s">
        <v>265</v>
      </c>
      <c r="T133">
        <v>14.950166112956811</v>
      </c>
    </row>
    <row r="134" spans="1:20" x14ac:dyDescent="0.25">
      <c r="A134" t="s">
        <v>210</v>
      </c>
      <c r="B134">
        <v>7173</v>
      </c>
      <c r="D134">
        <v>141</v>
      </c>
      <c r="F134">
        <v>989</v>
      </c>
      <c r="H134">
        <f t="shared" si="4"/>
        <v>1.9657047260560434</v>
      </c>
      <c r="K134">
        <f t="shared" si="5"/>
        <v>13.787815418932107</v>
      </c>
      <c r="O134" t="s">
        <v>128</v>
      </c>
      <c r="P134">
        <v>2.2236421725239617</v>
      </c>
      <c r="S134" t="s">
        <v>389</v>
      </c>
      <c r="T134">
        <v>14.896838917281846</v>
      </c>
    </row>
    <row r="135" spans="1:20" x14ac:dyDescent="0.25">
      <c r="A135" t="s">
        <v>211</v>
      </c>
      <c r="B135">
        <v>77</v>
      </c>
      <c r="D135">
        <v>1</v>
      </c>
      <c r="F135">
        <v>29</v>
      </c>
      <c r="H135">
        <f t="shared" si="4"/>
        <v>1.2987012987012987</v>
      </c>
      <c r="K135">
        <f t="shared" si="5"/>
        <v>37.662337662337663</v>
      </c>
      <c r="O135" t="s">
        <v>270</v>
      </c>
      <c r="P135">
        <v>2.2213936250748563</v>
      </c>
      <c r="S135" t="s">
        <v>240</v>
      </c>
      <c r="T135">
        <v>14.826928318342873</v>
      </c>
    </row>
    <row r="136" spans="1:20" x14ac:dyDescent="0.25">
      <c r="A136" t="s">
        <v>212</v>
      </c>
      <c r="B136">
        <v>2156</v>
      </c>
      <c r="D136">
        <v>14</v>
      </c>
      <c r="F136">
        <v>143</v>
      </c>
      <c r="H136">
        <f t="shared" si="4"/>
        <v>0.64935064935064934</v>
      </c>
      <c r="K136">
        <f t="shared" si="5"/>
        <v>6.6326530612244898</v>
      </c>
      <c r="O136" t="s">
        <v>216</v>
      </c>
      <c r="P136">
        <v>2.2130013831258646</v>
      </c>
      <c r="S136" t="s">
        <v>228</v>
      </c>
      <c r="T136">
        <v>14.825581395348838</v>
      </c>
    </row>
    <row r="137" spans="1:20" x14ac:dyDescent="0.25">
      <c r="A137" t="s">
        <v>213</v>
      </c>
      <c r="B137">
        <v>1015</v>
      </c>
      <c r="D137">
        <v>14</v>
      </c>
      <c r="F137">
        <v>120</v>
      </c>
      <c r="H137">
        <f t="shared" si="4"/>
        <v>1.3793103448275863</v>
      </c>
      <c r="K137">
        <f t="shared" si="5"/>
        <v>11.822660098522167</v>
      </c>
      <c r="O137" t="s">
        <v>105</v>
      </c>
      <c r="P137">
        <v>2.1789369428854406</v>
      </c>
      <c r="S137" t="s">
        <v>234</v>
      </c>
      <c r="T137">
        <v>14.807919515950019</v>
      </c>
    </row>
    <row r="138" spans="1:20" x14ac:dyDescent="0.25">
      <c r="A138" t="s">
        <v>214</v>
      </c>
      <c r="B138">
        <v>497</v>
      </c>
      <c r="D138">
        <v>25</v>
      </c>
      <c r="F138">
        <v>89</v>
      </c>
      <c r="H138">
        <f t="shared" si="4"/>
        <v>5.0301810865191152</v>
      </c>
      <c r="K138">
        <f t="shared" si="5"/>
        <v>17.907444668008051</v>
      </c>
      <c r="O138" t="s">
        <v>272</v>
      </c>
      <c r="P138">
        <v>2.1669736034376919</v>
      </c>
      <c r="S138" t="s">
        <v>319</v>
      </c>
      <c r="T138">
        <v>14.788933257273246</v>
      </c>
    </row>
    <row r="139" spans="1:20" x14ac:dyDescent="0.25">
      <c r="A139" t="s">
        <v>215</v>
      </c>
      <c r="B139">
        <v>365</v>
      </c>
      <c r="D139">
        <v>5</v>
      </c>
      <c r="F139">
        <v>87</v>
      </c>
      <c r="H139">
        <f t="shared" si="4"/>
        <v>1.3698630136986301</v>
      </c>
      <c r="K139">
        <f t="shared" si="5"/>
        <v>23.835616438356162</v>
      </c>
      <c r="O139" t="s">
        <v>331</v>
      </c>
      <c r="P139">
        <v>2.1605822683248324</v>
      </c>
      <c r="S139" t="s">
        <v>165</v>
      </c>
      <c r="T139">
        <v>14.787937429446863</v>
      </c>
    </row>
    <row r="140" spans="1:20" x14ac:dyDescent="0.25">
      <c r="A140" t="s">
        <v>216</v>
      </c>
      <c r="B140">
        <v>723</v>
      </c>
      <c r="D140">
        <v>16</v>
      </c>
      <c r="F140">
        <v>146</v>
      </c>
      <c r="H140">
        <f t="shared" si="4"/>
        <v>2.2130013831258646</v>
      </c>
      <c r="K140">
        <f t="shared" si="5"/>
        <v>20.193637621023512</v>
      </c>
      <c r="O140" t="s">
        <v>217</v>
      </c>
      <c r="P140">
        <v>2.1384928716904277</v>
      </c>
      <c r="S140" t="s">
        <v>120</v>
      </c>
      <c r="T140">
        <v>14.787358564182599</v>
      </c>
    </row>
    <row r="141" spans="1:20" x14ac:dyDescent="0.25">
      <c r="A141" t="s">
        <v>217</v>
      </c>
      <c r="B141">
        <v>982</v>
      </c>
      <c r="D141">
        <v>21</v>
      </c>
      <c r="F141">
        <v>91</v>
      </c>
      <c r="H141">
        <f t="shared" si="4"/>
        <v>2.1384928716904277</v>
      </c>
      <c r="K141">
        <f t="shared" si="5"/>
        <v>9.2668024439918533</v>
      </c>
      <c r="O141" t="s">
        <v>193</v>
      </c>
      <c r="P141">
        <v>2.1321961620469083</v>
      </c>
      <c r="S141" t="s">
        <v>94</v>
      </c>
      <c r="T141">
        <v>14.760793465577596</v>
      </c>
    </row>
    <row r="142" spans="1:20" x14ac:dyDescent="0.25">
      <c r="A142" t="s">
        <v>218</v>
      </c>
      <c r="B142">
        <v>1576</v>
      </c>
      <c r="D142">
        <v>9</v>
      </c>
      <c r="F142">
        <v>87</v>
      </c>
      <c r="H142">
        <f t="shared" si="4"/>
        <v>0.57106598984771573</v>
      </c>
      <c r="K142">
        <f t="shared" si="5"/>
        <v>5.5203045685279184</v>
      </c>
      <c r="O142" t="s">
        <v>350</v>
      </c>
      <c r="P142">
        <v>2.1001176790078757</v>
      </c>
      <c r="S142" t="s">
        <v>379</v>
      </c>
      <c r="T142">
        <v>14.755706717247694</v>
      </c>
    </row>
    <row r="143" spans="1:20" x14ac:dyDescent="0.25">
      <c r="A143" t="s">
        <v>219</v>
      </c>
      <c r="B143">
        <v>46952</v>
      </c>
      <c r="D143">
        <v>188</v>
      </c>
      <c r="F143">
        <v>3921</v>
      </c>
      <c r="H143">
        <f t="shared" si="4"/>
        <v>0.40040892826716645</v>
      </c>
      <c r="K143">
        <f t="shared" si="5"/>
        <v>8.3510819560402112</v>
      </c>
      <c r="O143" t="s">
        <v>204</v>
      </c>
      <c r="P143">
        <v>2.0977232028651831</v>
      </c>
      <c r="S143" t="s">
        <v>141</v>
      </c>
      <c r="T143">
        <v>14.742014742014742</v>
      </c>
    </row>
    <row r="144" spans="1:20" x14ac:dyDescent="0.25">
      <c r="A144" t="s">
        <v>220</v>
      </c>
      <c r="B144">
        <v>624</v>
      </c>
      <c r="D144">
        <v>23</v>
      </c>
      <c r="F144">
        <v>51</v>
      </c>
      <c r="H144">
        <f t="shared" si="4"/>
        <v>3.6858974358974361</v>
      </c>
      <c r="K144">
        <f t="shared" si="5"/>
        <v>8.1730769230769234</v>
      </c>
      <c r="O144" t="s">
        <v>119</v>
      </c>
      <c r="P144">
        <v>2.0880957412067542</v>
      </c>
      <c r="S144" t="s">
        <v>189</v>
      </c>
      <c r="T144">
        <v>14.694335389792485</v>
      </c>
    </row>
    <row r="145" spans="1:20" x14ac:dyDescent="0.25">
      <c r="A145" t="s">
        <v>221</v>
      </c>
      <c r="B145">
        <v>56760</v>
      </c>
      <c r="D145">
        <v>800</v>
      </c>
      <c r="F145">
        <v>12436</v>
      </c>
      <c r="H145">
        <f t="shared" si="4"/>
        <v>1.4094432699083863</v>
      </c>
      <c r="K145">
        <f t="shared" si="5"/>
        <v>21.909795630725863</v>
      </c>
      <c r="O145" t="s">
        <v>346</v>
      </c>
      <c r="P145">
        <v>2.0743479153830355</v>
      </c>
      <c r="S145" t="s">
        <v>279</v>
      </c>
      <c r="T145">
        <v>14.688760895678691</v>
      </c>
    </row>
    <row r="146" spans="1:20" x14ac:dyDescent="0.25">
      <c r="A146" t="s">
        <v>222</v>
      </c>
      <c r="B146">
        <v>8164</v>
      </c>
      <c r="D146">
        <v>282</v>
      </c>
      <c r="F146">
        <v>1578</v>
      </c>
      <c r="H146">
        <f t="shared" si="4"/>
        <v>3.4541891229789319</v>
      </c>
      <c r="K146">
        <f t="shared" si="5"/>
        <v>19.328760411562961</v>
      </c>
      <c r="O146" t="s">
        <v>148</v>
      </c>
      <c r="P146">
        <v>2.0739336492890996</v>
      </c>
      <c r="S146" t="s">
        <v>152</v>
      </c>
      <c r="T146">
        <v>14.655172413793101</v>
      </c>
    </row>
    <row r="147" spans="1:20" x14ac:dyDescent="0.25">
      <c r="A147" t="s">
        <v>223</v>
      </c>
      <c r="B147">
        <v>3366</v>
      </c>
      <c r="D147">
        <v>49</v>
      </c>
      <c r="F147">
        <v>362</v>
      </c>
      <c r="H147">
        <f t="shared" si="4"/>
        <v>1.4557338086749851</v>
      </c>
      <c r="K147">
        <f t="shared" si="5"/>
        <v>10.754604872251932</v>
      </c>
      <c r="O147" t="s">
        <v>134</v>
      </c>
      <c r="P147">
        <v>2.0411817367949867</v>
      </c>
      <c r="S147" t="s">
        <v>95</v>
      </c>
      <c r="T147">
        <v>14.628482972136222</v>
      </c>
    </row>
    <row r="148" spans="1:20" x14ac:dyDescent="0.25">
      <c r="A148" t="s">
        <v>224</v>
      </c>
      <c r="B148">
        <v>4909</v>
      </c>
      <c r="D148">
        <v>83</v>
      </c>
      <c r="F148">
        <v>642</v>
      </c>
      <c r="H148">
        <f t="shared" si="4"/>
        <v>1.6907720513342839</v>
      </c>
      <c r="K148">
        <f t="shared" si="5"/>
        <v>13.078019963332654</v>
      </c>
      <c r="O148" t="s">
        <v>347</v>
      </c>
      <c r="P148">
        <v>2.039609813774756</v>
      </c>
      <c r="S148" t="s">
        <v>371</v>
      </c>
      <c r="T148">
        <v>14.623338257016247</v>
      </c>
    </row>
    <row r="149" spans="1:20" x14ac:dyDescent="0.25">
      <c r="A149" t="s">
        <v>225</v>
      </c>
      <c r="B149">
        <v>83</v>
      </c>
      <c r="D149">
        <v>1</v>
      </c>
      <c r="F149">
        <v>18</v>
      </c>
      <c r="H149">
        <f t="shared" si="4"/>
        <v>1.2048192771084338</v>
      </c>
      <c r="K149">
        <f t="shared" si="5"/>
        <v>21.686746987951807</v>
      </c>
      <c r="O149" t="s">
        <v>348</v>
      </c>
      <c r="P149">
        <v>2.0299145299145298</v>
      </c>
      <c r="S149" t="s">
        <v>182</v>
      </c>
      <c r="T149">
        <v>14.595959595959595</v>
      </c>
    </row>
    <row r="150" spans="1:20" x14ac:dyDescent="0.25">
      <c r="A150" t="s">
        <v>226</v>
      </c>
      <c r="B150">
        <v>626</v>
      </c>
      <c r="D150">
        <v>15</v>
      </c>
      <c r="F150">
        <v>78</v>
      </c>
      <c r="H150">
        <f t="shared" si="4"/>
        <v>2.3961661341853033</v>
      </c>
      <c r="K150">
        <f t="shared" si="5"/>
        <v>12.460063897763577</v>
      </c>
      <c r="O150" t="s">
        <v>144</v>
      </c>
      <c r="P150">
        <v>2.0280811232449301</v>
      </c>
      <c r="S150" t="s">
        <v>166</v>
      </c>
      <c r="T150">
        <v>14.586357039187229</v>
      </c>
    </row>
    <row r="151" spans="1:20" x14ac:dyDescent="0.25">
      <c r="A151" t="s">
        <v>227</v>
      </c>
      <c r="B151">
        <v>37301</v>
      </c>
      <c r="D151">
        <v>566</v>
      </c>
      <c r="F151">
        <v>7140</v>
      </c>
      <c r="H151">
        <f t="shared" si="4"/>
        <v>1.5173855928795474</v>
      </c>
      <c r="K151">
        <f t="shared" si="5"/>
        <v>19.141577973780862</v>
      </c>
      <c r="O151" t="s">
        <v>170</v>
      </c>
      <c r="P151">
        <v>2.0035618878005343</v>
      </c>
      <c r="S151" t="s">
        <v>296</v>
      </c>
      <c r="T151">
        <v>14.583333333333334</v>
      </c>
    </row>
    <row r="152" spans="1:20" x14ac:dyDescent="0.25">
      <c r="A152" t="s">
        <v>228</v>
      </c>
      <c r="B152">
        <v>344</v>
      </c>
      <c r="D152">
        <v>10</v>
      </c>
      <c r="F152">
        <v>51</v>
      </c>
      <c r="H152">
        <f t="shared" si="4"/>
        <v>2.9069767441860463</v>
      </c>
      <c r="K152">
        <f t="shared" si="5"/>
        <v>14.825581395348838</v>
      </c>
      <c r="O152" t="s">
        <v>145</v>
      </c>
      <c r="P152">
        <v>1.9913786263983286</v>
      </c>
      <c r="S152" t="s">
        <v>362</v>
      </c>
      <c r="T152">
        <v>14.554739865943187</v>
      </c>
    </row>
    <row r="153" spans="1:20" x14ac:dyDescent="0.25">
      <c r="A153" t="s">
        <v>37</v>
      </c>
      <c r="B153">
        <v>159833</v>
      </c>
      <c r="D153">
        <v>2222</v>
      </c>
      <c r="F153">
        <v>31611</v>
      </c>
      <c r="H153">
        <f t="shared" si="4"/>
        <v>1.3902010223170436</v>
      </c>
      <c r="K153">
        <f t="shared" si="5"/>
        <v>19.777517784187246</v>
      </c>
      <c r="O153" t="s">
        <v>210</v>
      </c>
      <c r="P153">
        <v>1.9657047260560434</v>
      </c>
      <c r="S153" t="s">
        <v>248</v>
      </c>
      <c r="T153">
        <v>14.530938123752495</v>
      </c>
    </row>
    <row r="154" spans="1:20" x14ac:dyDescent="0.25">
      <c r="A154" t="s">
        <v>229</v>
      </c>
      <c r="B154">
        <v>8794</v>
      </c>
      <c r="D154">
        <v>201</v>
      </c>
      <c r="F154">
        <v>1421</v>
      </c>
      <c r="H154">
        <f t="shared" si="4"/>
        <v>2.2856493063452352</v>
      </c>
      <c r="K154">
        <f t="shared" si="5"/>
        <v>16.158744598589948</v>
      </c>
      <c r="O154" t="s">
        <v>311</v>
      </c>
      <c r="P154">
        <v>1.9607843137254901</v>
      </c>
      <c r="S154" t="s">
        <v>364</v>
      </c>
      <c r="T154">
        <v>14.528023598820058</v>
      </c>
    </row>
    <row r="155" spans="1:20" x14ac:dyDescent="0.25">
      <c r="A155" t="s">
        <v>230</v>
      </c>
      <c r="B155">
        <v>2448</v>
      </c>
      <c r="D155">
        <v>19</v>
      </c>
      <c r="F155">
        <v>194</v>
      </c>
      <c r="H155">
        <f t="shared" si="4"/>
        <v>0.77614379084967322</v>
      </c>
      <c r="K155">
        <f t="shared" si="5"/>
        <v>7.9248366013071889</v>
      </c>
      <c r="O155" t="s">
        <v>389</v>
      </c>
      <c r="P155">
        <v>1.9496498201779293</v>
      </c>
      <c r="S155" t="s">
        <v>351</v>
      </c>
      <c r="T155">
        <v>14.521754186351382</v>
      </c>
    </row>
    <row r="156" spans="1:20" x14ac:dyDescent="0.25">
      <c r="A156" t="s">
        <v>231</v>
      </c>
      <c r="B156">
        <v>100</v>
      </c>
      <c r="D156">
        <v>5</v>
      </c>
      <c r="F156">
        <v>37</v>
      </c>
      <c r="H156">
        <f t="shared" si="4"/>
        <v>5</v>
      </c>
      <c r="K156">
        <f t="shared" si="5"/>
        <v>37</v>
      </c>
      <c r="O156" t="s">
        <v>345</v>
      </c>
      <c r="P156">
        <v>1.9446976602856274</v>
      </c>
      <c r="S156" t="s">
        <v>361</v>
      </c>
      <c r="T156">
        <v>14.46280991735537</v>
      </c>
    </row>
    <row r="157" spans="1:20" x14ac:dyDescent="0.25">
      <c r="A157" t="s">
        <v>232</v>
      </c>
      <c r="B157">
        <v>2075</v>
      </c>
      <c r="D157">
        <v>17</v>
      </c>
      <c r="F157">
        <v>237</v>
      </c>
      <c r="H157">
        <f t="shared" si="4"/>
        <v>0.81927710843373491</v>
      </c>
      <c r="K157">
        <f t="shared" si="5"/>
        <v>11.421686746987952</v>
      </c>
      <c r="O157" t="s">
        <v>243</v>
      </c>
      <c r="P157">
        <v>1.9125683060109291</v>
      </c>
      <c r="S157" t="s">
        <v>338</v>
      </c>
      <c r="T157">
        <v>14.446529080675422</v>
      </c>
    </row>
    <row r="158" spans="1:20" x14ac:dyDescent="0.25">
      <c r="A158" t="s">
        <v>233</v>
      </c>
      <c r="B158">
        <v>678</v>
      </c>
      <c r="D158">
        <v>12</v>
      </c>
      <c r="F158">
        <v>54</v>
      </c>
      <c r="H158">
        <f t="shared" si="4"/>
        <v>1.7699115044247788</v>
      </c>
      <c r="K158">
        <f t="shared" si="5"/>
        <v>7.9646017699115044</v>
      </c>
      <c r="O158" t="s">
        <v>106</v>
      </c>
      <c r="P158">
        <v>1.9021739130434785</v>
      </c>
      <c r="S158" t="s">
        <v>300</v>
      </c>
      <c r="T158">
        <v>14.42971403527994</v>
      </c>
    </row>
    <row r="159" spans="1:20" x14ac:dyDescent="0.25">
      <c r="A159" t="s">
        <v>234</v>
      </c>
      <c r="B159">
        <v>27931</v>
      </c>
      <c r="D159">
        <v>449</v>
      </c>
      <c r="F159">
        <v>4136</v>
      </c>
      <c r="H159">
        <f t="shared" si="4"/>
        <v>1.6075328488059863</v>
      </c>
      <c r="K159">
        <f t="shared" si="5"/>
        <v>14.807919515950019</v>
      </c>
      <c r="O159" t="s">
        <v>285</v>
      </c>
      <c r="P159">
        <v>1.8881759853345554</v>
      </c>
      <c r="S159" t="s">
        <v>322</v>
      </c>
      <c r="T159">
        <v>14.426633785450061</v>
      </c>
    </row>
    <row r="160" spans="1:20" x14ac:dyDescent="0.25">
      <c r="A160" t="s">
        <v>235</v>
      </c>
      <c r="B160">
        <v>627</v>
      </c>
      <c r="D160">
        <v>10</v>
      </c>
      <c r="F160">
        <v>59</v>
      </c>
      <c r="H160">
        <f t="shared" si="4"/>
        <v>1.5948963317384368</v>
      </c>
      <c r="K160">
        <f t="shared" si="5"/>
        <v>9.4098883572567775</v>
      </c>
      <c r="O160" t="s">
        <v>152</v>
      </c>
      <c r="P160">
        <v>1.8678160919540232</v>
      </c>
      <c r="S160" t="s">
        <v>274</v>
      </c>
      <c r="T160">
        <v>14.417065097462304</v>
      </c>
    </row>
    <row r="161" spans="1:20" x14ac:dyDescent="0.25">
      <c r="A161" t="s">
        <v>236</v>
      </c>
      <c r="B161">
        <v>2763</v>
      </c>
      <c r="D161">
        <v>30</v>
      </c>
      <c r="F161">
        <v>306</v>
      </c>
      <c r="H161">
        <f t="shared" si="4"/>
        <v>1.0857763300760044</v>
      </c>
      <c r="K161">
        <f t="shared" si="5"/>
        <v>11.074918566775244</v>
      </c>
      <c r="O161" t="s">
        <v>295</v>
      </c>
      <c r="P161">
        <v>1.8546272011989509</v>
      </c>
      <c r="S161" t="s">
        <v>384</v>
      </c>
      <c r="T161">
        <v>14.40443213296399</v>
      </c>
    </row>
    <row r="162" spans="1:20" x14ac:dyDescent="0.25">
      <c r="A162" t="s">
        <v>237</v>
      </c>
      <c r="B162">
        <v>4758</v>
      </c>
      <c r="D162">
        <v>135</v>
      </c>
      <c r="F162">
        <v>800</v>
      </c>
      <c r="H162">
        <f t="shared" si="4"/>
        <v>2.8373266078184112</v>
      </c>
      <c r="K162">
        <f t="shared" si="5"/>
        <v>16.813787305590587</v>
      </c>
      <c r="O162" t="s">
        <v>269</v>
      </c>
      <c r="P162">
        <v>1.8487394957983194</v>
      </c>
      <c r="S162" t="s">
        <v>169</v>
      </c>
      <c r="T162">
        <v>14.366632337796087</v>
      </c>
    </row>
    <row r="163" spans="1:20" x14ac:dyDescent="0.25">
      <c r="A163" t="s">
        <v>238</v>
      </c>
      <c r="B163">
        <v>34</v>
      </c>
      <c r="D163">
        <v>4</v>
      </c>
      <c r="F163">
        <v>7</v>
      </c>
      <c r="H163">
        <f t="shared" si="4"/>
        <v>11.76470588235294</v>
      </c>
      <c r="K163">
        <f t="shared" si="5"/>
        <v>20.588235294117645</v>
      </c>
      <c r="O163" t="s">
        <v>187</v>
      </c>
      <c r="P163">
        <v>1.8327974276527332</v>
      </c>
      <c r="S163" t="s">
        <v>196</v>
      </c>
      <c r="T163">
        <v>14.345114345114347</v>
      </c>
    </row>
    <row r="164" spans="1:20" x14ac:dyDescent="0.25">
      <c r="A164" t="s">
        <v>239</v>
      </c>
      <c r="B164">
        <v>6226</v>
      </c>
      <c r="D164">
        <v>12</v>
      </c>
      <c r="F164">
        <v>386</v>
      </c>
      <c r="H164">
        <f t="shared" si="4"/>
        <v>0.19274012206874397</v>
      </c>
      <c r="K164">
        <f t="shared" si="5"/>
        <v>6.1998072598779315</v>
      </c>
      <c r="O164" t="s">
        <v>141</v>
      </c>
      <c r="P164">
        <v>1.8120393120393121</v>
      </c>
      <c r="S164" t="s">
        <v>163</v>
      </c>
      <c r="T164">
        <v>14.317531021317212</v>
      </c>
    </row>
    <row r="165" spans="1:20" x14ac:dyDescent="0.25">
      <c r="A165" t="s">
        <v>240</v>
      </c>
      <c r="B165">
        <v>3669</v>
      </c>
      <c r="D165">
        <v>54</v>
      </c>
      <c r="F165">
        <v>544</v>
      </c>
      <c r="H165">
        <f t="shared" si="4"/>
        <v>1.4717906786590351</v>
      </c>
      <c r="K165">
        <f t="shared" si="5"/>
        <v>14.826928318342873</v>
      </c>
      <c r="O165" t="s">
        <v>344</v>
      </c>
      <c r="P165">
        <v>1.8042179690357187</v>
      </c>
      <c r="S165" t="s">
        <v>96</v>
      </c>
      <c r="T165">
        <v>14.285714285714285</v>
      </c>
    </row>
    <row r="166" spans="1:20" x14ac:dyDescent="0.25">
      <c r="A166" t="s">
        <v>241</v>
      </c>
      <c r="B166">
        <v>7751</v>
      </c>
      <c r="D166">
        <v>177</v>
      </c>
      <c r="F166">
        <v>1042</v>
      </c>
      <c r="H166">
        <f t="shared" si="4"/>
        <v>2.2835763127338411</v>
      </c>
      <c r="K166">
        <f t="shared" si="5"/>
        <v>13.44342665462521</v>
      </c>
      <c r="O166" t="s">
        <v>279</v>
      </c>
      <c r="P166">
        <v>1.80182955000462</v>
      </c>
      <c r="S166" t="s">
        <v>168</v>
      </c>
      <c r="T166">
        <v>14.285714285714285</v>
      </c>
    </row>
    <row r="167" spans="1:20" x14ac:dyDescent="0.25">
      <c r="A167" t="s">
        <v>242</v>
      </c>
      <c r="B167">
        <v>19750</v>
      </c>
      <c r="D167">
        <v>218</v>
      </c>
      <c r="F167">
        <v>3021</v>
      </c>
      <c r="H167">
        <f t="shared" si="4"/>
        <v>1.1037974683544303</v>
      </c>
      <c r="K167">
        <f t="shared" si="5"/>
        <v>15.296202531645569</v>
      </c>
      <c r="O167" t="s">
        <v>108</v>
      </c>
      <c r="P167">
        <v>1.7939843026373519</v>
      </c>
      <c r="S167" t="s">
        <v>337</v>
      </c>
      <c r="T167">
        <v>14.282223579718996</v>
      </c>
    </row>
    <row r="168" spans="1:20" x14ac:dyDescent="0.25">
      <c r="A168" t="s">
        <v>243</v>
      </c>
      <c r="B168">
        <v>102114</v>
      </c>
      <c r="D168">
        <v>1953</v>
      </c>
      <c r="F168">
        <v>19826</v>
      </c>
      <c r="H168">
        <f t="shared" si="4"/>
        <v>1.9125683060109291</v>
      </c>
      <c r="K168">
        <f t="shared" si="5"/>
        <v>19.415555163836494</v>
      </c>
      <c r="O168" t="s">
        <v>361</v>
      </c>
      <c r="P168">
        <v>1.7906336088154271</v>
      </c>
      <c r="S168" t="s">
        <v>153</v>
      </c>
      <c r="T168">
        <v>14.270457882792684</v>
      </c>
    </row>
    <row r="169" spans="1:20" x14ac:dyDescent="0.25">
      <c r="A169" t="s">
        <v>244</v>
      </c>
      <c r="B169">
        <v>724</v>
      </c>
      <c r="D169">
        <v>33</v>
      </c>
      <c r="F169">
        <v>109</v>
      </c>
      <c r="H169">
        <f t="shared" si="4"/>
        <v>4.5580110497237571</v>
      </c>
      <c r="K169">
        <f t="shared" si="5"/>
        <v>15.05524861878453</v>
      </c>
      <c r="O169" t="s">
        <v>390</v>
      </c>
      <c r="P169">
        <v>1.7906336088154271</v>
      </c>
      <c r="S169" t="s">
        <v>108</v>
      </c>
      <c r="T169">
        <v>14.195875786086873</v>
      </c>
    </row>
    <row r="170" spans="1:20" x14ac:dyDescent="0.25">
      <c r="A170" t="s">
        <v>245</v>
      </c>
      <c r="B170">
        <v>887</v>
      </c>
      <c r="D170">
        <v>59</v>
      </c>
      <c r="F170">
        <v>125</v>
      </c>
      <c r="H170">
        <f t="shared" si="4"/>
        <v>6.6516347237880495</v>
      </c>
      <c r="K170">
        <f t="shared" si="5"/>
        <v>14.092446448703495</v>
      </c>
      <c r="O170" t="s">
        <v>178</v>
      </c>
      <c r="P170">
        <v>1.7809439002671414</v>
      </c>
      <c r="S170" t="s">
        <v>208</v>
      </c>
      <c r="T170">
        <v>14.134035504968997</v>
      </c>
    </row>
    <row r="171" spans="1:20" x14ac:dyDescent="0.25">
      <c r="A171" t="s">
        <v>246</v>
      </c>
      <c r="B171">
        <v>4430</v>
      </c>
      <c r="D171">
        <v>55</v>
      </c>
      <c r="F171">
        <v>616</v>
      </c>
      <c r="H171">
        <f t="shared" si="4"/>
        <v>1.2415349887133182</v>
      </c>
      <c r="K171">
        <f t="shared" si="5"/>
        <v>13.905191873589166</v>
      </c>
      <c r="O171" t="s">
        <v>233</v>
      </c>
      <c r="P171">
        <v>1.7699115044247788</v>
      </c>
      <c r="S171" t="s">
        <v>83</v>
      </c>
      <c r="T171">
        <v>14.126541981695183</v>
      </c>
    </row>
    <row r="172" spans="1:20" x14ac:dyDescent="0.25">
      <c r="A172" t="s">
        <v>247</v>
      </c>
      <c r="B172">
        <v>12081</v>
      </c>
      <c r="D172">
        <v>40</v>
      </c>
      <c r="F172">
        <v>1007</v>
      </c>
      <c r="H172">
        <f t="shared" si="4"/>
        <v>0.33109841900504927</v>
      </c>
      <c r="K172">
        <f t="shared" si="5"/>
        <v>8.3354026984521141</v>
      </c>
      <c r="O172" t="s">
        <v>130</v>
      </c>
      <c r="P172">
        <v>1.7646739425530757</v>
      </c>
      <c r="S172" t="s">
        <v>288</v>
      </c>
      <c r="T172">
        <v>14.12130637636081</v>
      </c>
    </row>
    <row r="173" spans="1:20" x14ac:dyDescent="0.25">
      <c r="A173" t="s">
        <v>248</v>
      </c>
      <c r="B173">
        <v>2505</v>
      </c>
      <c r="D173">
        <v>32</v>
      </c>
      <c r="F173">
        <v>364</v>
      </c>
      <c r="H173">
        <f t="shared" si="4"/>
        <v>1.2774451097804391</v>
      </c>
      <c r="K173">
        <f t="shared" si="5"/>
        <v>14.530938123752495</v>
      </c>
      <c r="O173" t="s">
        <v>299</v>
      </c>
      <c r="P173">
        <v>1.7486646050042169</v>
      </c>
      <c r="S173" t="s">
        <v>170</v>
      </c>
      <c r="T173">
        <v>14.113980409617097</v>
      </c>
    </row>
    <row r="174" spans="1:20" x14ac:dyDescent="0.25">
      <c r="A174" t="s">
        <v>249</v>
      </c>
      <c r="B174">
        <v>2071</v>
      </c>
      <c r="D174">
        <v>49</v>
      </c>
      <c r="F174">
        <v>251</v>
      </c>
      <c r="H174">
        <f t="shared" si="4"/>
        <v>2.3660067600193146</v>
      </c>
      <c r="K174">
        <f t="shared" si="5"/>
        <v>12.119748913568325</v>
      </c>
      <c r="O174" t="s">
        <v>182</v>
      </c>
      <c r="P174">
        <v>1.7424242424242427</v>
      </c>
      <c r="S174" t="s">
        <v>110</v>
      </c>
      <c r="T174">
        <v>14.113475177304965</v>
      </c>
    </row>
    <row r="175" spans="1:20" x14ac:dyDescent="0.25">
      <c r="A175" t="s">
        <v>250</v>
      </c>
      <c r="B175">
        <v>634</v>
      </c>
      <c r="D175">
        <v>25</v>
      </c>
      <c r="F175">
        <v>57</v>
      </c>
      <c r="H175">
        <f t="shared" si="4"/>
        <v>3.9432176656151419</v>
      </c>
      <c r="K175">
        <f t="shared" si="5"/>
        <v>8.9905362776025228</v>
      </c>
      <c r="O175" t="s">
        <v>372</v>
      </c>
      <c r="P175">
        <v>1.7173051519154559</v>
      </c>
      <c r="S175" t="s">
        <v>257</v>
      </c>
      <c r="T175">
        <v>14.103942652329749</v>
      </c>
    </row>
    <row r="176" spans="1:20" x14ac:dyDescent="0.25">
      <c r="A176" t="s">
        <v>251</v>
      </c>
      <c r="B176">
        <v>145869</v>
      </c>
      <c r="D176">
        <v>964</v>
      </c>
      <c r="F176">
        <v>29363</v>
      </c>
      <c r="H176">
        <f t="shared" si="4"/>
        <v>0.66086694225640807</v>
      </c>
      <c r="K176">
        <f t="shared" si="5"/>
        <v>20.129705420617128</v>
      </c>
      <c r="O176" t="s">
        <v>167</v>
      </c>
      <c r="P176">
        <v>1.7017017017017018</v>
      </c>
      <c r="S176" t="s">
        <v>245</v>
      </c>
      <c r="T176">
        <v>14.092446448703495</v>
      </c>
    </row>
    <row r="177" spans="1:20" x14ac:dyDescent="0.25">
      <c r="A177" t="s">
        <v>252</v>
      </c>
      <c r="B177">
        <v>1455</v>
      </c>
      <c r="D177">
        <v>99</v>
      </c>
      <c r="F177">
        <v>200</v>
      </c>
      <c r="H177">
        <f t="shared" si="4"/>
        <v>6.804123711340206</v>
      </c>
      <c r="K177">
        <f t="shared" si="5"/>
        <v>13.745704467353953</v>
      </c>
      <c r="O177" t="s">
        <v>224</v>
      </c>
      <c r="P177">
        <v>1.6907720513342839</v>
      </c>
      <c r="S177" t="s">
        <v>130</v>
      </c>
      <c r="T177">
        <v>14.06852364663083</v>
      </c>
    </row>
    <row r="178" spans="1:20" x14ac:dyDescent="0.25">
      <c r="A178" t="s">
        <v>36</v>
      </c>
      <c r="B178">
        <v>212401</v>
      </c>
      <c r="D178">
        <v>2239</v>
      </c>
      <c r="F178">
        <v>41480</v>
      </c>
      <c r="H178">
        <f t="shared" si="4"/>
        <v>1.054138163191322</v>
      </c>
      <c r="K178">
        <f t="shared" si="5"/>
        <v>19.529098262249235</v>
      </c>
      <c r="O178" t="s">
        <v>132</v>
      </c>
      <c r="P178">
        <v>1.6503544064356384</v>
      </c>
      <c r="S178" t="s">
        <v>105</v>
      </c>
      <c r="T178">
        <v>14.06404754044239</v>
      </c>
    </row>
    <row r="179" spans="1:20" x14ac:dyDescent="0.25">
      <c r="A179" t="s">
        <v>253</v>
      </c>
      <c r="B179">
        <v>5073</v>
      </c>
      <c r="D179">
        <v>166</v>
      </c>
      <c r="F179">
        <v>713</v>
      </c>
      <c r="H179">
        <f t="shared" si="4"/>
        <v>3.2722255075891979</v>
      </c>
      <c r="K179">
        <f t="shared" si="5"/>
        <v>14.054799921151192</v>
      </c>
      <c r="O179" t="s">
        <v>378</v>
      </c>
      <c r="P179">
        <v>1.6414547795300933</v>
      </c>
      <c r="S179" t="s">
        <v>253</v>
      </c>
      <c r="T179">
        <v>14.054799921151192</v>
      </c>
    </row>
    <row r="180" spans="1:20" x14ac:dyDescent="0.25">
      <c r="A180" t="s">
        <v>254</v>
      </c>
      <c r="B180">
        <v>1398</v>
      </c>
      <c r="D180">
        <v>38</v>
      </c>
      <c r="F180">
        <v>281</v>
      </c>
      <c r="H180">
        <f t="shared" si="4"/>
        <v>2.7181688125894135</v>
      </c>
      <c r="K180">
        <f t="shared" si="5"/>
        <v>20.100143061516452</v>
      </c>
      <c r="O180" t="s">
        <v>275</v>
      </c>
      <c r="P180">
        <v>1.6379310344827587</v>
      </c>
      <c r="S180" t="s">
        <v>89</v>
      </c>
      <c r="T180">
        <v>14.03409090909091</v>
      </c>
    </row>
    <row r="181" spans="1:20" x14ac:dyDescent="0.25">
      <c r="A181" t="s">
        <v>255</v>
      </c>
      <c r="B181">
        <v>2058</v>
      </c>
      <c r="D181">
        <v>63</v>
      </c>
      <c r="F181">
        <v>205</v>
      </c>
      <c r="H181">
        <f t="shared" si="4"/>
        <v>3.0612244897959182</v>
      </c>
      <c r="K181">
        <f t="shared" si="5"/>
        <v>9.961127308066084</v>
      </c>
      <c r="O181" t="s">
        <v>109</v>
      </c>
      <c r="P181">
        <v>1.6326530612244898</v>
      </c>
      <c r="S181" t="s">
        <v>291</v>
      </c>
      <c r="T181">
        <v>14.004775837197741</v>
      </c>
    </row>
    <row r="182" spans="1:20" x14ac:dyDescent="0.25">
      <c r="A182" t="s">
        <v>256</v>
      </c>
      <c r="B182">
        <v>6566</v>
      </c>
      <c r="D182">
        <v>173</v>
      </c>
      <c r="F182">
        <v>819</v>
      </c>
      <c r="H182">
        <f t="shared" si="4"/>
        <v>2.6347852573865365</v>
      </c>
      <c r="K182">
        <f t="shared" si="5"/>
        <v>12.473347547974413</v>
      </c>
      <c r="O182" t="s">
        <v>332</v>
      </c>
      <c r="P182">
        <v>1.6314779270633395</v>
      </c>
      <c r="S182" t="s">
        <v>174</v>
      </c>
      <c r="T182">
        <v>13.972602739726028</v>
      </c>
    </row>
    <row r="183" spans="1:20" x14ac:dyDescent="0.25">
      <c r="A183" t="s">
        <v>257</v>
      </c>
      <c r="B183">
        <v>5580</v>
      </c>
      <c r="D183">
        <v>133</v>
      </c>
      <c r="F183">
        <v>787</v>
      </c>
      <c r="H183">
        <f t="shared" si="4"/>
        <v>2.3835125448028673</v>
      </c>
      <c r="K183">
        <f t="shared" si="5"/>
        <v>14.103942652329749</v>
      </c>
      <c r="O183" t="s">
        <v>115</v>
      </c>
      <c r="P183">
        <v>1.6086497890295359</v>
      </c>
      <c r="S183" t="s">
        <v>285</v>
      </c>
      <c r="T183">
        <v>13.968835930339138</v>
      </c>
    </row>
    <row r="184" spans="1:20" x14ac:dyDescent="0.25">
      <c r="A184" t="s">
        <v>32</v>
      </c>
      <c r="B184">
        <v>108195</v>
      </c>
      <c r="D184">
        <v>4656</v>
      </c>
      <c r="F184">
        <v>22176</v>
      </c>
      <c r="H184">
        <f t="shared" si="4"/>
        <v>4.3033411895189246</v>
      </c>
      <c r="K184">
        <f t="shared" si="5"/>
        <v>20.496326077914876</v>
      </c>
      <c r="O184" t="s">
        <v>234</v>
      </c>
      <c r="P184">
        <v>1.6075328488059863</v>
      </c>
      <c r="S184" t="s">
        <v>195</v>
      </c>
      <c r="T184">
        <v>13.947001394700139</v>
      </c>
    </row>
    <row r="185" spans="1:20" x14ac:dyDescent="0.25">
      <c r="A185" t="s">
        <v>258</v>
      </c>
      <c r="B185">
        <v>9551</v>
      </c>
      <c r="D185">
        <v>62</v>
      </c>
      <c r="F185">
        <v>1551</v>
      </c>
      <c r="H185">
        <f t="shared" si="4"/>
        <v>0.64914668621086802</v>
      </c>
      <c r="K185">
        <f t="shared" si="5"/>
        <v>16.239137263113808</v>
      </c>
      <c r="O185" t="s">
        <v>322</v>
      </c>
      <c r="P185">
        <v>1.6029593094944512</v>
      </c>
      <c r="S185" t="s">
        <v>314</v>
      </c>
      <c r="T185">
        <v>13.929961089494164</v>
      </c>
    </row>
    <row r="186" spans="1:20" x14ac:dyDescent="0.25">
      <c r="A186" t="s">
        <v>259</v>
      </c>
      <c r="B186">
        <v>11426</v>
      </c>
      <c r="D186">
        <v>45</v>
      </c>
      <c r="F186">
        <v>895</v>
      </c>
      <c r="H186">
        <f t="shared" si="4"/>
        <v>0.39383861368807976</v>
      </c>
      <c r="K186">
        <f t="shared" si="5"/>
        <v>7.8330124277962545</v>
      </c>
      <c r="O186" t="s">
        <v>319</v>
      </c>
      <c r="P186">
        <v>1.5972618368511124</v>
      </c>
      <c r="S186" t="s">
        <v>246</v>
      </c>
      <c r="T186">
        <v>13.905191873589166</v>
      </c>
    </row>
    <row r="187" spans="1:20" x14ac:dyDescent="0.25">
      <c r="A187" t="s">
        <v>260</v>
      </c>
      <c r="B187">
        <v>11470</v>
      </c>
      <c r="D187">
        <v>277</v>
      </c>
      <c r="F187">
        <v>1795</v>
      </c>
      <c r="H187">
        <f t="shared" si="4"/>
        <v>2.4149956408020925</v>
      </c>
      <c r="K187">
        <f t="shared" si="5"/>
        <v>15.649520488230165</v>
      </c>
      <c r="O187" t="s">
        <v>235</v>
      </c>
      <c r="P187">
        <v>1.5948963317384368</v>
      </c>
      <c r="S187" t="s">
        <v>183</v>
      </c>
      <c r="T187">
        <v>13.890857547838412</v>
      </c>
    </row>
    <row r="188" spans="1:20" x14ac:dyDescent="0.25">
      <c r="A188" t="s">
        <v>261</v>
      </c>
      <c r="B188">
        <v>2924</v>
      </c>
      <c r="D188">
        <v>68</v>
      </c>
      <c r="F188">
        <v>333</v>
      </c>
      <c r="H188">
        <f t="shared" si="4"/>
        <v>2.3255813953488373</v>
      </c>
      <c r="K188">
        <f t="shared" si="5"/>
        <v>11.388508891928865</v>
      </c>
      <c r="O188" t="s">
        <v>131</v>
      </c>
      <c r="P188">
        <v>1.5878394733020285</v>
      </c>
      <c r="S188" t="s">
        <v>283</v>
      </c>
      <c r="T188">
        <v>13.888888888888889</v>
      </c>
    </row>
    <row r="189" spans="1:20" x14ac:dyDescent="0.25">
      <c r="A189" t="s">
        <v>262</v>
      </c>
      <c r="B189">
        <v>2405</v>
      </c>
      <c r="D189">
        <v>69</v>
      </c>
      <c r="F189">
        <v>271</v>
      </c>
      <c r="H189">
        <f t="shared" si="4"/>
        <v>2.869022869022869</v>
      </c>
      <c r="K189">
        <f t="shared" si="5"/>
        <v>11.268191268191268</v>
      </c>
      <c r="O189" t="s">
        <v>153</v>
      </c>
      <c r="P189">
        <v>1.5752236016553196</v>
      </c>
      <c r="S189" t="s">
        <v>380</v>
      </c>
      <c r="T189">
        <v>13.836133430728026</v>
      </c>
    </row>
    <row r="190" spans="1:20" x14ac:dyDescent="0.25">
      <c r="A190" t="s">
        <v>263</v>
      </c>
      <c r="B190">
        <v>1811</v>
      </c>
      <c r="D190">
        <v>64</v>
      </c>
      <c r="F190">
        <v>194</v>
      </c>
      <c r="H190">
        <f t="shared" si="4"/>
        <v>3.5339591385974605</v>
      </c>
      <c r="K190">
        <f t="shared" si="5"/>
        <v>10.712313638873551</v>
      </c>
      <c r="O190" t="s">
        <v>155</v>
      </c>
      <c r="P190">
        <v>1.5690376569037656</v>
      </c>
      <c r="S190" t="s">
        <v>326</v>
      </c>
      <c r="T190">
        <v>13.82856202698256</v>
      </c>
    </row>
    <row r="191" spans="1:20" x14ac:dyDescent="0.25">
      <c r="A191" t="s">
        <v>264</v>
      </c>
      <c r="B191">
        <v>641</v>
      </c>
      <c r="D191">
        <v>0</v>
      </c>
      <c r="F191">
        <v>18</v>
      </c>
      <c r="H191">
        <f t="shared" si="4"/>
        <v>0</v>
      </c>
      <c r="K191">
        <f t="shared" si="5"/>
        <v>2.80811232449298</v>
      </c>
      <c r="O191" t="s">
        <v>139</v>
      </c>
      <c r="P191">
        <v>1.5587789564840875</v>
      </c>
      <c r="S191" t="s">
        <v>304</v>
      </c>
      <c r="T191">
        <v>13.793103448275861</v>
      </c>
    </row>
    <row r="192" spans="1:20" x14ac:dyDescent="0.25">
      <c r="A192" t="s">
        <v>265</v>
      </c>
      <c r="B192">
        <v>8127</v>
      </c>
      <c r="D192">
        <v>259</v>
      </c>
      <c r="F192">
        <v>1215</v>
      </c>
      <c r="H192">
        <f t="shared" si="4"/>
        <v>3.1869078380706286</v>
      </c>
      <c r="K192">
        <f t="shared" si="5"/>
        <v>14.950166112956811</v>
      </c>
      <c r="O192" t="s">
        <v>104</v>
      </c>
      <c r="P192">
        <v>1.5581935371861368</v>
      </c>
      <c r="S192" t="s">
        <v>210</v>
      </c>
      <c r="T192">
        <v>13.787815418932107</v>
      </c>
    </row>
    <row r="193" spans="1:20" x14ac:dyDescent="0.25">
      <c r="A193" t="s">
        <v>266</v>
      </c>
      <c r="B193">
        <v>1863</v>
      </c>
      <c r="D193">
        <v>69</v>
      </c>
      <c r="F193">
        <v>285</v>
      </c>
      <c r="H193">
        <f t="shared" si="4"/>
        <v>3.7037037037037033</v>
      </c>
      <c r="K193">
        <f t="shared" si="5"/>
        <v>15.297906602254429</v>
      </c>
      <c r="O193" t="s">
        <v>379</v>
      </c>
      <c r="P193">
        <v>1.5566747334685069</v>
      </c>
      <c r="S193" t="s">
        <v>99</v>
      </c>
      <c r="T193">
        <v>13.75801813758018</v>
      </c>
    </row>
    <row r="194" spans="1:20" x14ac:dyDescent="0.25">
      <c r="A194" t="s">
        <v>267</v>
      </c>
      <c r="B194">
        <v>42220</v>
      </c>
      <c r="D194">
        <v>454</v>
      </c>
      <c r="F194">
        <v>6450</v>
      </c>
      <c r="H194">
        <f t="shared" si="4"/>
        <v>1.0753197536712458</v>
      </c>
      <c r="K194">
        <f t="shared" si="5"/>
        <v>15.277119848413074</v>
      </c>
      <c r="O194" t="s">
        <v>83</v>
      </c>
      <c r="P194">
        <v>1.5519299641862316</v>
      </c>
      <c r="S194" t="s">
        <v>252</v>
      </c>
      <c r="T194">
        <v>13.745704467353953</v>
      </c>
    </row>
    <row r="195" spans="1:20" x14ac:dyDescent="0.25">
      <c r="A195" t="s">
        <v>268</v>
      </c>
      <c r="B195">
        <v>120029</v>
      </c>
      <c r="D195">
        <v>1145</v>
      </c>
      <c r="F195">
        <v>23257</v>
      </c>
      <c r="H195">
        <f t="shared" ref="H195:H258" si="6">D195/B195 *100</f>
        <v>0.95393613210140882</v>
      </c>
      <c r="K195">
        <f t="shared" ref="K195:K258" si="7">F195/B195 *100</f>
        <v>19.376150763565473</v>
      </c>
      <c r="O195" t="s">
        <v>135</v>
      </c>
      <c r="P195">
        <v>1.5475648611743287</v>
      </c>
      <c r="S195" t="s">
        <v>143</v>
      </c>
      <c r="T195">
        <v>13.73134328358209</v>
      </c>
    </row>
    <row r="196" spans="1:20" x14ac:dyDescent="0.25">
      <c r="A196" t="s">
        <v>269</v>
      </c>
      <c r="B196">
        <v>3570</v>
      </c>
      <c r="D196">
        <v>66</v>
      </c>
      <c r="F196">
        <v>461</v>
      </c>
      <c r="H196">
        <f t="shared" si="6"/>
        <v>1.8487394957983194</v>
      </c>
      <c r="K196">
        <f t="shared" si="7"/>
        <v>12.913165266106445</v>
      </c>
      <c r="O196" t="s">
        <v>274</v>
      </c>
      <c r="P196">
        <v>1.5446855461566753</v>
      </c>
      <c r="S196" t="s">
        <v>131</v>
      </c>
      <c r="T196">
        <v>13.670910587210146</v>
      </c>
    </row>
    <row r="197" spans="1:20" x14ac:dyDescent="0.25">
      <c r="A197" t="s">
        <v>270</v>
      </c>
      <c r="B197">
        <v>88503</v>
      </c>
      <c r="D197">
        <v>1966</v>
      </c>
      <c r="F197">
        <v>19760</v>
      </c>
      <c r="H197">
        <f t="shared" si="6"/>
        <v>2.2213936250748563</v>
      </c>
      <c r="K197">
        <f t="shared" si="7"/>
        <v>22.326926770843926</v>
      </c>
      <c r="O197" t="s">
        <v>227</v>
      </c>
      <c r="P197">
        <v>1.5173855928795474</v>
      </c>
      <c r="S197" t="s">
        <v>339</v>
      </c>
      <c r="T197">
        <v>13.666815542652971</v>
      </c>
    </row>
    <row r="198" spans="1:20" x14ac:dyDescent="0.25">
      <c r="A198" t="s">
        <v>271</v>
      </c>
      <c r="B198">
        <v>991</v>
      </c>
      <c r="D198">
        <v>15</v>
      </c>
      <c r="F198">
        <v>181</v>
      </c>
      <c r="H198">
        <f t="shared" si="6"/>
        <v>1.513622603430878</v>
      </c>
      <c r="K198">
        <f t="shared" si="7"/>
        <v>18.264379414732591</v>
      </c>
      <c r="O198" t="s">
        <v>312</v>
      </c>
      <c r="P198">
        <v>1.5156347500520002</v>
      </c>
      <c r="S198" t="s">
        <v>187</v>
      </c>
      <c r="T198">
        <v>13.665594855305466</v>
      </c>
    </row>
    <row r="199" spans="1:20" x14ac:dyDescent="0.25">
      <c r="A199" t="s">
        <v>272</v>
      </c>
      <c r="B199">
        <v>16290</v>
      </c>
      <c r="D199">
        <v>353</v>
      </c>
      <c r="F199">
        <v>2481</v>
      </c>
      <c r="H199">
        <f t="shared" si="6"/>
        <v>2.1669736034376919</v>
      </c>
      <c r="K199">
        <f t="shared" si="7"/>
        <v>15.230202578268875</v>
      </c>
      <c r="O199" t="s">
        <v>323</v>
      </c>
      <c r="P199">
        <v>1.5151515151515151</v>
      </c>
      <c r="S199" t="s">
        <v>325</v>
      </c>
      <c r="T199">
        <v>13.636363636363635</v>
      </c>
    </row>
    <row r="200" spans="1:20" x14ac:dyDescent="0.25">
      <c r="A200" t="s">
        <v>273</v>
      </c>
      <c r="B200">
        <v>3649</v>
      </c>
      <c r="D200">
        <v>118</v>
      </c>
      <c r="F200">
        <v>492</v>
      </c>
      <c r="H200">
        <f t="shared" si="6"/>
        <v>3.2337626747053991</v>
      </c>
      <c r="K200">
        <f t="shared" si="7"/>
        <v>13.48314606741573</v>
      </c>
      <c r="O200" t="s">
        <v>271</v>
      </c>
      <c r="P200">
        <v>1.513622603430878</v>
      </c>
      <c r="S200" t="s">
        <v>363</v>
      </c>
      <c r="T200">
        <v>13.58664363845711</v>
      </c>
    </row>
    <row r="201" spans="1:20" x14ac:dyDescent="0.25">
      <c r="A201" t="s">
        <v>274</v>
      </c>
      <c r="B201">
        <v>2719</v>
      </c>
      <c r="D201">
        <v>42</v>
      </c>
      <c r="F201">
        <v>392</v>
      </c>
      <c r="H201">
        <f t="shared" si="6"/>
        <v>1.5446855461566753</v>
      </c>
      <c r="K201">
        <f t="shared" si="7"/>
        <v>14.417065097462304</v>
      </c>
      <c r="O201" t="s">
        <v>317</v>
      </c>
      <c r="P201">
        <v>1.4895805554497314</v>
      </c>
      <c r="S201" t="s">
        <v>122</v>
      </c>
      <c r="T201">
        <v>13.499480789200415</v>
      </c>
    </row>
    <row r="202" spans="1:20" x14ac:dyDescent="0.25">
      <c r="A202" t="s">
        <v>275</v>
      </c>
      <c r="B202">
        <v>3480</v>
      </c>
      <c r="D202">
        <v>57</v>
      </c>
      <c r="F202">
        <v>559</v>
      </c>
      <c r="H202">
        <f t="shared" si="6"/>
        <v>1.6379310344827587</v>
      </c>
      <c r="K202">
        <f t="shared" si="7"/>
        <v>16.063218390804597</v>
      </c>
      <c r="O202" t="s">
        <v>110</v>
      </c>
      <c r="P202">
        <v>1.4893617021276597</v>
      </c>
      <c r="S202" t="s">
        <v>273</v>
      </c>
      <c r="T202">
        <v>13.48314606741573</v>
      </c>
    </row>
    <row r="203" spans="1:20" x14ac:dyDescent="0.25">
      <c r="A203" t="s">
        <v>276</v>
      </c>
      <c r="B203">
        <v>1785</v>
      </c>
      <c r="D203">
        <v>69</v>
      </c>
      <c r="F203">
        <v>193</v>
      </c>
      <c r="H203">
        <f t="shared" si="6"/>
        <v>3.865546218487395</v>
      </c>
      <c r="K203">
        <f t="shared" si="7"/>
        <v>10.812324929971989</v>
      </c>
      <c r="O203" t="s">
        <v>309</v>
      </c>
      <c r="P203">
        <v>1.4805675508945095</v>
      </c>
      <c r="S203" t="s">
        <v>328</v>
      </c>
      <c r="T203">
        <v>13.481862325049986</v>
      </c>
    </row>
    <row r="204" spans="1:20" x14ac:dyDescent="0.25">
      <c r="A204" t="s">
        <v>277</v>
      </c>
      <c r="B204">
        <v>6869</v>
      </c>
      <c r="D204">
        <v>154</v>
      </c>
      <c r="F204">
        <v>914</v>
      </c>
      <c r="H204">
        <f t="shared" si="6"/>
        <v>2.2419566166836513</v>
      </c>
      <c r="K204">
        <f t="shared" si="7"/>
        <v>13.306158101615956</v>
      </c>
      <c r="O204" t="s">
        <v>300</v>
      </c>
      <c r="P204">
        <v>1.4791278623863262</v>
      </c>
      <c r="S204" t="s">
        <v>241</v>
      </c>
      <c r="T204">
        <v>13.44342665462521</v>
      </c>
    </row>
    <row r="205" spans="1:20" x14ac:dyDescent="0.25">
      <c r="A205" t="s">
        <v>278</v>
      </c>
      <c r="B205">
        <v>75299</v>
      </c>
      <c r="D205">
        <v>797</v>
      </c>
      <c r="F205">
        <v>16294</v>
      </c>
      <c r="H205">
        <f t="shared" si="6"/>
        <v>1.058446991327906</v>
      </c>
      <c r="K205">
        <f t="shared" si="7"/>
        <v>21.639065591840527</v>
      </c>
      <c r="O205" t="s">
        <v>240</v>
      </c>
      <c r="P205">
        <v>1.4717906786590351</v>
      </c>
      <c r="S205" t="s">
        <v>277</v>
      </c>
      <c r="T205">
        <v>13.306158101615956</v>
      </c>
    </row>
    <row r="206" spans="1:20" x14ac:dyDescent="0.25">
      <c r="A206" t="s">
        <v>279</v>
      </c>
      <c r="B206">
        <v>32467</v>
      </c>
      <c r="D206">
        <v>585</v>
      </c>
      <c r="F206">
        <v>4769</v>
      </c>
      <c r="H206">
        <f t="shared" si="6"/>
        <v>1.80182955000462</v>
      </c>
      <c r="K206">
        <f t="shared" si="7"/>
        <v>14.688760895678691</v>
      </c>
      <c r="O206" t="s">
        <v>328</v>
      </c>
      <c r="P206">
        <v>1.4567266495287061</v>
      </c>
      <c r="S206" t="s">
        <v>373</v>
      </c>
      <c r="T206">
        <v>13.236235595390525</v>
      </c>
    </row>
    <row r="207" spans="1:20" x14ac:dyDescent="0.25">
      <c r="A207" t="s">
        <v>280</v>
      </c>
      <c r="B207">
        <v>729</v>
      </c>
      <c r="D207">
        <v>49</v>
      </c>
      <c r="F207">
        <v>126</v>
      </c>
      <c r="H207">
        <f t="shared" si="6"/>
        <v>6.7215363511659811</v>
      </c>
      <c r="K207">
        <f t="shared" si="7"/>
        <v>17.283950617283949</v>
      </c>
      <c r="O207" t="s">
        <v>223</v>
      </c>
      <c r="P207">
        <v>1.4557338086749851</v>
      </c>
      <c r="S207" t="s">
        <v>103</v>
      </c>
      <c r="T207">
        <v>13.223938223938225</v>
      </c>
    </row>
    <row r="208" spans="1:20" x14ac:dyDescent="0.25">
      <c r="A208" t="s">
        <v>281</v>
      </c>
      <c r="B208">
        <v>1448</v>
      </c>
      <c r="D208">
        <v>5</v>
      </c>
      <c r="F208">
        <v>183</v>
      </c>
      <c r="H208">
        <f t="shared" si="6"/>
        <v>0.34530386740331492</v>
      </c>
      <c r="K208">
        <f t="shared" si="7"/>
        <v>12.638121546961326</v>
      </c>
      <c r="O208" t="s">
        <v>97</v>
      </c>
      <c r="P208">
        <v>1.4524594165751252</v>
      </c>
      <c r="S208" t="s">
        <v>349</v>
      </c>
      <c r="T208">
        <v>13.1551901336074</v>
      </c>
    </row>
    <row r="209" spans="1:20" x14ac:dyDescent="0.25">
      <c r="A209" t="s">
        <v>282</v>
      </c>
      <c r="B209">
        <v>4085</v>
      </c>
      <c r="D209">
        <v>149</v>
      </c>
      <c r="F209">
        <v>623</v>
      </c>
      <c r="H209">
        <f t="shared" si="6"/>
        <v>3.6474908200734393</v>
      </c>
      <c r="K209">
        <f t="shared" si="7"/>
        <v>15.25091799265606</v>
      </c>
      <c r="O209" t="s">
        <v>221</v>
      </c>
      <c r="P209">
        <v>1.4094432699083863</v>
      </c>
      <c r="S209" t="s">
        <v>158</v>
      </c>
      <c r="T209">
        <v>13.135593220338984</v>
      </c>
    </row>
    <row r="210" spans="1:20" x14ac:dyDescent="0.25">
      <c r="A210" t="s">
        <v>283</v>
      </c>
      <c r="B210">
        <v>3240</v>
      </c>
      <c r="D210">
        <v>77</v>
      </c>
      <c r="F210">
        <v>450</v>
      </c>
      <c r="H210">
        <f t="shared" si="6"/>
        <v>2.3765432098765431</v>
      </c>
      <c r="K210">
        <f t="shared" si="7"/>
        <v>13.888888888888889</v>
      </c>
      <c r="O210" t="s">
        <v>37</v>
      </c>
      <c r="P210">
        <v>1.3902010223170436</v>
      </c>
      <c r="S210" t="s">
        <v>207</v>
      </c>
      <c r="T210">
        <v>13.124432334241598</v>
      </c>
    </row>
    <row r="211" spans="1:20" x14ac:dyDescent="0.25">
      <c r="A211" t="s">
        <v>284</v>
      </c>
      <c r="B211">
        <v>156</v>
      </c>
      <c r="D211">
        <v>16</v>
      </c>
      <c r="F211">
        <v>37</v>
      </c>
      <c r="H211">
        <f t="shared" si="6"/>
        <v>10.256410256410255</v>
      </c>
      <c r="K211">
        <f t="shared" si="7"/>
        <v>23.717948717948715</v>
      </c>
      <c r="O211" t="s">
        <v>213</v>
      </c>
      <c r="P211">
        <v>1.3793103448275863</v>
      </c>
      <c r="S211" t="s">
        <v>137</v>
      </c>
      <c r="T211">
        <v>13.121546961325967</v>
      </c>
    </row>
    <row r="212" spans="1:20" x14ac:dyDescent="0.25">
      <c r="A212" t="s">
        <v>285</v>
      </c>
      <c r="B212">
        <v>5455</v>
      </c>
      <c r="D212">
        <v>103</v>
      </c>
      <c r="F212">
        <v>762</v>
      </c>
      <c r="H212">
        <f t="shared" si="6"/>
        <v>1.8881759853345554</v>
      </c>
      <c r="K212">
        <f t="shared" si="7"/>
        <v>13.968835930339138</v>
      </c>
      <c r="O212" t="s">
        <v>215</v>
      </c>
      <c r="P212">
        <v>1.3698630136986301</v>
      </c>
      <c r="S212" t="s">
        <v>84</v>
      </c>
      <c r="T212">
        <v>13.08300395256917</v>
      </c>
    </row>
    <row r="213" spans="1:20" x14ac:dyDescent="0.25">
      <c r="A213" t="s">
        <v>286</v>
      </c>
      <c r="B213">
        <v>2068</v>
      </c>
      <c r="D213">
        <v>28</v>
      </c>
      <c r="F213">
        <v>236</v>
      </c>
      <c r="H213">
        <f t="shared" si="6"/>
        <v>1.3539651837524178</v>
      </c>
      <c r="K213">
        <f t="shared" si="7"/>
        <v>11.411992263056092</v>
      </c>
      <c r="O213" t="s">
        <v>162</v>
      </c>
      <c r="P213">
        <v>1.3652501180880403</v>
      </c>
      <c r="S213" t="s">
        <v>224</v>
      </c>
      <c r="T213">
        <v>13.078019963332654</v>
      </c>
    </row>
    <row r="214" spans="1:20" x14ac:dyDescent="0.25">
      <c r="A214" t="s">
        <v>287</v>
      </c>
      <c r="B214">
        <v>330</v>
      </c>
      <c r="D214">
        <v>8</v>
      </c>
      <c r="F214">
        <v>51</v>
      </c>
      <c r="H214">
        <f t="shared" si="6"/>
        <v>2.4242424242424243</v>
      </c>
      <c r="K214">
        <f t="shared" si="7"/>
        <v>15.454545454545453</v>
      </c>
      <c r="O214" t="s">
        <v>38</v>
      </c>
      <c r="P214">
        <v>1.3590006042743159</v>
      </c>
      <c r="S214" t="s">
        <v>317</v>
      </c>
      <c r="T214">
        <v>13.0214484361309</v>
      </c>
    </row>
    <row r="215" spans="1:20" x14ac:dyDescent="0.25">
      <c r="A215" t="s">
        <v>288</v>
      </c>
      <c r="B215">
        <v>3215</v>
      </c>
      <c r="D215">
        <v>142</v>
      </c>
      <c r="F215">
        <v>454</v>
      </c>
      <c r="H215">
        <f t="shared" si="6"/>
        <v>4.4167962674961121</v>
      </c>
      <c r="K215">
        <f t="shared" si="7"/>
        <v>14.12130637636081</v>
      </c>
      <c r="O215" t="s">
        <v>286</v>
      </c>
      <c r="P215">
        <v>1.3539651837524178</v>
      </c>
      <c r="S215" t="s">
        <v>374</v>
      </c>
      <c r="T215">
        <v>13.014684710624818</v>
      </c>
    </row>
    <row r="216" spans="1:20" x14ac:dyDescent="0.25">
      <c r="A216" t="s">
        <v>289</v>
      </c>
      <c r="B216">
        <v>9973</v>
      </c>
      <c r="D216">
        <v>284</v>
      </c>
      <c r="F216">
        <v>1225</v>
      </c>
      <c r="H216">
        <f t="shared" si="6"/>
        <v>2.8476887596510578</v>
      </c>
      <c r="K216">
        <f t="shared" si="7"/>
        <v>12.283164544269527</v>
      </c>
      <c r="O216" t="s">
        <v>113</v>
      </c>
      <c r="P216">
        <v>1.3469985358711567</v>
      </c>
      <c r="S216" t="s">
        <v>315</v>
      </c>
      <c r="T216">
        <v>12.939297124600637</v>
      </c>
    </row>
    <row r="217" spans="1:20" x14ac:dyDescent="0.25">
      <c r="A217" t="s">
        <v>290</v>
      </c>
      <c r="B217">
        <v>2248</v>
      </c>
      <c r="D217">
        <v>19</v>
      </c>
      <c r="F217">
        <v>200</v>
      </c>
      <c r="H217">
        <f t="shared" si="6"/>
        <v>0.84519572953736666</v>
      </c>
      <c r="K217">
        <f t="shared" si="7"/>
        <v>8.8967971530249113</v>
      </c>
      <c r="O217" t="s">
        <v>203</v>
      </c>
      <c r="P217">
        <v>1.3369900582790539</v>
      </c>
      <c r="S217" t="s">
        <v>126</v>
      </c>
      <c r="T217">
        <v>12.927350427350429</v>
      </c>
    </row>
    <row r="218" spans="1:20" x14ac:dyDescent="0.25">
      <c r="A218" t="s">
        <v>291</v>
      </c>
      <c r="B218">
        <v>122701</v>
      </c>
      <c r="D218">
        <v>824</v>
      </c>
      <c r="F218">
        <v>17184</v>
      </c>
      <c r="H218">
        <f t="shared" si="6"/>
        <v>0.67155116910212631</v>
      </c>
      <c r="K218">
        <f t="shared" si="7"/>
        <v>14.004775837197741</v>
      </c>
      <c r="O218" t="s">
        <v>211</v>
      </c>
      <c r="P218">
        <v>1.2987012987012987</v>
      </c>
      <c r="S218" t="s">
        <v>269</v>
      </c>
      <c r="T218">
        <v>12.913165266106445</v>
      </c>
    </row>
    <row r="219" spans="1:20" x14ac:dyDescent="0.25">
      <c r="A219" t="s">
        <v>292</v>
      </c>
      <c r="B219">
        <v>42467</v>
      </c>
      <c r="D219">
        <v>421</v>
      </c>
      <c r="F219">
        <v>6696</v>
      </c>
      <c r="H219">
        <f t="shared" si="6"/>
        <v>0.9913579956201285</v>
      </c>
      <c r="K219">
        <f t="shared" si="7"/>
        <v>15.767537146490215</v>
      </c>
      <c r="O219" t="s">
        <v>367</v>
      </c>
      <c r="P219">
        <v>1.2890769740819472</v>
      </c>
      <c r="S219" t="s">
        <v>106</v>
      </c>
      <c r="T219">
        <v>12.839673913043478</v>
      </c>
    </row>
    <row r="220" spans="1:20" x14ac:dyDescent="0.25">
      <c r="A220" t="s">
        <v>293</v>
      </c>
      <c r="B220">
        <v>1007</v>
      </c>
      <c r="D220">
        <v>29</v>
      </c>
      <c r="F220">
        <v>154</v>
      </c>
      <c r="H220">
        <f t="shared" si="6"/>
        <v>2.8798411122144985</v>
      </c>
      <c r="K220">
        <f t="shared" si="7"/>
        <v>15.29294935451837</v>
      </c>
      <c r="O220" t="s">
        <v>297</v>
      </c>
      <c r="P220">
        <v>1.2798929465596132</v>
      </c>
      <c r="S220" t="s">
        <v>377</v>
      </c>
      <c r="T220">
        <v>12.793483469094394</v>
      </c>
    </row>
    <row r="221" spans="1:20" x14ac:dyDescent="0.25">
      <c r="A221" t="s">
        <v>294</v>
      </c>
      <c r="B221">
        <v>216</v>
      </c>
      <c r="F221">
        <v>65</v>
      </c>
      <c r="H221">
        <f t="shared" si="6"/>
        <v>0</v>
      </c>
      <c r="K221">
        <f t="shared" si="7"/>
        <v>30.092592592592592</v>
      </c>
      <c r="O221" t="s">
        <v>315</v>
      </c>
      <c r="P221">
        <v>1.2779552715654952</v>
      </c>
      <c r="S221" t="s">
        <v>383</v>
      </c>
      <c r="T221">
        <v>12.757973733583489</v>
      </c>
    </row>
    <row r="222" spans="1:20" x14ac:dyDescent="0.25">
      <c r="A222" t="s">
        <v>295</v>
      </c>
      <c r="B222">
        <v>5338</v>
      </c>
      <c r="D222">
        <v>99</v>
      </c>
      <c r="F222">
        <v>1044</v>
      </c>
      <c r="H222">
        <f t="shared" si="6"/>
        <v>1.8546272011989509</v>
      </c>
      <c r="K222">
        <f t="shared" si="7"/>
        <v>19.557886849007119</v>
      </c>
      <c r="O222" t="s">
        <v>248</v>
      </c>
      <c r="P222">
        <v>1.2774451097804391</v>
      </c>
      <c r="S222" t="s">
        <v>97</v>
      </c>
      <c r="T222">
        <v>12.73037959233492</v>
      </c>
    </row>
    <row r="223" spans="1:20" x14ac:dyDescent="0.25">
      <c r="A223" t="s">
        <v>296</v>
      </c>
      <c r="B223">
        <v>1248</v>
      </c>
      <c r="D223">
        <v>15</v>
      </c>
      <c r="F223">
        <v>182</v>
      </c>
      <c r="H223">
        <f t="shared" si="6"/>
        <v>1.2019230769230771</v>
      </c>
      <c r="K223">
        <f t="shared" si="7"/>
        <v>14.583333333333334</v>
      </c>
      <c r="O223" t="s">
        <v>330</v>
      </c>
      <c r="P223">
        <v>1.2755102040816326</v>
      </c>
      <c r="S223" t="s">
        <v>388</v>
      </c>
      <c r="T223">
        <v>12.707722385141739</v>
      </c>
    </row>
    <row r="224" spans="1:20" x14ac:dyDescent="0.25">
      <c r="A224" t="s">
        <v>297</v>
      </c>
      <c r="B224">
        <v>46332</v>
      </c>
      <c r="D224">
        <v>593</v>
      </c>
      <c r="F224">
        <v>8850</v>
      </c>
      <c r="H224">
        <f t="shared" si="6"/>
        <v>1.2798929465596132</v>
      </c>
      <c r="K224">
        <f t="shared" si="7"/>
        <v>19.1012691012691</v>
      </c>
      <c r="O224" t="s">
        <v>184</v>
      </c>
      <c r="P224">
        <v>1.2698412698412698</v>
      </c>
      <c r="S224" t="s">
        <v>281</v>
      </c>
      <c r="T224">
        <v>12.638121546961326</v>
      </c>
    </row>
    <row r="225" spans="1:20" x14ac:dyDescent="0.25">
      <c r="A225" t="s">
        <v>298</v>
      </c>
      <c r="B225">
        <v>22450</v>
      </c>
      <c r="D225">
        <v>135</v>
      </c>
      <c r="F225">
        <v>2400</v>
      </c>
      <c r="H225">
        <f t="shared" si="6"/>
        <v>0.60133630289532292</v>
      </c>
      <c r="K225">
        <f t="shared" si="7"/>
        <v>10.690423162583519</v>
      </c>
      <c r="O225" t="s">
        <v>137</v>
      </c>
      <c r="P225">
        <v>1.2430939226519337</v>
      </c>
      <c r="S225" t="s">
        <v>115</v>
      </c>
      <c r="T225">
        <v>12.60548523206751</v>
      </c>
    </row>
    <row r="226" spans="1:20" x14ac:dyDescent="0.25">
      <c r="A226" t="s">
        <v>299</v>
      </c>
      <c r="B226">
        <v>17785</v>
      </c>
      <c r="D226">
        <v>311</v>
      </c>
      <c r="F226">
        <v>2723</v>
      </c>
      <c r="H226">
        <f t="shared" si="6"/>
        <v>1.7486646050042169</v>
      </c>
      <c r="K226">
        <f t="shared" si="7"/>
        <v>15.310655046387406</v>
      </c>
      <c r="O226" t="s">
        <v>246</v>
      </c>
      <c r="P226">
        <v>1.2415349887133182</v>
      </c>
      <c r="S226" t="s">
        <v>118</v>
      </c>
      <c r="T226">
        <v>12.567385444743936</v>
      </c>
    </row>
    <row r="227" spans="1:20" x14ac:dyDescent="0.25">
      <c r="A227" t="s">
        <v>300</v>
      </c>
      <c r="B227">
        <v>18254</v>
      </c>
      <c r="D227">
        <v>270</v>
      </c>
      <c r="F227">
        <v>2634</v>
      </c>
      <c r="H227">
        <f t="shared" si="6"/>
        <v>1.4791278623863262</v>
      </c>
      <c r="K227">
        <f t="shared" si="7"/>
        <v>14.42971403527994</v>
      </c>
      <c r="O227" t="s">
        <v>374</v>
      </c>
      <c r="P227">
        <v>1.2381226605240425</v>
      </c>
      <c r="S227" t="s">
        <v>178</v>
      </c>
      <c r="T227">
        <v>12.555654496883347</v>
      </c>
    </row>
    <row r="228" spans="1:20" x14ac:dyDescent="0.25">
      <c r="A228" t="s">
        <v>301</v>
      </c>
      <c r="B228">
        <v>725</v>
      </c>
      <c r="D228">
        <v>31</v>
      </c>
      <c r="F228">
        <v>127</v>
      </c>
      <c r="H228">
        <f t="shared" si="6"/>
        <v>4.2758620689655169</v>
      </c>
      <c r="K228">
        <f t="shared" si="7"/>
        <v>17.517241379310345</v>
      </c>
      <c r="O228" t="s">
        <v>166</v>
      </c>
      <c r="P228">
        <v>1.2336719883889695</v>
      </c>
      <c r="S228" t="s">
        <v>310</v>
      </c>
      <c r="T228">
        <v>12.483780381524159</v>
      </c>
    </row>
    <row r="229" spans="1:20" x14ac:dyDescent="0.25">
      <c r="A229" t="s">
        <v>302</v>
      </c>
      <c r="B229">
        <v>19720</v>
      </c>
      <c r="D229">
        <v>188</v>
      </c>
      <c r="F229">
        <v>3306</v>
      </c>
      <c r="H229">
        <f t="shared" si="6"/>
        <v>0.95334685598377278</v>
      </c>
      <c r="K229">
        <f t="shared" si="7"/>
        <v>16.764705882352938</v>
      </c>
      <c r="O229" t="s">
        <v>394</v>
      </c>
      <c r="P229">
        <v>1.2247071352502663</v>
      </c>
      <c r="S229" t="s">
        <v>256</v>
      </c>
      <c r="T229">
        <v>12.473347547974413</v>
      </c>
    </row>
    <row r="230" spans="1:20" x14ac:dyDescent="0.25">
      <c r="A230" t="s">
        <v>30</v>
      </c>
      <c r="B230">
        <v>313536</v>
      </c>
      <c r="D230">
        <v>8598</v>
      </c>
      <c r="F230">
        <v>69138</v>
      </c>
      <c r="H230">
        <f t="shared" si="6"/>
        <v>2.7422688303735456</v>
      </c>
      <c r="K230">
        <f t="shared" si="7"/>
        <v>22.051056338028168</v>
      </c>
      <c r="O230" t="s">
        <v>86</v>
      </c>
      <c r="P230">
        <v>1.2129380053908356</v>
      </c>
      <c r="S230" t="s">
        <v>226</v>
      </c>
      <c r="T230">
        <v>12.460063897763577</v>
      </c>
    </row>
    <row r="231" spans="1:20" x14ac:dyDescent="0.25">
      <c r="A231" t="s">
        <v>303</v>
      </c>
      <c r="B231">
        <v>10288</v>
      </c>
      <c r="D231">
        <v>264</v>
      </c>
      <c r="F231">
        <v>1560</v>
      </c>
      <c r="H231">
        <f t="shared" si="6"/>
        <v>2.5660964230171075</v>
      </c>
      <c r="K231">
        <f t="shared" si="7"/>
        <v>15.163297045101087</v>
      </c>
      <c r="O231" t="s">
        <v>225</v>
      </c>
      <c r="P231">
        <v>1.2048192771084338</v>
      </c>
      <c r="S231" t="s">
        <v>149</v>
      </c>
      <c r="T231">
        <v>12.403100775193799</v>
      </c>
    </row>
    <row r="232" spans="1:20" x14ac:dyDescent="0.25">
      <c r="A232" t="s">
        <v>304</v>
      </c>
      <c r="B232">
        <v>725</v>
      </c>
      <c r="D232">
        <v>29</v>
      </c>
      <c r="F232">
        <v>100</v>
      </c>
      <c r="H232">
        <f t="shared" si="6"/>
        <v>4</v>
      </c>
      <c r="K232">
        <f t="shared" si="7"/>
        <v>13.793103448275861</v>
      </c>
      <c r="O232" t="s">
        <v>296</v>
      </c>
      <c r="P232">
        <v>1.2019230769230771</v>
      </c>
      <c r="S232" t="s">
        <v>289</v>
      </c>
      <c r="T232">
        <v>12.283164544269527</v>
      </c>
    </row>
    <row r="233" spans="1:20" x14ac:dyDescent="0.25">
      <c r="A233" t="s">
        <v>305</v>
      </c>
      <c r="B233">
        <v>311</v>
      </c>
      <c r="D233">
        <v>14</v>
      </c>
      <c r="F233">
        <v>86</v>
      </c>
      <c r="H233">
        <f t="shared" si="6"/>
        <v>4.501607717041801</v>
      </c>
      <c r="K233">
        <f t="shared" si="7"/>
        <v>27.652733118971064</v>
      </c>
      <c r="O233" t="s">
        <v>202</v>
      </c>
      <c r="P233">
        <v>1.1594202898550725</v>
      </c>
      <c r="S233" t="s">
        <v>185</v>
      </c>
      <c r="T233">
        <v>12.1939736346516</v>
      </c>
    </row>
    <row r="234" spans="1:20" x14ac:dyDescent="0.25">
      <c r="A234" t="s">
        <v>306</v>
      </c>
      <c r="B234">
        <v>725</v>
      </c>
      <c r="D234">
        <v>23</v>
      </c>
      <c r="F234">
        <v>121</v>
      </c>
      <c r="H234">
        <f t="shared" si="6"/>
        <v>3.1724137931034484</v>
      </c>
      <c r="K234">
        <f t="shared" si="7"/>
        <v>16.689655172413794</v>
      </c>
      <c r="O234" t="s">
        <v>88</v>
      </c>
      <c r="P234">
        <v>1.153846153846154</v>
      </c>
      <c r="S234" t="s">
        <v>249</v>
      </c>
      <c r="T234">
        <v>12.119748913568325</v>
      </c>
    </row>
    <row r="235" spans="1:20" x14ac:dyDescent="0.25">
      <c r="A235" t="s">
        <v>307</v>
      </c>
      <c r="B235">
        <v>728</v>
      </c>
      <c r="D235">
        <v>46</v>
      </c>
      <c r="F235">
        <v>77</v>
      </c>
      <c r="H235">
        <f t="shared" si="6"/>
        <v>6.3186813186813184</v>
      </c>
      <c r="K235">
        <f t="shared" si="7"/>
        <v>10.576923076923077</v>
      </c>
      <c r="O235" t="s">
        <v>340</v>
      </c>
      <c r="P235">
        <v>1.1402665201263908</v>
      </c>
      <c r="S235" t="s">
        <v>180</v>
      </c>
      <c r="T235">
        <v>12.079701120797012</v>
      </c>
    </row>
    <row r="236" spans="1:20" x14ac:dyDescent="0.25">
      <c r="A236" t="s">
        <v>308</v>
      </c>
      <c r="B236">
        <v>294</v>
      </c>
      <c r="D236">
        <v>2</v>
      </c>
      <c r="F236">
        <v>81</v>
      </c>
      <c r="H236">
        <f t="shared" si="6"/>
        <v>0.68027210884353739</v>
      </c>
      <c r="K236">
        <f t="shared" si="7"/>
        <v>27.551020408163261</v>
      </c>
      <c r="O236" t="s">
        <v>242</v>
      </c>
      <c r="P236">
        <v>1.1037974683544303</v>
      </c>
      <c r="S236" t="s">
        <v>184</v>
      </c>
      <c r="T236">
        <v>12.063492063492063</v>
      </c>
    </row>
    <row r="237" spans="1:20" x14ac:dyDescent="0.25">
      <c r="A237" t="s">
        <v>309</v>
      </c>
      <c r="B237">
        <v>24315</v>
      </c>
      <c r="D237">
        <v>360</v>
      </c>
      <c r="F237">
        <v>5049</v>
      </c>
      <c r="H237">
        <f t="shared" si="6"/>
        <v>1.4805675508945095</v>
      </c>
      <c r="K237">
        <f t="shared" si="7"/>
        <v>20.764959901295494</v>
      </c>
      <c r="O237" t="s">
        <v>321</v>
      </c>
      <c r="P237">
        <v>1.0972379871358307</v>
      </c>
      <c r="S237" t="s">
        <v>107</v>
      </c>
      <c r="T237">
        <v>11.953204476093591</v>
      </c>
    </row>
    <row r="238" spans="1:20" x14ac:dyDescent="0.25">
      <c r="A238" t="s">
        <v>310</v>
      </c>
      <c r="B238">
        <v>51635</v>
      </c>
      <c r="D238">
        <v>218</v>
      </c>
      <c r="F238">
        <v>6446</v>
      </c>
      <c r="H238">
        <f t="shared" si="6"/>
        <v>0.42219424808753753</v>
      </c>
      <c r="K238">
        <f t="shared" si="7"/>
        <v>12.483780381524159</v>
      </c>
      <c r="O238" t="s">
        <v>356</v>
      </c>
      <c r="P238">
        <v>1.0940236558623835</v>
      </c>
      <c r="S238" t="s">
        <v>204</v>
      </c>
      <c r="T238">
        <v>11.84446149910463</v>
      </c>
    </row>
    <row r="239" spans="1:20" x14ac:dyDescent="0.25">
      <c r="A239" t="s">
        <v>311</v>
      </c>
      <c r="B239">
        <v>1377</v>
      </c>
      <c r="D239">
        <v>27</v>
      </c>
      <c r="F239">
        <v>218</v>
      </c>
      <c r="H239">
        <f t="shared" si="6"/>
        <v>1.9607843137254901</v>
      </c>
      <c r="K239">
        <f t="shared" si="7"/>
        <v>15.831517792302105</v>
      </c>
      <c r="O239" t="s">
        <v>172</v>
      </c>
      <c r="P239">
        <v>1.0918302723242559</v>
      </c>
      <c r="S239" t="s">
        <v>213</v>
      </c>
      <c r="T239">
        <v>11.822660098522167</v>
      </c>
    </row>
    <row r="240" spans="1:20" x14ac:dyDescent="0.25">
      <c r="A240" t="s">
        <v>312</v>
      </c>
      <c r="B240">
        <v>72115</v>
      </c>
      <c r="D240">
        <v>1093</v>
      </c>
      <c r="F240">
        <v>12815</v>
      </c>
      <c r="H240">
        <f t="shared" si="6"/>
        <v>1.5156347500520002</v>
      </c>
      <c r="K240">
        <f t="shared" si="7"/>
        <v>17.770228107883241</v>
      </c>
      <c r="O240" t="s">
        <v>124</v>
      </c>
      <c r="P240">
        <v>1.0903426791277258</v>
      </c>
      <c r="S240" t="s">
        <v>381</v>
      </c>
      <c r="T240">
        <v>11.808367071524966</v>
      </c>
    </row>
    <row r="241" spans="1:20" x14ac:dyDescent="0.25">
      <c r="A241" t="s">
        <v>313</v>
      </c>
      <c r="B241">
        <v>159736</v>
      </c>
      <c r="D241">
        <v>919</v>
      </c>
      <c r="F241">
        <v>27893</v>
      </c>
      <c r="H241">
        <f t="shared" si="6"/>
        <v>0.57532428507036604</v>
      </c>
      <c r="K241">
        <f t="shared" si="7"/>
        <v>17.461937196374016</v>
      </c>
      <c r="O241" t="s">
        <v>365</v>
      </c>
      <c r="P241">
        <v>1.0884353741496597</v>
      </c>
      <c r="S241" t="s">
        <v>359</v>
      </c>
      <c r="T241">
        <v>11.793570060298379</v>
      </c>
    </row>
    <row r="242" spans="1:20" x14ac:dyDescent="0.25">
      <c r="A242" t="s">
        <v>314</v>
      </c>
      <c r="B242">
        <v>5140</v>
      </c>
      <c r="D242">
        <v>157</v>
      </c>
      <c r="F242">
        <v>716</v>
      </c>
      <c r="H242">
        <f t="shared" si="6"/>
        <v>3.054474708171206</v>
      </c>
      <c r="K242">
        <f t="shared" si="7"/>
        <v>13.929961089494164</v>
      </c>
      <c r="O242" t="s">
        <v>236</v>
      </c>
      <c r="P242">
        <v>1.0857763300760044</v>
      </c>
      <c r="S242" t="s">
        <v>109</v>
      </c>
      <c r="T242">
        <v>11.73469387755102</v>
      </c>
    </row>
    <row r="243" spans="1:20" x14ac:dyDescent="0.25">
      <c r="A243" t="s">
        <v>315</v>
      </c>
      <c r="B243">
        <v>626</v>
      </c>
      <c r="D243">
        <v>8</v>
      </c>
      <c r="F243">
        <v>81</v>
      </c>
      <c r="H243">
        <f t="shared" si="6"/>
        <v>1.2779552715654952</v>
      </c>
      <c r="K243">
        <f t="shared" si="7"/>
        <v>12.939297124600637</v>
      </c>
      <c r="O243" t="s">
        <v>343</v>
      </c>
      <c r="P243">
        <v>1.0829322473158089</v>
      </c>
      <c r="S243" t="s">
        <v>98</v>
      </c>
      <c r="T243">
        <v>11.72106824925816</v>
      </c>
    </row>
    <row r="244" spans="1:20" x14ac:dyDescent="0.25">
      <c r="A244" t="s">
        <v>316</v>
      </c>
      <c r="B244">
        <v>711</v>
      </c>
      <c r="D244">
        <v>2</v>
      </c>
      <c r="F244">
        <v>30</v>
      </c>
      <c r="H244">
        <f t="shared" si="6"/>
        <v>0.28129395218002812</v>
      </c>
      <c r="K244">
        <f t="shared" si="7"/>
        <v>4.2194092827004219</v>
      </c>
      <c r="O244" t="s">
        <v>267</v>
      </c>
      <c r="P244">
        <v>1.0753197536712458</v>
      </c>
      <c r="S244" t="s">
        <v>133</v>
      </c>
      <c r="T244">
        <v>11.703478040111703</v>
      </c>
    </row>
    <row r="245" spans="1:20" x14ac:dyDescent="0.25">
      <c r="A245" t="s">
        <v>317</v>
      </c>
      <c r="B245">
        <v>26249</v>
      </c>
      <c r="D245">
        <v>391</v>
      </c>
      <c r="F245">
        <v>3418</v>
      </c>
      <c r="H245">
        <f t="shared" si="6"/>
        <v>1.4895805554497314</v>
      </c>
      <c r="K245">
        <f t="shared" si="7"/>
        <v>13.0214484361309</v>
      </c>
      <c r="O245" t="s">
        <v>91</v>
      </c>
      <c r="P245">
        <v>1.0732984293193717</v>
      </c>
      <c r="S245" t="s">
        <v>101</v>
      </c>
      <c r="T245">
        <v>11.661341853035143</v>
      </c>
    </row>
    <row r="246" spans="1:20" x14ac:dyDescent="0.25">
      <c r="A246" t="s">
        <v>318</v>
      </c>
      <c r="B246">
        <v>815</v>
      </c>
      <c r="D246">
        <v>21</v>
      </c>
      <c r="F246">
        <v>91</v>
      </c>
      <c r="H246">
        <f t="shared" si="6"/>
        <v>2.5766871165644174</v>
      </c>
      <c r="K246">
        <f t="shared" si="7"/>
        <v>11.165644171779141</v>
      </c>
      <c r="O246" t="s">
        <v>368</v>
      </c>
      <c r="P246">
        <v>1.0687022900763359</v>
      </c>
      <c r="S246" t="s">
        <v>135</v>
      </c>
      <c r="T246">
        <v>11.652253072371415</v>
      </c>
    </row>
    <row r="247" spans="1:20" x14ac:dyDescent="0.25">
      <c r="A247" t="s">
        <v>319</v>
      </c>
      <c r="B247">
        <v>7012</v>
      </c>
      <c r="D247">
        <v>112</v>
      </c>
      <c r="F247">
        <v>1037</v>
      </c>
      <c r="H247">
        <f t="shared" si="6"/>
        <v>1.5972618368511124</v>
      </c>
      <c r="K247">
        <f t="shared" si="7"/>
        <v>14.788933257273246</v>
      </c>
      <c r="O247" t="s">
        <v>278</v>
      </c>
      <c r="P247">
        <v>1.058446991327906</v>
      </c>
      <c r="S247" t="s">
        <v>186</v>
      </c>
      <c r="T247">
        <v>11.610169491525424</v>
      </c>
    </row>
    <row r="248" spans="1:20" x14ac:dyDescent="0.25">
      <c r="A248" t="s">
        <v>320</v>
      </c>
      <c r="B248">
        <v>116</v>
      </c>
      <c r="D248">
        <v>0</v>
      </c>
      <c r="F248">
        <v>21</v>
      </c>
      <c r="H248">
        <f t="shared" si="6"/>
        <v>0</v>
      </c>
      <c r="K248">
        <f t="shared" si="7"/>
        <v>18.103448275862068</v>
      </c>
      <c r="O248" t="s">
        <v>36</v>
      </c>
      <c r="P248">
        <v>1.054138163191322</v>
      </c>
      <c r="S248" t="s">
        <v>199</v>
      </c>
      <c r="T248">
        <v>11.593922384593052</v>
      </c>
    </row>
    <row r="249" spans="1:20" x14ac:dyDescent="0.25">
      <c r="A249" t="s">
        <v>321</v>
      </c>
      <c r="B249">
        <v>2643</v>
      </c>
      <c r="D249">
        <v>29</v>
      </c>
      <c r="F249">
        <v>246</v>
      </c>
      <c r="H249">
        <f t="shared" si="6"/>
        <v>1.0972379871358307</v>
      </c>
      <c r="K249">
        <f t="shared" si="7"/>
        <v>9.3076049943246311</v>
      </c>
      <c r="O249" t="s">
        <v>192</v>
      </c>
      <c r="P249">
        <v>1.0536784329523139</v>
      </c>
      <c r="S249" t="s">
        <v>164</v>
      </c>
      <c r="T249">
        <v>11.527093596059114</v>
      </c>
    </row>
    <row r="250" spans="1:20" x14ac:dyDescent="0.25">
      <c r="A250" t="s">
        <v>322</v>
      </c>
      <c r="B250">
        <v>811</v>
      </c>
      <c r="D250">
        <v>13</v>
      </c>
      <c r="F250">
        <v>117</v>
      </c>
      <c r="H250">
        <f t="shared" si="6"/>
        <v>1.6029593094944512</v>
      </c>
      <c r="K250">
        <f t="shared" si="7"/>
        <v>14.426633785450061</v>
      </c>
      <c r="O250" t="s">
        <v>342</v>
      </c>
      <c r="P250">
        <v>1.0521356783919598</v>
      </c>
      <c r="S250" t="s">
        <v>173</v>
      </c>
      <c r="T250">
        <v>11.498257839721255</v>
      </c>
    </row>
    <row r="251" spans="1:20" x14ac:dyDescent="0.25">
      <c r="A251" t="s">
        <v>323</v>
      </c>
      <c r="B251">
        <v>726</v>
      </c>
      <c r="D251">
        <v>11</v>
      </c>
      <c r="F251">
        <v>131</v>
      </c>
      <c r="H251">
        <f t="shared" si="6"/>
        <v>1.5151515151515151</v>
      </c>
      <c r="K251">
        <f t="shared" si="7"/>
        <v>18.044077134986225</v>
      </c>
      <c r="O251" t="s">
        <v>324</v>
      </c>
      <c r="P251">
        <v>1.0455486542443064</v>
      </c>
      <c r="S251" t="s">
        <v>191</v>
      </c>
      <c r="T251">
        <v>11.496149614961496</v>
      </c>
    </row>
    <row r="252" spans="1:20" x14ac:dyDescent="0.25">
      <c r="A252" t="s">
        <v>324</v>
      </c>
      <c r="B252">
        <v>9660</v>
      </c>
      <c r="D252">
        <v>101</v>
      </c>
      <c r="F252">
        <v>1531</v>
      </c>
      <c r="H252">
        <f t="shared" si="6"/>
        <v>1.0455486542443064</v>
      </c>
      <c r="K252">
        <f t="shared" si="7"/>
        <v>15.848861283643892</v>
      </c>
      <c r="O252" t="s">
        <v>179</v>
      </c>
      <c r="P252">
        <v>1.0447073283146413</v>
      </c>
      <c r="S252" t="s">
        <v>175</v>
      </c>
      <c r="T252">
        <v>11.463146314631462</v>
      </c>
    </row>
    <row r="253" spans="1:20" x14ac:dyDescent="0.25">
      <c r="A253" t="s">
        <v>325</v>
      </c>
      <c r="B253">
        <v>264</v>
      </c>
      <c r="D253">
        <v>11</v>
      </c>
      <c r="F253">
        <v>36</v>
      </c>
      <c r="H253">
        <f t="shared" si="6"/>
        <v>4.1666666666666661</v>
      </c>
      <c r="K253">
        <f t="shared" si="7"/>
        <v>13.636363636363635</v>
      </c>
      <c r="O253" t="s">
        <v>85</v>
      </c>
      <c r="P253">
        <v>1.0424600152322925</v>
      </c>
      <c r="S253" t="s">
        <v>198</v>
      </c>
      <c r="T253">
        <v>11.448275862068966</v>
      </c>
    </row>
    <row r="254" spans="1:20" x14ac:dyDescent="0.25">
      <c r="A254" t="s">
        <v>326</v>
      </c>
      <c r="B254">
        <v>12156</v>
      </c>
      <c r="D254">
        <v>273</v>
      </c>
      <c r="F254">
        <v>1681</v>
      </c>
      <c r="H254">
        <f t="shared" si="6"/>
        <v>2.2458045409674234</v>
      </c>
      <c r="K254">
        <f t="shared" si="7"/>
        <v>13.82856202698256</v>
      </c>
      <c r="O254" t="s">
        <v>133</v>
      </c>
      <c r="P254">
        <v>1.0154861640010155</v>
      </c>
      <c r="S254" t="s">
        <v>205</v>
      </c>
      <c r="T254">
        <v>11.43389199255121</v>
      </c>
    </row>
    <row r="255" spans="1:20" x14ac:dyDescent="0.25">
      <c r="A255" t="s">
        <v>327</v>
      </c>
      <c r="B255">
        <v>5158</v>
      </c>
      <c r="D255">
        <v>140</v>
      </c>
      <c r="F255">
        <v>795</v>
      </c>
      <c r="H255">
        <f t="shared" si="6"/>
        <v>2.7142303218301667</v>
      </c>
      <c r="K255">
        <f t="shared" si="7"/>
        <v>15.412950756107019</v>
      </c>
      <c r="O255" t="s">
        <v>197</v>
      </c>
      <c r="P255">
        <v>1.0138248847926268</v>
      </c>
      <c r="S255" t="s">
        <v>348</v>
      </c>
      <c r="T255">
        <v>11.431623931623932</v>
      </c>
    </row>
    <row r="256" spans="1:20" x14ac:dyDescent="0.25">
      <c r="A256" t="s">
        <v>328</v>
      </c>
      <c r="B256">
        <v>3501</v>
      </c>
      <c r="D256">
        <v>51</v>
      </c>
      <c r="F256">
        <v>472</v>
      </c>
      <c r="H256">
        <f t="shared" si="6"/>
        <v>1.4567266495287061</v>
      </c>
      <c r="K256">
        <f t="shared" si="7"/>
        <v>13.481862325049986</v>
      </c>
      <c r="O256" t="s">
        <v>39</v>
      </c>
      <c r="P256">
        <v>1.0065782409158182</v>
      </c>
      <c r="S256" t="s">
        <v>232</v>
      </c>
      <c r="T256">
        <v>11.421686746987952</v>
      </c>
    </row>
    <row r="257" spans="1:20" x14ac:dyDescent="0.25">
      <c r="A257" t="s">
        <v>329</v>
      </c>
      <c r="B257">
        <v>789</v>
      </c>
      <c r="D257">
        <v>21</v>
      </c>
      <c r="F257">
        <v>129</v>
      </c>
      <c r="H257">
        <f t="shared" si="6"/>
        <v>2.6615969581749046</v>
      </c>
      <c r="K257">
        <f t="shared" si="7"/>
        <v>16.34980988593156</v>
      </c>
      <c r="O257" t="s">
        <v>377</v>
      </c>
      <c r="P257">
        <v>1.0062290368950648</v>
      </c>
      <c r="S257" t="s">
        <v>286</v>
      </c>
      <c r="T257">
        <v>11.411992263056092</v>
      </c>
    </row>
    <row r="258" spans="1:20" x14ac:dyDescent="0.25">
      <c r="A258" t="s">
        <v>330</v>
      </c>
      <c r="B258">
        <v>2352</v>
      </c>
      <c r="D258">
        <v>30</v>
      </c>
      <c r="F258">
        <v>267</v>
      </c>
      <c r="H258">
        <f t="shared" si="6"/>
        <v>1.2755102040816326</v>
      </c>
      <c r="K258">
        <f t="shared" si="7"/>
        <v>11.352040816326531</v>
      </c>
      <c r="O258" t="s">
        <v>147</v>
      </c>
      <c r="P258">
        <v>1.0027662517289073</v>
      </c>
      <c r="S258" t="s">
        <v>261</v>
      </c>
      <c r="T258">
        <v>11.388508891928865</v>
      </c>
    </row>
    <row r="259" spans="1:20" x14ac:dyDescent="0.25">
      <c r="A259" t="s">
        <v>331</v>
      </c>
      <c r="B259">
        <v>34898</v>
      </c>
      <c r="D259">
        <v>754</v>
      </c>
      <c r="F259">
        <v>5623</v>
      </c>
      <c r="H259">
        <f t="shared" ref="H259:H322" si="8">D259/B259 *100</f>
        <v>2.1605822683248324</v>
      </c>
      <c r="K259">
        <f t="shared" ref="K259:K322" si="9">F259/B259 *100</f>
        <v>16.112671213250042</v>
      </c>
      <c r="O259" t="s">
        <v>380</v>
      </c>
      <c r="P259">
        <v>0.99829559289018754</v>
      </c>
      <c r="S259" t="s">
        <v>125</v>
      </c>
      <c r="T259">
        <v>11.379579111457522</v>
      </c>
    </row>
    <row r="260" spans="1:20" x14ac:dyDescent="0.25">
      <c r="A260" t="s">
        <v>332</v>
      </c>
      <c r="B260">
        <v>1042</v>
      </c>
      <c r="D260">
        <v>17</v>
      </c>
      <c r="F260">
        <v>109</v>
      </c>
      <c r="H260">
        <f t="shared" si="8"/>
        <v>1.6314779270633395</v>
      </c>
      <c r="K260">
        <f t="shared" si="9"/>
        <v>10.460652591170826</v>
      </c>
      <c r="O260" t="s">
        <v>382</v>
      </c>
      <c r="P260">
        <v>0.99778270509977818</v>
      </c>
      <c r="S260" t="s">
        <v>330</v>
      </c>
      <c r="T260">
        <v>11.352040816326531</v>
      </c>
    </row>
    <row r="261" spans="1:20" x14ac:dyDescent="0.25">
      <c r="A261" t="s">
        <v>333</v>
      </c>
      <c r="B261">
        <v>17002</v>
      </c>
      <c r="D261">
        <v>436</v>
      </c>
      <c r="F261">
        <v>2735</v>
      </c>
      <c r="H261">
        <f t="shared" si="8"/>
        <v>2.5644041877426185</v>
      </c>
      <c r="K261">
        <f t="shared" si="9"/>
        <v>16.086342783201975</v>
      </c>
      <c r="O261" t="s">
        <v>292</v>
      </c>
      <c r="P261">
        <v>0.9913579956201285</v>
      </c>
      <c r="S261" t="s">
        <v>100</v>
      </c>
      <c r="T261">
        <v>11.311560995417368</v>
      </c>
    </row>
    <row r="262" spans="1:20" x14ac:dyDescent="0.25">
      <c r="A262" t="s">
        <v>334</v>
      </c>
      <c r="B262">
        <v>747</v>
      </c>
      <c r="D262">
        <v>18</v>
      </c>
      <c r="F262">
        <v>71</v>
      </c>
      <c r="H262">
        <f t="shared" si="8"/>
        <v>2.4096385542168677</v>
      </c>
      <c r="K262">
        <f t="shared" si="9"/>
        <v>9.5046854082998671</v>
      </c>
      <c r="O262" t="s">
        <v>362</v>
      </c>
      <c r="P262">
        <v>0.97964595251540665</v>
      </c>
      <c r="S262" t="s">
        <v>160</v>
      </c>
      <c r="T262">
        <v>11.309904153354633</v>
      </c>
    </row>
    <row r="263" spans="1:20" x14ac:dyDescent="0.25">
      <c r="A263" t="s">
        <v>335</v>
      </c>
      <c r="B263">
        <v>14155</v>
      </c>
      <c r="D263">
        <v>137</v>
      </c>
      <c r="F263">
        <v>2297</v>
      </c>
      <c r="H263">
        <f t="shared" si="8"/>
        <v>0.96785588131402323</v>
      </c>
      <c r="K263">
        <f t="shared" si="9"/>
        <v>16.227481455316141</v>
      </c>
      <c r="O263" t="s">
        <v>335</v>
      </c>
      <c r="P263">
        <v>0.96785588131402323</v>
      </c>
      <c r="S263" t="s">
        <v>262</v>
      </c>
      <c r="T263">
        <v>11.268191268191268</v>
      </c>
    </row>
    <row r="264" spans="1:20" x14ac:dyDescent="0.25">
      <c r="A264" t="s">
        <v>336</v>
      </c>
      <c r="B264">
        <v>2505</v>
      </c>
      <c r="D264">
        <v>59</v>
      </c>
      <c r="F264">
        <v>382</v>
      </c>
      <c r="H264">
        <f t="shared" si="8"/>
        <v>2.3552894211576847</v>
      </c>
      <c r="K264">
        <f t="shared" si="9"/>
        <v>15.249500998003992</v>
      </c>
      <c r="O264" t="s">
        <v>268</v>
      </c>
      <c r="P264">
        <v>0.95393613210140882</v>
      </c>
      <c r="S264" t="s">
        <v>318</v>
      </c>
      <c r="T264">
        <v>11.165644171779141</v>
      </c>
    </row>
    <row r="265" spans="1:20" x14ac:dyDescent="0.25">
      <c r="A265" t="s">
        <v>337</v>
      </c>
      <c r="B265">
        <v>8185</v>
      </c>
      <c r="D265">
        <v>189</v>
      </c>
      <c r="F265">
        <v>1169</v>
      </c>
      <c r="H265">
        <f t="shared" si="8"/>
        <v>2.3091020158827122</v>
      </c>
      <c r="K265">
        <f t="shared" si="9"/>
        <v>14.282223579718996</v>
      </c>
      <c r="O265" t="s">
        <v>302</v>
      </c>
      <c r="P265">
        <v>0.95334685598377278</v>
      </c>
      <c r="S265" t="s">
        <v>355</v>
      </c>
      <c r="T265">
        <v>11.149825783972126</v>
      </c>
    </row>
    <row r="266" spans="1:20" x14ac:dyDescent="0.25">
      <c r="A266" t="s">
        <v>338</v>
      </c>
      <c r="B266">
        <v>1066</v>
      </c>
      <c r="D266">
        <v>59</v>
      </c>
      <c r="F266">
        <v>154</v>
      </c>
      <c r="H266">
        <f t="shared" si="8"/>
        <v>5.5347091932457788</v>
      </c>
      <c r="K266">
        <f t="shared" si="9"/>
        <v>14.446529080675422</v>
      </c>
      <c r="O266" t="s">
        <v>87</v>
      </c>
      <c r="P266">
        <v>0.93457943925233633</v>
      </c>
      <c r="S266" t="s">
        <v>144</v>
      </c>
      <c r="T266">
        <v>11.076443057722308</v>
      </c>
    </row>
    <row r="267" spans="1:20" x14ac:dyDescent="0.25">
      <c r="A267" t="s">
        <v>339</v>
      </c>
      <c r="B267">
        <v>2239</v>
      </c>
      <c r="D267">
        <v>79</v>
      </c>
      <c r="F267">
        <v>306</v>
      </c>
      <c r="H267">
        <f t="shared" si="8"/>
        <v>3.5283608753907991</v>
      </c>
      <c r="K267">
        <f t="shared" si="9"/>
        <v>13.666815542652971</v>
      </c>
      <c r="O267" t="s">
        <v>122</v>
      </c>
      <c r="P267">
        <v>0.93457943925233633</v>
      </c>
      <c r="S267" t="s">
        <v>236</v>
      </c>
      <c r="T267">
        <v>11.074918566775244</v>
      </c>
    </row>
    <row r="268" spans="1:20" x14ac:dyDescent="0.25">
      <c r="A268" t="s">
        <v>340</v>
      </c>
      <c r="B268">
        <v>29116</v>
      </c>
      <c r="D268">
        <v>332</v>
      </c>
      <c r="F268">
        <v>4927</v>
      </c>
      <c r="H268">
        <f t="shared" si="8"/>
        <v>1.1402665201263908</v>
      </c>
      <c r="K268">
        <f t="shared" si="9"/>
        <v>16.921967303200987</v>
      </c>
      <c r="O268" t="s">
        <v>111</v>
      </c>
      <c r="P268">
        <v>0.92592592592592582</v>
      </c>
      <c r="S268" t="s">
        <v>86</v>
      </c>
      <c r="T268">
        <v>10.916442048517521</v>
      </c>
    </row>
    <row r="269" spans="1:20" x14ac:dyDescent="0.25">
      <c r="A269" t="s">
        <v>341</v>
      </c>
      <c r="B269">
        <v>1597</v>
      </c>
      <c r="D269">
        <v>64</v>
      </c>
      <c r="F269">
        <v>255</v>
      </c>
      <c r="H269">
        <f t="shared" si="8"/>
        <v>4.0075140889167189</v>
      </c>
      <c r="K269">
        <f t="shared" si="9"/>
        <v>15.967438948027551</v>
      </c>
      <c r="O269" t="s">
        <v>376</v>
      </c>
      <c r="P269">
        <v>0.91963677967819946</v>
      </c>
      <c r="S269" t="s">
        <v>161</v>
      </c>
      <c r="T269">
        <v>10.849349039057657</v>
      </c>
    </row>
    <row r="270" spans="1:20" x14ac:dyDescent="0.25">
      <c r="A270" t="s">
        <v>342</v>
      </c>
      <c r="B270">
        <v>76416</v>
      </c>
      <c r="D270">
        <v>804</v>
      </c>
      <c r="F270">
        <v>12701</v>
      </c>
      <c r="H270">
        <f t="shared" si="8"/>
        <v>1.0521356783919598</v>
      </c>
      <c r="K270">
        <f t="shared" si="9"/>
        <v>16.620864740368511</v>
      </c>
      <c r="O270" t="s">
        <v>360</v>
      </c>
      <c r="P270">
        <v>0.91599314229733031</v>
      </c>
      <c r="S270" t="s">
        <v>193</v>
      </c>
      <c r="T270">
        <v>10.816049622019772</v>
      </c>
    </row>
    <row r="271" spans="1:20" x14ac:dyDescent="0.25">
      <c r="A271" t="s">
        <v>343</v>
      </c>
      <c r="B271">
        <v>32412</v>
      </c>
      <c r="D271">
        <v>351</v>
      </c>
      <c r="F271">
        <v>4944</v>
      </c>
      <c r="H271">
        <f t="shared" si="8"/>
        <v>1.0829322473158089</v>
      </c>
      <c r="K271">
        <f t="shared" si="9"/>
        <v>15.25360977415772</v>
      </c>
      <c r="O271" t="s">
        <v>188</v>
      </c>
      <c r="P271">
        <v>0.9121709669012249</v>
      </c>
      <c r="S271" t="s">
        <v>276</v>
      </c>
      <c r="T271">
        <v>10.812324929971989</v>
      </c>
    </row>
    <row r="272" spans="1:20" x14ac:dyDescent="0.25">
      <c r="A272" t="s">
        <v>344</v>
      </c>
      <c r="B272">
        <v>8203</v>
      </c>
      <c r="D272">
        <v>148</v>
      </c>
      <c r="F272">
        <v>1402</v>
      </c>
      <c r="H272">
        <f t="shared" si="8"/>
        <v>1.8042179690357187</v>
      </c>
      <c r="K272">
        <f t="shared" si="9"/>
        <v>17.09130805802755</v>
      </c>
      <c r="O272" t="s">
        <v>185</v>
      </c>
      <c r="P272">
        <v>0.89453860640301319</v>
      </c>
      <c r="S272" t="s">
        <v>111</v>
      </c>
      <c r="T272">
        <v>10.802469135802468</v>
      </c>
    </row>
    <row r="273" spans="1:20" x14ac:dyDescent="0.25">
      <c r="A273" t="s">
        <v>345</v>
      </c>
      <c r="B273">
        <v>6582</v>
      </c>
      <c r="D273">
        <v>128</v>
      </c>
      <c r="F273">
        <v>1013</v>
      </c>
      <c r="H273">
        <f t="shared" si="8"/>
        <v>1.9446976602856274</v>
      </c>
      <c r="K273">
        <f t="shared" si="9"/>
        <v>15.390458827104222</v>
      </c>
      <c r="O273" t="s">
        <v>190</v>
      </c>
      <c r="P273">
        <v>0.88454376163873361</v>
      </c>
      <c r="S273" t="s">
        <v>375</v>
      </c>
      <c r="T273">
        <v>10.761904761904761</v>
      </c>
    </row>
    <row r="274" spans="1:20" x14ac:dyDescent="0.25">
      <c r="A274" t="s">
        <v>346</v>
      </c>
      <c r="B274">
        <v>4869</v>
      </c>
      <c r="D274">
        <v>101</v>
      </c>
      <c r="F274">
        <v>733</v>
      </c>
      <c r="H274">
        <f t="shared" si="8"/>
        <v>2.0743479153830355</v>
      </c>
      <c r="K274">
        <f t="shared" si="9"/>
        <v>15.05442596015609</v>
      </c>
      <c r="O274" t="s">
        <v>290</v>
      </c>
      <c r="P274">
        <v>0.84519572953736666</v>
      </c>
      <c r="S274" t="s">
        <v>223</v>
      </c>
      <c r="T274">
        <v>10.754604872251932</v>
      </c>
    </row>
    <row r="275" spans="1:20" x14ac:dyDescent="0.25">
      <c r="A275" t="s">
        <v>347</v>
      </c>
      <c r="B275">
        <v>3383</v>
      </c>
      <c r="D275">
        <v>69</v>
      </c>
      <c r="F275">
        <v>530</v>
      </c>
      <c r="H275">
        <f t="shared" si="8"/>
        <v>2.039609813774756</v>
      </c>
      <c r="K275">
        <f t="shared" si="9"/>
        <v>15.666568134791605</v>
      </c>
      <c r="O275" t="s">
        <v>189</v>
      </c>
      <c r="P275">
        <v>0.84127874369040945</v>
      </c>
      <c r="S275" t="s">
        <v>263</v>
      </c>
      <c r="T275">
        <v>10.712313638873551</v>
      </c>
    </row>
    <row r="276" spans="1:20" x14ac:dyDescent="0.25">
      <c r="A276" t="s">
        <v>348</v>
      </c>
      <c r="B276">
        <v>936</v>
      </c>
      <c r="D276">
        <v>19</v>
      </c>
      <c r="F276">
        <v>107</v>
      </c>
      <c r="H276">
        <f t="shared" si="8"/>
        <v>2.0299145299145298</v>
      </c>
      <c r="K276">
        <f t="shared" si="9"/>
        <v>11.431623931623932</v>
      </c>
      <c r="O276" t="s">
        <v>232</v>
      </c>
      <c r="P276">
        <v>0.81927710843373491</v>
      </c>
      <c r="S276" t="s">
        <v>206</v>
      </c>
      <c r="T276">
        <v>10.709117221418236</v>
      </c>
    </row>
    <row r="277" spans="1:20" x14ac:dyDescent="0.25">
      <c r="A277" t="s">
        <v>349</v>
      </c>
      <c r="B277">
        <v>973</v>
      </c>
      <c r="D277">
        <v>25</v>
      </c>
      <c r="F277">
        <v>128</v>
      </c>
      <c r="H277">
        <f t="shared" si="8"/>
        <v>2.5693730729701953</v>
      </c>
      <c r="K277">
        <f t="shared" si="9"/>
        <v>13.1551901336074</v>
      </c>
      <c r="O277" t="s">
        <v>120</v>
      </c>
      <c r="P277">
        <v>0.81154896605540383</v>
      </c>
      <c r="S277" t="s">
        <v>298</v>
      </c>
      <c r="T277">
        <v>10.690423162583519</v>
      </c>
    </row>
    <row r="278" spans="1:20" x14ac:dyDescent="0.25">
      <c r="A278" t="s">
        <v>350</v>
      </c>
      <c r="B278">
        <v>11047</v>
      </c>
      <c r="D278">
        <v>232</v>
      </c>
      <c r="F278">
        <v>1688</v>
      </c>
      <c r="H278">
        <f t="shared" si="8"/>
        <v>2.1001176790078757</v>
      </c>
      <c r="K278">
        <f t="shared" si="9"/>
        <v>15.280166561057301</v>
      </c>
      <c r="O278" t="s">
        <v>388</v>
      </c>
      <c r="P278">
        <v>0.78201368523949166</v>
      </c>
      <c r="S278" t="s">
        <v>370</v>
      </c>
      <c r="T278">
        <v>10.609037328094303</v>
      </c>
    </row>
    <row r="279" spans="1:20" x14ac:dyDescent="0.25">
      <c r="A279" t="s">
        <v>351</v>
      </c>
      <c r="B279">
        <v>121287</v>
      </c>
      <c r="D279">
        <v>469</v>
      </c>
      <c r="F279">
        <v>17613</v>
      </c>
      <c r="H279">
        <f t="shared" si="8"/>
        <v>0.3866861246464996</v>
      </c>
      <c r="K279">
        <f t="shared" si="9"/>
        <v>14.521754186351382</v>
      </c>
      <c r="O279" t="s">
        <v>230</v>
      </c>
      <c r="P279">
        <v>0.77614379084967322</v>
      </c>
      <c r="S279" t="s">
        <v>307</v>
      </c>
      <c r="T279">
        <v>10.576923076923077</v>
      </c>
    </row>
    <row r="280" spans="1:20" x14ac:dyDescent="0.25">
      <c r="A280" t="s">
        <v>38</v>
      </c>
      <c r="B280">
        <v>162178</v>
      </c>
      <c r="D280">
        <v>2204</v>
      </c>
      <c r="F280">
        <v>31459</v>
      </c>
      <c r="H280">
        <f t="shared" si="8"/>
        <v>1.3590006042743159</v>
      </c>
      <c r="K280">
        <f t="shared" si="9"/>
        <v>19.397822146037068</v>
      </c>
      <c r="O280" t="s">
        <v>123</v>
      </c>
      <c r="P280">
        <v>0.76441973592772761</v>
      </c>
      <c r="S280" t="s">
        <v>150</v>
      </c>
      <c r="T280">
        <v>10.547945205479452</v>
      </c>
    </row>
    <row r="281" spans="1:20" x14ac:dyDescent="0.25">
      <c r="A281" t="s">
        <v>352</v>
      </c>
      <c r="B281">
        <v>6767</v>
      </c>
      <c r="D281">
        <v>181</v>
      </c>
      <c r="F281">
        <v>1084</v>
      </c>
      <c r="H281">
        <f t="shared" si="8"/>
        <v>2.6747450864489433</v>
      </c>
      <c r="K281">
        <f t="shared" si="9"/>
        <v>16.018915324368258</v>
      </c>
      <c r="O281" t="s">
        <v>112</v>
      </c>
      <c r="P281">
        <v>0.76335877862595414</v>
      </c>
      <c r="S281" t="s">
        <v>332</v>
      </c>
      <c r="T281">
        <v>10.460652591170826</v>
      </c>
    </row>
    <row r="282" spans="1:20" x14ac:dyDescent="0.25">
      <c r="A282" t="s">
        <v>353</v>
      </c>
      <c r="B282">
        <v>1980</v>
      </c>
      <c r="D282">
        <v>6</v>
      </c>
      <c r="F282">
        <v>190</v>
      </c>
      <c r="H282">
        <f t="shared" si="8"/>
        <v>0.30303030303030304</v>
      </c>
      <c r="K282">
        <f t="shared" si="9"/>
        <v>9.5959595959595951</v>
      </c>
      <c r="O282" t="s">
        <v>100</v>
      </c>
      <c r="P282">
        <v>0.7541040663611579</v>
      </c>
      <c r="S282" t="s">
        <v>200</v>
      </c>
      <c r="T282">
        <v>10.408921933085502</v>
      </c>
    </row>
    <row r="283" spans="1:20" x14ac:dyDescent="0.25">
      <c r="A283" t="s">
        <v>354</v>
      </c>
      <c r="B283">
        <v>6655</v>
      </c>
      <c r="D283">
        <v>157</v>
      </c>
      <c r="F283">
        <v>1102</v>
      </c>
      <c r="H283">
        <f t="shared" si="8"/>
        <v>2.3591284748309542</v>
      </c>
      <c r="K283">
        <f t="shared" si="9"/>
        <v>16.558978211870773</v>
      </c>
      <c r="O283" t="s">
        <v>358</v>
      </c>
      <c r="P283">
        <v>0.7389534006937114</v>
      </c>
      <c r="S283" t="s">
        <v>146</v>
      </c>
      <c r="T283">
        <v>10.339384372533544</v>
      </c>
    </row>
    <row r="284" spans="1:20" x14ac:dyDescent="0.25">
      <c r="A284" t="s">
        <v>355</v>
      </c>
      <c r="B284">
        <v>1435</v>
      </c>
      <c r="D284">
        <v>9</v>
      </c>
      <c r="F284">
        <v>160</v>
      </c>
      <c r="H284">
        <f t="shared" si="8"/>
        <v>0.62717770034843201</v>
      </c>
      <c r="K284">
        <f t="shared" si="9"/>
        <v>11.149825783972126</v>
      </c>
      <c r="O284" t="s">
        <v>393</v>
      </c>
      <c r="P284">
        <v>0.69060773480662985</v>
      </c>
      <c r="S284" t="s">
        <v>393</v>
      </c>
      <c r="T284">
        <v>10.220994475138122</v>
      </c>
    </row>
    <row r="285" spans="1:20" x14ac:dyDescent="0.25">
      <c r="A285" t="s">
        <v>356</v>
      </c>
      <c r="B285">
        <v>41681</v>
      </c>
      <c r="D285">
        <v>456</v>
      </c>
      <c r="F285">
        <v>6550</v>
      </c>
      <c r="H285">
        <f t="shared" si="8"/>
        <v>1.0940236558623835</v>
      </c>
      <c r="K285">
        <f t="shared" si="9"/>
        <v>15.714594179602217</v>
      </c>
      <c r="O285" t="s">
        <v>35</v>
      </c>
      <c r="P285">
        <v>0.68208653116302609</v>
      </c>
      <c r="S285" t="s">
        <v>93</v>
      </c>
      <c r="T285">
        <v>10.183299389002038</v>
      </c>
    </row>
    <row r="286" spans="1:20" x14ac:dyDescent="0.25">
      <c r="A286" t="s">
        <v>357</v>
      </c>
      <c r="B286">
        <v>1777</v>
      </c>
      <c r="D286">
        <v>82</v>
      </c>
      <c r="F286">
        <v>270</v>
      </c>
      <c r="H286">
        <f t="shared" si="8"/>
        <v>4.6145188519977491</v>
      </c>
      <c r="K286">
        <f t="shared" si="9"/>
        <v>15.194147439504782</v>
      </c>
      <c r="O286" t="s">
        <v>308</v>
      </c>
      <c r="P286">
        <v>0.68027210884353739</v>
      </c>
      <c r="S286" t="s">
        <v>255</v>
      </c>
      <c r="T286">
        <v>9.961127308066084</v>
      </c>
    </row>
    <row r="287" spans="1:20" x14ac:dyDescent="0.25">
      <c r="A287" t="s">
        <v>358</v>
      </c>
      <c r="B287">
        <v>26524</v>
      </c>
      <c r="D287">
        <v>196</v>
      </c>
      <c r="F287">
        <v>4950</v>
      </c>
      <c r="H287">
        <f t="shared" si="8"/>
        <v>0.7389534006937114</v>
      </c>
      <c r="K287">
        <f t="shared" si="9"/>
        <v>18.662343537927914</v>
      </c>
      <c r="O287" t="s">
        <v>291</v>
      </c>
      <c r="P287">
        <v>0.67155116910212631</v>
      </c>
      <c r="S287" t="s">
        <v>353</v>
      </c>
      <c r="T287">
        <v>9.5959595959595951</v>
      </c>
    </row>
    <row r="288" spans="1:20" x14ac:dyDescent="0.25">
      <c r="A288" t="s">
        <v>359</v>
      </c>
      <c r="B288">
        <v>105973</v>
      </c>
      <c r="D288">
        <v>405</v>
      </c>
      <c r="F288">
        <v>12498</v>
      </c>
      <c r="H288">
        <f t="shared" si="8"/>
        <v>0.38217281760448413</v>
      </c>
      <c r="K288">
        <f t="shared" si="9"/>
        <v>11.793570060298379</v>
      </c>
      <c r="O288" t="s">
        <v>251</v>
      </c>
      <c r="P288">
        <v>0.66086694225640807</v>
      </c>
      <c r="S288" t="s">
        <v>202</v>
      </c>
      <c r="T288">
        <v>9.5942028985507246</v>
      </c>
    </row>
    <row r="289" spans="1:20" x14ac:dyDescent="0.25">
      <c r="A289" t="s">
        <v>360</v>
      </c>
      <c r="B289">
        <v>40830</v>
      </c>
      <c r="D289">
        <v>374</v>
      </c>
      <c r="F289">
        <v>6485</v>
      </c>
      <c r="H289">
        <f t="shared" si="8"/>
        <v>0.91599314229733031</v>
      </c>
      <c r="K289">
        <f t="shared" si="9"/>
        <v>15.88292921871173</v>
      </c>
      <c r="O289" t="s">
        <v>212</v>
      </c>
      <c r="P289">
        <v>0.64935064935064934</v>
      </c>
      <c r="S289" t="s">
        <v>334</v>
      </c>
      <c r="T289">
        <v>9.5046854082998671</v>
      </c>
    </row>
    <row r="290" spans="1:20" x14ac:dyDescent="0.25">
      <c r="A290" t="s">
        <v>361</v>
      </c>
      <c r="B290">
        <v>726</v>
      </c>
      <c r="D290">
        <v>13</v>
      </c>
      <c r="F290">
        <v>105</v>
      </c>
      <c r="H290">
        <f t="shared" si="8"/>
        <v>1.7906336088154271</v>
      </c>
      <c r="K290">
        <f t="shared" si="9"/>
        <v>14.46280991735537</v>
      </c>
      <c r="O290" t="s">
        <v>258</v>
      </c>
      <c r="P290">
        <v>0.64914668621086802</v>
      </c>
      <c r="S290" t="s">
        <v>112</v>
      </c>
      <c r="T290">
        <v>9.4147582697201013</v>
      </c>
    </row>
    <row r="291" spans="1:20" x14ac:dyDescent="0.25">
      <c r="A291" t="s">
        <v>362</v>
      </c>
      <c r="B291">
        <v>40729</v>
      </c>
      <c r="D291">
        <v>399</v>
      </c>
      <c r="F291">
        <v>5928</v>
      </c>
      <c r="H291">
        <f t="shared" si="8"/>
        <v>0.97964595251540665</v>
      </c>
      <c r="K291">
        <f t="shared" si="9"/>
        <v>14.554739865943187</v>
      </c>
      <c r="O291" t="s">
        <v>355</v>
      </c>
      <c r="P291">
        <v>0.62717770034843201</v>
      </c>
      <c r="S291" t="s">
        <v>235</v>
      </c>
      <c r="T291">
        <v>9.4098883572567775</v>
      </c>
    </row>
    <row r="292" spans="1:20" x14ac:dyDescent="0.25">
      <c r="A292" t="s">
        <v>363</v>
      </c>
      <c r="B292">
        <v>1737</v>
      </c>
      <c r="D292">
        <v>66</v>
      </c>
      <c r="F292">
        <v>236</v>
      </c>
      <c r="H292">
        <f t="shared" si="8"/>
        <v>3.7996545768566494</v>
      </c>
      <c r="K292">
        <f t="shared" si="9"/>
        <v>13.58664363845711</v>
      </c>
      <c r="O292" t="s">
        <v>298</v>
      </c>
      <c r="P292">
        <v>0.60133630289532292</v>
      </c>
      <c r="S292" t="s">
        <v>197</v>
      </c>
      <c r="T292">
        <v>9.4009216589861744</v>
      </c>
    </row>
    <row r="293" spans="1:20" x14ac:dyDescent="0.25">
      <c r="A293" t="s">
        <v>364</v>
      </c>
      <c r="B293">
        <v>1356</v>
      </c>
      <c r="D293">
        <v>65</v>
      </c>
      <c r="F293">
        <v>197</v>
      </c>
      <c r="H293">
        <f t="shared" si="8"/>
        <v>4.7935103244837762</v>
      </c>
      <c r="K293">
        <f t="shared" si="9"/>
        <v>14.528023598820058</v>
      </c>
      <c r="O293" t="s">
        <v>158</v>
      </c>
      <c r="P293">
        <v>0.59322033898305082</v>
      </c>
      <c r="S293" t="s">
        <v>155</v>
      </c>
      <c r="T293">
        <v>9.3619246861924683</v>
      </c>
    </row>
    <row r="294" spans="1:20" x14ac:dyDescent="0.25">
      <c r="A294" t="s">
        <v>365</v>
      </c>
      <c r="B294">
        <v>3675</v>
      </c>
      <c r="D294">
        <v>40</v>
      </c>
      <c r="F294">
        <v>603</v>
      </c>
      <c r="H294">
        <f t="shared" si="8"/>
        <v>1.0884353741496597</v>
      </c>
      <c r="K294">
        <f t="shared" si="9"/>
        <v>16.408163265306122</v>
      </c>
      <c r="O294" t="s">
        <v>95</v>
      </c>
      <c r="P294">
        <v>0.58049535603715174</v>
      </c>
      <c r="S294" t="s">
        <v>321</v>
      </c>
      <c r="T294">
        <v>9.3076049943246311</v>
      </c>
    </row>
    <row r="295" spans="1:20" x14ac:dyDescent="0.25">
      <c r="A295" t="s">
        <v>366</v>
      </c>
      <c r="B295">
        <v>83</v>
      </c>
      <c r="D295">
        <v>5</v>
      </c>
      <c r="F295">
        <v>25</v>
      </c>
      <c r="H295">
        <f t="shared" si="8"/>
        <v>6.024096385542169</v>
      </c>
      <c r="K295">
        <f t="shared" si="9"/>
        <v>30.120481927710845</v>
      </c>
      <c r="O295" t="s">
        <v>313</v>
      </c>
      <c r="P295">
        <v>0.57532428507036604</v>
      </c>
      <c r="S295" t="s">
        <v>217</v>
      </c>
      <c r="T295">
        <v>9.2668024439918533</v>
      </c>
    </row>
    <row r="296" spans="1:20" x14ac:dyDescent="0.25">
      <c r="A296" t="s">
        <v>367</v>
      </c>
      <c r="B296">
        <v>51277</v>
      </c>
      <c r="D296">
        <v>661</v>
      </c>
      <c r="F296">
        <v>9194</v>
      </c>
      <c r="H296">
        <f t="shared" si="8"/>
        <v>1.2890769740819472</v>
      </c>
      <c r="K296">
        <f t="shared" si="9"/>
        <v>17.930066111511984</v>
      </c>
      <c r="O296" t="s">
        <v>218</v>
      </c>
      <c r="P296">
        <v>0.57106598984771573</v>
      </c>
      <c r="S296" t="s">
        <v>190</v>
      </c>
      <c r="T296">
        <v>9.1713221601489749</v>
      </c>
    </row>
    <row r="297" spans="1:20" x14ac:dyDescent="0.25">
      <c r="A297" t="s">
        <v>368</v>
      </c>
      <c r="B297">
        <v>4585</v>
      </c>
      <c r="D297">
        <v>49</v>
      </c>
      <c r="F297">
        <v>859</v>
      </c>
      <c r="H297">
        <f t="shared" si="8"/>
        <v>1.0687022900763359</v>
      </c>
      <c r="K297">
        <f t="shared" si="9"/>
        <v>18.735005452562707</v>
      </c>
      <c r="O297" t="s">
        <v>199</v>
      </c>
      <c r="P297">
        <v>0.49356430852608146</v>
      </c>
      <c r="S297" t="s">
        <v>250</v>
      </c>
      <c r="T297">
        <v>8.9905362776025228</v>
      </c>
    </row>
    <row r="298" spans="1:20" x14ac:dyDescent="0.25">
      <c r="A298" t="s">
        <v>369</v>
      </c>
      <c r="B298">
        <v>1007</v>
      </c>
      <c r="D298">
        <v>3</v>
      </c>
      <c r="F298">
        <v>180</v>
      </c>
      <c r="H298">
        <f t="shared" si="8"/>
        <v>0.29791459781529295</v>
      </c>
      <c r="K298">
        <f t="shared" si="9"/>
        <v>17.874875868917577</v>
      </c>
      <c r="O298" t="s">
        <v>151</v>
      </c>
      <c r="P298">
        <v>0.48543689320388345</v>
      </c>
      <c r="S298" t="s">
        <v>136</v>
      </c>
      <c r="T298">
        <v>8.9456869009584654</v>
      </c>
    </row>
    <row r="299" spans="1:20" x14ac:dyDescent="0.25">
      <c r="A299" t="s">
        <v>370</v>
      </c>
      <c r="B299">
        <v>1018</v>
      </c>
      <c r="D299">
        <v>90</v>
      </c>
      <c r="F299">
        <v>108</v>
      </c>
      <c r="H299">
        <f t="shared" si="8"/>
        <v>8.840864440078585</v>
      </c>
      <c r="K299">
        <f t="shared" si="9"/>
        <v>10.609037328094303</v>
      </c>
      <c r="O299" t="s">
        <v>186</v>
      </c>
      <c r="P299">
        <v>0.46610169491525427</v>
      </c>
      <c r="S299" t="s">
        <v>181</v>
      </c>
      <c r="T299">
        <v>8.9456869009584654</v>
      </c>
    </row>
    <row r="300" spans="1:20" x14ac:dyDescent="0.25">
      <c r="A300" t="s">
        <v>371</v>
      </c>
      <c r="B300">
        <v>677</v>
      </c>
      <c r="D300">
        <v>29</v>
      </c>
      <c r="F300">
        <v>99</v>
      </c>
      <c r="H300">
        <f t="shared" si="8"/>
        <v>4.2836041358936487</v>
      </c>
      <c r="K300">
        <f t="shared" si="9"/>
        <v>14.623338257016247</v>
      </c>
      <c r="O300" t="s">
        <v>114</v>
      </c>
      <c r="P300">
        <v>0.44728434504792336</v>
      </c>
      <c r="S300" t="s">
        <v>290</v>
      </c>
      <c r="T300">
        <v>8.8967971530249113</v>
      </c>
    </row>
    <row r="301" spans="1:20" x14ac:dyDescent="0.25">
      <c r="A301" t="s">
        <v>372</v>
      </c>
      <c r="B301">
        <v>757</v>
      </c>
      <c r="D301">
        <v>13</v>
      </c>
      <c r="F301">
        <v>133</v>
      </c>
      <c r="H301">
        <f t="shared" si="8"/>
        <v>1.7173051519154559</v>
      </c>
      <c r="K301">
        <f t="shared" si="9"/>
        <v>17.569352708058126</v>
      </c>
      <c r="O301" t="s">
        <v>175</v>
      </c>
      <c r="P301">
        <v>0.44004400440044</v>
      </c>
      <c r="S301" t="s">
        <v>219</v>
      </c>
      <c r="T301">
        <v>8.3510819560402112</v>
      </c>
    </row>
    <row r="302" spans="1:20" x14ac:dyDescent="0.25">
      <c r="A302" t="s">
        <v>373</v>
      </c>
      <c r="B302">
        <v>6248</v>
      </c>
      <c r="D302">
        <v>151</v>
      </c>
      <c r="F302">
        <v>827</v>
      </c>
      <c r="H302">
        <f t="shared" si="8"/>
        <v>2.4167733674775929</v>
      </c>
      <c r="K302">
        <f t="shared" si="9"/>
        <v>13.236235595390525</v>
      </c>
      <c r="O302" t="s">
        <v>310</v>
      </c>
      <c r="P302">
        <v>0.42219424808753753</v>
      </c>
      <c r="S302" t="s">
        <v>247</v>
      </c>
      <c r="T302">
        <v>8.3354026984521141</v>
      </c>
    </row>
    <row r="303" spans="1:20" x14ac:dyDescent="0.25">
      <c r="A303" t="s">
        <v>374</v>
      </c>
      <c r="B303">
        <v>3473</v>
      </c>
      <c r="D303">
        <v>43</v>
      </c>
      <c r="F303">
        <v>452</v>
      </c>
      <c r="H303">
        <f t="shared" si="8"/>
        <v>1.2381226605240425</v>
      </c>
      <c r="K303">
        <f t="shared" si="9"/>
        <v>13.014684710624818</v>
      </c>
      <c r="O303" t="s">
        <v>117</v>
      </c>
      <c r="P303">
        <v>0.42194092827004215</v>
      </c>
      <c r="S303" t="s">
        <v>220</v>
      </c>
      <c r="T303">
        <v>8.1730769230769234</v>
      </c>
    </row>
    <row r="304" spans="1:20" x14ac:dyDescent="0.25">
      <c r="A304" t="s">
        <v>375</v>
      </c>
      <c r="B304">
        <v>1050</v>
      </c>
      <c r="D304">
        <v>65</v>
      </c>
      <c r="F304">
        <v>113</v>
      </c>
      <c r="H304">
        <f t="shared" si="8"/>
        <v>6.1904761904761907</v>
      </c>
      <c r="K304">
        <f t="shared" si="9"/>
        <v>10.761904761904761</v>
      </c>
      <c r="O304" t="s">
        <v>116</v>
      </c>
      <c r="P304">
        <v>0.41152263374485598</v>
      </c>
      <c r="S304" t="s">
        <v>114</v>
      </c>
      <c r="T304">
        <v>8.1469648562300314</v>
      </c>
    </row>
    <row r="305" spans="1:20" x14ac:dyDescent="0.25">
      <c r="A305" t="s">
        <v>376</v>
      </c>
      <c r="B305">
        <v>69049</v>
      </c>
      <c r="D305">
        <v>635</v>
      </c>
      <c r="F305">
        <v>11979</v>
      </c>
      <c r="H305">
        <f t="shared" si="8"/>
        <v>0.91963677967819946</v>
      </c>
      <c r="K305">
        <f t="shared" si="9"/>
        <v>17.348549580732524</v>
      </c>
      <c r="O305" t="s">
        <v>219</v>
      </c>
      <c r="P305">
        <v>0.40040892826716645</v>
      </c>
      <c r="S305" t="s">
        <v>394</v>
      </c>
      <c r="T305">
        <v>8.0404685835995728</v>
      </c>
    </row>
    <row r="306" spans="1:20" x14ac:dyDescent="0.25">
      <c r="A306" t="s">
        <v>377</v>
      </c>
      <c r="B306">
        <v>2087</v>
      </c>
      <c r="D306">
        <v>21</v>
      </c>
      <c r="F306">
        <v>267</v>
      </c>
      <c r="H306">
        <f t="shared" si="8"/>
        <v>1.0062290368950648</v>
      </c>
      <c r="K306">
        <f t="shared" si="9"/>
        <v>12.793483469094394</v>
      </c>
      <c r="O306" t="s">
        <v>259</v>
      </c>
      <c r="P306">
        <v>0.39383861368807976</v>
      </c>
      <c r="S306" t="s">
        <v>233</v>
      </c>
      <c r="T306">
        <v>7.9646017699115044</v>
      </c>
    </row>
    <row r="307" spans="1:20" x14ac:dyDescent="0.25">
      <c r="A307" t="s">
        <v>378</v>
      </c>
      <c r="B307">
        <v>3107</v>
      </c>
      <c r="D307">
        <v>51</v>
      </c>
      <c r="F307">
        <v>622</v>
      </c>
      <c r="H307">
        <f t="shared" si="8"/>
        <v>1.6414547795300933</v>
      </c>
      <c r="K307">
        <f t="shared" si="9"/>
        <v>20.019311232700353</v>
      </c>
      <c r="O307" t="s">
        <v>351</v>
      </c>
      <c r="P307">
        <v>0.3866861246464996</v>
      </c>
      <c r="S307" t="s">
        <v>230</v>
      </c>
      <c r="T307">
        <v>7.9248366013071889</v>
      </c>
    </row>
    <row r="308" spans="1:20" x14ac:dyDescent="0.25">
      <c r="A308" t="s">
        <v>379</v>
      </c>
      <c r="B308">
        <v>15289</v>
      </c>
      <c r="D308">
        <v>238</v>
      </c>
      <c r="F308">
        <v>2256</v>
      </c>
      <c r="H308">
        <f t="shared" si="8"/>
        <v>1.5566747334685069</v>
      </c>
      <c r="K308">
        <f t="shared" si="9"/>
        <v>14.755706717247694</v>
      </c>
      <c r="O308" t="s">
        <v>359</v>
      </c>
      <c r="P308">
        <v>0.38217281760448413</v>
      </c>
      <c r="S308" t="s">
        <v>259</v>
      </c>
      <c r="T308">
        <v>7.8330124277962545</v>
      </c>
    </row>
    <row r="309" spans="1:20" x14ac:dyDescent="0.25">
      <c r="A309" t="s">
        <v>380</v>
      </c>
      <c r="B309">
        <v>16428</v>
      </c>
      <c r="D309">
        <v>164</v>
      </c>
      <c r="F309">
        <v>2273</v>
      </c>
      <c r="H309">
        <f t="shared" si="8"/>
        <v>0.99829559289018754</v>
      </c>
      <c r="K309">
        <f t="shared" si="9"/>
        <v>13.836133430728026</v>
      </c>
      <c r="O309" t="s">
        <v>200</v>
      </c>
      <c r="P309">
        <v>0.37174721189591076</v>
      </c>
      <c r="S309" t="s">
        <v>167</v>
      </c>
      <c r="T309">
        <v>7.5075075075075075</v>
      </c>
    </row>
    <row r="310" spans="1:20" x14ac:dyDescent="0.25">
      <c r="A310" t="s">
        <v>381</v>
      </c>
      <c r="B310">
        <v>2964</v>
      </c>
      <c r="D310">
        <v>92</v>
      </c>
      <c r="F310">
        <v>350</v>
      </c>
      <c r="H310">
        <f t="shared" si="8"/>
        <v>3.1039136302294197</v>
      </c>
      <c r="K310">
        <f t="shared" si="9"/>
        <v>11.808367071524966</v>
      </c>
      <c r="O310" t="s">
        <v>281</v>
      </c>
      <c r="P310">
        <v>0.34530386740331492</v>
      </c>
      <c r="S310" t="s">
        <v>117</v>
      </c>
      <c r="T310">
        <v>6.8917018284106888</v>
      </c>
    </row>
    <row r="311" spans="1:20" x14ac:dyDescent="0.25">
      <c r="A311" t="s">
        <v>382</v>
      </c>
      <c r="B311">
        <v>902</v>
      </c>
      <c r="D311">
        <v>9</v>
      </c>
      <c r="F311">
        <v>49</v>
      </c>
      <c r="H311">
        <f t="shared" si="8"/>
        <v>0.99778270509977818</v>
      </c>
      <c r="K311">
        <f t="shared" si="9"/>
        <v>5.4323725055432366</v>
      </c>
      <c r="O311" t="s">
        <v>247</v>
      </c>
      <c r="P311">
        <v>0.33109841900504927</v>
      </c>
      <c r="S311" t="s">
        <v>116</v>
      </c>
      <c r="T311">
        <v>6.7215363511659811</v>
      </c>
    </row>
    <row r="312" spans="1:20" x14ac:dyDescent="0.25">
      <c r="A312" t="s">
        <v>383</v>
      </c>
      <c r="B312">
        <v>1066</v>
      </c>
      <c r="D312">
        <v>66</v>
      </c>
      <c r="F312">
        <v>136</v>
      </c>
      <c r="H312">
        <f t="shared" si="8"/>
        <v>6.191369606003752</v>
      </c>
      <c r="K312">
        <f t="shared" si="9"/>
        <v>12.757973733583489</v>
      </c>
      <c r="O312" t="s">
        <v>353</v>
      </c>
      <c r="P312">
        <v>0.30303030303030304</v>
      </c>
      <c r="S312" t="s">
        <v>212</v>
      </c>
      <c r="T312">
        <v>6.6326530612244898</v>
      </c>
    </row>
    <row r="313" spans="1:20" x14ac:dyDescent="0.25">
      <c r="A313" t="s">
        <v>384</v>
      </c>
      <c r="B313">
        <v>2527</v>
      </c>
      <c r="D313">
        <v>104</v>
      </c>
      <c r="F313">
        <v>364</v>
      </c>
      <c r="H313">
        <f t="shared" si="8"/>
        <v>4.115552037989711</v>
      </c>
      <c r="K313">
        <f t="shared" si="9"/>
        <v>14.40443213296399</v>
      </c>
      <c r="O313" t="s">
        <v>369</v>
      </c>
      <c r="P313">
        <v>0.29791459781529295</v>
      </c>
      <c r="S313" t="s">
        <v>239</v>
      </c>
      <c r="T313">
        <v>6.1998072598779315</v>
      </c>
    </row>
    <row r="314" spans="1:20" x14ac:dyDescent="0.25">
      <c r="A314" t="s">
        <v>385</v>
      </c>
      <c r="B314">
        <v>7592</v>
      </c>
      <c r="D314">
        <v>178</v>
      </c>
      <c r="F314">
        <v>1315</v>
      </c>
      <c r="H314">
        <f t="shared" si="8"/>
        <v>2.3445732349841939</v>
      </c>
      <c r="K314">
        <f t="shared" si="9"/>
        <v>17.320864067439409</v>
      </c>
      <c r="O314" t="s">
        <v>316</v>
      </c>
      <c r="P314">
        <v>0.28129395218002812</v>
      </c>
      <c r="S314" t="s">
        <v>124</v>
      </c>
      <c r="T314">
        <v>5.7632398753894076</v>
      </c>
    </row>
    <row r="315" spans="1:20" x14ac:dyDescent="0.25">
      <c r="A315" t="s">
        <v>386</v>
      </c>
      <c r="B315">
        <v>169</v>
      </c>
      <c r="D315">
        <v>11</v>
      </c>
      <c r="F315">
        <v>48</v>
      </c>
      <c r="H315">
        <f t="shared" si="8"/>
        <v>6.5088757396449708</v>
      </c>
      <c r="K315">
        <f t="shared" si="9"/>
        <v>28.402366863905325</v>
      </c>
      <c r="O315" t="s">
        <v>161</v>
      </c>
      <c r="P315">
        <v>0.24798512089274644</v>
      </c>
      <c r="S315" t="s">
        <v>218</v>
      </c>
      <c r="T315">
        <v>5.5203045685279184</v>
      </c>
    </row>
    <row r="316" spans="1:20" x14ac:dyDescent="0.25">
      <c r="A316" t="s">
        <v>387</v>
      </c>
      <c r="B316">
        <v>206</v>
      </c>
      <c r="D316">
        <v>6</v>
      </c>
      <c r="F316">
        <v>5</v>
      </c>
      <c r="H316">
        <f t="shared" si="8"/>
        <v>2.912621359223301</v>
      </c>
      <c r="K316">
        <f t="shared" si="9"/>
        <v>2.4271844660194173</v>
      </c>
      <c r="O316" t="s">
        <v>239</v>
      </c>
      <c r="P316">
        <v>0.19274012206874397</v>
      </c>
      <c r="S316" t="s">
        <v>382</v>
      </c>
      <c r="T316">
        <v>5.4323725055432366</v>
      </c>
    </row>
    <row r="317" spans="1:20" x14ac:dyDescent="0.25">
      <c r="A317" t="s">
        <v>388</v>
      </c>
      <c r="B317">
        <v>1023</v>
      </c>
      <c r="D317">
        <v>8</v>
      </c>
      <c r="F317">
        <v>130</v>
      </c>
      <c r="H317">
        <f t="shared" si="8"/>
        <v>0.78201368523949166</v>
      </c>
      <c r="K317">
        <f t="shared" si="9"/>
        <v>12.707722385141739</v>
      </c>
      <c r="O317" t="s">
        <v>136</v>
      </c>
      <c r="P317">
        <v>0.15974440894568689</v>
      </c>
      <c r="S317" t="s">
        <v>391</v>
      </c>
      <c r="T317">
        <v>5.2884615384615383</v>
      </c>
    </row>
    <row r="318" spans="1:20" x14ac:dyDescent="0.25">
      <c r="A318" t="s">
        <v>389</v>
      </c>
      <c r="B318">
        <v>5283</v>
      </c>
      <c r="D318">
        <v>103</v>
      </c>
      <c r="F318">
        <v>787</v>
      </c>
      <c r="H318">
        <f t="shared" si="8"/>
        <v>1.9496498201779293</v>
      </c>
      <c r="K318">
        <f t="shared" si="9"/>
        <v>14.896838917281846</v>
      </c>
      <c r="O318" t="s">
        <v>96</v>
      </c>
      <c r="P318">
        <v>0</v>
      </c>
      <c r="S318" t="s">
        <v>127</v>
      </c>
      <c r="T318">
        <v>5.0754458161865568</v>
      </c>
    </row>
    <row r="319" spans="1:20" x14ac:dyDescent="0.25">
      <c r="A319" t="s">
        <v>390</v>
      </c>
      <c r="B319">
        <v>726</v>
      </c>
      <c r="D319">
        <v>13</v>
      </c>
      <c r="F319">
        <v>115</v>
      </c>
      <c r="H319">
        <f t="shared" si="8"/>
        <v>1.7906336088154271</v>
      </c>
      <c r="K319">
        <f t="shared" si="9"/>
        <v>15.840220385674931</v>
      </c>
      <c r="O319" t="s">
        <v>168</v>
      </c>
      <c r="P319">
        <v>0</v>
      </c>
      <c r="S319" t="s">
        <v>177</v>
      </c>
      <c r="T319">
        <v>4.6232876712328768</v>
      </c>
    </row>
    <row r="320" spans="1:20" x14ac:dyDescent="0.25">
      <c r="A320" t="s">
        <v>391</v>
      </c>
      <c r="B320">
        <v>208</v>
      </c>
      <c r="D320">
        <v>0</v>
      </c>
      <c r="F320">
        <v>11</v>
      </c>
      <c r="H320">
        <f t="shared" si="8"/>
        <v>0</v>
      </c>
      <c r="K320">
        <f t="shared" si="9"/>
        <v>5.2884615384615383</v>
      </c>
      <c r="O320" t="s">
        <v>264</v>
      </c>
      <c r="P320">
        <v>0</v>
      </c>
      <c r="S320" t="s">
        <v>316</v>
      </c>
      <c r="T320">
        <v>4.2194092827004219</v>
      </c>
    </row>
    <row r="321" spans="1:20" x14ac:dyDescent="0.25">
      <c r="A321" t="s">
        <v>392</v>
      </c>
      <c r="B321">
        <v>10224</v>
      </c>
      <c r="D321">
        <v>303</v>
      </c>
      <c r="F321">
        <v>1781</v>
      </c>
      <c r="H321">
        <f t="shared" si="8"/>
        <v>2.9636150234741785</v>
      </c>
      <c r="K321">
        <f t="shared" si="9"/>
        <v>17.419796557120502</v>
      </c>
      <c r="O321" t="s">
        <v>294</v>
      </c>
      <c r="P321">
        <v>0</v>
      </c>
      <c r="S321" t="s">
        <v>151</v>
      </c>
      <c r="T321">
        <v>2.912621359223301</v>
      </c>
    </row>
    <row r="322" spans="1:20" x14ac:dyDescent="0.25">
      <c r="A322" t="s">
        <v>393</v>
      </c>
      <c r="B322">
        <v>724</v>
      </c>
      <c r="D322">
        <v>5</v>
      </c>
      <c r="F322">
        <v>74</v>
      </c>
      <c r="H322">
        <f t="shared" si="8"/>
        <v>0.69060773480662985</v>
      </c>
      <c r="K322">
        <f t="shared" si="9"/>
        <v>10.220994475138122</v>
      </c>
      <c r="O322" t="s">
        <v>320</v>
      </c>
      <c r="P322">
        <v>0</v>
      </c>
      <c r="S322" t="s">
        <v>264</v>
      </c>
      <c r="T322">
        <v>2.80811232449298</v>
      </c>
    </row>
    <row r="323" spans="1:20" x14ac:dyDescent="0.25">
      <c r="A323" t="s">
        <v>394</v>
      </c>
      <c r="B323">
        <v>1878</v>
      </c>
      <c r="D323">
        <v>23</v>
      </c>
      <c r="F323">
        <v>151</v>
      </c>
      <c r="H323">
        <f t="shared" ref="H323" si="10">D323/B323 *100</f>
        <v>1.2247071352502663</v>
      </c>
      <c r="K323">
        <f t="shared" ref="K323" si="11">F323/B323 *100</f>
        <v>8.0404685835995728</v>
      </c>
      <c r="O323" t="s">
        <v>391</v>
      </c>
      <c r="P323">
        <v>0</v>
      </c>
      <c r="S323" t="s">
        <v>387</v>
      </c>
      <c r="T323">
        <v>2.4271844660194173</v>
      </c>
    </row>
  </sheetData>
  <sortState ref="S2:T336">
    <sortCondition descending="1" ref="T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David</cp:lastModifiedBy>
  <dcterms:created xsi:type="dcterms:W3CDTF">2017-04-24T22:31:22Z</dcterms:created>
  <dcterms:modified xsi:type="dcterms:W3CDTF">2017-05-02T06:08:32Z</dcterms:modified>
</cp:coreProperties>
</file>