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rtineau/j-martineau/uj/other/"/>
    </mc:Choice>
  </mc:AlternateContent>
  <xr:revisionPtr revIDLastSave="0" documentId="13_ncr:1_{0EF57121-764B-C24B-9C95-8EDF625427E3}" xr6:coauthVersionLast="47" xr6:coauthVersionMax="47" xr10:uidLastSave="{00000000-0000-0000-0000-000000000000}"/>
  <bookViews>
    <workbookView xWindow="-23040" yWindow="-28300" windowWidth="51200" windowHeight="28300" activeTab="5" xr2:uid="{40F9CC49-8A32-6C44-9C22-6C3237DBEF89}"/>
  </bookViews>
  <sheets>
    <sheet name="Sheet1" sheetId="1" r:id="rId1"/>
    <sheet name="Sheet2" sheetId="2" r:id="rId2"/>
    <sheet name="Sheet3" sheetId="3" r:id="rId3"/>
    <sheet name="single" sheetId="4" r:id="rId4"/>
    <sheet name="cmp single" sheetId="7" r:id="rId5"/>
    <sheet name="double" sheetId="5" r:id="rId6"/>
    <sheet name="cmp_double (2)" sheetId="6" r:id="rId7"/>
  </sheets>
  <definedNames>
    <definedName name="codeppp" localSheetId="4">'cmp single'!$J$21</definedName>
    <definedName name="codeppp">single!$J$21</definedName>
    <definedName name="exp.ppp" localSheetId="4">'cmp single'!$I$13</definedName>
    <definedName name="exp.ppp">single!$I$13</definedName>
    <definedName name="exppp" localSheetId="4">'cmp single'!$J$13</definedName>
    <definedName name="exppp">single!$J$13</definedName>
    <definedName name="ippp" localSheetId="4">'cmp single'!$J$16</definedName>
    <definedName name="ippp">single!$J$16</definedName>
    <definedName name="nbsp" localSheetId="4">'cmp single'!$J$11</definedName>
    <definedName name="nbsp">single!$J$11</definedName>
    <definedName name="newline" localSheetId="4">'cmp single'!$J$12</definedName>
    <definedName name="newline">single!$J$12</definedName>
    <definedName name="ppp" localSheetId="4">'cmp single'!$J$14</definedName>
    <definedName name="ppp">single!$J$14</definedName>
    <definedName name="pppvals" localSheetId="4">'cmp single'!$J$18</definedName>
    <definedName name="pppvals">single!$J$18</definedName>
    <definedName name="upcodeppp" localSheetId="4">'cmp single'!$J$22</definedName>
    <definedName name="upcodeppp">single!$J$22</definedName>
    <definedName name="upippp" localSheetId="4">'cmp single'!$J$17</definedName>
    <definedName name="upippp">single!$J$17</definedName>
    <definedName name="upppp" localSheetId="4">'cmp single'!$J$15</definedName>
    <definedName name="upppp">single!$J$15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4" i="7" l="1"/>
  <c r="L65" i="7"/>
  <c r="K65" i="7" s="1"/>
  <c r="L60" i="7"/>
  <c r="K60" i="7" s="1"/>
  <c r="L56" i="7"/>
  <c r="K56" i="7" s="1"/>
  <c r="L53" i="7"/>
  <c r="K53" i="7" s="1"/>
  <c r="K51" i="7"/>
  <c r="K52" i="7"/>
  <c r="K55" i="7"/>
  <c r="K48" i="7"/>
  <c r="L46" i="7"/>
  <c r="K46" i="7" s="1"/>
  <c r="L38" i="7"/>
  <c r="L32" i="7"/>
  <c r="L63" i="7" s="1"/>
  <c r="K62" i="7"/>
  <c r="K61" i="7"/>
  <c r="K57" i="7"/>
  <c r="J14" i="7"/>
  <c r="L58" i="7" s="1"/>
  <c r="M3" i="7"/>
  <c r="M5" i="7" s="1" a="1"/>
  <c r="M5" i="7" s="1"/>
  <c r="N5" i="7" s="1"/>
  <c r="I3" i="7" a="1"/>
  <c r="I9" i="7" s="1"/>
  <c r="G1" i="7"/>
  <c r="F1" i="7"/>
  <c r="E1" i="7"/>
  <c r="D1" i="7"/>
  <c r="C1" i="7"/>
  <c r="B1" i="7"/>
  <c r="A1" i="7"/>
  <c r="W246" i="6"/>
  <c r="W237" i="6"/>
  <c r="W236" i="6"/>
  <c r="W232" i="6"/>
  <c r="W233" i="6"/>
  <c r="W227" i="6"/>
  <c r="W229" i="6"/>
  <c r="W228" i="6"/>
  <c r="W223" i="6"/>
  <c r="S3" i="6"/>
  <c r="W255" i="6"/>
  <c r="W251" i="6"/>
  <c r="W250" i="6"/>
  <c r="W249" i="6"/>
  <c r="X247" i="6"/>
  <c r="X244" i="6"/>
  <c r="X243" i="6"/>
  <c r="X241" i="6"/>
  <c r="W241" i="6"/>
  <c r="W239" i="6"/>
  <c r="X239" i="6" s="1"/>
  <c r="X238" i="6"/>
  <c r="X236" i="6"/>
  <c r="X235" i="6"/>
  <c r="X234" i="6"/>
  <c r="X232" i="6"/>
  <c r="X231" i="6"/>
  <c r="S231" i="6"/>
  <c r="X230" i="6"/>
  <c r="S230" i="6"/>
  <c r="X227" i="6"/>
  <c r="X226" i="6"/>
  <c r="X222" i="6"/>
  <c r="L5" i="6" a="1"/>
  <c r="L5" i="6" s="1"/>
  <c r="Q5" i="6" s="1" a="1"/>
  <c r="Q5" i="6" s="1"/>
  <c r="N3" i="6"/>
  <c r="N5" i="6" s="1" a="1"/>
  <c r="N5" i="6" s="1"/>
  <c r="R5" i="6" s="1" a="1"/>
  <c r="R5" i="6" s="1"/>
  <c r="L3" i="6"/>
  <c r="G1" i="6"/>
  <c r="F1" i="6"/>
  <c r="L4" i="6" s="1" a="1"/>
  <c r="L4" i="6" s="1"/>
  <c r="K6" i="6" s="1"/>
  <c r="E1" i="6"/>
  <c r="D1" i="6"/>
  <c r="C1" i="6"/>
  <c r="B1" i="6"/>
  <c r="N4" i="6" s="1" a="1"/>
  <c r="N4" i="6" s="1"/>
  <c r="M6" i="6" s="1"/>
  <c r="A1" i="6"/>
  <c r="W242" i="5"/>
  <c r="W251" i="5"/>
  <c r="W250" i="5"/>
  <c r="W241" i="5"/>
  <c r="X241" i="5" s="1"/>
  <c r="W239" i="5"/>
  <c r="X239" i="5" s="1"/>
  <c r="W249" i="5"/>
  <c r="X243" i="5"/>
  <c r="X244" i="5"/>
  <c r="X247" i="5"/>
  <c r="W255" i="5"/>
  <c r="N3" i="5"/>
  <c r="T231" i="5" s="1" a="1"/>
  <c r="T231" i="5" s="1"/>
  <c r="X230" i="5"/>
  <c r="W236" i="5"/>
  <c r="X236" i="5" s="1"/>
  <c r="W227" i="5"/>
  <c r="X227" i="5" s="1"/>
  <c r="X226" i="5"/>
  <c r="X235" i="5"/>
  <c r="X231" i="5"/>
  <c r="X234" i="5"/>
  <c r="X238" i="5"/>
  <c r="X222" i="5"/>
  <c r="S231" i="5"/>
  <c r="S230" i="5"/>
  <c r="I3" i="4" a="1"/>
  <c r="I3" i="4" s="1"/>
  <c r="K49" i="4"/>
  <c r="K86" i="4"/>
  <c r="L83" i="4"/>
  <c r="K83" i="4" s="1"/>
  <c r="K85" i="4"/>
  <c r="K81" i="4"/>
  <c r="K82" i="4"/>
  <c r="K84" i="4"/>
  <c r="K68" i="4"/>
  <c r="K70" i="4"/>
  <c r="K72" i="4"/>
  <c r="K74" i="4"/>
  <c r="K76" i="4"/>
  <c r="K78" i="4"/>
  <c r="K64" i="4"/>
  <c r="K65" i="4"/>
  <c r="K66" i="4"/>
  <c r="K67" i="4"/>
  <c r="K57" i="4"/>
  <c r="K61" i="4"/>
  <c r="K56" i="4"/>
  <c r="K55" i="4"/>
  <c r="K50" i="4"/>
  <c r="K51" i="4"/>
  <c r="K44" i="4"/>
  <c r="K43" i="4"/>
  <c r="K37" i="4"/>
  <c r="K40" i="4"/>
  <c r="J14" i="4"/>
  <c r="J16" i="4" s="1"/>
  <c r="L41" i="4" s="1"/>
  <c r="K33" i="4"/>
  <c r="S3" i="5"/>
  <c r="W248" i="5" s="1"/>
  <c r="L3" i="5"/>
  <c r="L5" i="5" s="1" a="1"/>
  <c r="L5" i="5" s="1"/>
  <c r="Q5" i="5" s="1" a="1"/>
  <c r="Q5" i="5" s="1"/>
  <c r="G1" i="5"/>
  <c r="F1" i="5"/>
  <c r="E1" i="5"/>
  <c r="D1" i="5"/>
  <c r="C1" i="5"/>
  <c r="B1" i="5"/>
  <c r="A1" i="5"/>
  <c r="M3" i="4"/>
  <c r="M5" i="4" s="1" a="1"/>
  <c r="M5" i="4" s="1"/>
  <c r="P5" i="4" s="1"/>
  <c r="C1" i="4"/>
  <c r="F1" i="4"/>
  <c r="G1" i="4"/>
  <c r="E1" i="4"/>
  <c r="D1" i="4"/>
  <c r="A1" i="4"/>
  <c r="B1" i="4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E384" i="3"/>
  <c r="E383" i="3"/>
  <c r="E382" i="3"/>
  <c r="E381" i="3"/>
  <c r="E380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66" i="3"/>
  <c r="E365" i="3"/>
  <c r="E364" i="3"/>
  <c r="E363" i="3"/>
  <c r="E362" i="3"/>
  <c r="E361" i="3"/>
  <c r="E360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2" i="3"/>
  <c r="E1" i="3"/>
  <c r="E3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2" i="1"/>
  <c r="P5" i="7" l="1"/>
  <c r="O5" i="7"/>
  <c r="Q5" i="7"/>
  <c r="I3" i="7"/>
  <c r="M4" i="7" a="1"/>
  <c r="M4" i="7" s="1"/>
  <c r="L6" i="7" s="1"/>
  <c r="I4" i="7"/>
  <c r="J13" i="7" a="1"/>
  <c r="J13" i="7" s="1"/>
  <c r="L39" i="7" s="1"/>
  <c r="I5" i="7"/>
  <c r="J15" i="7"/>
  <c r="J16" i="7"/>
  <c r="J18" i="7"/>
  <c r="J21" i="7"/>
  <c r="I6" i="7"/>
  <c r="I7" i="7"/>
  <c r="I8" i="7"/>
  <c r="K44" i="7"/>
  <c r="K59" i="7"/>
  <c r="S5" i="6"/>
  <c r="T5" i="6"/>
  <c r="V5" i="6"/>
  <c r="K7" i="6"/>
  <c r="L6" i="6" a="1"/>
  <c r="L6" i="6" s="1"/>
  <c r="N6" i="6" a="1"/>
  <c r="N6" i="6" s="1"/>
  <c r="M7" i="6"/>
  <c r="O6" i="6"/>
  <c r="U230" i="6" a="1"/>
  <c r="U230" i="6" s="1"/>
  <c r="T230" i="6" a="1"/>
  <c r="T230" i="6" s="1"/>
  <c r="U231" i="6" a="1"/>
  <c r="U231" i="6" s="1"/>
  <c r="T231" i="6" a="1"/>
  <c r="T231" i="6" s="1"/>
  <c r="X246" i="6"/>
  <c r="W245" i="6"/>
  <c r="X245" i="6" s="1"/>
  <c r="W248" i="6"/>
  <c r="W224" i="6"/>
  <c r="X224" i="6" s="1"/>
  <c r="U230" i="5" a="1"/>
  <c r="U230" i="5" s="1"/>
  <c r="W245" i="5"/>
  <c r="X245" i="5" s="1"/>
  <c r="W232" i="5"/>
  <c r="X232" i="5" s="1"/>
  <c r="W224" i="5"/>
  <c r="X224" i="5" s="1"/>
  <c r="W229" i="5"/>
  <c r="X229" i="5" s="1"/>
  <c r="X242" i="5"/>
  <c r="W246" i="5"/>
  <c r="X246" i="5" s="1"/>
  <c r="N5" i="5" a="1"/>
  <c r="N5" i="5" s="1"/>
  <c r="R5" i="5" s="1" a="1"/>
  <c r="R5" i="5" s="1"/>
  <c r="S5" i="5" s="1"/>
  <c r="V5" i="5" s="1"/>
  <c r="T230" i="5" a="1"/>
  <c r="T230" i="5" s="1"/>
  <c r="U231" i="5" a="1"/>
  <c r="U231" i="5" s="1"/>
  <c r="L80" i="4"/>
  <c r="K80" i="4" s="1"/>
  <c r="L75" i="4"/>
  <c r="L71" i="4"/>
  <c r="L63" i="4"/>
  <c r="K63" i="4" s="1"/>
  <c r="J18" i="4"/>
  <c r="L45" i="4" s="1"/>
  <c r="I8" i="4"/>
  <c r="I7" i="4"/>
  <c r="I6" i="4"/>
  <c r="I5" i="4"/>
  <c r="I9" i="4"/>
  <c r="I4" i="4"/>
  <c r="L47" i="4"/>
  <c r="L53" i="4"/>
  <c r="K53" i="4" s="1"/>
  <c r="L38" i="4"/>
  <c r="K38" i="4" s="1"/>
  <c r="L69" i="4"/>
  <c r="L79" i="4"/>
  <c r="K79" i="4" s="1"/>
  <c r="L58" i="4"/>
  <c r="K58" i="4" s="1"/>
  <c r="K75" i="4"/>
  <c r="K71" i="4"/>
  <c r="L62" i="4"/>
  <c r="K62" i="4" s="1"/>
  <c r="J21" i="4"/>
  <c r="L59" i="4" s="1"/>
  <c r="K59" i="4" s="1"/>
  <c r="J15" i="4"/>
  <c r="L34" i="4" s="1"/>
  <c r="J13" i="4" a="1"/>
  <c r="J13" i="4" s="1"/>
  <c r="L48" i="4" s="1"/>
  <c r="J19" i="4"/>
  <c r="N4" i="5" a="1"/>
  <c r="N4" i="5" s="1"/>
  <c r="O6" i="5" s="1"/>
  <c r="L4" i="5" a="1"/>
  <c r="L4" i="5" s="1"/>
  <c r="K6" i="5" s="1"/>
  <c r="K7" i="5" s="1"/>
  <c r="M4" i="4" a="1"/>
  <c r="M4" i="4" s="1"/>
  <c r="L6" i="4" s="1"/>
  <c r="M6" i="4" s="1" a="1"/>
  <c r="M6" i="4" s="1"/>
  <c r="P6" i="4" s="1"/>
  <c r="N5" i="4"/>
  <c r="O5" i="4"/>
  <c r="W228" i="5" l="1"/>
  <c r="W233" i="5"/>
  <c r="W223" i="5"/>
  <c r="X223" i="5" s="1"/>
  <c r="W237" i="5"/>
  <c r="X237" i="5" s="1"/>
  <c r="W240" i="5"/>
  <c r="X240" i="5" s="1"/>
  <c r="L35" i="7"/>
  <c r="L42" i="7"/>
  <c r="L54" i="7"/>
  <c r="K54" i="7" s="1"/>
  <c r="L47" i="7"/>
  <c r="K47" i="7" s="1"/>
  <c r="J24" i="7"/>
  <c r="L34" i="7" s="1"/>
  <c r="K39" i="7"/>
  <c r="L50" i="7"/>
  <c r="K50" i="7" s="1"/>
  <c r="L43" i="7"/>
  <c r="K43" i="7" s="1"/>
  <c r="L36" i="7"/>
  <c r="K58" i="7"/>
  <c r="K42" i="7"/>
  <c r="J23" i="7"/>
  <c r="L49" i="7" s="1"/>
  <c r="K49" i="7" s="1"/>
  <c r="K45" i="7"/>
  <c r="M6" i="7" a="1"/>
  <c r="M6" i="7" s="1"/>
  <c r="P6" i="7" s="1"/>
  <c r="L7" i="7"/>
  <c r="K40" i="7"/>
  <c r="J22" i="7"/>
  <c r="J17" i="7"/>
  <c r="J19" i="7"/>
  <c r="W240" i="6"/>
  <c r="X240" i="6" s="1"/>
  <c r="X237" i="6"/>
  <c r="X228" i="6"/>
  <c r="X233" i="6"/>
  <c r="W225" i="6"/>
  <c r="X225" i="6" s="1"/>
  <c r="X223" i="6"/>
  <c r="M8" i="6"/>
  <c r="N7" i="6" a="1"/>
  <c r="N7" i="6" s="1"/>
  <c r="W242" i="6"/>
  <c r="X242" i="6" s="1"/>
  <c r="X229" i="6"/>
  <c r="Q6" i="6" a="1"/>
  <c r="Q6" i="6" s="1"/>
  <c r="S6" i="6" s="1"/>
  <c r="P6" i="6"/>
  <c r="R6" i="6" s="1" a="1"/>
  <c r="R6" i="6" s="1"/>
  <c r="U5" i="6"/>
  <c r="K8" i="6"/>
  <c r="L7" i="6" a="1"/>
  <c r="L7" i="6" s="1"/>
  <c r="W225" i="5"/>
  <c r="X225" i="5" s="1"/>
  <c r="X228" i="5"/>
  <c r="X233" i="5"/>
  <c r="T5" i="5"/>
  <c r="W5" i="5" s="1"/>
  <c r="U5" i="5"/>
  <c r="L39" i="4"/>
  <c r="L42" i="4"/>
  <c r="K42" i="4" s="1"/>
  <c r="L46" i="4"/>
  <c r="K46" i="4" s="1"/>
  <c r="K48" i="4"/>
  <c r="L52" i="4"/>
  <c r="K52" i="4" s="1"/>
  <c r="K54" i="4"/>
  <c r="J23" i="4"/>
  <c r="K47" i="4" s="1"/>
  <c r="K69" i="4"/>
  <c r="L77" i="4"/>
  <c r="K77" i="4" s="1"/>
  <c r="L73" i="4"/>
  <c r="K73" i="4" s="1"/>
  <c r="K45" i="4"/>
  <c r="J17" i="4"/>
  <c r="L35" i="4" s="1"/>
  <c r="K34" i="4"/>
  <c r="J22" i="4"/>
  <c r="L36" i="4" s="1"/>
  <c r="L32" i="4"/>
  <c r="K41" i="4"/>
  <c r="M6" i="5"/>
  <c r="N6" i="5" s="1" a="1"/>
  <c r="N6" i="5" s="1"/>
  <c r="L6" i="5" a="1"/>
  <c r="L6" i="5" s="1"/>
  <c r="K8" i="5"/>
  <c r="L7" i="5" a="1"/>
  <c r="L7" i="5" s="1"/>
  <c r="Q5" i="4"/>
  <c r="L7" i="4"/>
  <c r="L8" i="4" s="1"/>
  <c r="O6" i="4"/>
  <c r="N6" i="4"/>
  <c r="O6" i="7" l="1"/>
  <c r="N6" i="7"/>
  <c r="K38" i="7"/>
  <c r="L8" i="7"/>
  <c r="M7" i="7" a="1"/>
  <c r="M7" i="7" s="1"/>
  <c r="P7" i="7" s="1"/>
  <c r="J20" i="7"/>
  <c r="K41" i="7"/>
  <c r="V6" i="6"/>
  <c r="U6" i="6"/>
  <c r="T6" i="6"/>
  <c r="W6" i="6" s="1"/>
  <c r="K9" i="6"/>
  <c r="L8" i="6" a="1"/>
  <c r="L8" i="6" s="1"/>
  <c r="M9" i="6"/>
  <c r="N8" i="6" a="1"/>
  <c r="N8" i="6" s="1"/>
  <c r="O7" i="6"/>
  <c r="W5" i="6"/>
  <c r="M7" i="5"/>
  <c r="M8" i="5" s="1"/>
  <c r="M9" i="5" s="1"/>
  <c r="K39" i="4"/>
  <c r="K36" i="4"/>
  <c r="L60" i="4"/>
  <c r="K60" i="4" s="1"/>
  <c r="K35" i="4"/>
  <c r="K32" i="4"/>
  <c r="J20" i="4"/>
  <c r="Q6" i="4"/>
  <c r="P6" i="5"/>
  <c r="O7" i="5" s="1"/>
  <c r="Q6" i="5" a="1"/>
  <c r="Q6" i="5" s="1"/>
  <c r="K9" i="5"/>
  <c r="L8" i="5" a="1"/>
  <c r="L8" i="5" s="1"/>
  <c r="M7" i="4" a="1"/>
  <c r="M7" i="4" s="1"/>
  <c r="P7" i="4" s="1"/>
  <c r="L9" i="4"/>
  <c r="M8" i="4" a="1"/>
  <c r="M8" i="4" s="1"/>
  <c r="P8" i="4" s="1"/>
  <c r="N8" i="5" l="1" a="1"/>
  <c r="N8" i="5" s="1"/>
  <c r="O7" i="7"/>
  <c r="N7" i="7"/>
  <c r="Q7" i="7" s="1"/>
  <c r="Q6" i="7"/>
  <c r="L9" i="7"/>
  <c r="M8" i="7" a="1"/>
  <c r="M8" i="7" s="1"/>
  <c r="P8" i="7" s="1"/>
  <c r="Q7" i="6" a="1"/>
  <c r="Q7" i="6" s="1"/>
  <c r="S7" i="6" s="1"/>
  <c r="P7" i="6"/>
  <c r="R7" i="6" s="1" a="1"/>
  <c r="R7" i="6" s="1"/>
  <c r="N9" i="6" a="1"/>
  <c r="N9" i="6" s="1"/>
  <c r="M10" i="6"/>
  <c r="L9" i="6" a="1"/>
  <c r="L9" i="6" s="1"/>
  <c r="K10" i="6"/>
  <c r="N7" i="5" a="1"/>
  <c r="N7" i="5" s="1"/>
  <c r="R6" i="5" a="1"/>
  <c r="R6" i="5" s="1"/>
  <c r="S6" i="5" s="1"/>
  <c r="M10" i="5"/>
  <c r="N9" i="5" a="1"/>
  <c r="N9" i="5" s="1"/>
  <c r="L9" i="5" a="1"/>
  <c r="L9" i="5" s="1"/>
  <c r="K10" i="5"/>
  <c r="N7" i="4"/>
  <c r="O7" i="4"/>
  <c r="N8" i="4"/>
  <c r="O8" i="4"/>
  <c r="L10" i="4"/>
  <c r="M9" i="4" a="1"/>
  <c r="M9" i="4" s="1"/>
  <c r="P9" i="4" s="1"/>
  <c r="N8" i="7" l="1"/>
  <c r="O8" i="7"/>
  <c r="M9" i="7" a="1"/>
  <c r="M9" i="7" s="1"/>
  <c r="P9" i="7" s="1"/>
  <c r="L10" i="7"/>
  <c r="U7" i="6"/>
  <c r="V7" i="6"/>
  <c r="T7" i="6"/>
  <c r="L10" i="6" a="1"/>
  <c r="L10" i="6" s="1"/>
  <c r="K11" i="6"/>
  <c r="M11" i="6"/>
  <c r="N10" i="6" a="1"/>
  <c r="N10" i="6" s="1"/>
  <c r="O8" i="6"/>
  <c r="V6" i="5"/>
  <c r="U6" i="5"/>
  <c r="T6" i="5"/>
  <c r="Q7" i="5" a="1"/>
  <c r="Q7" i="5" s="1"/>
  <c r="P7" i="5"/>
  <c r="O8" i="5" s="1"/>
  <c r="N10" i="5" a="1"/>
  <c r="N10" i="5" s="1"/>
  <c r="M11" i="5"/>
  <c r="K11" i="5"/>
  <c r="L10" i="5" a="1"/>
  <c r="L10" i="5" s="1"/>
  <c r="Q8" i="4"/>
  <c r="Q7" i="4"/>
  <c r="N9" i="4"/>
  <c r="O9" i="4"/>
  <c r="L11" i="4"/>
  <c r="M10" i="4" a="1"/>
  <c r="M10" i="4" s="1"/>
  <c r="P10" i="4" s="1"/>
  <c r="O9" i="7" l="1"/>
  <c r="N9" i="7"/>
  <c r="Q8" i="7"/>
  <c r="M10" i="7" a="1"/>
  <c r="M10" i="7" s="1"/>
  <c r="P10" i="7" s="1"/>
  <c r="L11" i="7"/>
  <c r="W7" i="6"/>
  <c r="Q8" i="6" a="1"/>
  <c r="Q8" i="6" s="1"/>
  <c r="S8" i="6" s="1"/>
  <c r="P8" i="6"/>
  <c r="R8" i="6" s="1" a="1"/>
  <c r="R8" i="6" s="1"/>
  <c r="M12" i="6"/>
  <c r="N11" i="6" a="1"/>
  <c r="N11" i="6" s="1"/>
  <c r="K12" i="6"/>
  <c r="L11" i="6" a="1"/>
  <c r="L11" i="6" s="1"/>
  <c r="W6" i="5"/>
  <c r="R7" i="5" a="1"/>
  <c r="R7" i="5" s="1"/>
  <c r="S7" i="5" s="1"/>
  <c r="M12" i="5"/>
  <c r="N11" i="5" a="1"/>
  <c r="N11" i="5" s="1"/>
  <c r="L11" i="5" a="1"/>
  <c r="L11" i="5" s="1"/>
  <c r="K12" i="5"/>
  <c r="Q9" i="4"/>
  <c r="N10" i="4"/>
  <c r="O10" i="4"/>
  <c r="L12" i="4"/>
  <c r="M11" i="4" a="1"/>
  <c r="M11" i="4" s="1"/>
  <c r="P11" i="4" s="1"/>
  <c r="O10" i="7" l="1"/>
  <c r="N10" i="7"/>
  <c r="Q9" i="7"/>
  <c r="M11" i="7" a="1"/>
  <c r="M11" i="7" s="1"/>
  <c r="P11" i="7" s="1"/>
  <c r="L12" i="7"/>
  <c r="U8" i="6"/>
  <c r="V8" i="6"/>
  <c r="T8" i="6"/>
  <c r="W8" i="6" s="1"/>
  <c r="K13" i="6"/>
  <c r="L12" i="6" a="1"/>
  <c r="L12" i="6" s="1"/>
  <c r="M13" i="6"/>
  <c r="N12" i="6" a="1"/>
  <c r="N12" i="6" s="1"/>
  <c r="O9" i="6"/>
  <c r="U7" i="5"/>
  <c r="V7" i="5"/>
  <c r="T7" i="5"/>
  <c r="Q8" i="5" a="1"/>
  <c r="Q8" i="5" s="1"/>
  <c r="P8" i="5"/>
  <c r="O9" i="5" s="1"/>
  <c r="M13" i="5"/>
  <c r="N12" i="5" a="1"/>
  <c r="N12" i="5" s="1"/>
  <c r="L12" i="5" a="1"/>
  <c r="L12" i="5" s="1"/>
  <c r="K13" i="5"/>
  <c r="Q10" i="4"/>
  <c r="O11" i="4"/>
  <c r="N11" i="4"/>
  <c r="L13" i="4"/>
  <c r="M12" i="4" a="1"/>
  <c r="M12" i="4" s="1"/>
  <c r="P12" i="4" s="1"/>
  <c r="N11" i="7" l="1"/>
  <c r="O11" i="7"/>
  <c r="Q10" i="7"/>
  <c r="M12" i="7" a="1"/>
  <c r="M12" i="7" s="1"/>
  <c r="P12" i="7" s="1"/>
  <c r="L13" i="7"/>
  <c r="P9" i="6"/>
  <c r="R9" i="6" s="1" a="1"/>
  <c r="R9" i="6" s="1"/>
  <c r="Q9" i="6" a="1"/>
  <c r="Q9" i="6" s="1"/>
  <c r="S9" i="6" s="1"/>
  <c r="M14" i="6"/>
  <c r="N13" i="6" a="1"/>
  <c r="N13" i="6" s="1"/>
  <c r="K14" i="6"/>
  <c r="L13" i="6" a="1"/>
  <c r="L13" i="6" s="1"/>
  <c r="W7" i="5"/>
  <c r="Q11" i="4"/>
  <c r="R8" i="5" a="1"/>
  <c r="R8" i="5" s="1"/>
  <c r="S8" i="5" s="1"/>
  <c r="V8" i="5" s="1"/>
  <c r="M14" i="5"/>
  <c r="N13" i="5" a="1"/>
  <c r="N13" i="5" s="1"/>
  <c r="K14" i="5"/>
  <c r="L13" i="5" a="1"/>
  <c r="L13" i="5" s="1"/>
  <c r="N12" i="4"/>
  <c r="O12" i="4"/>
  <c r="L14" i="4"/>
  <c r="M13" i="4" a="1"/>
  <c r="M13" i="4" s="1"/>
  <c r="P13" i="4" s="1"/>
  <c r="Q11" i="7" l="1"/>
  <c r="N12" i="7"/>
  <c r="O12" i="7"/>
  <c r="Q12" i="7" s="1"/>
  <c r="L14" i="7"/>
  <c r="M13" i="7" a="1"/>
  <c r="M13" i="7" s="1"/>
  <c r="P13" i="7" s="1"/>
  <c r="V9" i="6"/>
  <c r="U9" i="6"/>
  <c r="W9" i="6" s="1"/>
  <c r="T9" i="6"/>
  <c r="O10" i="6"/>
  <c r="K15" i="6"/>
  <c r="L14" i="6" a="1"/>
  <c r="L14" i="6" s="1"/>
  <c r="M15" i="6"/>
  <c r="N14" i="6" a="1"/>
  <c r="N14" i="6" s="1"/>
  <c r="U8" i="5"/>
  <c r="T8" i="5"/>
  <c r="W8" i="5" s="1"/>
  <c r="P9" i="5"/>
  <c r="Q9" i="5" a="1"/>
  <c r="Q9" i="5" s="1"/>
  <c r="M15" i="5"/>
  <c r="N14" i="5" a="1"/>
  <c r="N14" i="5" s="1"/>
  <c r="K15" i="5"/>
  <c r="L14" i="5" a="1"/>
  <c r="L14" i="5" s="1"/>
  <c r="Q12" i="4"/>
  <c r="O13" i="4"/>
  <c r="N13" i="4"/>
  <c r="L15" i="4"/>
  <c r="M14" i="4" a="1"/>
  <c r="M14" i="4" s="1"/>
  <c r="P14" i="4" s="1"/>
  <c r="O13" i="7" l="1"/>
  <c r="N13" i="7"/>
  <c r="L15" i="7"/>
  <c r="M14" i="7" a="1"/>
  <c r="M14" i="7" s="1"/>
  <c r="P14" i="7" s="1"/>
  <c r="N15" i="6" a="1"/>
  <c r="N15" i="6" s="1"/>
  <c r="M16" i="6"/>
  <c r="K16" i="6"/>
  <c r="L15" i="6" a="1"/>
  <c r="L15" i="6" s="1"/>
  <c r="Q10" i="6" a="1"/>
  <c r="Q10" i="6" s="1"/>
  <c r="S10" i="6" s="1"/>
  <c r="P10" i="6"/>
  <c r="R10" i="6" s="1" a="1"/>
  <c r="R10" i="6" s="1"/>
  <c r="Q13" i="4"/>
  <c r="R9" i="5" a="1"/>
  <c r="R9" i="5" s="1"/>
  <c r="S9" i="5" s="1"/>
  <c r="O10" i="5"/>
  <c r="N15" i="5" a="1"/>
  <c r="N15" i="5" s="1"/>
  <c r="M16" i="5"/>
  <c r="K16" i="5"/>
  <c r="L15" i="5" a="1"/>
  <c r="L15" i="5" s="1"/>
  <c r="L16" i="4"/>
  <c r="M15" i="4" a="1"/>
  <c r="M15" i="4" s="1"/>
  <c r="P15" i="4" s="1"/>
  <c r="O14" i="4"/>
  <c r="N14" i="4"/>
  <c r="Q13" i="7" l="1"/>
  <c r="O14" i="7"/>
  <c r="N14" i="7"/>
  <c r="M15" i="7" a="1"/>
  <c r="M15" i="7" s="1"/>
  <c r="P15" i="7" s="1"/>
  <c r="L16" i="7"/>
  <c r="V10" i="6"/>
  <c r="T10" i="6"/>
  <c r="W10" i="6" s="1"/>
  <c r="U10" i="6"/>
  <c r="O11" i="6"/>
  <c r="L16" i="6" a="1"/>
  <c r="L16" i="6" s="1"/>
  <c r="K17" i="6"/>
  <c r="Q11" i="6" a="1"/>
  <c r="Q11" i="6" s="1"/>
  <c r="M17" i="6"/>
  <c r="N16" i="6" a="1"/>
  <c r="N16" i="6" s="1"/>
  <c r="Q14" i="4"/>
  <c r="U9" i="5"/>
  <c r="V9" i="5"/>
  <c r="T9" i="5"/>
  <c r="Q10" i="5" a="1"/>
  <c r="Q10" i="5" s="1"/>
  <c r="P10" i="5"/>
  <c r="R10" i="5" s="1" a="1"/>
  <c r="R10" i="5" s="1"/>
  <c r="M17" i="5"/>
  <c r="N16" i="5" a="1"/>
  <c r="N16" i="5" s="1"/>
  <c r="L16" i="5" a="1"/>
  <c r="L16" i="5" s="1"/>
  <c r="K17" i="5"/>
  <c r="O15" i="4"/>
  <c r="N15" i="4"/>
  <c r="L17" i="4"/>
  <c r="M16" i="4" a="1"/>
  <c r="M16" i="4" s="1"/>
  <c r="P16" i="4" s="1"/>
  <c r="W9" i="5" l="1"/>
  <c r="Q14" i="7"/>
  <c r="O15" i="7"/>
  <c r="N15" i="7"/>
  <c r="Q15" i="7" s="1"/>
  <c r="L17" i="7"/>
  <c r="M16" i="7" a="1"/>
  <c r="M16" i="7" s="1"/>
  <c r="P16" i="7" s="1"/>
  <c r="P11" i="6"/>
  <c r="R11" i="6" s="1" a="1"/>
  <c r="R11" i="6" s="1"/>
  <c r="S11" i="6" s="1"/>
  <c r="K18" i="6"/>
  <c r="L17" i="6" a="1"/>
  <c r="L17" i="6" s="1"/>
  <c r="M18" i="6"/>
  <c r="N17" i="6" a="1"/>
  <c r="N17" i="6" s="1"/>
  <c r="Q15" i="4"/>
  <c r="O11" i="5"/>
  <c r="S10" i="5"/>
  <c r="M18" i="5"/>
  <c r="N17" i="5" a="1"/>
  <c r="N17" i="5" s="1"/>
  <c r="L17" i="5" a="1"/>
  <c r="L17" i="5" s="1"/>
  <c r="K18" i="5"/>
  <c r="N16" i="4"/>
  <c r="O16" i="4"/>
  <c r="L18" i="4"/>
  <c r="M17" i="4" a="1"/>
  <c r="M17" i="4" s="1"/>
  <c r="P17" i="4" s="1"/>
  <c r="N16" i="7" l="1"/>
  <c r="O16" i="7"/>
  <c r="L18" i="7"/>
  <c r="M17" i="7" a="1"/>
  <c r="M17" i="7" s="1"/>
  <c r="P17" i="7" s="1"/>
  <c r="V11" i="6"/>
  <c r="T11" i="6"/>
  <c r="U11" i="6"/>
  <c r="O12" i="6"/>
  <c r="L18" i="6" a="1"/>
  <c r="L18" i="6" s="1"/>
  <c r="K19" i="6"/>
  <c r="M19" i="6"/>
  <c r="N18" i="6" a="1"/>
  <c r="N18" i="6" s="1"/>
  <c r="V10" i="5"/>
  <c r="U10" i="5"/>
  <c r="T10" i="5"/>
  <c r="P11" i="5"/>
  <c r="R11" i="5" s="1" a="1"/>
  <c r="R11" i="5" s="1"/>
  <c r="Q11" i="5" a="1"/>
  <c r="Q11" i="5" s="1"/>
  <c r="N18" i="5" a="1"/>
  <c r="N18" i="5" s="1"/>
  <c r="M19" i="5"/>
  <c r="K19" i="5"/>
  <c r="L18" i="5" a="1"/>
  <c r="L18" i="5" s="1"/>
  <c r="Q16" i="4"/>
  <c r="N17" i="4"/>
  <c r="O17" i="4"/>
  <c r="L19" i="4"/>
  <c r="M18" i="4" a="1"/>
  <c r="M18" i="4" s="1"/>
  <c r="P18" i="4" s="1"/>
  <c r="O17" i="7" l="1"/>
  <c r="N17" i="7"/>
  <c r="Q16" i="7"/>
  <c r="L19" i="7"/>
  <c r="M18" i="7" a="1"/>
  <c r="M18" i="7" s="1"/>
  <c r="P18" i="7" s="1"/>
  <c r="W11" i="6"/>
  <c r="Q12" i="6" a="1"/>
  <c r="Q12" i="6" s="1"/>
  <c r="S12" i="6" s="1"/>
  <c r="P12" i="6"/>
  <c r="R12" i="6" s="1" a="1"/>
  <c r="R12" i="6" s="1"/>
  <c r="M20" i="6"/>
  <c r="N19" i="6" a="1"/>
  <c r="N19" i="6" s="1"/>
  <c r="L19" i="6" a="1"/>
  <c r="L19" i="6" s="1"/>
  <c r="K20" i="6"/>
  <c r="W10" i="5"/>
  <c r="Q17" i="4"/>
  <c r="O12" i="5"/>
  <c r="S11" i="5"/>
  <c r="M20" i="5"/>
  <c r="N19" i="5" a="1"/>
  <c r="N19" i="5" s="1"/>
  <c r="L19" i="5" a="1"/>
  <c r="L19" i="5" s="1"/>
  <c r="K20" i="5"/>
  <c r="L20" i="4"/>
  <c r="M19" i="4" a="1"/>
  <c r="M19" i="4" s="1"/>
  <c r="P19" i="4" s="1"/>
  <c r="N18" i="4"/>
  <c r="O18" i="4"/>
  <c r="Q17" i="7" l="1"/>
  <c r="O18" i="7"/>
  <c r="N18" i="7"/>
  <c r="M19" i="7" a="1"/>
  <c r="M19" i="7" s="1"/>
  <c r="P19" i="7" s="1"/>
  <c r="L20" i="7"/>
  <c r="T12" i="6"/>
  <c r="V12" i="6"/>
  <c r="U12" i="6"/>
  <c r="O13" i="6"/>
  <c r="K21" i="6"/>
  <c r="L20" i="6" a="1"/>
  <c r="L20" i="6" s="1"/>
  <c r="M21" i="6"/>
  <c r="N20" i="6" a="1"/>
  <c r="N20" i="6" s="1"/>
  <c r="T11" i="5"/>
  <c r="U11" i="5"/>
  <c r="V11" i="5"/>
  <c r="P12" i="5"/>
  <c r="R12" i="5" s="1" a="1"/>
  <c r="R12" i="5" s="1"/>
  <c r="Q12" i="5" a="1"/>
  <c r="Q12" i="5" s="1"/>
  <c r="M21" i="5"/>
  <c r="N20" i="5" a="1"/>
  <c r="N20" i="5" s="1"/>
  <c r="L20" i="5" a="1"/>
  <c r="L20" i="5" s="1"/>
  <c r="K21" i="5"/>
  <c r="Q18" i="4"/>
  <c r="O19" i="4"/>
  <c r="N19" i="4"/>
  <c r="L21" i="4"/>
  <c r="M20" i="4" a="1"/>
  <c r="M20" i="4" s="1"/>
  <c r="P20" i="4" s="1"/>
  <c r="N19" i="7" l="1"/>
  <c r="O19" i="7"/>
  <c r="Q18" i="7"/>
  <c r="L21" i="7"/>
  <c r="M20" i="7" a="1"/>
  <c r="M20" i="7" s="1"/>
  <c r="P20" i="7" s="1"/>
  <c r="P13" i="6"/>
  <c r="R13" i="6" s="1" a="1"/>
  <c r="R13" i="6" s="1"/>
  <c r="Q13" i="6" a="1"/>
  <c r="Q13" i="6" s="1"/>
  <c r="S13" i="6" s="1"/>
  <c r="O14" i="6"/>
  <c r="W12" i="6"/>
  <c r="K22" i="6"/>
  <c r="L21" i="6" a="1"/>
  <c r="L21" i="6" s="1"/>
  <c r="M22" i="6"/>
  <c r="N21" i="6" a="1"/>
  <c r="N21" i="6" s="1"/>
  <c r="O13" i="5"/>
  <c r="P13" i="5" s="1"/>
  <c r="R13" i="5" s="1" a="1"/>
  <c r="R13" i="5" s="1"/>
  <c r="Q19" i="4"/>
  <c r="S12" i="5"/>
  <c r="V12" i="5" s="1"/>
  <c r="W11" i="5"/>
  <c r="M22" i="5"/>
  <c r="N21" i="5" a="1"/>
  <c r="N21" i="5" s="1"/>
  <c r="L21" i="5" a="1"/>
  <c r="L21" i="5" s="1"/>
  <c r="K22" i="5"/>
  <c r="O20" i="4"/>
  <c r="N20" i="4"/>
  <c r="L22" i="4"/>
  <c r="M21" i="4" a="1"/>
  <c r="M21" i="4" s="1"/>
  <c r="P21" i="4" s="1"/>
  <c r="Q13" i="5" l="1" a="1"/>
  <c r="Q13" i="5" s="1"/>
  <c r="S13" i="5" s="1"/>
  <c r="U13" i="5" s="1"/>
  <c r="Q19" i="7"/>
  <c r="N20" i="7"/>
  <c r="O20" i="7"/>
  <c r="Q20" i="7" s="1"/>
  <c r="L22" i="7"/>
  <c r="M21" i="7" a="1"/>
  <c r="M21" i="7" s="1"/>
  <c r="P21" i="7" s="1"/>
  <c r="V13" i="6"/>
  <c r="T13" i="6"/>
  <c r="U13" i="6"/>
  <c r="P14" i="6"/>
  <c r="R14" i="6" s="1" a="1"/>
  <c r="R14" i="6" s="1"/>
  <c r="Q14" i="6" a="1"/>
  <c r="Q14" i="6" s="1"/>
  <c r="S14" i="6" s="1"/>
  <c r="O15" i="6"/>
  <c r="M23" i="6"/>
  <c r="N22" i="6" a="1"/>
  <c r="N22" i="6" s="1"/>
  <c r="K23" i="6"/>
  <c r="L22" i="6" a="1"/>
  <c r="L22" i="6" s="1"/>
  <c r="U12" i="5"/>
  <c r="T12" i="5"/>
  <c r="O14" i="5"/>
  <c r="Q14" i="5" s="1" a="1"/>
  <c r="Q14" i="5" s="1"/>
  <c r="N22" i="5" a="1"/>
  <c r="N22" i="5" s="1"/>
  <c r="M23" i="5"/>
  <c r="L22" i="5" a="1"/>
  <c r="L22" i="5" s="1"/>
  <c r="K23" i="5"/>
  <c r="Q20" i="4"/>
  <c r="O21" i="4"/>
  <c r="N21" i="4"/>
  <c r="L23" i="4"/>
  <c r="M22" i="4" a="1"/>
  <c r="M22" i="4" s="1"/>
  <c r="P22" i="4" s="1"/>
  <c r="P14" i="5" l="1"/>
  <c r="R14" i="5" s="1" a="1"/>
  <c r="R14" i="5" s="1"/>
  <c r="S14" i="5" s="1"/>
  <c r="T14" i="5" s="1"/>
  <c r="W12" i="5"/>
  <c r="O21" i="7"/>
  <c r="N21" i="7"/>
  <c r="L23" i="7"/>
  <c r="M22" i="7" a="1"/>
  <c r="M22" i="7" s="1"/>
  <c r="P22" i="7" s="1"/>
  <c r="V14" i="6"/>
  <c r="U14" i="6"/>
  <c r="T14" i="6"/>
  <c r="P15" i="6"/>
  <c r="R15" i="6" s="1" a="1"/>
  <c r="R15" i="6" s="1"/>
  <c r="Q15" i="6" a="1"/>
  <c r="Q15" i="6" s="1"/>
  <c r="S15" i="6" s="1"/>
  <c r="O16" i="6"/>
  <c r="W13" i="6"/>
  <c r="K24" i="6"/>
  <c r="L23" i="6" a="1"/>
  <c r="L23" i="6" s="1"/>
  <c r="M24" i="6"/>
  <c r="N23" i="6" a="1"/>
  <c r="N23" i="6" s="1"/>
  <c r="T13" i="5"/>
  <c r="V13" i="5"/>
  <c r="Q21" i="4"/>
  <c r="N23" i="5" a="1"/>
  <c r="N23" i="5" s="1"/>
  <c r="M24" i="5"/>
  <c r="K24" i="5"/>
  <c r="L23" i="5" a="1"/>
  <c r="L23" i="5" s="1"/>
  <c r="O22" i="4"/>
  <c r="N22" i="4"/>
  <c r="L24" i="4"/>
  <c r="M23" i="4" a="1"/>
  <c r="M23" i="4" s="1"/>
  <c r="P23" i="4" s="1"/>
  <c r="O15" i="5" l="1"/>
  <c r="W13" i="5"/>
  <c r="Q21" i="7"/>
  <c r="O22" i="7"/>
  <c r="N22" i="7"/>
  <c r="M23" i="7" a="1"/>
  <c r="M23" i="7" s="1"/>
  <c r="P23" i="7" s="1"/>
  <c r="L24" i="7"/>
  <c r="U15" i="6"/>
  <c r="V15" i="6"/>
  <c r="T15" i="6"/>
  <c r="W14" i="6"/>
  <c r="P16" i="6"/>
  <c r="R16" i="6" s="1" a="1"/>
  <c r="R16" i="6" s="1"/>
  <c r="Q16" i="6" a="1"/>
  <c r="Q16" i="6" s="1"/>
  <c r="S16" i="6" s="1"/>
  <c r="N24" i="6" a="1"/>
  <c r="N24" i="6" s="1"/>
  <c r="M25" i="6"/>
  <c r="K25" i="6"/>
  <c r="L24" i="6" a="1"/>
  <c r="L24" i="6" s="1"/>
  <c r="Q22" i="4"/>
  <c r="V14" i="5"/>
  <c r="U14" i="5"/>
  <c r="W14" i="5" s="1"/>
  <c r="Q15" i="5" a="1"/>
  <c r="Q15" i="5" s="1"/>
  <c r="P15" i="5"/>
  <c r="R15" i="5" s="1" a="1"/>
  <c r="R15" i="5" s="1"/>
  <c r="M25" i="5"/>
  <c r="N24" i="5" a="1"/>
  <c r="N24" i="5" s="1"/>
  <c r="L24" i="5" a="1"/>
  <c r="L24" i="5" s="1"/>
  <c r="K25" i="5"/>
  <c r="O23" i="4"/>
  <c r="N23" i="4"/>
  <c r="L25" i="4"/>
  <c r="M24" i="4" a="1"/>
  <c r="M24" i="4" s="1"/>
  <c r="P24" i="4" s="1"/>
  <c r="O23" i="7" l="1"/>
  <c r="N23" i="7"/>
  <c r="Q23" i="7" s="1"/>
  <c r="Q22" i="7"/>
  <c r="M24" i="7" a="1"/>
  <c r="M24" i="7" s="1"/>
  <c r="P24" i="7" s="1"/>
  <c r="L25" i="7"/>
  <c r="U16" i="6"/>
  <c r="T16" i="6"/>
  <c r="V16" i="6"/>
  <c r="O17" i="6"/>
  <c r="W15" i="6"/>
  <c r="M26" i="6"/>
  <c r="N25" i="6" a="1"/>
  <c r="N25" i="6" s="1"/>
  <c r="L25" i="6" a="1"/>
  <c r="L25" i="6" s="1"/>
  <c r="K26" i="6"/>
  <c r="O16" i="5"/>
  <c r="P16" i="5" s="1"/>
  <c r="S15" i="5"/>
  <c r="V15" i="5" s="1"/>
  <c r="N25" i="5" a="1"/>
  <c r="N25" i="5" s="1"/>
  <c r="M26" i="5"/>
  <c r="L25" i="5" a="1"/>
  <c r="L25" i="5" s="1"/>
  <c r="K26" i="5"/>
  <c r="Q23" i="4"/>
  <c r="N24" i="4"/>
  <c r="O24" i="4"/>
  <c r="L26" i="4"/>
  <c r="M25" i="4" a="1"/>
  <c r="M25" i="4" s="1"/>
  <c r="P25" i="4" s="1"/>
  <c r="N24" i="7" l="1"/>
  <c r="O24" i="7"/>
  <c r="Q24" i="7" s="1"/>
  <c r="M25" i="7" a="1"/>
  <c r="M25" i="7" s="1"/>
  <c r="P25" i="7" s="1"/>
  <c r="L26" i="7"/>
  <c r="P17" i="6"/>
  <c r="R17" i="6" s="1" a="1"/>
  <c r="R17" i="6" s="1"/>
  <c r="W16" i="6"/>
  <c r="Q17" i="6" a="1"/>
  <c r="Q17" i="6" s="1"/>
  <c r="S17" i="6" s="1"/>
  <c r="K27" i="6"/>
  <c r="L26" i="6" a="1"/>
  <c r="L26" i="6" s="1"/>
  <c r="O18" i="6"/>
  <c r="M27" i="6"/>
  <c r="N26" i="6" a="1"/>
  <c r="N26" i="6" s="1"/>
  <c r="T15" i="5"/>
  <c r="U15" i="5"/>
  <c r="O17" i="5"/>
  <c r="Q16" i="5" a="1"/>
  <c r="Q16" i="5" s="1"/>
  <c r="R16" i="5" a="1"/>
  <c r="R16" i="5" s="1"/>
  <c r="N26" i="5" a="1"/>
  <c r="N26" i="5" s="1"/>
  <c r="M27" i="5"/>
  <c r="K27" i="5"/>
  <c r="L26" i="5" a="1"/>
  <c r="L26" i="5" s="1"/>
  <c r="Q24" i="4"/>
  <c r="N25" i="4"/>
  <c r="O25" i="4"/>
  <c r="L27" i="4"/>
  <c r="M26" i="4" a="1"/>
  <c r="M26" i="4" s="1"/>
  <c r="P26" i="4" s="1"/>
  <c r="W15" i="5" l="1"/>
  <c r="N25" i="7"/>
  <c r="O25" i="7"/>
  <c r="M26" i="7" a="1"/>
  <c r="M26" i="7" s="1"/>
  <c r="P26" i="7" s="1"/>
  <c r="L27" i="7"/>
  <c r="V17" i="6"/>
  <c r="U17" i="6"/>
  <c r="T17" i="6"/>
  <c r="P18" i="6"/>
  <c r="R18" i="6" s="1" a="1"/>
  <c r="R18" i="6" s="1"/>
  <c r="Q18" i="6" a="1"/>
  <c r="Q18" i="6" s="1"/>
  <c r="S18" i="6" s="1"/>
  <c r="L27" i="6" a="1"/>
  <c r="L27" i="6" s="1"/>
  <c r="K28" i="6"/>
  <c r="M28" i="6"/>
  <c r="N27" i="6" a="1"/>
  <c r="N27" i="6" s="1"/>
  <c r="S16" i="5"/>
  <c r="U16" i="5" s="1"/>
  <c r="Q17" i="5" a="1"/>
  <c r="Q17" i="5" s="1"/>
  <c r="P17" i="5"/>
  <c r="R17" i="5" s="1" a="1"/>
  <c r="R17" i="5" s="1"/>
  <c r="M28" i="5"/>
  <c r="N27" i="5" a="1"/>
  <c r="N27" i="5" s="1"/>
  <c r="L27" i="5" a="1"/>
  <c r="L27" i="5" s="1"/>
  <c r="K28" i="5"/>
  <c r="Q25" i="4"/>
  <c r="N26" i="4"/>
  <c r="O26" i="4"/>
  <c r="L28" i="4"/>
  <c r="M27" i="4" a="1"/>
  <c r="M27" i="4" s="1"/>
  <c r="P27" i="4" s="1"/>
  <c r="O26" i="7" l="1"/>
  <c r="N26" i="7"/>
  <c r="Q25" i="7"/>
  <c r="L28" i="7"/>
  <c r="M27" i="7" a="1"/>
  <c r="M27" i="7" s="1"/>
  <c r="P27" i="7" s="1"/>
  <c r="V18" i="6"/>
  <c r="T18" i="6"/>
  <c r="U18" i="6"/>
  <c r="W17" i="6"/>
  <c r="O19" i="6"/>
  <c r="M29" i="6"/>
  <c r="N28" i="6" a="1"/>
  <c r="N28" i="6" s="1"/>
  <c r="K29" i="6"/>
  <c r="L28" i="6" a="1"/>
  <c r="L28" i="6" s="1"/>
  <c r="V16" i="5"/>
  <c r="T16" i="5"/>
  <c r="Q26" i="4"/>
  <c r="O18" i="5"/>
  <c r="S17" i="5"/>
  <c r="U17" i="5" s="1"/>
  <c r="M29" i="5"/>
  <c r="N28" i="5" a="1"/>
  <c r="N28" i="5" s="1"/>
  <c r="L28" i="5" a="1"/>
  <c r="L28" i="5" s="1"/>
  <c r="K29" i="5"/>
  <c r="O27" i="4"/>
  <c r="N27" i="4"/>
  <c r="L29" i="4"/>
  <c r="M28" i="4" a="1"/>
  <c r="M28" i="4" s="1"/>
  <c r="P28" i="4" s="1"/>
  <c r="W16" i="5" l="1"/>
  <c r="N27" i="7"/>
  <c r="O27" i="7"/>
  <c r="Q26" i="7"/>
  <c r="L29" i="7"/>
  <c r="M28" i="7" a="1"/>
  <c r="M28" i="7" s="1"/>
  <c r="P28" i="7" s="1"/>
  <c r="P19" i="6"/>
  <c r="R19" i="6" s="1" a="1"/>
  <c r="R19" i="6" s="1"/>
  <c r="Q19" i="6" a="1"/>
  <c r="Q19" i="6" s="1"/>
  <c r="S19" i="6" s="1"/>
  <c r="W18" i="6"/>
  <c r="O20" i="6"/>
  <c r="K30" i="6"/>
  <c r="L29" i="6" a="1"/>
  <c r="L29" i="6" s="1"/>
  <c r="M30" i="6"/>
  <c r="N29" i="6" a="1"/>
  <c r="N29" i="6" s="1"/>
  <c r="Q27" i="4"/>
  <c r="V17" i="5"/>
  <c r="T17" i="5"/>
  <c r="Q18" i="5" a="1"/>
  <c r="Q18" i="5" s="1"/>
  <c r="P18" i="5"/>
  <c r="R18" i="5" s="1" a="1"/>
  <c r="R18" i="5" s="1"/>
  <c r="M30" i="5"/>
  <c r="N29" i="5" a="1"/>
  <c r="N29" i="5" s="1"/>
  <c r="K30" i="5"/>
  <c r="L29" i="5" a="1"/>
  <c r="L29" i="5" s="1"/>
  <c r="N28" i="4"/>
  <c r="O28" i="4"/>
  <c r="L30" i="4"/>
  <c r="M29" i="4" a="1"/>
  <c r="M29" i="4" s="1"/>
  <c r="P29" i="4" s="1"/>
  <c r="O28" i="7" l="1"/>
  <c r="N28" i="7"/>
  <c r="Q27" i="7"/>
  <c r="M29" i="7" a="1"/>
  <c r="M29" i="7" s="1"/>
  <c r="P29" i="7" s="1"/>
  <c r="L30" i="7"/>
  <c r="V19" i="6"/>
  <c r="U19" i="6"/>
  <c r="T19" i="6"/>
  <c r="W19" i="6" s="1"/>
  <c r="P20" i="6"/>
  <c r="R20" i="6" s="1" a="1"/>
  <c r="R20" i="6" s="1"/>
  <c r="Q20" i="6" a="1"/>
  <c r="Q20" i="6" s="1"/>
  <c r="S20" i="6" s="1"/>
  <c r="M31" i="6"/>
  <c r="N31" i="6" s="1" a="1"/>
  <c r="N31" i="6" s="1"/>
  <c r="N30" i="6" a="1"/>
  <c r="N30" i="6" s="1"/>
  <c r="K31" i="6"/>
  <c r="L31" i="6" s="1" a="1"/>
  <c r="L31" i="6" s="1"/>
  <c r="L30" i="6" a="1"/>
  <c r="L30" i="6" s="1"/>
  <c r="W17" i="5"/>
  <c r="S18" i="5"/>
  <c r="U18" i="5" s="1"/>
  <c r="O19" i="5"/>
  <c r="Q19" i="5" s="1" a="1"/>
  <c r="Q19" i="5" s="1"/>
  <c r="N30" i="5" a="1"/>
  <c r="N30" i="5" s="1"/>
  <c r="M31" i="5"/>
  <c r="N31" i="5" s="1" a="1"/>
  <c r="N31" i="5" s="1"/>
  <c r="K31" i="5"/>
  <c r="L31" i="5" s="1" a="1"/>
  <c r="L31" i="5" s="1"/>
  <c r="L30" i="5" a="1"/>
  <c r="L30" i="5" s="1"/>
  <c r="Q28" i="4"/>
  <c r="O29" i="4"/>
  <c r="N29" i="4"/>
  <c r="L31" i="4"/>
  <c r="M31" i="4" s="1" a="1"/>
  <c r="M31" i="4" s="1"/>
  <c r="P31" i="4" s="1"/>
  <c r="M30" i="4" a="1"/>
  <c r="M30" i="4" s="1"/>
  <c r="P30" i="4" s="1"/>
  <c r="O29" i="7" l="1"/>
  <c r="N29" i="7"/>
  <c r="Q28" i="7"/>
  <c r="M30" i="7" a="1"/>
  <c r="M30" i="7" s="1"/>
  <c r="P30" i="7" s="1"/>
  <c r="L31" i="7"/>
  <c r="M31" i="7" s="1" a="1"/>
  <c r="M31" i="7" s="1"/>
  <c r="P31" i="7" s="1"/>
  <c r="T20" i="6"/>
  <c r="V20" i="6"/>
  <c r="U20" i="6"/>
  <c r="O21" i="6"/>
  <c r="T18" i="5"/>
  <c r="V18" i="5"/>
  <c r="Q29" i="4"/>
  <c r="P19" i="5"/>
  <c r="R19" i="5" s="1" a="1"/>
  <c r="R19" i="5" s="1"/>
  <c r="S19" i="5" s="1"/>
  <c r="O31" i="4"/>
  <c r="N31" i="4"/>
  <c r="O30" i="4"/>
  <c r="N30" i="4"/>
  <c r="O31" i="7" l="1"/>
  <c r="N31" i="7"/>
  <c r="Q29" i="7"/>
  <c r="O30" i="7"/>
  <c r="N30" i="7"/>
  <c r="P21" i="6"/>
  <c r="R21" i="6" s="1" a="1"/>
  <c r="R21" i="6" s="1"/>
  <c r="Q21" i="6" a="1"/>
  <c r="Q21" i="6" s="1"/>
  <c r="S21" i="6" s="1"/>
  <c r="W20" i="6"/>
  <c r="O22" i="6"/>
  <c r="W18" i="5"/>
  <c r="Q31" i="4"/>
  <c r="O20" i="5"/>
  <c r="Q20" i="5" s="1" a="1"/>
  <c r="Q20" i="5" s="1"/>
  <c r="U19" i="5"/>
  <c r="T19" i="5"/>
  <c r="V19" i="5"/>
  <c r="Q30" i="4"/>
  <c r="L87" i="4" s="1"/>
  <c r="Q30" i="7" l="1"/>
  <c r="Q31" i="7"/>
  <c r="L66" i="7" s="1"/>
  <c r="V21" i="6"/>
  <c r="U21" i="6"/>
  <c r="T21" i="6"/>
  <c r="W21" i="6" s="1"/>
  <c r="Q22" i="6" a="1"/>
  <c r="Q22" i="6" s="1"/>
  <c r="S22" i="6" s="1"/>
  <c r="P22" i="6"/>
  <c r="R22" i="6" s="1" a="1"/>
  <c r="R22" i="6" s="1"/>
  <c r="K87" i="4"/>
  <c r="L88" i="4"/>
  <c r="P20" i="5"/>
  <c r="R20" i="5" s="1" a="1"/>
  <c r="R20" i="5" s="1"/>
  <c r="S20" i="5" s="1"/>
  <c r="W19" i="5"/>
  <c r="L67" i="7" l="1"/>
  <c r="K66" i="7"/>
  <c r="U22" i="6"/>
  <c r="T22" i="6"/>
  <c r="V22" i="6"/>
  <c r="O23" i="6"/>
  <c r="U20" i="5"/>
  <c r="V20" i="5"/>
  <c r="T20" i="5"/>
  <c r="O21" i="5"/>
  <c r="W22" i="6" l="1"/>
  <c r="Q23" i="6" a="1"/>
  <c r="Q23" i="6" s="1"/>
  <c r="S23" i="6" s="1"/>
  <c r="P23" i="6"/>
  <c r="R23" i="6" s="1" a="1"/>
  <c r="R23" i="6" s="1"/>
  <c r="W20" i="5"/>
  <c r="Q21" i="5" a="1"/>
  <c r="Q21" i="5" s="1"/>
  <c r="P21" i="5"/>
  <c r="R21" i="5" s="1" a="1"/>
  <c r="R21" i="5" s="1"/>
  <c r="U23" i="6" l="1"/>
  <c r="V23" i="6"/>
  <c r="T23" i="6"/>
  <c r="O24" i="6"/>
  <c r="S21" i="5"/>
  <c r="T21" i="5" s="1"/>
  <c r="O22" i="5"/>
  <c r="V21" i="5" l="1"/>
  <c r="W23" i="6"/>
  <c r="Q24" i="6" a="1"/>
  <c r="Q24" i="6" s="1"/>
  <c r="S24" i="6" s="1"/>
  <c r="P24" i="6"/>
  <c r="R24" i="6" s="1" a="1"/>
  <c r="R24" i="6" s="1"/>
  <c r="U21" i="5"/>
  <c r="P22" i="5"/>
  <c r="R22" i="5" s="1" a="1"/>
  <c r="R22" i="5" s="1"/>
  <c r="Q22" i="5" a="1"/>
  <c r="Q22" i="5" s="1"/>
  <c r="W21" i="5"/>
  <c r="U24" i="6" l="1"/>
  <c r="T24" i="6"/>
  <c r="V24" i="6"/>
  <c r="O25" i="6"/>
  <c r="S22" i="5"/>
  <c r="T22" i="5" s="1"/>
  <c r="V22" i="5"/>
  <c r="O23" i="5"/>
  <c r="U22" i="5" l="1"/>
  <c r="W24" i="6"/>
  <c r="P25" i="6"/>
  <c r="R25" i="6" s="1" a="1"/>
  <c r="R25" i="6" s="1"/>
  <c r="Q25" i="6" a="1"/>
  <c r="Q25" i="6" s="1"/>
  <c r="S25" i="6" s="1"/>
  <c r="Q23" i="5" a="1"/>
  <c r="Q23" i="5" s="1"/>
  <c r="P23" i="5"/>
  <c r="R23" i="5" s="1" a="1"/>
  <c r="R23" i="5" s="1"/>
  <c r="W22" i="5"/>
  <c r="U25" i="6" l="1"/>
  <c r="T25" i="6"/>
  <c r="V25" i="6"/>
  <c r="O26" i="6"/>
  <c r="S23" i="5"/>
  <c r="V23" i="5" s="1"/>
  <c r="O24" i="5"/>
  <c r="W25" i="6" l="1"/>
  <c r="Q26" i="6" a="1"/>
  <c r="Q26" i="6" s="1"/>
  <c r="S26" i="6" s="1"/>
  <c r="P26" i="6"/>
  <c r="R26" i="6" s="1" a="1"/>
  <c r="R26" i="6" s="1"/>
  <c r="U23" i="5"/>
  <c r="T23" i="5"/>
  <c r="W23" i="5" s="1"/>
  <c r="Q24" i="5" a="1"/>
  <c r="Q24" i="5" s="1"/>
  <c r="P24" i="5"/>
  <c r="R24" i="5" s="1" a="1"/>
  <c r="R24" i="5" s="1"/>
  <c r="V26" i="6" l="1"/>
  <c r="U26" i="6"/>
  <c r="T26" i="6"/>
  <c r="O27" i="6"/>
  <c r="S24" i="5"/>
  <c r="T24" i="5" s="1"/>
  <c r="O25" i="5"/>
  <c r="W26" i="6" l="1"/>
  <c r="Q27" i="6" a="1"/>
  <c r="Q27" i="6" s="1"/>
  <c r="S27" i="6" s="1"/>
  <c r="P27" i="6"/>
  <c r="R27" i="6" s="1" a="1"/>
  <c r="R27" i="6" s="1"/>
  <c r="V24" i="5"/>
  <c r="W24" i="5" s="1"/>
  <c r="U24" i="5"/>
  <c r="Q25" i="5" a="1"/>
  <c r="Q25" i="5" s="1"/>
  <c r="P25" i="5"/>
  <c r="R25" i="5" s="1" a="1"/>
  <c r="R25" i="5" s="1"/>
  <c r="S25" i="5" s="1"/>
  <c r="V27" i="6" l="1"/>
  <c r="U27" i="6"/>
  <c r="T27" i="6"/>
  <c r="W27" i="6" s="1"/>
  <c r="O28" i="6"/>
  <c r="U25" i="5"/>
  <c r="T25" i="5"/>
  <c r="V25" i="5"/>
  <c r="O26" i="5"/>
  <c r="P28" i="6" l="1"/>
  <c r="R28" i="6" s="1" a="1"/>
  <c r="R28" i="6" s="1"/>
  <c r="O29" i="6"/>
  <c r="Q28" i="6" a="1"/>
  <c r="Q28" i="6" s="1"/>
  <c r="S28" i="6" s="1"/>
  <c r="W25" i="5"/>
  <c r="Q26" i="5" a="1"/>
  <c r="Q26" i="5" s="1"/>
  <c r="P26" i="5"/>
  <c r="R26" i="5" s="1" a="1"/>
  <c r="R26" i="5" s="1"/>
  <c r="T28" i="6" l="1"/>
  <c r="W28" i="6" s="1"/>
  <c r="U28" i="6"/>
  <c r="V28" i="6"/>
  <c r="Q29" i="6" a="1"/>
  <c r="Q29" i="6" s="1"/>
  <c r="S29" i="6" s="1"/>
  <c r="P29" i="6"/>
  <c r="R29" i="6" s="1" a="1"/>
  <c r="R29" i="6" s="1"/>
  <c r="S26" i="5"/>
  <c r="V26" i="5" s="1"/>
  <c r="O27" i="5"/>
  <c r="T29" i="6" l="1"/>
  <c r="V29" i="6"/>
  <c r="U29" i="6"/>
  <c r="W29" i="6" s="1"/>
  <c r="O30" i="6"/>
  <c r="T26" i="5"/>
  <c r="U26" i="5"/>
  <c r="W26" i="5" s="1"/>
  <c r="Q27" i="5" a="1"/>
  <c r="Q27" i="5" s="1"/>
  <c r="P27" i="5"/>
  <c r="R27" i="5" s="1" a="1"/>
  <c r="R27" i="5" s="1"/>
  <c r="Q30" i="6" l="1" a="1"/>
  <c r="Q30" i="6" s="1"/>
  <c r="S30" i="6" s="1"/>
  <c r="P30" i="6"/>
  <c r="R30" i="6" s="1" a="1"/>
  <c r="R30" i="6" s="1"/>
  <c r="O31" i="6"/>
  <c r="S27" i="5"/>
  <c r="U27" i="5" s="1"/>
  <c r="O28" i="5"/>
  <c r="V30" i="6" l="1"/>
  <c r="U30" i="6"/>
  <c r="T30" i="6"/>
  <c r="W30" i="6" s="1"/>
  <c r="Q31" i="6" a="1"/>
  <c r="Q31" i="6" s="1"/>
  <c r="S31" i="6" s="1"/>
  <c r="P31" i="6"/>
  <c r="R31" i="6" s="1" a="1"/>
  <c r="R31" i="6" s="1"/>
  <c r="T27" i="5"/>
  <c r="V27" i="5"/>
  <c r="W27" i="5" s="1"/>
  <c r="Q28" i="5" a="1"/>
  <c r="Q28" i="5" s="1"/>
  <c r="P28" i="5"/>
  <c r="R28" i="5" s="1" a="1"/>
  <c r="R28" i="5" s="1"/>
  <c r="U31" i="6" l="1"/>
  <c r="V31" i="6"/>
  <c r="T31" i="6"/>
  <c r="O32" i="6"/>
  <c r="P32" i="6" s="1"/>
  <c r="R32" i="6" s="1" a="1"/>
  <c r="R32" i="6" s="1"/>
  <c r="S28" i="5"/>
  <c r="V28" i="5" s="1"/>
  <c r="O29" i="5"/>
  <c r="Q32" i="6" l="1" a="1"/>
  <c r="Q32" i="6" s="1"/>
  <c r="S32" i="6" s="1"/>
  <c r="W31" i="6"/>
  <c r="O33" i="6"/>
  <c r="U28" i="5"/>
  <c r="T28" i="5"/>
  <c r="W28" i="5" s="1"/>
  <c r="Q29" i="5" a="1"/>
  <c r="Q29" i="5" s="1"/>
  <c r="P29" i="5"/>
  <c r="R29" i="5" s="1" a="1"/>
  <c r="R29" i="5" s="1"/>
  <c r="V32" i="6" l="1"/>
  <c r="U32" i="6"/>
  <c r="T32" i="6"/>
  <c r="P33" i="6"/>
  <c r="R33" i="6" s="1" a="1"/>
  <c r="R33" i="6" s="1"/>
  <c r="Q33" i="6" a="1"/>
  <c r="Q33" i="6" s="1"/>
  <c r="S33" i="6" s="1"/>
  <c r="S29" i="5"/>
  <c r="O30" i="5"/>
  <c r="V33" i="6" l="1"/>
  <c r="U33" i="6"/>
  <c r="T33" i="6"/>
  <c r="W32" i="6"/>
  <c r="O34" i="6"/>
  <c r="Q30" i="5" a="1"/>
  <c r="Q30" i="5" s="1"/>
  <c r="P30" i="5"/>
  <c r="R30" i="5" s="1" a="1"/>
  <c r="R30" i="5" s="1"/>
  <c r="V29" i="5"/>
  <c r="U29" i="5"/>
  <c r="T29" i="5"/>
  <c r="W33" i="6" l="1"/>
  <c r="P34" i="6"/>
  <c r="R34" i="6" s="1" a="1"/>
  <c r="R34" i="6" s="1"/>
  <c r="Q34" i="6" a="1"/>
  <c r="Q34" i="6" s="1"/>
  <c r="S34" i="6" s="1"/>
  <c r="O35" i="6"/>
  <c r="W29" i="5"/>
  <c r="S30" i="5"/>
  <c r="O31" i="5"/>
  <c r="V34" i="6" l="1"/>
  <c r="T34" i="6"/>
  <c r="U34" i="6"/>
  <c r="P35" i="6"/>
  <c r="R35" i="6" s="1" a="1"/>
  <c r="R35" i="6" s="1"/>
  <c r="Q35" i="6" a="1"/>
  <c r="Q35" i="6" s="1"/>
  <c r="S35" i="6" s="1"/>
  <c r="Q31" i="5" a="1"/>
  <c r="Q31" i="5" s="1"/>
  <c r="P31" i="5"/>
  <c r="R31" i="5" s="1" a="1"/>
  <c r="R31" i="5" s="1"/>
  <c r="U30" i="5"/>
  <c r="V30" i="5"/>
  <c r="T30" i="5"/>
  <c r="V35" i="6" l="1"/>
  <c r="T35" i="6"/>
  <c r="U35" i="6"/>
  <c r="W34" i="6"/>
  <c r="O36" i="6"/>
  <c r="W30" i="5"/>
  <c r="S31" i="5"/>
  <c r="T31" i="5" s="1"/>
  <c r="O32" i="5"/>
  <c r="W35" i="6" l="1"/>
  <c r="Q36" i="6" a="1"/>
  <c r="Q36" i="6" s="1"/>
  <c r="S36" i="6" s="1"/>
  <c r="P36" i="6"/>
  <c r="R36" i="6" s="1" a="1"/>
  <c r="R36" i="6" s="1"/>
  <c r="V31" i="5"/>
  <c r="U31" i="5"/>
  <c r="Q32" i="5" a="1"/>
  <c r="Q32" i="5" s="1"/>
  <c r="P32" i="5"/>
  <c r="R32" i="5" s="1" a="1"/>
  <c r="R32" i="5" s="1"/>
  <c r="W31" i="5" l="1"/>
  <c r="T36" i="6"/>
  <c r="V36" i="6"/>
  <c r="U36" i="6"/>
  <c r="O37" i="6"/>
  <c r="S32" i="5"/>
  <c r="U32" i="5" s="1"/>
  <c r="O33" i="5"/>
  <c r="W36" i="6" l="1"/>
  <c r="P37" i="6"/>
  <c r="R37" i="6" s="1" a="1"/>
  <c r="R37" i="6" s="1"/>
  <c r="Q37" i="6" a="1"/>
  <c r="Q37" i="6" s="1"/>
  <c r="S37" i="6" s="1"/>
  <c r="V32" i="5"/>
  <c r="T32" i="5"/>
  <c r="W32" i="5" s="1"/>
  <c r="P33" i="5"/>
  <c r="R33" i="5" s="1" a="1"/>
  <c r="R33" i="5" s="1"/>
  <c r="Q33" i="5" a="1"/>
  <c r="Q33" i="5" s="1"/>
  <c r="T37" i="6" l="1"/>
  <c r="V37" i="6"/>
  <c r="U37" i="6"/>
  <c r="W37" i="6" s="1"/>
  <c r="O38" i="6"/>
  <c r="S33" i="5"/>
  <c r="T33" i="5" s="1"/>
  <c r="O34" i="5"/>
  <c r="P38" i="6" l="1"/>
  <c r="R38" i="6" s="1" a="1"/>
  <c r="R38" i="6" s="1"/>
  <c r="Q38" i="6" a="1"/>
  <c r="Q38" i="6" s="1"/>
  <c r="S38" i="6" s="1"/>
  <c r="U33" i="5"/>
  <c r="V33" i="5"/>
  <c r="P34" i="5"/>
  <c r="R34" i="5" s="1" a="1"/>
  <c r="R34" i="5" s="1"/>
  <c r="Q34" i="5" a="1"/>
  <c r="Q34" i="5" s="1"/>
  <c r="W33" i="5" l="1"/>
  <c r="V38" i="6"/>
  <c r="U38" i="6"/>
  <c r="T38" i="6"/>
  <c r="W38" i="6" s="1"/>
  <c r="O39" i="6"/>
  <c r="S34" i="5"/>
  <c r="T34" i="5" s="1"/>
  <c r="O35" i="5"/>
  <c r="Q39" i="6" l="1" a="1"/>
  <c r="Q39" i="6" s="1"/>
  <c r="S39" i="6" s="1"/>
  <c r="P39" i="6"/>
  <c r="R39" i="6" s="1" a="1"/>
  <c r="R39" i="6" s="1"/>
  <c r="V34" i="5"/>
  <c r="U34" i="5"/>
  <c r="P35" i="5"/>
  <c r="R35" i="5" s="1" a="1"/>
  <c r="R35" i="5" s="1"/>
  <c r="Q35" i="5" a="1"/>
  <c r="Q35" i="5" s="1"/>
  <c r="W34" i="5" l="1"/>
  <c r="U39" i="6"/>
  <c r="V39" i="6"/>
  <c r="T39" i="6"/>
  <c r="O40" i="6"/>
  <c r="P40" i="6" s="1"/>
  <c r="R40" i="6" s="1" a="1"/>
  <c r="R40" i="6" s="1"/>
  <c r="Q40" i="6" a="1"/>
  <c r="Q40" i="6" s="1"/>
  <c r="S35" i="5"/>
  <c r="T35" i="5" s="1"/>
  <c r="O36" i="5"/>
  <c r="S40" i="6" l="1"/>
  <c r="W39" i="6"/>
  <c r="O41" i="6"/>
  <c r="V35" i="5"/>
  <c r="U35" i="5"/>
  <c r="Q36" i="5" a="1"/>
  <c r="Q36" i="5" s="1"/>
  <c r="P36" i="5"/>
  <c r="R36" i="5" s="1" a="1"/>
  <c r="R36" i="5" s="1"/>
  <c r="U40" i="6" l="1"/>
  <c r="T40" i="6"/>
  <c r="V40" i="6"/>
  <c r="Q41" i="6" a="1"/>
  <c r="Q41" i="6" s="1"/>
  <c r="S41" i="6" s="1"/>
  <c r="P41" i="6"/>
  <c r="R41" i="6" s="1" a="1"/>
  <c r="R41" i="6" s="1"/>
  <c r="W35" i="5"/>
  <c r="S36" i="5"/>
  <c r="V36" i="5" s="1"/>
  <c r="O37" i="5"/>
  <c r="V41" i="6" l="1"/>
  <c r="U41" i="6"/>
  <c r="T41" i="6"/>
  <c r="W40" i="6"/>
  <c r="O42" i="6"/>
  <c r="T36" i="5"/>
  <c r="U36" i="5"/>
  <c r="Q37" i="5" a="1"/>
  <c r="Q37" i="5" s="1"/>
  <c r="P37" i="5"/>
  <c r="R37" i="5" s="1" a="1"/>
  <c r="R37" i="5" s="1"/>
  <c r="W41" i="6" l="1"/>
  <c r="P42" i="6"/>
  <c r="R42" i="6" s="1" a="1"/>
  <c r="R42" i="6" s="1"/>
  <c r="O43" i="6"/>
  <c r="Q42" i="6" a="1"/>
  <c r="Q42" i="6" s="1"/>
  <c r="S42" i="6" s="1"/>
  <c r="W36" i="5"/>
  <c r="S37" i="5"/>
  <c r="V37" i="5" s="1"/>
  <c r="O38" i="5"/>
  <c r="V42" i="6" l="1"/>
  <c r="T42" i="6"/>
  <c r="W42" i="6" s="1"/>
  <c r="U42" i="6"/>
  <c r="P43" i="6"/>
  <c r="R43" i="6" s="1" a="1"/>
  <c r="R43" i="6" s="1"/>
  <c r="Q43" i="6" a="1"/>
  <c r="Q43" i="6" s="1"/>
  <c r="S43" i="6" s="1"/>
  <c r="T37" i="5"/>
  <c r="U37" i="5"/>
  <c r="P38" i="5"/>
  <c r="R38" i="5" s="1" a="1"/>
  <c r="R38" i="5" s="1"/>
  <c r="Q38" i="5" a="1"/>
  <c r="Q38" i="5" s="1"/>
  <c r="W37" i="5" l="1"/>
  <c r="V43" i="6"/>
  <c r="T43" i="6"/>
  <c r="W43" i="6" s="1"/>
  <c r="U43" i="6"/>
  <c r="O44" i="6"/>
  <c r="S38" i="5"/>
  <c r="V38" i="5" s="1"/>
  <c r="O39" i="5"/>
  <c r="Q44" i="6" l="1" a="1"/>
  <c r="Q44" i="6" s="1"/>
  <c r="S44" i="6" s="1"/>
  <c r="P44" i="6"/>
  <c r="R44" i="6" s="1" a="1"/>
  <c r="R44" i="6" s="1"/>
  <c r="T38" i="5"/>
  <c r="U38" i="5"/>
  <c r="Q39" i="5" a="1"/>
  <c r="Q39" i="5" s="1"/>
  <c r="P39" i="5"/>
  <c r="R39" i="5" s="1" a="1"/>
  <c r="R39" i="5" s="1"/>
  <c r="T44" i="6" l="1"/>
  <c r="V44" i="6"/>
  <c r="U44" i="6"/>
  <c r="O45" i="6"/>
  <c r="W38" i="5"/>
  <c r="S39" i="5"/>
  <c r="T39" i="5" s="1"/>
  <c r="O40" i="5"/>
  <c r="W44" i="6" l="1"/>
  <c r="Q45" i="6" a="1"/>
  <c r="Q45" i="6" s="1"/>
  <c r="S45" i="6" s="1"/>
  <c r="P45" i="6"/>
  <c r="R45" i="6" s="1" a="1"/>
  <c r="R45" i="6" s="1"/>
  <c r="V39" i="5"/>
  <c r="U39" i="5"/>
  <c r="P40" i="5"/>
  <c r="R40" i="5" s="1" a="1"/>
  <c r="R40" i="5" s="1"/>
  <c r="Q40" i="5" a="1"/>
  <c r="Q40" i="5" s="1"/>
  <c r="V45" i="6" l="1"/>
  <c r="U45" i="6"/>
  <c r="T45" i="6"/>
  <c r="W45" i="6" s="1"/>
  <c r="O46" i="6"/>
  <c r="W39" i="5"/>
  <c r="S40" i="5"/>
  <c r="V40" i="5" s="1"/>
  <c r="O41" i="5"/>
  <c r="P46" i="6" l="1"/>
  <c r="R46" i="6" s="1" a="1"/>
  <c r="R46" i="6" s="1"/>
  <c r="Q46" i="6" a="1"/>
  <c r="Q46" i="6" s="1"/>
  <c r="S46" i="6" s="1"/>
  <c r="O47" i="6"/>
  <c r="U40" i="5"/>
  <c r="T40" i="5"/>
  <c r="W40" i="5" s="1"/>
  <c r="P41" i="5"/>
  <c r="R41" i="5" s="1" a="1"/>
  <c r="R41" i="5" s="1"/>
  <c r="Q41" i="5" a="1"/>
  <c r="Q41" i="5" s="1"/>
  <c r="V46" i="6" l="1"/>
  <c r="U46" i="6"/>
  <c r="T46" i="6"/>
  <c r="W46" i="6" s="1"/>
  <c r="Q47" i="6" a="1"/>
  <c r="Q47" i="6" s="1"/>
  <c r="S47" i="6" s="1"/>
  <c r="P47" i="6"/>
  <c r="R47" i="6" s="1" a="1"/>
  <c r="R47" i="6" s="1"/>
  <c r="S41" i="5"/>
  <c r="V41" i="5" s="1"/>
  <c r="O42" i="5"/>
  <c r="U47" i="6" l="1"/>
  <c r="V47" i="6"/>
  <c r="T47" i="6"/>
  <c r="O48" i="6"/>
  <c r="T41" i="5"/>
  <c r="U41" i="5"/>
  <c r="W41" i="5" s="1"/>
  <c r="Q42" i="5" a="1"/>
  <c r="Q42" i="5" s="1"/>
  <c r="P42" i="5"/>
  <c r="R42" i="5" s="1" a="1"/>
  <c r="R42" i="5" s="1"/>
  <c r="P48" i="6" l="1"/>
  <c r="R48" i="6" s="1" a="1"/>
  <c r="R48" i="6" s="1"/>
  <c r="Q48" i="6" a="1"/>
  <c r="Q48" i="6" s="1"/>
  <c r="S48" i="6" s="1"/>
  <c r="W47" i="6"/>
  <c r="S42" i="5"/>
  <c r="O43" i="5"/>
  <c r="U48" i="6" l="1"/>
  <c r="T48" i="6"/>
  <c r="V48" i="6"/>
  <c r="O49" i="6"/>
  <c r="P43" i="5"/>
  <c r="R43" i="5" s="1" a="1"/>
  <c r="R43" i="5" s="1"/>
  <c r="Q43" i="5" a="1"/>
  <c r="Q43" i="5" s="1"/>
  <c r="V42" i="5"/>
  <c r="T42" i="5"/>
  <c r="U42" i="5"/>
  <c r="Q49" i="6" l="1" a="1"/>
  <c r="Q49" i="6" s="1"/>
  <c r="S49" i="6" s="1"/>
  <c r="P49" i="6"/>
  <c r="R49" i="6" s="1" a="1"/>
  <c r="R49" i="6" s="1"/>
  <c r="O50" i="6"/>
  <c r="W48" i="6"/>
  <c r="P50" i="6"/>
  <c r="R50" i="6" s="1" a="1"/>
  <c r="R50" i="6" s="1"/>
  <c r="O51" i="6"/>
  <c r="Q50" i="6" a="1"/>
  <c r="Q50" i="6" s="1"/>
  <c r="W42" i="5"/>
  <c r="S43" i="5"/>
  <c r="T43" i="5" s="1"/>
  <c r="O44" i="5"/>
  <c r="V49" i="6" l="1"/>
  <c r="U49" i="6"/>
  <c r="T49" i="6"/>
  <c r="S50" i="6"/>
  <c r="P51" i="6"/>
  <c r="R51" i="6" s="1" a="1"/>
  <c r="R51" i="6" s="1"/>
  <c r="Q51" i="6" a="1"/>
  <c r="Q51" i="6" s="1"/>
  <c r="S51" i="6" s="1"/>
  <c r="U43" i="5"/>
  <c r="V43" i="5"/>
  <c r="Q44" i="5" a="1"/>
  <c r="Q44" i="5" s="1"/>
  <c r="P44" i="5"/>
  <c r="R44" i="5" s="1" a="1"/>
  <c r="R44" i="5" s="1"/>
  <c r="W43" i="5" l="1"/>
  <c r="V51" i="6"/>
  <c r="T51" i="6"/>
  <c r="U51" i="6"/>
  <c r="V50" i="6"/>
  <c r="T50" i="6"/>
  <c r="U50" i="6"/>
  <c r="W49" i="6"/>
  <c r="O52" i="6"/>
  <c r="S44" i="5"/>
  <c r="O45" i="5"/>
  <c r="W50" i="6" l="1"/>
  <c r="W51" i="6"/>
  <c r="Q52" i="6" a="1"/>
  <c r="Q52" i="6" s="1"/>
  <c r="S52" i="6" s="1"/>
  <c r="P52" i="6"/>
  <c r="R52" i="6" s="1" a="1"/>
  <c r="R52" i="6" s="1"/>
  <c r="P45" i="5"/>
  <c r="R45" i="5" s="1" a="1"/>
  <c r="R45" i="5" s="1"/>
  <c r="Q45" i="5" a="1"/>
  <c r="Q45" i="5" s="1"/>
  <c r="S45" i="5" s="1"/>
  <c r="U44" i="5"/>
  <c r="V44" i="5"/>
  <c r="T44" i="5"/>
  <c r="U52" i="6" l="1"/>
  <c r="V52" i="6"/>
  <c r="T52" i="6"/>
  <c r="W52" i="6" s="1"/>
  <c r="O53" i="6"/>
  <c r="W44" i="5"/>
  <c r="V45" i="5"/>
  <c r="U45" i="5"/>
  <c r="T45" i="5"/>
  <c r="O46" i="5"/>
  <c r="Q53" i="6" l="1" a="1"/>
  <c r="Q53" i="6" s="1"/>
  <c r="S53" i="6" s="1"/>
  <c r="P53" i="6"/>
  <c r="R53" i="6" s="1" a="1"/>
  <c r="R53" i="6" s="1"/>
  <c r="W45" i="5"/>
  <c r="Q46" i="5" a="1"/>
  <c r="Q46" i="5" s="1"/>
  <c r="P46" i="5"/>
  <c r="R46" i="5" s="1" a="1"/>
  <c r="R46" i="5" s="1"/>
  <c r="S46" i="5" s="1"/>
  <c r="V53" i="6" l="1"/>
  <c r="T53" i="6"/>
  <c r="W53" i="6" s="1"/>
  <c r="U53" i="6"/>
  <c r="O54" i="6"/>
  <c r="T46" i="5"/>
  <c r="U46" i="5"/>
  <c r="V46" i="5"/>
  <c r="O47" i="5"/>
  <c r="Q54" i="6" l="1" a="1"/>
  <c r="Q54" i="6" s="1"/>
  <c r="S54" i="6" s="1"/>
  <c r="P54" i="6"/>
  <c r="R54" i="6" s="1" a="1"/>
  <c r="R54" i="6" s="1"/>
  <c r="Q47" i="5" a="1"/>
  <c r="Q47" i="5" s="1"/>
  <c r="P47" i="5"/>
  <c r="R47" i="5" s="1" a="1"/>
  <c r="R47" i="5" s="1"/>
  <c r="W46" i="5"/>
  <c r="V54" i="6" l="1"/>
  <c r="U54" i="6"/>
  <c r="T54" i="6"/>
  <c r="O55" i="6"/>
  <c r="S47" i="5"/>
  <c r="V47" i="5" s="1"/>
  <c r="U47" i="5"/>
  <c r="O48" i="5"/>
  <c r="T47" i="5" l="1"/>
  <c r="W54" i="6"/>
  <c r="Q55" i="6" a="1"/>
  <c r="Q55" i="6" s="1"/>
  <c r="S55" i="6" s="1"/>
  <c r="P55" i="6"/>
  <c r="R55" i="6" s="1" a="1"/>
  <c r="R55" i="6" s="1"/>
  <c r="Q48" i="5" a="1"/>
  <c r="Q48" i="5" s="1"/>
  <c r="P48" i="5"/>
  <c r="R48" i="5" s="1" a="1"/>
  <c r="R48" i="5" s="1"/>
  <c r="W47" i="5"/>
  <c r="V55" i="6" l="1"/>
  <c r="T55" i="6"/>
  <c r="U55" i="6"/>
  <c r="O56" i="6"/>
  <c r="Q56" i="6" s="1" a="1"/>
  <c r="Q56" i="6" s="1"/>
  <c r="P56" i="6"/>
  <c r="R56" i="6" s="1" a="1"/>
  <c r="R56" i="6" s="1"/>
  <c r="S48" i="5"/>
  <c r="V48" i="5" s="1"/>
  <c r="O49" i="5"/>
  <c r="S56" i="6" l="1"/>
  <c r="W55" i="6"/>
  <c r="O57" i="6"/>
  <c r="U48" i="5"/>
  <c r="T48" i="5"/>
  <c r="W48" i="5" s="1"/>
  <c r="P49" i="5"/>
  <c r="R49" i="5" s="1" a="1"/>
  <c r="R49" i="5" s="1"/>
  <c r="Q49" i="5" a="1"/>
  <c r="Q49" i="5" s="1"/>
  <c r="V56" i="6" l="1"/>
  <c r="U56" i="6"/>
  <c r="T56" i="6"/>
  <c r="W56" i="6" s="1"/>
  <c r="Q57" i="6" a="1"/>
  <c r="Q57" i="6" s="1"/>
  <c r="S57" i="6" s="1"/>
  <c r="P57" i="6"/>
  <c r="R57" i="6" s="1" a="1"/>
  <c r="R57" i="6" s="1"/>
  <c r="S49" i="5"/>
  <c r="T49" i="5" s="1"/>
  <c r="O50" i="5"/>
  <c r="T57" i="6" l="1"/>
  <c r="U57" i="6"/>
  <c r="V57" i="6"/>
  <c r="W57" i="6" s="1"/>
  <c r="O58" i="6"/>
  <c r="V49" i="5"/>
  <c r="U49" i="5"/>
  <c r="W49" i="5" s="1"/>
  <c r="Q50" i="5" a="1"/>
  <c r="Q50" i="5" s="1"/>
  <c r="P50" i="5"/>
  <c r="R50" i="5" s="1" a="1"/>
  <c r="R50" i="5" s="1"/>
  <c r="P58" i="6" l="1"/>
  <c r="R58" i="6" s="1" a="1"/>
  <c r="R58" i="6" s="1"/>
  <c r="Q58" i="6" a="1"/>
  <c r="Q58" i="6" s="1"/>
  <c r="S58" i="6" s="1"/>
  <c r="O59" i="6"/>
  <c r="S50" i="5"/>
  <c r="V50" i="5" s="1"/>
  <c r="O51" i="5"/>
  <c r="V58" i="6" l="1"/>
  <c r="U58" i="6"/>
  <c r="T58" i="6"/>
  <c r="Q59" i="6" a="1"/>
  <c r="Q59" i="6" s="1"/>
  <c r="S59" i="6" s="1"/>
  <c r="P59" i="6"/>
  <c r="R59" i="6" s="1" a="1"/>
  <c r="R59" i="6" s="1"/>
  <c r="T50" i="5"/>
  <c r="U50" i="5"/>
  <c r="P51" i="5"/>
  <c r="R51" i="5" s="1" a="1"/>
  <c r="R51" i="5" s="1"/>
  <c r="Q51" i="5" a="1"/>
  <c r="Q51" i="5" s="1"/>
  <c r="U59" i="6" l="1"/>
  <c r="V59" i="6"/>
  <c r="T59" i="6"/>
  <c r="W58" i="6"/>
  <c r="O60" i="6"/>
  <c r="W50" i="5"/>
  <c r="O52" i="5"/>
  <c r="P52" i="5" s="1"/>
  <c r="R52" i="5" s="1" a="1"/>
  <c r="R52" i="5" s="1"/>
  <c r="S51" i="5"/>
  <c r="Q52" i="5" l="1" a="1"/>
  <c r="Q52" i="5" s="1"/>
  <c r="S52" i="5" s="1"/>
  <c r="V52" i="5" s="1"/>
  <c r="W59" i="6"/>
  <c r="Q60" i="6" a="1"/>
  <c r="Q60" i="6" s="1"/>
  <c r="S60" i="6" s="1"/>
  <c r="P60" i="6"/>
  <c r="R60" i="6" s="1" a="1"/>
  <c r="R60" i="6" s="1"/>
  <c r="O53" i="5"/>
  <c r="U51" i="5"/>
  <c r="V51" i="5"/>
  <c r="T51" i="5"/>
  <c r="U60" i="6" l="1"/>
  <c r="V60" i="6"/>
  <c r="T60" i="6"/>
  <c r="O61" i="6"/>
  <c r="U52" i="5"/>
  <c r="T52" i="5"/>
  <c r="W52" i="5" s="1"/>
  <c r="W51" i="5"/>
  <c r="P53" i="5"/>
  <c r="R53" i="5" s="1" a="1"/>
  <c r="R53" i="5" s="1"/>
  <c r="Q53" i="5" a="1"/>
  <c r="Q53" i="5" s="1"/>
  <c r="W60" i="6" l="1"/>
  <c r="Q61" i="6" a="1"/>
  <c r="Q61" i="6" s="1"/>
  <c r="S61" i="6" s="1"/>
  <c r="P61" i="6"/>
  <c r="R61" i="6" s="1" a="1"/>
  <c r="R61" i="6" s="1"/>
  <c r="O54" i="5"/>
  <c r="S53" i="5"/>
  <c r="T61" i="6" l="1"/>
  <c r="V61" i="6"/>
  <c r="U61" i="6"/>
  <c r="O62" i="6"/>
  <c r="T53" i="5"/>
  <c r="V53" i="5"/>
  <c r="U53" i="5"/>
  <c r="Q54" i="5" a="1"/>
  <c r="Q54" i="5" s="1"/>
  <c r="P54" i="5"/>
  <c r="R54" i="5" s="1" a="1"/>
  <c r="R54" i="5" s="1"/>
  <c r="W61" i="6" l="1"/>
  <c r="Q62" i="6" a="1"/>
  <c r="Q62" i="6" s="1"/>
  <c r="S62" i="6" s="1"/>
  <c r="P62" i="6"/>
  <c r="R62" i="6" s="1" a="1"/>
  <c r="R62" i="6" s="1"/>
  <c r="S54" i="5"/>
  <c r="T54" i="5" s="1"/>
  <c r="O55" i="5"/>
  <c r="W53" i="5"/>
  <c r="V62" i="6" l="1"/>
  <c r="U62" i="6"/>
  <c r="T62" i="6"/>
  <c r="W62" i="6" s="1"/>
  <c r="O63" i="6"/>
  <c r="U54" i="5"/>
  <c r="V54" i="5"/>
  <c r="Q55" i="5" a="1"/>
  <c r="Q55" i="5" s="1"/>
  <c r="P55" i="5"/>
  <c r="R55" i="5" s="1" a="1"/>
  <c r="R55" i="5" s="1"/>
  <c r="W54" i="5" l="1"/>
  <c r="Q63" i="6" a="1"/>
  <c r="Q63" i="6" s="1"/>
  <c r="S63" i="6" s="1"/>
  <c r="P63" i="6"/>
  <c r="R63" i="6" s="1" a="1"/>
  <c r="R63" i="6" s="1"/>
  <c r="O64" i="6"/>
  <c r="S55" i="5"/>
  <c r="T55" i="5" s="1"/>
  <c r="O56" i="5"/>
  <c r="V63" i="6" l="1"/>
  <c r="U63" i="6"/>
  <c r="T63" i="6"/>
  <c r="W63" i="6" s="1"/>
  <c r="P64" i="6"/>
  <c r="R64" i="6" s="1" a="1"/>
  <c r="R64" i="6" s="1"/>
  <c r="Q64" i="6" a="1"/>
  <c r="Q64" i="6" s="1"/>
  <c r="S64" i="6" s="1"/>
  <c r="U55" i="5"/>
  <c r="V55" i="5"/>
  <c r="P56" i="5"/>
  <c r="R56" i="5" s="1" a="1"/>
  <c r="R56" i="5" s="1"/>
  <c r="Q56" i="5" a="1"/>
  <c r="Q56" i="5" s="1"/>
  <c r="W55" i="5" l="1"/>
  <c r="V64" i="6"/>
  <c r="U64" i="6"/>
  <c r="T64" i="6"/>
  <c r="W64" i="6" s="1"/>
  <c r="O65" i="6"/>
  <c r="S56" i="5"/>
  <c r="V56" i="5" s="1"/>
  <c r="O57" i="5"/>
  <c r="Q65" i="6" l="1" a="1"/>
  <c r="Q65" i="6" s="1"/>
  <c r="S65" i="6" s="1"/>
  <c r="P65" i="6"/>
  <c r="R65" i="6" s="1" a="1"/>
  <c r="R65" i="6" s="1"/>
  <c r="U56" i="5"/>
  <c r="T56" i="5"/>
  <c r="W56" i="5" s="1"/>
  <c r="P57" i="5"/>
  <c r="R57" i="5" s="1" a="1"/>
  <c r="R57" i="5" s="1"/>
  <c r="Q57" i="5" a="1"/>
  <c r="Q57" i="5" s="1"/>
  <c r="T65" i="6" l="1"/>
  <c r="U65" i="6"/>
  <c r="W65" i="6" s="1"/>
  <c r="V65" i="6"/>
  <c r="O66" i="6"/>
  <c r="S57" i="5"/>
  <c r="T57" i="5" s="1"/>
  <c r="O58" i="5"/>
  <c r="P66" i="6" l="1"/>
  <c r="R66" i="6" s="1" a="1"/>
  <c r="R66" i="6" s="1"/>
  <c r="Q66" i="6" a="1"/>
  <c r="Q66" i="6" s="1"/>
  <c r="S66" i="6" s="1"/>
  <c r="O67" i="6"/>
  <c r="U57" i="5"/>
  <c r="V57" i="5"/>
  <c r="W57" i="5" s="1"/>
  <c r="Q58" i="5" a="1"/>
  <c r="Q58" i="5" s="1"/>
  <c r="P58" i="5"/>
  <c r="R58" i="5" s="1" a="1"/>
  <c r="R58" i="5" s="1"/>
  <c r="U66" i="6" l="1"/>
  <c r="V66" i="6"/>
  <c r="T66" i="6"/>
  <c r="W66" i="6" s="1"/>
  <c r="Q67" i="6" a="1"/>
  <c r="Q67" i="6" s="1"/>
  <c r="S67" i="6" s="1"/>
  <c r="P67" i="6"/>
  <c r="R67" i="6" s="1" a="1"/>
  <c r="R67" i="6" s="1"/>
  <c r="O68" i="6"/>
  <c r="S58" i="5"/>
  <c r="V58" i="5" s="1"/>
  <c r="O59" i="5"/>
  <c r="V67" i="6" l="1"/>
  <c r="T67" i="6"/>
  <c r="U67" i="6"/>
  <c r="Q68" i="6" a="1"/>
  <c r="Q68" i="6" s="1"/>
  <c r="S68" i="6" s="1"/>
  <c r="P68" i="6"/>
  <c r="R68" i="6" s="1" a="1"/>
  <c r="R68" i="6" s="1"/>
  <c r="T58" i="5"/>
  <c r="U58" i="5"/>
  <c r="Q59" i="5" a="1"/>
  <c r="Q59" i="5" s="1"/>
  <c r="P59" i="5"/>
  <c r="R59" i="5" s="1" a="1"/>
  <c r="R59" i="5" s="1"/>
  <c r="U68" i="6" l="1"/>
  <c r="V68" i="6"/>
  <c r="T68" i="6"/>
  <c r="W68" i="6" s="1"/>
  <c r="W67" i="6"/>
  <c r="O69" i="6"/>
  <c r="S59" i="5"/>
  <c r="V59" i="5" s="1"/>
  <c r="W58" i="5"/>
  <c r="O60" i="5"/>
  <c r="Q69" i="6" l="1" a="1"/>
  <c r="Q69" i="6" s="1"/>
  <c r="S69" i="6" s="1"/>
  <c r="P69" i="6"/>
  <c r="R69" i="6" s="1" a="1"/>
  <c r="R69" i="6" s="1"/>
  <c r="T59" i="5"/>
  <c r="U59" i="5"/>
  <c r="W59" i="5" s="1"/>
  <c r="Q60" i="5" a="1"/>
  <c r="Q60" i="5" s="1"/>
  <c r="P60" i="5"/>
  <c r="R60" i="5" s="1" a="1"/>
  <c r="R60" i="5" s="1"/>
  <c r="V69" i="6" l="1"/>
  <c r="T69" i="6"/>
  <c r="U69" i="6"/>
  <c r="O70" i="6"/>
  <c r="Q70" i="6" a="1"/>
  <c r="Q70" i="6" s="1"/>
  <c r="P70" i="6"/>
  <c r="R70" i="6" s="1" a="1"/>
  <c r="R70" i="6" s="1"/>
  <c r="S60" i="5"/>
  <c r="V60" i="5" s="1"/>
  <c r="O61" i="5"/>
  <c r="S70" i="6" l="1"/>
  <c r="W69" i="6"/>
  <c r="O71" i="6"/>
  <c r="U60" i="5"/>
  <c r="T60" i="5"/>
  <c r="W60" i="5" s="1"/>
  <c r="Q61" i="5" a="1"/>
  <c r="Q61" i="5" s="1"/>
  <c r="P61" i="5"/>
  <c r="R61" i="5" s="1" a="1"/>
  <c r="R61" i="5" s="1"/>
  <c r="V70" i="6" l="1"/>
  <c r="U70" i="6"/>
  <c r="T70" i="6"/>
  <c r="Q71" i="6" a="1"/>
  <c r="Q71" i="6" s="1"/>
  <c r="S71" i="6" s="1"/>
  <c r="P71" i="6"/>
  <c r="R71" i="6" s="1" a="1"/>
  <c r="R71" i="6" s="1"/>
  <c r="S61" i="5"/>
  <c r="T61" i="5" s="1"/>
  <c r="O62" i="5"/>
  <c r="Q62" i="5" s="1" a="1"/>
  <c r="Q62" i="5" s="1"/>
  <c r="P62" i="5" l="1"/>
  <c r="R62" i="5" s="1" a="1"/>
  <c r="R62" i="5" s="1"/>
  <c r="V71" i="6"/>
  <c r="U71" i="6"/>
  <c r="T71" i="6"/>
  <c r="W70" i="6"/>
  <c r="O72" i="6"/>
  <c r="O73" i="6" s="1"/>
  <c r="P72" i="6"/>
  <c r="R72" i="6" s="1" a="1"/>
  <c r="R72" i="6" s="1"/>
  <c r="Q72" i="6" a="1"/>
  <c r="Q72" i="6" s="1"/>
  <c r="V61" i="5"/>
  <c r="U61" i="5"/>
  <c r="S62" i="5"/>
  <c r="U62" i="5" s="1"/>
  <c r="O63" i="5"/>
  <c r="P63" i="5" s="1"/>
  <c r="R63" i="5" s="1" a="1"/>
  <c r="R63" i="5" s="1"/>
  <c r="W61" i="5" l="1"/>
  <c r="V62" i="5"/>
  <c r="T62" i="5"/>
  <c r="W62" i="5" s="1"/>
  <c r="S72" i="6"/>
  <c r="W71" i="6"/>
  <c r="Q73" i="6" a="1"/>
  <c r="Q73" i="6" s="1"/>
  <c r="S73" i="6" s="1"/>
  <c r="P73" i="6"/>
  <c r="R73" i="6" s="1" a="1"/>
  <c r="R73" i="6" s="1"/>
  <c r="Q63" i="5" a="1"/>
  <c r="Q63" i="5" s="1"/>
  <c r="S63" i="5" s="1"/>
  <c r="O64" i="5"/>
  <c r="Q64" i="5" s="1" a="1"/>
  <c r="Q64" i="5" s="1"/>
  <c r="P64" i="5" l="1"/>
  <c r="R64" i="5" s="1" a="1"/>
  <c r="R64" i="5" s="1"/>
  <c r="S64" i="5" s="1"/>
  <c r="U64" i="5" s="1"/>
  <c r="T73" i="6"/>
  <c r="U73" i="6"/>
  <c r="V73" i="6"/>
  <c r="W73" i="6" s="1"/>
  <c r="V72" i="6"/>
  <c r="U72" i="6"/>
  <c r="T72" i="6"/>
  <c r="W72" i="6" s="1"/>
  <c r="O74" i="6"/>
  <c r="T63" i="5"/>
  <c r="U63" i="5"/>
  <c r="V63" i="5"/>
  <c r="O65" i="5" l="1"/>
  <c r="P65" i="5" s="1"/>
  <c r="R65" i="5" s="1" a="1"/>
  <c r="R65" i="5" s="1"/>
  <c r="W63" i="5"/>
  <c r="P74" i="6"/>
  <c r="R74" i="6" s="1" a="1"/>
  <c r="R74" i="6" s="1"/>
  <c r="Q74" i="6" a="1"/>
  <c r="Q74" i="6" s="1"/>
  <c r="S74" i="6" s="1"/>
  <c r="O75" i="6"/>
  <c r="T64" i="5"/>
  <c r="V64" i="5"/>
  <c r="Q65" i="5" a="1"/>
  <c r="Q65" i="5" s="1"/>
  <c r="S65" i="5" s="1"/>
  <c r="O66" i="5"/>
  <c r="Q66" i="5" s="1" a="1"/>
  <c r="Q66" i="5" s="1"/>
  <c r="V74" i="6" l="1"/>
  <c r="T74" i="6"/>
  <c r="U74" i="6"/>
  <c r="Q75" i="6" a="1"/>
  <c r="Q75" i="6" s="1"/>
  <c r="S75" i="6" s="1"/>
  <c r="P75" i="6"/>
  <c r="R75" i="6" s="1" a="1"/>
  <c r="R75" i="6" s="1"/>
  <c r="W64" i="5"/>
  <c r="U65" i="5"/>
  <c r="V65" i="5"/>
  <c r="T65" i="5"/>
  <c r="P66" i="5"/>
  <c r="R66" i="5" s="1" a="1"/>
  <c r="R66" i="5" s="1"/>
  <c r="S66" i="5" s="1"/>
  <c r="U75" i="6" l="1"/>
  <c r="W75" i="6" s="1"/>
  <c r="V75" i="6"/>
  <c r="T75" i="6"/>
  <c r="W74" i="6"/>
  <c r="O76" i="6"/>
  <c r="W65" i="5"/>
  <c r="O67" i="5"/>
  <c r="P67" i="5" s="1"/>
  <c r="R67" i="5" s="1" a="1"/>
  <c r="R67" i="5" s="1"/>
  <c r="V66" i="5"/>
  <c r="U66" i="5"/>
  <c r="T66" i="5"/>
  <c r="O68" i="5" l="1"/>
  <c r="P68" i="5" s="1"/>
  <c r="R68" i="5" s="1" a="1"/>
  <c r="R68" i="5" s="1"/>
  <c r="Q67" i="5" a="1"/>
  <c r="Q67" i="5" s="1"/>
  <c r="S67" i="5" s="1"/>
  <c r="Q76" i="6" a="1"/>
  <c r="Q76" i="6" s="1"/>
  <c r="S76" i="6" s="1"/>
  <c r="P76" i="6"/>
  <c r="R76" i="6" s="1" a="1"/>
  <c r="R76" i="6" s="1"/>
  <c r="W66" i="5"/>
  <c r="O69" i="5"/>
  <c r="P69" i="5" s="1"/>
  <c r="R69" i="5" s="1" a="1"/>
  <c r="R69" i="5" s="1"/>
  <c r="Q68" i="5" a="1"/>
  <c r="Q68" i="5" s="1"/>
  <c r="S68" i="5" s="1"/>
  <c r="U67" i="5" l="1"/>
  <c r="T67" i="5"/>
  <c r="U76" i="6"/>
  <c r="V76" i="6"/>
  <c r="T76" i="6"/>
  <c r="W76" i="6" s="1"/>
  <c r="O77" i="6"/>
  <c r="V67" i="5"/>
  <c r="Q69" i="5" a="1"/>
  <c r="Q69" i="5" s="1"/>
  <c r="S69" i="5" s="1"/>
  <c r="V68" i="5"/>
  <c r="T68" i="5"/>
  <c r="U68" i="5"/>
  <c r="O70" i="5"/>
  <c r="W67" i="5" l="1"/>
  <c r="Q77" i="6" a="1"/>
  <c r="Q77" i="6" s="1"/>
  <c r="S77" i="6" s="1"/>
  <c r="P77" i="6"/>
  <c r="R77" i="6" s="1" a="1"/>
  <c r="R77" i="6" s="1"/>
  <c r="V69" i="5"/>
  <c r="T69" i="5"/>
  <c r="U69" i="5"/>
  <c r="W68" i="5"/>
  <c r="P70" i="5"/>
  <c r="R70" i="5" s="1" a="1"/>
  <c r="R70" i="5" s="1"/>
  <c r="Q70" i="5" a="1"/>
  <c r="Q70" i="5" s="1"/>
  <c r="W69" i="5" l="1"/>
  <c r="T77" i="6"/>
  <c r="V77" i="6"/>
  <c r="U77" i="6"/>
  <c r="O78" i="6"/>
  <c r="S70" i="5"/>
  <c r="O71" i="5"/>
  <c r="W77" i="6" l="1"/>
  <c r="P78" i="6"/>
  <c r="R78" i="6" s="1" a="1"/>
  <c r="R78" i="6" s="1"/>
  <c r="Q78" i="6" a="1"/>
  <c r="Q78" i="6" s="1"/>
  <c r="S78" i="6" s="1"/>
  <c r="P71" i="5"/>
  <c r="R71" i="5" s="1" a="1"/>
  <c r="R71" i="5" s="1"/>
  <c r="Q71" i="5" a="1"/>
  <c r="Q71" i="5" s="1"/>
  <c r="T70" i="5"/>
  <c r="V70" i="5"/>
  <c r="U70" i="5"/>
  <c r="V78" i="6" l="1"/>
  <c r="U78" i="6"/>
  <c r="T78" i="6"/>
  <c r="W78" i="6" s="1"/>
  <c r="O79" i="6"/>
  <c r="W70" i="5"/>
  <c r="S71" i="5"/>
  <c r="T71" i="5" s="1"/>
  <c r="O72" i="5"/>
  <c r="Q79" i="6" l="1" a="1"/>
  <c r="Q79" i="6" s="1"/>
  <c r="S79" i="6" s="1"/>
  <c r="P79" i="6"/>
  <c r="R79" i="6" s="1" a="1"/>
  <c r="R79" i="6" s="1"/>
  <c r="U71" i="5"/>
  <c r="V71" i="5"/>
  <c r="P72" i="5"/>
  <c r="R72" i="5" s="1" a="1"/>
  <c r="R72" i="5" s="1"/>
  <c r="Q72" i="5" a="1"/>
  <c r="Q72" i="5" s="1"/>
  <c r="W71" i="5" l="1"/>
  <c r="V79" i="6"/>
  <c r="T79" i="6"/>
  <c r="U79" i="6"/>
  <c r="O80" i="6"/>
  <c r="S72" i="5"/>
  <c r="T72" i="5" s="1"/>
  <c r="O73" i="5"/>
  <c r="W79" i="6" l="1"/>
  <c r="Q80" i="6" a="1"/>
  <c r="Q80" i="6" s="1"/>
  <c r="S80" i="6" s="1"/>
  <c r="P80" i="6"/>
  <c r="R80" i="6" s="1" a="1"/>
  <c r="R80" i="6" s="1"/>
  <c r="O81" i="6"/>
  <c r="V72" i="5"/>
  <c r="U72" i="5"/>
  <c r="W72" i="5" s="1"/>
  <c r="P73" i="5"/>
  <c r="R73" i="5" s="1" a="1"/>
  <c r="R73" i="5" s="1"/>
  <c r="Q73" i="5" a="1"/>
  <c r="Q73" i="5" s="1"/>
  <c r="V80" i="6" l="1"/>
  <c r="U80" i="6"/>
  <c r="T80" i="6"/>
  <c r="W80" i="6" s="1"/>
  <c r="Q81" i="6" a="1"/>
  <c r="Q81" i="6" s="1"/>
  <c r="S81" i="6" s="1"/>
  <c r="P81" i="6"/>
  <c r="R81" i="6" s="1" a="1"/>
  <c r="R81" i="6" s="1"/>
  <c r="S73" i="5"/>
  <c r="O74" i="5"/>
  <c r="T81" i="6" l="1"/>
  <c r="V81" i="6"/>
  <c r="U81" i="6"/>
  <c r="W81" i="6" s="1"/>
  <c r="O82" i="6"/>
  <c r="Q74" i="5" a="1"/>
  <c r="Q74" i="5" s="1"/>
  <c r="P74" i="5"/>
  <c r="R74" i="5" s="1" a="1"/>
  <c r="R74" i="5" s="1"/>
  <c r="U73" i="5"/>
  <c r="V73" i="5"/>
  <c r="T73" i="5"/>
  <c r="P82" i="6" l="1"/>
  <c r="R82" i="6" s="1" a="1"/>
  <c r="R82" i="6" s="1"/>
  <c r="O83" i="6"/>
  <c r="Q82" i="6" a="1"/>
  <c r="Q82" i="6" s="1"/>
  <c r="S82" i="6" s="1"/>
  <c r="W73" i="5"/>
  <c r="O75" i="5"/>
  <c r="Q75" i="5" s="1" a="1"/>
  <c r="Q75" i="5" s="1"/>
  <c r="S74" i="5"/>
  <c r="U82" i="6" l="1"/>
  <c r="V82" i="6"/>
  <c r="T82" i="6"/>
  <c r="W82" i="6" s="1"/>
  <c r="Q83" i="6" a="1"/>
  <c r="Q83" i="6" s="1"/>
  <c r="S83" i="6" s="1"/>
  <c r="P83" i="6"/>
  <c r="R83" i="6" s="1" a="1"/>
  <c r="R83" i="6" s="1"/>
  <c r="P75" i="5"/>
  <c r="R75" i="5" s="1" a="1"/>
  <c r="R75" i="5" s="1"/>
  <c r="S75" i="5" s="1"/>
  <c r="U75" i="5" s="1"/>
  <c r="U74" i="5"/>
  <c r="T74" i="5"/>
  <c r="V74" i="5"/>
  <c r="O76" i="5" l="1"/>
  <c r="P76" i="5" s="1"/>
  <c r="R76" i="5" s="1" a="1"/>
  <c r="R76" i="5" s="1"/>
  <c r="V83" i="6"/>
  <c r="U83" i="6"/>
  <c r="T83" i="6"/>
  <c r="O84" i="6"/>
  <c r="V75" i="5"/>
  <c r="T75" i="5"/>
  <c r="W75" i="5" s="1"/>
  <c r="W74" i="5"/>
  <c r="Q76" i="5" a="1"/>
  <c r="Q76" i="5" s="1"/>
  <c r="W83" i="6" l="1"/>
  <c r="Q84" i="6" a="1"/>
  <c r="Q84" i="6" s="1"/>
  <c r="S84" i="6" s="1"/>
  <c r="P84" i="6"/>
  <c r="R84" i="6" s="1" a="1"/>
  <c r="R84" i="6" s="1"/>
  <c r="S76" i="5"/>
  <c r="U76" i="5" s="1"/>
  <c r="O77" i="5"/>
  <c r="U84" i="6" l="1"/>
  <c r="V84" i="6"/>
  <c r="T84" i="6"/>
  <c r="W84" i="6" s="1"/>
  <c r="O85" i="6"/>
  <c r="T76" i="5"/>
  <c r="V76" i="5"/>
  <c r="P77" i="5"/>
  <c r="R77" i="5" s="1" a="1"/>
  <c r="R77" i="5" s="1"/>
  <c r="Q77" i="5" a="1"/>
  <c r="Q77" i="5" s="1"/>
  <c r="P85" i="6" l="1"/>
  <c r="R85" i="6" s="1" a="1"/>
  <c r="R85" i="6" s="1"/>
  <c r="Q85" i="6" a="1"/>
  <c r="Q85" i="6" s="1"/>
  <c r="S85" i="6" s="1"/>
  <c r="S77" i="5"/>
  <c r="T77" i="5" s="1"/>
  <c r="W76" i="5"/>
  <c r="O78" i="5"/>
  <c r="U85" i="6" l="1"/>
  <c r="V85" i="6"/>
  <c r="T85" i="6"/>
  <c r="W85" i="6" s="1"/>
  <c r="O86" i="6"/>
  <c r="U77" i="5"/>
  <c r="V77" i="5"/>
  <c r="Q78" i="5" a="1"/>
  <c r="Q78" i="5" s="1"/>
  <c r="P78" i="5"/>
  <c r="R78" i="5" s="1" a="1"/>
  <c r="R78" i="5" s="1"/>
  <c r="P86" i="6" l="1"/>
  <c r="R86" i="6" s="1" a="1"/>
  <c r="R86" i="6" s="1"/>
  <c r="Q86" i="6" a="1"/>
  <c r="Q86" i="6" s="1"/>
  <c r="S86" i="6" s="1"/>
  <c r="W77" i="5"/>
  <c r="S78" i="5"/>
  <c r="U78" i="5" s="1"/>
  <c r="O79" i="5"/>
  <c r="V86" i="6" l="1"/>
  <c r="U86" i="6"/>
  <c r="T86" i="6"/>
  <c r="O87" i="6"/>
  <c r="V78" i="5"/>
  <c r="T78" i="5"/>
  <c r="W78" i="5" s="1"/>
  <c r="Q79" i="5" a="1"/>
  <c r="Q79" i="5" s="1"/>
  <c r="P79" i="5"/>
  <c r="R79" i="5" s="1" a="1"/>
  <c r="R79" i="5" s="1"/>
  <c r="W86" i="6" l="1"/>
  <c r="Q87" i="6" a="1"/>
  <c r="Q87" i="6" s="1"/>
  <c r="S87" i="6" s="1"/>
  <c r="P87" i="6"/>
  <c r="R87" i="6" s="1" a="1"/>
  <c r="R87" i="6" s="1"/>
  <c r="O88" i="6"/>
  <c r="S79" i="5"/>
  <c r="V79" i="5" s="1"/>
  <c r="O80" i="5"/>
  <c r="V87" i="6" l="1"/>
  <c r="T87" i="6"/>
  <c r="W87" i="6" s="1"/>
  <c r="U87" i="6"/>
  <c r="Q88" i="6" a="1"/>
  <c r="Q88" i="6" s="1"/>
  <c r="S88" i="6" s="1"/>
  <c r="P88" i="6"/>
  <c r="R88" i="6" s="1" a="1"/>
  <c r="R88" i="6" s="1"/>
  <c r="U79" i="5"/>
  <c r="T79" i="5"/>
  <c r="W79" i="5" s="1"/>
  <c r="Q80" i="5" a="1"/>
  <c r="Q80" i="5" s="1"/>
  <c r="P80" i="5"/>
  <c r="R80" i="5" s="1" a="1"/>
  <c r="R80" i="5" s="1"/>
  <c r="S80" i="5" l="1"/>
  <c r="T80" i="5" s="1"/>
  <c r="V88" i="6"/>
  <c r="U88" i="6"/>
  <c r="T88" i="6"/>
  <c r="W88" i="6" s="1"/>
  <c r="O89" i="6"/>
  <c r="Q89" i="6" a="1"/>
  <c r="Q89" i="6" s="1"/>
  <c r="P89" i="6"/>
  <c r="R89" i="6" s="1" a="1"/>
  <c r="R89" i="6" s="1"/>
  <c r="O81" i="5"/>
  <c r="U80" i="5" l="1"/>
  <c r="V80" i="5"/>
  <c r="S89" i="6"/>
  <c r="O90" i="6"/>
  <c r="Q81" i="5" a="1"/>
  <c r="Q81" i="5" s="1"/>
  <c r="P81" i="5"/>
  <c r="R81" i="5" s="1" a="1"/>
  <c r="R81" i="5" s="1"/>
  <c r="W80" i="5"/>
  <c r="T89" i="6" l="1"/>
  <c r="U89" i="6"/>
  <c r="V89" i="6"/>
  <c r="W89" i="6" s="1"/>
  <c r="P90" i="6"/>
  <c r="R90" i="6" s="1" a="1"/>
  <c r="R90" i="6" s="1"/>
  <c r="Q90" i="6" a="1"/>
  <c r="Q90" i="6" s="1"/>
  <c r="S90" i="6" s="1"/>
  <c r="S81" i="5"/>
  <c r="T81" i="5" s="1"/>
  <c r="O82" i="5"/>
  <c r="V90" i="6" l="1"/>
  <c r="T90" i="6"/>
  <c r="U90" i="6"/>
  <c r="O91" i="6"/>
  <c r="Q91" i="6" a="1"/>
  <c r="Q91" i="6" s="1"/>
  <c r="P91" i="6"/>
  <c r="R91" i="6" s="1" a="1"/>
  <c r="R91" i="6" s="1"/>
  <c r="V81" i="5"/>
  <c r="U81" i="5"/>
  <c r="Q82" i="5" a="1"/>
  <c r="Q82" i="5" s="1"/>
  <c r="P82" i="5"/>
  <c r="R82" i="5" s="1" a="1"/>
  <c r="R82" i="5" s="1"/>
  <c r="W81" i="5" l="1"/>
  <c r="S91" i="6"/>
  <c r="W90" i="6"/>
  <c r="O92" i="6"/>
  <c r="Q92" i="6" a="1"/>
  <c r="Q92" i="6" s="1"/>
  <c r="P92" i="6"/>
  <c r="R92" i="6" s="1" a="1"/>
  <c r="R92" i="6" s="1"/>
  <c r="S82" i="5"/>
  <c r="T82" i="5" s="1"/>
  <c r="O83" i="5"/>
  <c r="S92" i="6" l="1"/>
  <c r="T91" i="6"/>
  <c r="V91" i="6"/>
  <c r="U91" i="6"/>
  <c r="O93" i="6"/>
  <c r="V82" i="5"/>
  <c r="U82" i="5"/>
  <c r="W82" i="5" s="1"/>
  <c r="P83" i="5"/>
  <c r="R83" i="5" s="1" a="1"/>
  <c r="R83" i="5" s="1"/>
  <c r="Q83" i="5" a="1"/>
  <c r="Q83" i="5" s="1"/>
  <c r="W91" i="6" l="1"/>
  <c r="T92" i="6"/>
  <c r="V92" i="6"/>
  <c r="U92" i="6"/>
  <c r="P93" i="6"/>
  <c r="R93" i="6" s="1" a="1"/>
  <c r="R93" i="6" s="1"/>
  <c r="O94" i="6"/>
  <c r="Q93" i="6" a="1"/>
  <c r="Q93" i="6" s="1"/>
  <c r="S93" i="6" s="1"/>
  <c r="S83" i="5"/>
  <c r="U83" i="5" s="1"/>
  <c r="O84" i="5"/>
  <c r="V93" i="6" l="1"/>
  <c r="T93" i="6"/>
  <c r="W93" i="6" s="1"/>
  <c r="U93" i="6"/>
  <c r="W92" i="6"/>
  <c r="Q94" i="6" a="1"/>
  <c r="Q94" i="6" s="1"/>
  <c r="S94" i="6" s="1"/>
  <c r="P94" i="6"/>
  <c r="R94" i="6" s="1" a="1"/>
  <c r="R94" i="6" s="1"/>
  <c r="T83" i="5"/>
  <c r="V83" i="5"/>
  <c r="P84" i="5"/>
  <c r="R84" i="5" s="1" a="1"/>
  <c r="R84" i="5" s="1"/>
  <c r="Q84" i="5" a="1"/>
  <c r="Q84" i="5" s="1"/>
  <c r="S84" i="5" s="1"/>
  <c r="U94" i="6" l="1"/>
  <c r="T94" i="6"/>
  <c r="V94" i="6"/>
  <c r="W94" i="6" s="1"/>
  <c r="O95" i="6"/>
  <c r="W83" i="5"/>
  <c r="U84" i="5"/>
  <c r="T84" i="5"/>
  <c r="V84" i="5"/>
  <c r="O85" i="5"/>
  <c r="Q95" i="6" l="1" a="1"/>
  <c r="Q95" i="6" s="1"/>
  <c r="S95" i="6" s="1"/>
  <c r="P95" i="6"/>
  <c r="R95" i="6" s="1" a="1"/>
  <c r="R95" i="6" s="1"/>
  <c r="W84" i="5"/>
  <c r="Q85" i="5" a="1"/>
  <c r="Q85" i="5" s="1"/>
  <c r="P85" i="5"/>
  <c r="R85" i="5" s="1" a="1"/>
  <c r="R85" i="5" s="1"/>
  <c r="V95" i="6" l="1"/>
  <c r="U95" i="6"/>
  <c r="T95" i="6"/>
  <c r="W95" i="6" s="1"/>
  <c r="O96" i="6"/>
  <c r="Q96" i="6" a="1"/>
  <c r="Q96" i="6" s="1"/>
  <c r="S85" i="5"/>
  <c r="V85" i="5" s="1"/>
  <c r="O86" i="5"/>
  <c r="P96" i="6" l="1"/>
  <c r="R96" i="6" s="1" a="1"/>
  <c r="R96" i="6" s="1"/>
  <c r="S96" i="6" s="1"/>
  <c r="O97" i="6"/>
  <c r="T85" i="5"/>
  <c r="U85" i="5"/>
  <c r="P86" i="5"/>
  <c r="R86" i="5" s="1" a="1"/>
  <c r="R86" i="5" s="1"/>
  <c r="Q86" i="5" a="1"/>
  <c r="Q86" i="5" s="1"/>
  <c r="W85" i="5" l="1"/>
  <c r="V96" i="6"/>
  <c r="U96" i="6"/>
  <c r="T96" i="6"/>
  <c r="W96" i="6" s="1"/>
  <c r="Q97" i="6" a="1"/>
  <c r="Q97" i="6" s="1"/>
  <c r="S97" i="6" s="1"/>
  <c r="P97" i="6"/>
  <c r="R97" i="6" s="1" a="1"/>
  <c r="R97" i="6" s="1"/>
  <c r="S86" i="5"/>
  <c r="O87" i="5"/>
  <c r="U97" i="6" l="1"/>
  <c r="T97" i="6"/>
  <c r="V97" i="6"/>
  <c r="O98" i="6"/>
  <c r="P87" i="5"/>
  <c r="R87" i="5" s="1" a="1"/>
  <c r="R87" i="5" s="1"/>
  <c r="Q87" i="5" a="1"/>
  <c r="Q87" i="5" s="1"/>
  <c r="V86" i="5"/>
  <c r="T86" i="5"/>
  <c r="U86" i="5"/>
  <c r="W97" i="6" l="1"/>
  <c r="P98" i="6"/>
  <c r="R98" i="6" s="1" a="1"/>
  <c r="R98" i="6" s="1"/>
  <c r="Q98" i="6" a="1"/>
  <c r="Q98" i="6" s="1"/>
  <c r="S98" i="6" s="1"/>
  <c r="S87" i="5"/>
  <c r="T87" i="5" s="1"/>
  <c r="W86" i="5"/>
  <c r="O88" i="5"/>
  <c r="V98" i="6" l="1"/>
  <c r="U98" i="6"/>
  <c r="T98" i="6"/>
  <c r="O99" i="6"/>
  <c r="U87" i="5"/>
  <c r="V87" i="5"/>
  <c r="Q88" i="5" a="1"/>
  <c r="Q88" i="5" s="1"/>
  <c r="P88" i="5"/>
  <c r="R88" i="5" s="1" a="1"/>
  <c r="R88" i="5" s="1"/>
  <c r="S88" i="5" s="1"/>
  <c r="W87" i="5" l="1"/>
  <c r="W98" i="6"/>
  <c r="Q99" i="6" a="1"/>
  <c r="Q99" i="6" s="1"/>
  <c r="S99" i="6" s="1"/>
  <c r="P99" i="6"/>
  <c r="R99" i="6" s="1" a="1"/>
  <c r="R99" i="6" s="1"/>
  <c r="O100" i="6"/>
  <c r="U88" i="5"/>
  <c r="V88" i="5"/>
  <c r="T88" i="5"/>
  <c r="O89" i="5"/>
  <c r="W88" i="5" l="1"/>
  <c r="T99" i="6"/>
  <c r="V99" i="6"/>
  <c r="U99" i="6"/>
  <c r="Q100" i="6" a="1"/>
  <c r="Q100" i="6" s="1"/>
  <c r="S100" i="6" s="1"/>
  <c r="P100" i="6"/>
  <c r="R100" i="6" s="1" a="1"/>
  <c r="R100" i="6" s="1"/>
  <c r="P89" i="5"/>
  <c r="R89" i="5" s="1" a="1"/>
  <c r="R89" i="5" s="1"/>
  <c r="Q89" i="5" a="1"/>
  <c r="Q89" i="5" s="1"/>
  <c r="T100" i="6" l="1"/>
  <c r="V100" i="6"/>
  <c r="U100" i="6"/>
  <c r="W99" i="6"/>
  <c r="O101" i="6"/>
  <c r="S89" i="5"/>
  <c r="T89" i="5" s="1"/>
  <c r="O90" i="5"/>
  <c r="W100" i="6" l="1"/>
  <c r="P101" i="6"/>
  <c r="R101" i="6" s="1" a="1"/>
  <c r="R101" i="6" s="1"/>
  <c r="O102" i="6"/>
  <c r="Q101" i="6" a="1"/>
  <c r="Q101" i="6" s="1"/>
  <c r="S101" i="6" s="1"/>
  <c r="U89" i="5"/>
  <c r="V89" i="5"/>
  <c r="Q90" i="5" a="1"/>
  <c r="Q90" i="5" s="1"/>
  <c r="P90" i="5"/>
  <c r="R90" i="5" s="1" a="1"/>
  <c r="R90" i="5" s="1"/>
  <c r="S90" i="5" s="1"/>
  <c r="W89" i="5" l="1"/>
  <c r="V101" i="6"/>
  <c r="T101" i="6"/>
  <c r="U101" i="6"/>
  <c r="Q102" i="6" a="1"/>
  <c r="Q102" i="6" s="1"/>
  <c r="S102" i="6" s="1"/>
  <c r="P102" i="6"/>
  <c r="R102" i="6" s="1" a="1"/>
  <c r="R102" i="6" s="1"/>
  <c r="U90" i="5"/>
  <c r="V90" i="5"/>
  <c r="T90" i="5"/>
  <c r="O91" i="5"/>
  <c r="V102" i="6" l="1"/>
  <c r="W102" i="6" s="1"/>
  <c r="U102" i="6"/>
  <c r="T102" i="6"/>
  <c r="W101" i="6"/>
  <c r="O103" i="6"/>
  <c r="W90" i="5"/>
  <c r="P91" i="5"/>
  <c r="R91" i="5" s="1" a="1"/>
  <c r="R91" i="5" s="1"/>
  <c r="Q91" i="5" a="1"/>
  <c r="Q91" i="5" s="1"/>
  <c r="S91" i="5" l="1"/>
  <c r="U91" i="5" s="1"/>
  <c r="Q103" i="6" a="1"/>
  <c r="Q103" i="6" s="1"/>
  <c r="S103" i="6" s="1"/>
  <c r="P103" i="6"/>
  <c r="R103" i="6" s="1" a="1"/>
  <c r="R103" i="6" s="1"/>
  <c r="V91" i="5"/>
  <c r="T91" i="5"/>
  <c r="O92" i="5"/>
  <c r="V103" i="6" l="1"/>
  <c r="T103" i="6"/>
  <c r="U103" i="6"/>
  <c r="O104" i="6"/>
  <c r="W91" i="5"/>
  <c r="Q92" i="5" a="1"/>
  <c r="Q92" i="5" s="1"/>
  <c r="P92" i="5"/>
  <c r="R92" i="5" s="1" a="1"/>
  <c r="R92" i="5" s="1"/>
  <c r="W103" i="6" l="1"/>
  <c r="P104" i="6"/>
  <c r="R104" i="6" s="1" a="1"/>
  <c r="R104" i="6" s="1"/>
  <c r="Q104" i="6" a="1"/>
  <c r="Q104" i="6" s="1"/>
  <c r="S104" i="6" s="1"/>
  <c r="S92" i="5"/>
  <c r="V92" i="5" s="1"/>
  <c r="O93" i="5"/>
  <c r="V104" i="6" l="1"/>
  <c r="U104" i="6"/>
  <c r="W104" i="6" s="1"/>
  <c r="T104" i="6"/>
  <c r="O105" i="6"/>
  <c r="Q105" i="6" s="1" a="1"/>
  <c r="Q105" i="6" s="1"/>
  <c r="P105" i="6"/>
  <c r="R105" i="6" s="1" a="1"/>
  <c r="R105" i="6" s="1"/>
  <c r="T92" i="5"/>
  <c r="U92" i="5"/>
  <c r="P93" i="5"/>
  <c r="R93" i="5" s="1" a="1"/>
  <c r="R93" i="5" s="1"/>
  <c r="Q93" i="5" a="1"/>
  <c r="Q93" i="5" s="1"/>
  <c r="W92" i="5" l="1"/>
  <c r="S93" i="5"/>
  <c r="T93" i="5" s="1"/>
  <c r="S105" i="6"/>
  <c r="O106" i="6"/>
  <c r="O94" i="5"/>
  <c r="V93" i="5" l="1"/>
  <c r="U93" i="5"/>
  <c r="T105" i="6"/>
  <c r="V105" i="6"/>
  <c r="U105" i="6"/>
  <c r="Q106" i="6" a="1"/>
  <c r="Q106" i="6" s="1"/>
  <c r="S106" i="6" s="1"/>
  <c r="P106" i="6"/>
  <c r="R106" i="6" s="1" a="1"/>
  <c r="R106" i="6" s="1"/>
  <c r="Q94" i="5" a="1"/>
  <c r="Q94" i="5" s="1"/>
  <c r="P94" i="5"/>
  <c r="R94" i="5" s="1" a="1"/>
  <c r="R94" i="5" s="1"/>
  <c r="W93" i="5"/>
  <c r="S94" i="5" l="1"/>
  <c r="T106" i="6"/>
  <c r="V106" i="6"/>
  <c r="U106" i="6"/>
  <c r="W105" i="6"/>
  <c r="O107" i="6"/>
  <c r="V94" i="5"/>
  <c r="T94" i="5"/>
  <c r="U94" i="5"/>
  <c r="O95" i="5"/>
  <c r="W106" i="6" l="1"/>
  <c r="Q107" i="6" a="1"/>
  <c r="Q107" i="6" s="1"/>
  <c r="S107" i="6" s="1"/>
  <c r="P107" i="6"/>
  <c r="R107" i="6" s="1" a="1"/>
  <c r="R107" i="6" s="1"/>
  <c r="Q95" i="5" a="1"/>
  <c r="Q95" i="5" s="1"/>
  <c r="P95" i="5"/>
  <c r="R95" i="5" s="1" a="1"/>
  <c r="R95" i="5" s="1"/>
  <c r="S95" i="5" s="1"/>
  <c r="W94" i="5"/>
  <c r="T107" i="6" l="1"/>
  <c r="V107" i="6"/>
  <c r="U107" i="6"/>
  <c r="O108" i="6"/>
  <c r="U95" i="5"/>
  <c r="V95" i="5"/>
  <c r="T95" i="5"/>
  <c r="O96" i="5"/>
  <c r="W107" i="6" l="1"/>
  <c r="P108" i="6"/>
  <c r="R108" i="6" s="1" a="1"/>
  <c r="R108" i="6" s="1"/>
  <c r="Q108" i="6" a="1"/>
  <c r="Q108" i="6" s="1"/>
  <c r="S108" i="6" s="1"/>
  <c r="W95" i="5"/>
  <c r="P96" i="5"/>
  <c r="R96" i="5" s="1" a="1"/>
  <c r="R96" i="5" s="1"/>
  <c r="Q96" i="5" a="1"/>
  <c r="Q96" i="5" s="1"/>
  <c r="V108" i="6" l="1"/>
  <c r="U108" i="6"/>
  <c r="T108" i="6"/>
  <c r="O109" i="6"/>
  <c r="P109" i="6" s="1"/>
  <c r="R109" i="6" s="1" a="1"/>
  <c r="R109" i="6" s="1"/>
  <c r="S96" i="5"/>
  <c r="T96" i="5" s="1"/>
  <c r="O97" i="5"/>
  <c r="Q109" i="6" l="1" a="1"/>
  <c r="Q109" i="6" s="1"/>
  <c r="S109" i="6" s="1"/>
  <c r="W108" i="6"/>
  <c r="O110" i="6"/>
  <c r="V96" i="5"/>
  <c r="U96" i="5"/>
  <c r="Q97" i="5" a="1"/>
  <c r="Q97" i="5" s="1"/>
  <c r="P97" i="5"/>
  <c r="R97" i="5" s="1" a="1"/>
  <c r="R97" i="5" s="1"/>
  <c r="W96" i="5" l="1"/>
  <c r="V109" i="6"/>
  <c r="U109" i="6"/>
  <c r="T109" i="6"/>
  <c r="W109" i="6" s="1"/>
  <c r="Q110" i="6" a="1"/>
  <c r="Q110" i="6" s="1"/>
  <c r="S110" i="6" s="1"/>
  <c r="P110" i="6"/>
  <c r="R110" i="6" s="1" a="1"/>
  <c r="R110" i="6" s="1"/>
  <c r="S97" i="5"/>
  <c r="T97" i="5" s="1"/>
  <c r="O98" i="5"/>
  <c r="V110" i="6" l="1"/>
  <c r="U110" i="6"/>
  <c r="T110" i="6"/>
  <c r="W110" i="6" s="1"/>
  <c r="O111" i="6"/>
  <c r="U97" i="5"/>
  <c r="V97" i="5"/>
  <c r="W97" i="5" s="1"/>
  <c r="Q98" i="5" a="1"/>
  <c r="Q98" i="5" s="1"/>
  <c r="P98" i="5"/>
  <c r="R98" i="5" s="1" a="1"/>
  <c r="R98" i="5" s="1"/>
  <c r="S98" i="5" l="1"/>
  <c r="U98" i="5" s="1"/>
  <c r="Q111" i="6" a="1"/>
  <c r="Q111" i="6" s="1"/>
  <c r="S111" i="6" s="1"/>
  <c r="P111" i="6"/>
  <c r="R111" i="6" s="1" a="1"/>
  <c r="R111" i="6" s="1"/>
  <c r="O99" i="5"/>
  <c r="T98" i="5" l="1"/>
  <c r="W98" i="5" s="1"/>
  <c r="V98" i="5"/>
  <c r="V111" i="6"/>
  <c r="T111" i="6"/>
  <c r="U111" i="6"/>
  <c r="O112" i="6"/>
  <c r="Q112" i="6" a="1"/>
  <c r="Q112" i="6" s="1"/>
  <c r="P112" i="6"/>
  <c r="R112" i="6" s="1" a="1"/>
  <c r="R112" i="6" s="1"/>
  <c r="Q99" i="5" a="1"/>
  <c r="Q99" i="5" s="1"/>
  <c r="P99" i="5"/>
  <c r="R99" i="5" s="1" a="1"/>
  <c r="R99" i="5" s="1"/>
  <c r="S112" i="6" l="1"/>
  <c r="W111" i="6"/>
  <c r="O113" i="6"/>
  <c r="S99" i="5"/>
  <c r="V99" i="5" s="1"/>
  <c r="O100" i="5"/>
  <c r="U112" i="6" l="1"/>
  <c r="T112" i="6"/>
  <c r="V112" i="6"/>
  <c r="Q113" i="6" a="1"/>
  <c r="Q113" i="6" s="1"/>
  <c r="S113" i="6" s="1"/>
  <c r="P113" i="6"/>
  <c r="R113" i="6" s="1" a="1"/>
  <c r="R113" i="6" s="1"/>
  <c r="U99" i="5"/>
  <c r="T99" i="5"/>
  <c r="Q100" i="5" a="1"/>
  <c r="Q100" i="5" s="1"/>
  <c r="P100" i="5"/>
  <c r="R100" i="5" s="1" a="1"/>
  <c r="R100" i="5" s="1"/>
  <c r="S100" i="5" l="1"/>
  <c r="T100" i="5" s="1"/>
  <c r="U113" i="6"/>
  <c r="T113" i="6"/>
  <c r="V113" i="6"/>
  <c r="W112" i="6"/>
  <c r="O114" i="6"/>
  <c r="W99" i="5"/>
  <c r="O101" i="5"/>
  <c r="V100" i="5" l="1"/>
  <c r="U100" i="5"/>
  <c r="W113" i="6"/>
  <c r="Q114" i="6" a="1"/>
  <c r="Q114" i="6" s="1"/>
  <c r="S114" i="6" s="1"/>
  <c r="P114" i="6"/>
  <c r="R114" i="6" s="1" a="1"/>
  <c r="R114" i="6" s="1"/>
  <c r="W100" i="5"/>
  <c r="P101" i="5"/>
  <c r="R101" i="5" s="1" a="1"/>
  <c r="R101" i="5" s="1"/>
  <c r="Q101" i="5" a="1"/>
  <c r="Q101" i="5" s="1"/>
  <c r="V114" i="6" l="1"/>
  <c r="U114" i="6"/>
  <c r="T114" i="6"/>
  <c r="O115" i="6"/>
  <c r="S101" i="5"/>
  <c r="V101" i="5" s="1"/>
  <c r="O102" i="5"/>
  <c r="W114" i="6" l="1"/>
  <c r="P115" i="6"/>
  <c r="R115" i="6" s="1" a="1"/>
  <c r="R115" i="6" s="1"/>
  <c r="Q115" i="6" a="1"/>
  <c r="Q115" i="6" s="1"/>
  <c r="S115" i="6" s="1"/>
  <c r="T101" i="5"/>
  <c r="U101" i="5"/>
  <c r="P102" i="5"/>
  <c r="R102" i="5" s="1" a="1"/>
  <c r="R102" i="5" s="1"/>
  <c r="Q102" i="5" a="1"/>
  <c r="Q102" i="5" s="1"/>
  <c r="W101" i="5" l="1"/>
  <c r="T115" i="6"/>
  <c r="V115" i="6"/>
  <c r="U115" i="6"/>
  <c r="W115" i="6" s="1"/>
  <c r="O116" i="6"/>
  <c r="S102" i="5"/>
  <c r="O103" i="5"/>
  <c r="Q116" i="6" l="1" a="1"/>
  <c r="Q116" i="6" s="1"/>
  <c r="S116" i="6" s="1"/>
  <c r="P116" i="6"/>
  <c r="R116" i="6" s="1" a="1"/>
  <c r="R116" i="6" s="1"/>
  <c r="Q103" i="5" a="1"/>
  <c r="Q103" i="5" s="1"/>
  <c r="P103" i="5"/>
  <c r="R103" i="5" s="1" a="1"/>
  <c r="R103" i="5" s="1"/>
  <c r="V102" i="5"/>
  <c r="U102" i="5"/>
  <c r="T102" i="5"/>
  <c r="V116" i="6" l="1"/>
  <c r="T116" i="6"/>
  <c r="U116" i="6"/>
  <c r="O117" i="6"/>
  <c r="W102" i="5"/>
  <c r="S103" i="5"/>
  <c r="T103" i="5" s="1"/>
  <c r="O104" i="5"/>
  <c r="W116" i="6" l="1"/>
  <c r="Q117" i="6" a="1"/>
  <c r="Q117" i="6" s="1"/>
  <c r="S117" i="6" s="1"/>
  <c r="P117" i="6"/>
  <c r="R117" i="6" s="1" a="1"/>
  <c r="R117" i="6" s="1"/>
  <c r="U103" i="5"/>
  <c r="V103" i="5"/>
  <c r="W103" i="5" s="1"/>
  <c r="Q104" i="5" a="1"/>
  <c r="Q104" i="5" s="1"/>
  <c r="P104" i="5"/>
  <c r="R104" i="5" s="1" a="1"/>
  <c r="R104" i="5" s="1"/>
  <c r="T117" i="6" l="1"/>
  <c r="V117" i="6"/>
  <c r="U117" i="6"/>
  <c r="O118" i="6"/>
  <c r="S104" i="5"/>
  <c r="U104" i="5" s="1"/>
  <c r="O105" i="5"/>
  <c r="W117" i="6" l="1"/>
  <c r="P118" i="6"/>
  <c r="R118" i="6" s="1" a="1"/>
  <c r="R118" i="6" s="1"/>
  <c r="O119" i="6"/>
  <c r="Q118" i="6" a="1"/>
  <c r="Q118" i="6" s="1"/>
  <c r="S118" i="6" s="1"/>
  <c r="T104" i="5"/>
  <c r="V104" i="5"/>
  <c r="Q105" i="5" a="1"/>
  <c r="Q105" i="5" s="1"/>
  <c r="P105" i="5"/>
  <c r="R105" i="5" s="1" a="1"/>
  <c r="R105" i="5" s="1"/>
  <c r="V118" i="6" l="1"/>
  <c r="U118" i="6"/>
  <c r="T118" i="6"/>
  <c r="P119" i="6"/>
  <c r="R119" i="6" s="1" a="1"/>
  <c r="R119" i="6" s="1"/>
  <c r="Q119" i="6" a="1"/>
  <c r="Q119" i="6" s="1"/>
  <c r="S119" i="6" s="1"/>
  <c r="W104" i="5"/>
  <c r="S105" i="5"/>
  <c r="O106" i="5"/>
  <c r="V119" i="6" l="1"/>
  <c r="U119" i="6"/>
  <c r="T119" i="6"/>
  <c r="W119" i="6" s="1"/>
  <c r="W118" i="6"/>
  <c r="O120" i="6"/>
  <c r="Q106" i="5" a="1"/>
  <c r="Q106" i="5" s="1"/>
  <c r="P106" i="5"/>
  <c r="R106" i="5" s="1" a="1"/>
  <c r="R106" i="5" s="1"/>
  <c r="T105" i="5"/>
  <c r="V105" i="5"/>
  <c r="U105" i="5"/>
  <c r="Q120" i="6" l="1" a="1"/>
  <c r="Q120" i="6" s="1"/>
  <c r="S120" i="6" s="1"/>
  <c r="P120" i="6"/>
  <c r="R120" i="6" s="1" a="1"/>
  <c r="R120" i="6" s="1"/>
  <c r="W105" i="5"/>
  <c r="S106" i="5"/>
  <c r="O107" i="5"/>
  <c r="V120" i="6" l="1"/>
  <c r="U120" i="6"/>
  <c r="T120" i="6"/>
  <c r="W120" i="6" s="1"/>
  <c r="O121" i="6"/>
  <c r="Q121" i="6" a="1"/>
  <c r="Q121" i="6" s="1"/>
  <c r="P121" i="6"/>
  <c r="R121" i="6" s="1" a="1"/>
  <c r="R121" i="6" s="1"/>
  <c r="Q107" i="5" a="1"/>
  <c r="Q107" i="5" s="1"/>
  <c r="P107" i="5"/>
  <c r="R107" i="5" s="1" a="1"/>
  <c r="R107" i="5" s="1"/>
  <c r="S107" i="5" s="1"/>
  <c r="V106" i="5"/>
  <c r="T106" i="5"/>
  <c r="U106" i="5"/>
  <c r="S121" i="6" l="1"/>
  <c r="O122" i="6"/>
  <c r="W106" i="5"/>
  <c r="T107" i="5"/>
  <c r="V107" i="5"/>
  <c r="U107" i="5"/>
  <c r="O108" i="5"/>
  <c r="V121" i="6" l="1"/>
  <c r="U121" i="6"/>
  <c r="T121" i="6"/>
  <c r="W121" i="6" s="1"/>
  <c r="Q122" i="6" a="1"/>
  <c r="Q122" i="6" s="1"/>
  <c r="S122" i="6" s="1"/>
  <c r="P122" i="6"/>
  <c r="R122" i="6" s="1" a="1"/>
  <c r="R122" i="6" s="1"/>
  <c r="Q108" i="5" a="1"/>
  <c r="Q108" i="5" s="1"/>
  <c r="P108" i="5"/>
  <c r="R108" i="5" s="1" a="1"/>
  <c r="R108" i="5" s="1"/>
  <c r="W107" i="5"/>
  <c r="V122" i="6" l="1"/>
  <c r="U122" i="6"/>
  <c r="T122" i="6"/>
  <c r="W122" i="6" s="1"/>
  <c r="O123" i="6"/>
  <c r="S108" i="5"/>
  <c r="T108" i="5" s="1"/>
  <c r="O109" i="5"/>
  <c r="P123" i="6" l="1"/>
  <c r="R123" i="6" s="1" a="1"/>
  <c r="R123" i="6" s="1"/>
  <c r="Q123" i="6" a="1"/>
  <c r="Q123" i="6" s="1"/>
  <c r="S123" i="6" s="1"/>
  <c r="V108" i="5"/>
  <c r="U108" i="5"/>
  <c r="Q109" i="5" a="1"/>
  <c r="Q109" i="5" s="1"/>
  <c r="P109" i="5"/>
  <c r="R109" i="5" s="1" a="1"/>
  <c r="R109" i="5" s="1"/>
  <c r="W108" i="5"/>
  <c r="T123" i="6" l="1"/>
  <c r="V123" i="6"/>
  <c r="U123" i="6"/>
  <c r="O124" i="6"/>
  <c r="S109" i="5"/>
  <c r="O110" i="5"/>
  <c r="W123" i="6" l="1"/>
  <c r="Q124" i="6" a="1"/>
  <c r="Q124" i="6" s="1"/>
  <c r="S124" i="6" s="1"/>
  <c r="P124" i="6"/>
  <c r="R124" i="6" s="1" a="1"/>
  <c r="R124" i="6" s="1"/>
  <c r="P110" i="5"/>
  <c r="R110" i="5" s="1" a="1"/>
  <c r="R110" i="5" s="1"/>
  <c r="Q110" i="5" a="1"/>
  <c r="Q110" i="5" s="1"/>
  <c r="U109" i="5"/>
  <c r="V109" i="5"/>
  <c r="T109" i="5"/>
  <c r="V124" i="6" l="1"/>
  <c r="T124" i="6"/>
  <c r="U124" i="6"/>
  <c r="O125" i="6"/>
  <c r="W109" i="5"/>
  <c r="S110" i="5"/>
  <c r="O111" i="5"/>
  <c r="W124" i="6" l="1"/>
  <c r="Q125" i="6" a="1"/>
  <c r="Q125" i="6" s="1"/>
  <c r="S125" i="6" s="1"/>
  <c r="P125" i="6"/>
  <c r="R125" i="6" s="1" a="1"/>
  <c r="R125" i="6" s="1"/>
  <c r="Q111" i="5" a="1"/>
  <c r="Q111" i="5" s="1"/>
  <c r="P111" i="5"/>
  <c r="R111" i="5" s="1" a="1"/>
  <c r="R111" i="5" s="1"/>
  <c r="S111" i="5" s="1"/>
  <c r="T110" i="5"/>
  <c r="V110" i="5"/>
  <c r="U110" i="5"/>
  <c r="V125" i="6" l="1"/>
  <c r="T125" i="6"/>
  <c r="W125" i="6" s="1"/>
  <c r="U125" i="6"/>
  <c r="O126" i="6"/>
  <c r="W110" i="5"/>
  <c r="T111" i="5"/>
  <c r="U111" i="5"/>
  <c r="V111" i="5"/>
  <c r="O112" i="5"/>
  <c r="Q126" i="6" l="1" a="1"/>
  <c r="Q126" i="6" s="1"/>
  <c r="S126" i="6" s="1"/>
  <c r="P126" i="6"/>
  <c r="R126" i="6" s="1" a="1"/>
  <c r="R126" i="6" s="1"/>
  <c r="Q112" i="5" a="1"/>
  <c r="Q112" i="5" s="1"/>
  <c r="P112" i="5"/>
  <c r="R112" i="5" s="1" a="1"/>
  <c r="R112" i="5" s="1"/>
  <c r="W111" i="5"/>
  <c r="V126" i="6" l="1"/>
  <c r="W126" i="6" s="1"/>
  <c r="U126" i="6"/>
  <c r="T126" i="6"/>
  <c r="O127" i="6"/>
  <c r="Q127" i="6" s="1" a="1"/>
  <c r="Q127" i="6" s="1"/>
  <c r="S112" i="5"/>
  <c r="V112" i="5" s="1"/>
  <c r="O113" i="5"/>
  <c r="P127" i="6" l="1"/>
  <c r="R127" i="6" s="1" a="1"/>
  <c r="R127" i="6" s="1"/>
  <c r="S127" i="6" s="1"/>
  <c r="O128" i="6"/>
  <c r="U112" i="5"/>
  <c r="T112" i="5"/>
  <c r="P113" i="5"/>
  <c r="R113" i="5" s="1" a="1"/>
  <c r="R113" i="5" s="1"/>
  <c r="Q113" i="5" a="1"/>
  <c r="Q113" i="5" s="1"/>
  <c r="W112" i="5"/>
  <c r="V127" i="6" l="1"/>
  <c r="U127" i="6"/>
  <c r="T127" i="6"/>
  <c r="W127" i="6" s="1"/>
  <c r="Q128" i="6" a="1"/>
  <c r="Q128" i="6" s="1"/>
  <c r="S128" i="6" s="1"/>
  <c r="P128" i="6"/>
  <c r="R128" i="6" s="1" a="1"/>
  <c r="R128" i="6" s="1"/>
  <c r="S113" i="5"/>
  <c r="O114" i="5"/>
  <c r="U128" i="6" l="1"/>
  <c r="T128" i="6"/>
  <c r="V128" i="6"/>
  <c r="O129" i="6"/>
  <c r="P114" i="5"/>
  <c r="R114" i="5" s="1" a="1"/>
  <c r="R114" i="5" s="1"/>
  <c r="Q114" i="5" a="1"/>
  <c r="Q114" i="5" s="1"/>
  <c r="U113" i="5"/>
  <c r="T113" i="5"/>
  <c r="V113" i="5"/>
  <c r="W128" i="6" l="1"/>
  <c r="Q129" i="6" a="1"/>
  <c r="Q129" i="6" s="1"/>
  <c r="S129" i="6" s="1"/>
  <c r="P129" i="6"/>
  <c r="R129" i="6" s="1" a="1"/>
  <c r="R129" i="6" s="1"/>
  <c r="S114" i="5"/>
  <c r="V114" i="5" s="1"/>
  <c r="W113" i="5"/>
  <c r="O115" i="5"/>
  <c r="Q115" i="5" s="1" a="1"/>
  <c r="Q115" i="5" s="1"/>
  <c r="P115" i="5" l="1"/>
  <c r="R115" i="5" s="1" a="1"/>
  <c r="R115" i="5" s="1"/>
  <c r="U129" i="6"/>
  <c r="T129" i="6"/>
  <c r="V129" i="6"/>
  <c r="O130" i="6"/>
  <c r="T114" i="5"/>
  <c r="U114" i="5"/>
  <c r="O116" i="5"/>
  <c r="S115" i="5"/>
  <c r="W114" i="5" l="1"/>
  <c r="Q130" i="6" a="1"/>
  <c r="Q130" i="6" s="1"/>
  <c r="S130" i="6" s="1"/>
  <c r="W129" i="6"/>
  <c r="P130" i="6"/>
  <c r="R130" i="6" s="1" a="1"/>
  <c r="R130" i="6" s="1"/>
  <c r="O131" i="6"/>
  <c r="T115" i="5"/>
  <c r="U115" i="5"/>
  <c r="V115" i="5"/>
  <c r="Q116" i="5" a="1"/>
  <c r="Q116" i="5" s="1"/>
  <c r="P116" i="5"/>
  <c r="R116" i="5" s="1" a="1"/>
  <c r="R116" i="5" s="1"/>
  <c r="V130" i="6" l="1"/>
  <c r="U130" i="6"/>
  <c r="T130" i="6"/>
  <c r="W130" i="6" s="1"/>
  <c r="P131" i="6"/>
  <c r="R131" i="6" s="1" a="1"/>
  <c r="R131" i="6" s="1"/>
  <c r="Q131" i="6" a="1"/>
  <c r="Q131" i="6" s="1"/>
  <c r="S131" i="6" s="1"/>
  <c r="S116" i="5"/>
  <c r="T116" i="5" s="1"/>
  <c r="O117" i="5"/>
  <c r="W115" i="5"/>
  <c r="T131" i="6" l="1"/>
  <c r="U131" i="6"/>
  <c r="V131" i="6"/>
  <c r="O132" i="6"/>
  <c r="V116" i="5"/>
  <c r="U116" i="5"/>
  <c r="Q117" i="5" a="1"/>
  <c r="Q117" i="5" s="1"/>
  <c r="P117" i="5"/>
  <c r="R117" i="5" s="1" a="1"/>
  <c r="R117" i="5" s="1"/>
  <c r="W116" i="5" l="1"/>
  <c r="W131" i="6"/>
  <c r="P132" i="6"/>
  <c r="R132" i="6" s="1" a="1"/>
  <c r="R132" i="6" s="1"/>
  <c r="Q132" i="6" a="1"/>
  <c r="Q132" i="6" s="1"/>
  <c r="S132" i="6" s="1"/>
  <c r="S117" i="5"/>
  <c r="V117" i="5" s="1"/>
  <c r="O118" i="5"/>
  <c r="T132" i="6" l="1"/>
  <c r="U132" i="6"/>
  <c r="V132" i="6"/>
  <c r="O133" i="6"/>
  <c r="Q133" i="6" s="1" a="1"/>
  <c r="Q133" i="6" s="1"/>
  <c r="P133" i="6"/>
  <c r="R133" i="6" s="1" a="1"/>
  <c r="R133" i="6" s="1"/>
  <c r="T117" i="5"/>
  <c r="U117" i="5"/>
  <c r="Q118" i="5" a="1"/>
  <c r="Q118" i="5" s="1"/>
  <c r="P118" i="5"/>
  <c r="R118" i="5" s="1" a="1"/>
  <c r="R118" i="5" s="1"/>
  <c r="W117" i="5" l="1"/>
  <c r="S133" i="6"/>
  <c r="W132" i="6"/>
  <c r="O134" i="6"/>
  <c r="S118" i="5"/>
  <c r="T118" i="5" s="1"/>
  <c r="O119" i="5"/>
  <c r="V133" i="6" l="1"/>
  <c r="T133" i="6"/>
  <c r="U133" i="6"/>
  <c r="Q134" i="6" a="1"/>
  <c r="Q134" i="6" s="1"/>
  <c r="S134" i="6" s="1"/>
  <c r="P134" i="6"/>
  <c r="R134" i="6" s="1" a="1"/>
  <c r="R134" i="6" s="1"/>
  <c r="U118" i="5"/>
  <c r="V118" i="5"/>
  <c r="Q119" i="5" a="1"/>
  <c r="Q119" i="5" s="1"/>
  <c r="P119" i="5"/>
  <c r="R119" i="5" s="1" a="1"/>
  <c r="R119" i="5" s="1"/>
  <c r="W118" i="5" l="1"/>
  <c r="V134" i="6"/>
  <c r="U134" i="6"/>
  <c r="T134" i="6"/>
  <c r="W133" i="6"/>
  <c r="O135" i="6"/>
  <c r="S119" i="5"/>
  <c r="U119" i="5" s="1"/>
  <c r="O120" i="5"/>
  <c r="W134" i="6" l="1"/>
  <c r="Q135" i="6" a="1"/>
  <c r="Q135" i="6" s="1"/>
  <c r="S135" i="6" s="1"/>
  <c r="P135" i="6"/>
  <c r="R135" i="6" s="1" a="1"/>
  <c r="R135" i="6" s="1"/>
  <c r="T119" i="5"/>
  <c r="V119" i="5"/>
  <c r="W119" i="5" s="1"/>
  <c r="Q120" i="5" a="1"/>
  <c r="Q120" i="5" s="1"/>
  <c r="P120" i="5"/>
  <c r="R120" i="5" s="1" a="1"/>
  <c r="R120" i="5" s="1"/>
  <c r="V135" i="6" l="1"/>
  <c r="U135" i="6"/>
  <c r="T135" i="6"/>
  <c r="O136" i="6"/>
  <c r="S120" i="5"/>
  <c r="O121" i="5"/>
  <c r="W135" i="6" l="1"/>
  <c r="Q136" i="6" a="1"/>
  <c r="Q136" i="6" s="1"/>
  <c r="S136" i="6" s="1"/>
  <c r="P136" i="6"/>
  <c r="R136" i="6" s="1" a="1"/>
  <c r="R136" i="6" s="1"/>
  <c r="Q121" i="5" a="1"/>
  <c r="Q121" i="5" s="1"/>
  <c r="P121" i="5"/>
  <c r="R121" i="5" s="1" a="1"/>
  <c r="R121" i="5" s="1"/>
  <c r="U120" i="5"/>
  <c r="T120" i="5"/>
  <c r="V120" i="5"/>
  <c r="V136" i="6" l="1"/>
  <c r="U136" i="6"/>
  <c r="T136" i="6"/>
  <c r="O137" i="6"/>
  <c r="S121" i="5"/>
  <c r="V121" i="5" s="1"/>
  <c r="W120" i="5"/>
  <c r="O122" i="5"/>
  <c r="W136" i="6" l="1"/>
  <c r="P137" i="6"/>
  <c r="R137" i="6" s="1" a="1"/>
  <c r="R137" i="6" s="1"/>
  <c r="Q137" i="6" a="1"/>
  <c r="Q137" i="6" s="1"/>
  <c r="S137" i="6" s="1"/>
  <c r="T121" i="5"/>
  <c r="U121" i="5"/>
  <c r="P122" i="5"/>
  <c r="R122" i="5" s="1" a="1"/>
  <c r="R122" i="5" s="1"/>
  <c r="Q122" i="5" a="1"/>
  <c r="Q122" i="5" s="1"/>
  <c r="V137" i="6" l="1"/>
  <c r="U137" i="6"/>
  <c r="T137" i="6"/>
  <c r="W137" i="6" s="1"/>
  <c r="O138" i="6"/>
  <c r="W121" i="5"/>
  <c r="S122" i="5"/>
  <c r="U122" i="5" s="1"/>
  <c r="O123" i="5"/>
  <c r="P138" i="6" l="1"/>
  <c r="R138" i="6" s="1" a="1"/>
  <c r="R138" i="6" s="1"/>
  <c r="Q138" i="6" a="1"/>
  <c r="Q138" i="6" s="1"/>
  <c r="S138" i="6" s="1"/>
  <c r="V122" i="5"/>
  <c r="T122" i="5"/>
  <c r="P123" i="5"/>
  <c r="R123" i="5" s="1" a="1"/>
  <c r="R123" i="5" s="1"/>
  <c r="Q123" i="5" a="1"/>
  <c r="Q123" i="5" s="1"/>
  <c r="W122" i="5"/>
  <c r="T138" i="6" l="1"/>
  <c r="U138" i="6"/>
  <c r="V138" i="6"/>
  <c r="O139" i="6"/>
  <c r="S123" i="5"/>
  <c r="O124" i="5"/>
  <c r="W138" i="6" l="1"/>
  <c r="Q139" i="6" a="1"/>
  <c r="Q139" i="6" s="1"/>
  <c r="S139" i="6" s="1"/>
  <c r="P139" i="6"/>
  <c r="R139" i="6" s="1" a="1"/>
  <c r="R139" i="6" s="1"/>
  <c r="O140" i="6"/>
  <c r="Q124" i="5" a="1"/>
  <c r="Q124" i="5" s="1"/>
  <c r="P124" i="5"/>
  <c r="R124" i="5" s="1" a="1"/>
  <c r="R124" i="5" s="1"/>
  <c r="S124" i="5" s="1"/>
  <c r="T123" i="5"/>
  <c r="V123" i="5"/>
  <c r="U123" i="5"/>
  <c r="T139" i="6" l="1"/>
  <c r="V139" i="6"/>
  <c r="U139" i="6"/>
  <c r="Q140" i="6" a="1"/>
  <c r="Q140" i="6" s="1"/>
  <c r="S140" i="6" s="1"/>
  <c r="P140" i="6"/>
  <c r="R140" i="6" s="1" a="1"/>
  <c r="R140" i="6" s="1"/>
  <c r="T124" i="5"/>
  <c r="U124" i="5"/>
  <c r="V124" i="5"/>
  <c r="W123" i="5"/>
  <c r="O125" i="5"/>
  <c r="V140" i="6" l="1"/>
  <c r="T140" i="6"/>
  <c r="U140" i="6"/>
  <c r="W139" i="6"/>
  <c r="O141" i="6"/>
  <c r="W124" i="5"/>
  <c r="Q125" i="5" a="1"/>
  <c r="Q125" i="5" s="1"/>
  <c r="P125" i="5"/>
  <c r="R125" i="5" s="1" a="1"/>
  <c r="R125" i="5" s="1"/>
  <c r="W140" i="6" l="1"/>
  <c r="Q141" i="6" a="1"/>
  <c r="Q141" i="6" s="1"/>
  <c r="S141" i="6" s="1"/>
  <c r="P141" i="6"/>
  <c r="R141" i="6" s="1" a="1"/>
  <c r="R141" i="6" s="1"/>
  <c r="S125" i="5"/>
  <c r="O126" i="5"/>
  <c r="U141" i="6" l="1"/>
  <c r="T141" i="6"/>
  <c r="V141" i="6"/>
  <c r="O142" i="6"/>
  <c r="Q126" i="5" a="1"/>
  <c r="Q126" i="5" s="1"/>
  <c r="P126" i="5"/>
  <c r="R126" i="5" s="1" a="1"/>
  <c r="R126" i="5" s="1"/>
  <c r="S126" i="5" s="1"/>
  <c r="T125" i="5"/>
  <c r="U125" i="5"/>
  <c r="V125" i="5"/>
  <c r="W141" i="6" l="1"/>
  <c r="Q142" i="6" a="1"/>
  <c r="Q142" i="6" s="1"/>
  <c r="S142" i="6" s="1"/>
  <c r="P142" i="6"/>
  <c r="R142" i="6" s="1" a="1"/>
  <c r="R142" i="6" s="1"/>
  <c r="O143" i="6"/>
  <c r="W125" i="5"/>
  <c r="U126" i="5"/>
  <c r="T126" i="5"/>
  <c r="V126" i="5"/>
  <c r="O127" i="5"/>
  <c r="V142" i="6" l="1"/>
  <c r="U142" i="6"/>
  <c r="T142" i="6"/>
  <c r="Q143" i="6" a="1"/>
  <c r="Q143" i="6" s="1"/>
  <c r="S143" i="6" s="1"/>
  <c r="P143" i="6"/>
  <c r="R143" i="6" s="1" a="1"/>
  <c r="R143" i="6" s="1"/>
  <c r="W126" i="5"/>
  <c r="P127" i="5"/>
  <c r="R127" i="5" s="1" a="1"/>
  <c r="R127" i="5" s="1"/>
  <c r="Q127" i="5" a="1"/>
  <c r="Q127" i="5" s="1"/>
  <c r="V143" i="6" l="1"/>
  <c r="T143" i="6"/>
  <c r="U143" i="6"/>
  <c r="W143" i="6" s="1"/>
  <c r="W142" i="6"/>
  <c r="O144" i="6"/>
  <c r="S127" i="5"/>
  <c r="U127" i="5" s="1"/>
  <c r="O128" i="5"/>
  <c r="P144" i="6" l="1"/>
  <c r="R144" i="6" s="1" a="1"/>
  <c r="R144" i="6" s="1"/>
  <c r="Q144" i="6" a="1"/>
  <c r="Q144" i="6" s="1"/>
  <c r="S144" i="6" s="1"/>
  <c r="V127" i="5"/>
  <c r="T127" i="5"/>
  <c r="Q128" i="5" a="1"/>
  <c r="Q128" i="5" s="1"/>
  <c r="P128" i="5"/>
  <c r="R128" i="5" s="1" a="1"/>
  <c r="R128" i="5" s="1"/>
  <c r="S128" i="5" s="1"/>
  <c r="W127" i="5"/>
  <c r="V144" i="6" l="1"/>
  <c r="U144" i="6"/>
  <c r="T144" i="6"/>
  <c r="W144" i="6" s="1"/>
  <c r="O145" i="6"/>
  <c r="Q145" i="6" a="1"/>
  <c r="Q145" i="6" s="1"/>
  <c r="T128" i="5"/>
  <c r="U128" i="5"/>
  <c r="V128" i="5"/>
  <c r="O129" i="5"/>
  <c r="P145" i="6" l="1"/>
  <c r="P129" i="5"/>
  <c r="R129" i="5" s="1" a="1"/>
  <c r="R129" i="5" s="1"/>
  <c r="Q129" i="5" a="1"/>
  <c r="Q129" i="5" s="1"/>
  <c r="W128" i="5"/>
  <c r="R145" i="6" l="1" a="1"/>
  <c r="R145" i="6" s="1"/>
  <c r="S145" i="6" s="1"/>
  <c r="O146" i="6"/>
  <c r="S129" i="5"/>
  <c r="U129" i="5" s="1"/>
  <c r="O130" i="5"/>
  <c r="P146" i="6" l="1"/>
  <c r="R146" i="6" s="1" a="1"/>
  <c r="R146" i="6" s="1"/>
  <c r="Q146" i="6" a="1"/>
  <c r="Q146" i="6" s="1"/>
  <c r="S146" i="6" s="1"/>
  <c r="V145" i="6"/>
  <c r="U145" i="6"/>
  <c r="T145" i="6"/>
  <c r="W145" i="6" s="1"/>
  <c r="V129" i="5"/>
  <c r="T129" i="5"/>
  <c r="W129" i="5" s="1"/>
  <c r="P130" i="5"/>
  <c r="R130" i="5" s="1" a="1"/>
  <c r="R130" i="5" s="1"/>
  <c r="Q130" i="5" a="1"/>
  <c r="Q130" i="5" s="1"/>
  <c r="V146" i="6" l="1"/>
  <c r="T146" i="6"/>
  <c r="U146" i="6"/>
  <c r="O147" i="6"/>
  <c r="O131" i="5"/>
  <c r="Q131" i="5" s="1" a="1"/>
  <c r="Q131" i="5" s="1"/>
  <c r="S130" i="5"/>
  <c r="P147" i="6" l="1"/>
  <c r="R147" i="6" s="1" a="1"/>
  <c r="R147" i="6" s="1"/>
  <c r="Q147" i="6" a="1"/>
  <c r="Q147" i="6" s="1"/>
  <c r="S147" i="6" s="1"/>
  <c r="O148" i="6"/>
  <c r="W146" i="6"/>
  <c r="P148" i="6"/>
  <c r="R148" i="6" s="1" a="1"/>
  <c r="R148" i="6" s="1"/>
  <c r="Q148" i="6" a="1"/>
  <c r="Q148" i="6" s="1"/>
  <c r="P131" i="5"/>
  <c r="R131" i="5" s="1" a="1"/>
  <c r="R131" i="5" s="1"/>
  <c r="S131" i="5" s="1"/>
  <c r="V131" i="5" s="1"/>
  <c r="V130" i="5"/>
  <c r="T130" i="5"/>
  <c r="U130" i="5"/>
  <c r="O132" i="5" l="1"/>
  <c r="T147" i="6"/>
  <c r="V147" i="6"/>
  <c r="U147" i="6"/>
  <c r="W147" i="6" s="1"/>
  <c r="S148" i="6"/>
  <c r="O149" i="6"/>
  <c r="U131" i="5"/>
  <c r="T131" i="5"/>
  <c r="P132" i="5"/>
  <c r="R132" i="5" s="1" a="1"/>
  <c r="R132" i="5" s="1"/>
  <c r="Q132" i="5" a="1"/>
  <c r="Q132" i="5" s="1"/>
  <c r="W130" i="5"/>
  <c r="W131" i="5" l="1"/>
  <c r="V148" i="6"/>
  <c r="T148" i="6"/>
  <c r="U148" i="6"/>
  <c r="Q149" i="6" a="1"/>
  <c r="Q149" i="6" s="1"/>
  <c r="S149" i="6" s="1"/>
  <c r="P149" i="6"/>
  <c r="R149" i="6" s="1" a="1"/>
  <c r="R149" i="6" s="1"/>
  <c r="S132" i="5"/>
  <c r="V132" i="5" s="1"/>
  <c r="O133" i="5"/>
  <c r="T149" i="6" l="1"/>
  <c r="W149" i="6" s="1"/>
  <c r="V149" i="6"/>
  <c r="U149" i="6"/>
  <c r="W148" i="6"/>
  <c r="O150" i="6"/>
  <c r="T132" i="5"/>
  <c r="U132" i="5"/>
  <c r="W132" i="5" s="1"/>
  <c r="Q133" i="5" a="1"/>
  <c r="Q133" i="5" s="1"/>
  <c r="P133" i="5"/>
  <c r="R133" i="5" s="1" a="1"/>
  <c r="R133" i="5" s="1"/>
  <c r="Q150" i="6" l="1" a="1"/>
  <c r="Q150" i="6" s="1"/>
  <c r="S150" i="6" s="1"/>
  <c r="P150" i="6"/>
  <c r="R150" i="6" s="1" a="1"/>
  <c r="R150" i="6" s="1"/>
  <c r="S133" i="5"/>
  <c r="V133" i="5" s="1"/>
  <c r="O134" i="5"/>
  <c r="T150" i="6" l="1"/>
  <c r="V150" i="6"/>
  <c r="U150" i="6"/>
  <c r="O151" i="6"/>
  <c r="Q151" i="6" a="1"/>
  <c r="Q151" i="6" s="1"/>
  <c r="P151" i="6"/>
  <c r="R151" i="6" s="1" a="1"/>
  <c r="R151" i="6" s="1"/>
  <c r="U133" i="5"/>
  <c r="T133" i="5"/>
  <c r="P134" i="5"/>
  <c r="R134" i="5" s="1" a="1"/>
  <c r="R134" i="5" s="1"/>
  <c r="Q134" i="5" a="1"/>
  <c r="Q134" i="5" s="1"/>
  <c r="W133" i="5" l="1"/>
  <c r="S151" i="6"/>
  <c r="W150" i="6"/>
  <c r="O152" i="6"/>
  <c r="S134" i="5"/>
  <c r="U134" i="5" s="1"/>
  <c r="O135" i="5"/>
  <c r="V151" i="6" l="1"/>
  <c r="U151" i="6"/>
  <c r="T151" i="6"/>
  <c r="W151" i="6" s="1"/>
  <c r="Q152" i="6" a="1"/>
  <c r="Q152" i="6" s="1"/>
  <c r="S152" i="6" s="1"/>
  <c r="P152" i="6"/>
  <c r="R152" i="6" s="1" a="1"/>
  <c r="R152" i="6" s="1"/>
  <c r="V134" i="5"/>
  <c r="T134" i="5"/>
  <c r="W134" i="5" s="1"/>
  <c r="P135" i="5"/>
  <c r="R135" i="5" s="1" a="1"/>
  <c r="R135" i="5" s="1"/>
  <c r="Q135" i="5" a="1"/>
  <c r="Q135" i="5" s="1"/>
  <c r="T152" i="6" l="1"/>
  <c r="V152" i="6"/>
  <c r="U152" i="6"/>
  <c r="W152" i="6" s="1"/>
  <c r="O153" i="6"/>
  <c r="S135" i="5"/>
  <c r="O136" i="5"/>
  <c r="P153" i="6" l="1"/>
  <c r="R153" i="6" s="1" a="1"/>
  <c r="R153" i="6" s="1"/>
  <c r="Q153" i="6" a="1"/>
  <c r="Q153" i="6" s="1"/>
  <c r="S153" i="6" s="1"/>
  <c r="O154" i="6"/>
  <c r="Q136" i="5" a="1"/>
  <c r="Q136" i="5" s="1"/>
  <c r="P136" i="5"/>
  <c r="R136" i="5" s="1" a="1"/>
  <c r="R136" i="5" s="1"/>
  <c r="V135" i="5"/>
  <c r="U135" i="5"/>
  <c r="T135" i="5"/>
  <c r="V153" i="6" l="1"/>
  <c r="U153" i="6"/>
  <c r="T153" i="6"/>
  <c r="Q154" i="6" a="1"/>
  <c r="Q154" i="6" s="1"/>
  <c r="S154" i="6" s="1"/>
  <c r="P154" i="6"/>
  <c r="R154" i="6" s="1" a="1"/>
  <c r="R154" i="6" s="1"/>
  <c r="O155" i="6"/>
  <c r="W135" i="5"/>
  <c r="S136" i="5"/>
  <c r="T136" i="5" s="1"/>
  <c r="O137" i="5"/>
  <c r="V154" i="6" l="1"/>
  <c r="U154" i="6"/>
  <c r="T154" i="6"/>
  <c r="W154" i="6" s="1"/>
  <c r="W153" i="6"/>
  <c r="Q155" i="6" a="1"/>
  <c r="Q155" i="6" s="1"/>
  <c r="S155" i="6" s="1"/>
  <c r="P155" i="6"/>
  <c r="R155" i="6" s="1" a="1"/>
  <c r="R155" i="6" s="1"/>
  <c r="U136" i="5"/>
  <c r="V136" i="5"/>
  <c r="W136" i="5" s="1"/>
  <c r="P137" i="5"/>
  <c r="R137" i="5" s="1" a="1"/>
  <c r="R137" i="5" s="1"/>
  <c r="Q137" i="5" a="1"/>
  <c r="Q137" i="5" s="1"/>
  <c r="T155" i="6" l="1"/>
  <c r="V155" i="6"/>
  <c r="U155" i="6"/>
  <c r="O156" i="6"/>
  <c r="S137" i="5"/>
  <c r="V137" i="5" s="1"/>
  <c r="O138" i="5"/>
  <c r="W155" i="6" l="1"/>
  <c r="Q156" i="6" a="1"/>
  <c r="Q156" i="6" s="1"/>
  <c r="S156" i="6" s="1"/>
  <c r="P156" i="6"/>
  <c r="R156" i="6" s="1" a="1"/>
  <c r="R156" i="6" s="1"/>
  <c r="T137" i="5"/>
  <c r="U137" i="5"/>
  <c r="W137" i="5" s="1"/>
  <c r="Q138" i="5" a="1"/>
  <c r="Q138" i="5" s="1"/>
  <c r="P138" i="5"/>
  <c r="R138" i="5" s="1" a="1"/>
  <c r="R138" i="5" s="1"/>
  <c r="T156" i="6" l="1"/>
  <c r="U156" i="6"/>
  <c r="V156" i="6"/>
  <c r="O157" i="6"/>
  <c r="S138" i="5"/>
  <c r="U138" i="5" s="1"/>
  <c r="O139" i="5"/>
  <c r="W156" i="6" l="1"/>
  <c r="Q157" i="6" a="1"/>
  <c r="Q157" i="6" s="1"/>
  <c r="S157" i="6" s="1"/>
  <c r="P157" i="6"/>
  <c r="R157" i="6" s="1" a="1"/>
  <c r="R157" i="6" s="1"/>
  <c r="T138" i="5"/>
  <c r="V138" i="5"/>
  <c r="P139" i="5"/>
  <c r="R139" i="5" s="1" a="1"/>
  <c r="R139" i="5" s="1"/>
  <c r="Q139" i="5" a="1"/>
  <c r="Q139" i="5" s="1"/>
  <c r="V157" i="6" l="1"/>
  <c r="U157" i="6"/>
  <c r="T157" i="6"/>
  <c r="W157" i="6" s="1"/>
  <c r="O158" i="6"/>
  <c r="S139" i="5"/>
  <c r="V139" i="5" s="1"/>
  <c r="W138" i="5"/>
  <c r="O140" i="5"/>
  <c r="T139" i="5" l="1"/>
  <c r="U139" i="5"/>
  <c r="Q158" i="6" a="1"/>
  <c r="Q158" i="6" s="1"/>
  <c r="S158" i="6" s="1"/>
  <c r="P158" i="6"/>
  <c r="R158" i="6" s="1" a="1"/>
  <c r="R158" i="6" s="1"/>
  <c r="O159" i="6"/>
  <c r="P140" i="5"/>
  <c r="R140" i="5" s="1" a="1"/>
  <c r="R140" i="5" s="1"/>
  <c r="Q140" i="5" a="1"/>
  <c r="Q140" i="5" s="1"/>
  <c r="S140" i="5" s="1"/>
  <c r="W139" i="5" l="1"/>
  <c r="U158" i="6"/>
  <c r="T158" i="6"/>
  <c r="V158" i="6"/>
  <c r="Q159" i="6" a="1"/>
  <c r="Q159" i="6" s="1"/>
  <c r="S159" i="6" s="1"/>
  <c r="P159" i="6"/>
  <c r="R159" i="6" s="1" a="1"/>
  <c r="R159" i="6" s="1"/>
  <c r="T140" i="5"/>
  <c r="U140" i="5"/>
  <c r="V140" i="5"/>
  <c r="O141" i="5"/>
  <c r="V159" i="6" l="1"/>
  <c r="U159" i="6"/>
  <c r="T159" i="6"/>
  <c r="W159" i="6" s="1"/>
  <c r="W158" i="6"/>
  <c r="O160" i="6"/>
  <c r="Q141" i="5" a="1"/>
  <c r="Q141" i="5" s="1"/>
  <c r="P141" i="5"/>
  <c r="R141" i="5" s="1" a="1"/>
  <c r="R141" i="5" s="1"/>
  <c r="W140" i="5"/>
  <c r="Q160" i="6" l="1" a="1"/>
  <c r="Q160" i="6" s="1"/>
  <c r="S160" i="6" s="1"/>
  <c r="P160" i="6"/>
  <c r="R160" i="6" s="1" a="1"/>
  <c r="R160" i="6" s="1"/>
  <c r="S141" i="5"/>
  <c r="V141" i="5" s="1"/>
  <c r="O142" i="5"/>
  <c r="V160" i="6" l="1"/>
  <c r="U160" i="6"/>
  <c r="T160" i="6"/>
  <c r="O161" i="6"/>
  <c r="U141" i="5"/>
  <c r="T141" i="5"/>
  <c r="W141" i="5" s="1"/>
  <c r="P142" i="5"/>
  <c r="R142" i="5" s="1" a="1"/>
  <c r="R142" i="5" s="1"/>
  <c r="Q142" i="5" a="1"/>
  <c r="Q142" i="5" s="1"/>
  <c r="W160" i="6" l="1"/>
  <c r="P161" i="6"/>
  <c r="R161" i="6" s="1" a="1"/>
  <c r="R161" i="6" s="1"/>
  <c r="Q161" i="6" a="1"/>
  <c r="Q161" i="6" s="1"/>
  <c r="S161" i="6" s="1"/>
  <c r="O162" i="6"/>
  <c r="S142" i="5"/>
  <c r="T142" i="5" s="1"/>
  <c r="O143" i="5"/>
  <c r="T161" i="6" l="1"/>
  <c r="U161" i="6"/>
  <c r="V161" i="6"/>
  <c r="Q162" i="6" a="1"/>
  <c r="Q162" i="6" s="1"/>
  <c r="S162" i="6" s="1"/>
  <c r="P162" i="6"/>
  <c r="R162" i="6" s="1" a="1"/>
  <c r="R162" i="6" s="1"/>
  <c r="V142" i="5"/>
  <c r="U142" i="5"/>
  <c r="W142" i="5" s="1"/>
  <c r="Q143" i="5" a="1"/>
  <c r="Q143" i="5" s="1"/>
  <c r="P143" i="5"/>
  <c r="R143" i="5" s="1" a="1"/>
  <c r="R143" i="5" s="1"/>
  <c r="T162" i="6" l="1"/>
  <c r="V162" i="6"/>
  <c r="U162" i="6"/>
  <c r="O163" i="6"/>
  <c r="W161" i="6"/>
  <c r="P163" i="6"/>
  <c r="R163" i="6" s="1" a="1"/>
  <c r="R163" i="6" s="1"/>
  <c r="Q163" i="6" a="1"/>
  <c r="Q163" i="6" s="1"/>
  <c r="S143" i="5"/>
  <c r="O144" i="5"/>
  <c r="S163" i="6" l="1"/>
  <c r="O164" i="6"/>
  <c r="Q164" i="6" s="1" a="1"/>
  <c r="Q164" i="6" s="1"/>
  <c r="W162" i="6"/>
  <c r="P164" i="6"/>
  <c r="R164" i="6" s="1" a="1"/>
  <c r="R164" i="6" s="1"/>
  <c r="Q144" i="5" a="1"/>
  <c r="Q144" i="5" s="1"/>
  <c r="P144" i="5"/>
  <c r="R144" i="5" s="1" a="1"/>
  <c r="R144" i="5" s="1"/>
  <c r="V143" i="5"/>
  <c r="U143" i="5"/>
  <c r="T143" i="5"/>
  <c r="S164" i="6" l="1"/>
  <c r="T163" i="6"/>
  <c r="V163" i="6"/>
  <c r="U163" i="6"/>
  <c r="O165" i="6"/>
  <c r="S144" i="5"/>
  <c r="T144" i="5" s="1"/>
  <c r="W143" i="5"/>
  <c r="V144" i="5"/>
  <c r="O145" i="5"/>
  <c r="U144" i="5" l="1"/>
  <c r="W144" i="5" s="1"/>
  <c r="W163" i="6"/>
  <c r="U164" i="6"/>
  <c r="T164" i="6"/>
  <c r="W164" i="6" s="1"/>
  <c r="V164" i="6"/>
  <c r="P165" i="6"/>
  <c r="R165" i="6" s="1" a="1"/>
  <c r="R165" i="6" s="1"/>
  <c r="Q165" i="6" a="1"/>
  <c r="Q165" i="6" s="1"/>
  <c r="S165" i="6" s="1"/>
  <c r="Q145" i="5" a="1"/>
  <c r="Q145" i="5" s="1"/>
  <c r="P145" i="5"/>
  <c r="R145" i="5" s="1" a="1"/>
  <c r="R145" i="5" s="1"/>
  <c r="V165" i="6" l="1"/>
  <c r="U165" i="6"/>
  <c r="T165" i="6"/>
  <c r="W165" i="6" s="1"/>
  <c r="O166" i="6"/>
  <c r="S145" i="5"/>
  <c r="U145" i="5" s="1"/>
  <c r="O146" i="5"/>
  <c r="P166" i="6" l="1"/>
  <c r="R166" i="6" s="1" a="1"/>
  <c r="R166" i="6" s="1"/>
  <c r="Q166" i="6" a="1"/>
  <c r="Q166" i="6" s="1"/>
  <c r="S166" i="6" s="1"/>
  <c r="V145" i="5"/>
  <c r="T145" i="5"/>
  <c r="P146" i="5"/>
  <c r="R146" i="5" s="1" a="1"/>
  <c r="R146" i="5" s="1"/>
  <c r="Q146" i="5" a="1"/>
  <c r="Q146" i="5" s="1"/>
  <c r="V166" i="6" l="1"/>
  <c r="U166" i="6"/>
  <c r="T166" i="6"/>
  <c r="O167" i="6"/>
  <c r="W145" i="5"/>
  <c r="S146" i="5"/>
  <c r="U146" i="5" s="1"/>
  <c r="O147" i="5"/>
  <c r="P167" i="6" l="1"/>
  <c r="R167" i="6" s="1" a="1"/>
  <c r="R167" i="6" s="1"/>
  <c r="Q167" i="6" a="1"/>
  <c r="Q167" i="6" s="1"/>
  <c r="S167" i="6" s="1"/>
  <c r="W166" i="6"/>
  <c r="V146" i="5"/>
  <c r="T146" i="5"/>
  <c r="W146" i="5" s="1"/>
  <c r="Q147" i="5" a="1"/>
  <c r="Q147" i="5" s="1"/>
  <c r="P147" i="5"/>
  <c r="R147" i="5" s="1" a="1"/>
  <c r="R147" i="5" s="1"/>
  <c r="V167" i="6" l="1"/>
  <c r="T167" i="6"/>
  <c r="U167" i="6"/>
  <c r="O168" i="6"/>
  <c r="S147" i="5"/>
  <c r="O148" i="5"/>
  <c r="Q168" i="6" l="1" a="1"/>
  <c r="Q168" i="6" s="1"/>
  <c r="S168" i="6" s="1"/>
  <c r="P168" i="6"/>
  <c r="R168" i="6" s="1" a="1"/>
  <c r="R168" i="6" s="1"/>
  <c r="O169" i="6"/>
  <c r="W167" i="6"/>
  <c r="Q148" i="5" a="1"/>
  <c r="Q148" i="5" s="1"/>
  <c r="P148" i="5"/>
  <c r="R148" i="5" s="1" a="1"/>
  <c r="R148" i="5" s="1"/>
  <c r="V147" i="5"/>
  <c r="T147" i="5"/>
  <c r="U147" i="5"/>
  <c r="V168" i="6" l="1"/>
  <c r="U168" i="6"/>
  <c r="T168" i="6"/>
  <c r="Q169" i="6" a="1"/>
  <c r="Q169" i="6" s="1"/>
  <c r="S169" i="6" s="1"/>
  <c r="P169" i="6"/>
  <c r="R169" i="6" s="1" a="1"/>
  <c r="R169" i="6" s="1"/>
  <c r="S148" i="5"/>
  <c r="V148" i="5" s="1"/>
  <c r="W147" i="5"/>
  <c r="O149" i="5"/>
  <c r="V169" i="6" l="1"/>
  <c r="U169" i="6"/>
  <c r="T169" i="6"/>
  <c r="O170" i="6"/>
  <c r="W168" i="6"/>
  <c r="T148" i="5"/>
  <c r="U148" i="5"/>
  <c r="Q149" i="5" a="1"/>
  <c r="Q149" i="5" s="1"/>
  <c r="P149" i="5"/>
  <c r="R149" i="5" s="1" a="1"/>
  <c r="R149" i="5" s="1"/>
  <c r="W148" i="5" l="1"/>
  <c r="P170" i="6"/>
  <c r="R170" i="6" s="1" a="1"/>
  <c r="R170" i="6" s="1"/>
  <c r="Q170" i="6" a="1"/>
  <c r="Q170" i="6" s="1"/>
  <c r="S170" i="6" s="1"/>
  <c r="O171" i="6"/>
  <c r="W169" i="6"/>
  <c r="S149" i="5"/>
  <c r="O150" i="5"/>
  <c r="V170" i="6" l="1"/>
  <c r="T170" i="6"/>
  <c r="U170" i="6"/>
  <c r="P171" i="6"/>
  <c r="Q171" i="6" a="1"/>
  <c r="Q171" i="6" s="1"/>
  <c r="Q150" i="5" a="1"/>
  <c r="Q150" i="5" s="1"/>
  <c r="P150" i="5"/>
  <c r="R150" i="5" s="1" a="1"/>
  <c r="R150" i="5" s="1"/>
  <c r="U149" i="5"/>
  <c r="T149" i="5"/>
  <c r="V149" i="5"/>
  <c r="S171" i="6" l="1"/>
  <c r="R171" i="6" a="1"/>
  <c r="R171" i="6" s="1"/>
  <c r="O172" i="6"/>
  <c r="W170" i="6"/>
  <c r="S150" i="5"/>
  <c r="T150" i="5" s="1"/>
  <c r="W149" i="5"/>
  <c r="O151" i="5"/>
  <c r="T171" i="6" l="1"/>
  <c r="V171" i="6"/>
  <c r="U171" i="6"/>
  <c r="P172" i="6"/>
  <c r="Q172" i="6" a="1"/>
  <c r="Q172" i="6" s="1"/>
  <c r="U150" i="5"/>
  <c r="V150" i="5"/>
  <c r="P151" i="5"/>
  <c r="R151" i="5" s="1" a="1"/>
  <c r="R151" i="5" s="1"/>
  <c r="Q151" i="5" a="1"/>
  <c r="Q151" i="5" s="1"/>
  <c r="W150" i="5" l="1"/>
  <c r="W171" i="6"/>
  <c r="R172" i="6" a="1"/>
  <c r="R172" i="6" s="1"/>
  <c r="S172" i="6" s="1"/>
  <c r="O173" i="6"/>
  <c r="S151" i="5"/>
  <c r="T151" i="5" s="1"/>
  <c r="O152" i="5"/>
  <c r="P152" i="5" s="1"/>
  <c r="R152" i="5" s="1" a="1"/>
  <c r="R152" i="5" s="1"/>
  <c r="V172" i="6" l="1"/>
  <c r="U172" i="6"/>
  <c r="T172" i="6"/>
  <c r="W172" i="6" s="1"/>
  <c r="P173" i="6"/>
  <c r="Q173" i="6" a="1"/>
  <c r="Q173" i="6" s="1"/>
  <c r="Q152" i="5" a="1"/>
  <c r="Q152" i="5" s="1"/>
  <c r="S152" i="5" s="1"/>
  <c r="T152" i="5" s="1"/>
  <c r="V151" i="5"/>
  <c r="U151" i="5"/>
  <c r="O153" i="5"/>
  <c r="R173" i="6" l="1" a="1"/>
  <c r="R173" i="6" s="1"/>
  <c r="S173" i="6" s="1"/>
  <c r="O174" i="6"/>
  <c r="W151" i="5"/>
  <c r="U152" i="5"/>
  <c r="V152" i="5"/>
  <c r="W152" i="5" s="1"/>
  <c r="P153" i="5"/>
  <c r="R153" i="5" s="1" a="1"/>
  <c r="R153" i="5" s="1"/>
  <c r="Q153" i="5" a="1"/>
  <c r="Q153" i="5" s="1"/>
  <c r="U173" i="6" l="1"/>
  <c r="T173" i="6"/>
  <c r="V173" i="6"/>
  <c r="Q174" i="6" a="1"/>
  <c r="Q174" i="6" s="1"/>
  <c r="P174" i="6"/>
  <c r="S153" i="5"/>
  <c r="O154" i="5"/>
  <c r="R174" i="6" l="1" a="1"/>
  <c r="R174" i="6" s="1"/>
  <c r="S174" i="6" s="1"/>
  <c r="O175" i="6"/>
  <c r="W173" i="6"/>
  <c r="Q154" i="5" a="1"/>
  <c r="Q154" i="5" s="1"/>
  <c r="P154" i="5"/>
  <c r="R154" i="5" s="1" a="1"/>
  <c r="R154" i="5" s="1"/>
  <c r="T153" i="5"/>
  <c r="U153" i="5"/>
  <c r="V153" i="5"/>
  <c r="V174" i="6" l="1"/>
  <c r="U174" i="6"/>
  <c r="T174" i="6"/>
  <c r="W174" i="6" s="1"/>
  <c r="Q175" i="6" a="1"/>
  <c r="Q175" i="6" s="1"/>
  <c r="P175" i="6"/>
  <c r="W153" i="5"/>
  <c r="S154" i="5"/>
  <c r="O155" i="5"/>
  <c r="R175" i="6" l="1" a="1"/>
  <c r="R175" i="6" s="1"/>
  <c r="S175" i="6" s="1"/>
  <c r="O176" i="6"/>
  <c r="P155" i="5"/>
  <c r="R155" i="5" s="1" a="1"/>
  <c r="R155" i="5" s="1"/>
  <c r="Q155" i="5" a="1"/>
  <c r="Q155" i="5" s="1"/>
  <c r="U154" i="5"/>
  <c r="V154" i="5"/>
  <c r="T154" i="5"/>
  <c r="V175" i="6" l="1"/>
  <c r="U175" i="6"/>
  <c r="T175" i="6"/>
  <c r="W175" i="6" s="1"/>
  <c r="Q176" i="6" a="1"/>
  <c r="Q176" i="6" s="1"/>
  <c r="P176" i="6"/>
  <c r="S155" i="5"/>
  <c r="T155" i="5" s="1"/>
  <c r="W154" i="5"/>
  <c r="O156" i="5"/>
  <c r="U155" i="5" l="1"/>
  <c r="V155" i="5"/>
  <c r="W155" i="5" s="1"/>
  <c r="R176" i="6" a="1"/>
  <c r="R176" i="6" s="1"/>
  <c r="S176" i="6" s="1"/>
  <c r="O177" i="6"/>
  <c r="Q156" i="5" a="1"/>
  <c r="Q156" i="5" s="1"/>
  <c r="P156" i="5"/>
  <c r="R156" i="5" s="1" a="1"/>
  <c r="R156" i="5" s="1"/>
  <c r="V176" i="6" l="1"/>
  <c r="U176" i="6"/>
  <c r="T176" i="6"/>
  <c r="Q177" i="6" a="1"/>
  <c r="Q177" i="6" s="1"/>
  <c r="P177" i="6"/>
  <c r="S156" i="5"/>
  <c r="O157" i="5"/>
  <c r="R177" i="6" l="1" a="1"/>
  <c r="R177" i="6" s="1"/>
  <c r="S177" i="6" s="1"/>
  <c r="O178" i="6"/>
  <c r="W176" i="6"/>
  <c r="Q157" i="5" a="1"/>
  <c r="Q157" i="5" s="1"/>
  <c r="P157" i="5"/>
  <c r="R157" i="5" s="1" a="1"/>
  <c r="R157" i="5" s="1"/>
  <c r="U156" i="5"/>
  <c r="T156" i="5"/>
  <c r="V156" i="5"/>
  <c r="T177" i="6" l="1"/>
  <c r="V177" i="6"/>
  <c r="U177" i="6"/>
  <c r="Q178" i="6" a="1"/>
  <c r="Q178" i="6" s="1"/>
  <c r="S178" i="6" s="1"/>
  <c r="P178" i="6"/>
  <c r="R178" i="6" s="1" a="1"/>
  <c r="R178" i="6" s="1"/>
  <c r="W156" i="5"/>
  <c r="S157" i="5"/>
  <c r="V157" i="5" s="1"/>
  <c r="O158" i="5"/>
  <c r="V178" i="6" l="1"/>
  <c r="U178" i="6"/>
  <c r="T178" i="6"/>
  <c r="O179" i="6"/>
  <c r="W177" i="6"/>
  <c r="T157" i="5"/>
  <c r="U157" i="5"/>
  <c r="Q158" i="5" a="1"/>
  <c r="Q158" i="5" s="1"/>
  <c r="P158" i="5"/>
  <c r="R158" i="5" s="1" a="1"/>
  <c r="R158" i="5" s="1"/>
  <c r="S158" i="5" l="1"/>
  <c r="W178" i="6"/>
  <c r="P179" i="6"/>
  <c r="R179" i="6" s="1" a="1"/>
  <c r="R179" i="6" s="1"/>
  <c r="Q179" i="6" a="1"/>
  <c r="Q179" i="6" s="1"/>
  <c r="S179" i="6" s="1"/>
  <c r="O180" i="6"/>
  <c r="W157" i="5"/>
  <c r="T158" i="5"/>
  <c r="U158" i="5"/>
  <c r="V158" i="5"/>
  <c r="O159" i="5"/>
  <c r="T179" i="6" l="1"/>
  <c r="V179" i="6"/>
  <c r="U179" i="6"/>
  <c r="Q180" i="6" a="1"/>
  <c r="Q180" i="6" s="1"/>
  <c r="S180" i="6" s="1"/>
  <c r="P180" i="6"/>
  <c r="R180" i="6" s="1" a="1"/>
  <c r="R180" i="6" s="1"/>
  <c r="W158" i="5"/>
  <c r="Q159" i="5" a="1"/>
  <c r="Q159" i="5" s="1"/>
  <c r="P159" i="5"/>
  <c r="R159" i="5" s="1" a="1"/>
  <c r="R159" i="5" s="1"/>
  <c r="S159" i="5" s="1"/>
  <c r="T180" i="6" l="1"/>
  <c r="V180" i="6"/>
  <c r="U180" i="6"/>
  <c r="W179" i="6"/>
  <c r="O181" i="6"/>
  <c r="V159" i="5"/>
  <c r="U159" i="5"/>
  <c r="T159" i="5"/>
  <c r="O160" i="5"/>
  <c r="Q181" i="6" l="1" a="1"/>
  <c r="Q181" i="6" s="1"/>
  <c r="S181" i="6" s="1"/>
  <c r="P181" i="6"/>
  <c r="R181" i="6" s="1" a="1"/>
  <c r="R181" i="6" s="1"/>
  <c r="O182" i="6"/>
  <c r="W180" i="6"/>
  <c r="W159" i="5"/>
  <c r="Q160" i="5" a="1"/>
  <c r="Q160" i="5" s="1"/>
  <c r="P160" i="5"/>
  <c r="R160" i="5" s="1" a="1"/>
  <c r="R160" i="5" s="1"/>
  <c r="V181" i="6" l="1"/>
  <c r="U181" i="6"/>
  <c r="T181" i="6"/>
  <c r="Q182" i="6" a="1"/>
  <c r="Q182" i="6" s="1"/>
  <c r="P182" i="6"/>
  <c r="S160" i="5"/>
  <c r="T160" i="5" s="1"/>
  <c r="O161" i="5"/>
  <c r="R182" i="6" l="1" a="1"/>
  <c r="R182" i="6" s="1"/>
  <c r="S182" i="6" s="1"/>
  <c r="O183" i="6"/>
  <c r="W181" i="6"/>
  <c r="V160" i="5"/>
  <c r="U160" i="5"/>
  <c r="Q161" i="5" a="1"/>
  <c r="Q161" i="5" s="1"/>
  <c r="P161" i="5"/>
  <c r="R161" i="5" s="1" a="1"/>
  <c r="R161" i="5" s="1"/>
  <c r="W160" i="5"/>
  <c r="V182" i="6" l="1"/>
  <c r="U182" i="6"/>
  <c r="T182" i="6"/>
  <c r="Q183" i="6" a="1"/>
  <c r="Q183" i="6" s="1"/>
  <c r="P183" i="6"/>
  <c r="S161" i="5"/>
  <c r="U161" i="5" s="1"/>
  <c r="O162" i="5"/>
  <c r="R183" i="6" l="1" a="1"/>
  <c r="R183" i="6" s="1"/>
  <c r="S183" i="6" s="1"/>
  <c r="O184" i="6"/>
  <c r="W182" i="6"/>
  <c r="V161" i="5"/>
  <c r="T161" i="5"/>
  <c r="W161" i="5" s="1"/>
  <c r="P162" i="5"/>
  <c r="R162" i="5" s="1" a="1"/>
  <c r="R162" i="5" s="1"/>
  <c r="Q162" i="5" a="1"/>
  <c r="Q162" i="5" s="1"/>
  <c r="V183" i="6" l="1"/>
  <c r="U183" i="6"/>
  <c r="T183" i="6"/>
  <c r="W183" i="6" s="1"/>
  <c r="Q184" i="6" a="1"/>
  <c r="Q184" i="6" s="1"/>
  <c r="S184" i="6" s="1"/>
  <c r="P184" i="6"/>
  <c r="R184" i="6" s="1" a="1"/>
  <c r="R184" i="6" s="1"/>
  <c r="S162" i="5"/>
  <c r="U162" i="5" s="1"/>
  <c r="O163" i="5"/>
  <c r="V184" i="6" l="1"/>
  <c r="U184" i="6"/>
  <c r="T184" i="6"/>
  <c r="O185" i="6"/>
  <c r="T162" i="5"/>
  <c r="V162" i="5"/>
  <c r="Q163" i="5" a="1"/>
  <c r="Q163" i="5" s="1"/>
  <c r="P163" i="5"/>
  <c r="R163" i="5" s="1" a="1"/>
  <c r="R163" i="5" s="1"/>
  <c r="W162" i="5" l="1"/>
  <c r="P185" i="6"/>
  <c r="Q185" i="6" a="1"/>
  <c r="Q185" i="6" s="1"/>
  <c r="W184" i="6"/>
  <c r="S163" i="5"/>
  <c r="U163" i="5" s="1"/>
  <c r="O164" i="5"/>
  <c r="R185" i="6" l="1" a="1"/>
  <c r="R185" i="6" s="1"/>
  <c r="S185" i="6" s="1"/>
  <c r="O186" i="6"/>
  <c r="T163" i="5"/>
  <c r="V163" i="5"/>
  <c r="Q164" i="5" a="1"/>
  <c r="Q164" i="5" s="1"/>
  <c r="P164" i="5"/>
  <c r="R164" i="5" s="1" a="1"/>
  <c r="R164" i="5" s="1"/>
  <c r="W163" i="5"/>
  <c r="T185" i="6" l="1"/>
  <c r="V185" i="6"/>
  <c r="U185" i="6"/>
  <c r="Q186" i="6" a="1"/>
  <c r="Q186" i="6" s="1"/>
  <c r="S186" i="6" s="1"/>
  <c r="P186" i="6"/>
  <c r="R186" i="6" s="1" a="1"/>
  <c r="R186" i="6" s="1"/>
  <c r="S164" i="5"/>
  <c r="V164" i="5" s="1"/>
  <c r="O165" i="5"/>
  <c r="U186" i="6" l="1"/>
  <c r="V186" i="6"/>
  <c r="T186" i="6"/>
  <c r="O187" i="6"/>
  <c r="W185" i="6"/>
  <c r="T164" i="5"/>
  <c r="U164" i="5"/>
  <c r="Q165" i="5" a="1"/>
  <c r="Q165" i="5" s="1"/>
  <c r="P165" i="5"/>
  <c r="R165" i="5" s="1" a="1"/>
  <c r="R165" i="5" s="1"/>
  <c r="W164" i="5" l="1"/>
  <c r="W186" i="6"/>
  <c r="Q187" i="6" a="1"/>
  <c r="Q187" i="6" s="1"/>
  <c r="S187" i="6" s="1"/>
  <c r="P187" i="6"/>
  <c r="R187" i="6" s="1" a="1"/>
  <c r="R187" i="6" s="1"/>
  <c r="S165" i="5"/>
  <c r="V165" i="5" s="1"/>
  <c r="O166" i="5"/>
  <c r="T187" i="6" l="1"/>
  <c r="V187" i="6"/>
  <c r="U187" i="6"/>
  <c r="O188" i="6"/>
  <c r="T165" i="5"/>
  <c r="U165" i="5"/>
  <c r="Q166" i="5" a="1"/>
  <c r="Q166" i="5" s="1"/>
  <c r="P166" i="5"/>
  <c r="R166" i="5" s="1" a="1"/>
  <c r="R166" i="5" s="1"/>
  <c r="W165" i="5" l="1"/>
  <c r="P188" i="6"/>
  <c r="R188" i="6" s="1" a="1"/>
  <c r="R188" i="6" s="1"/>
  <c r="Q188" i="6" a="1"/>
  <c r="Q188" i="6" s="1"/>
  <c r="S188" i="6" s="1"/>
  <c r="O189" i="6"/>
  <c r="W187" i="6"/>
  <c r="S166" i="5"/>
  <c r="V166" i="5" s="1"/>
  <c r="O167" i="5"/>
  <c r="U188" i="6" l="1"/>
  <c r="T188" i="6"/>
  <c r="V188" i="6"/>
  <c r="P189" i="6"/>
  <c r="R189" i="6" s="1" a="1"/>
  <c r="R189" i="6" s="1"/>
  <c r="Q189" i="6" a="1"/>
  <c r="Q189" i="6" s="1"/>
  <c r="S189" i="6" s="1"/>
  <c r="O190" i="6"/>
  <c r="U166" i="5"/>
  <c r="T166" i="5"/>
  <c r="Q167" i="5" a="1"/>
  <c r="Q167" i="5" s="1"/>
  <c r="P167" i="5"/>
  <c r="R167" i="5" s="1" a="1"/>
  <c r="R167" i="5" s="1"/>
  <c r="U189" i="6" l="1"/>
  <c r="T189" i="6"/>
  <c r="V189" i="6"/>
  <c r="P190" i="6"/>
  <c r="R190" i="6" s="1" a="1"/>
  <c r="R190" i="6" s="1"/>
  <c r="Q190" i="6" a="1"/>
  <c r="Q190" i="6" s="1"/>
  <c r="S190" i="6" s="1"/>
  <c r="O191" i="6"/>
  <c r="W188" i="6"/>
  <c r="W166" i="5"/>
  <c r="S167" i="5"/>
  <c r="U167" i="5" s="1"/>
  <c r="O168" i="5"/>
  <c r="V167" i="5" l="1"/>
  <c r="T167" i="5"/>
  <c r="V190" i="6"/>
  <c r="U190" i="6"/>
  <c r="T190" i="6"/>
  <c r="W190" i="6" s="1"/>
  <c r="P191" i="6"/>
  <c r="R191" i="6" s="1" a="1"/>
  <c r="R191" i="6" s="1"/>
  <c r="Q191" i="6" a="1"/>
  <c r="Q191" i="6" s="1"/>
  <c r="S191" i="6" s="1"/>
  <c r="O192" i="6"/>
  <c r="W189" i="6"/>
  <c r="W167" i="5"/>
  <c r="Q168" i="5" a="1"/>
  <c r="Q168" i="5" s="1"/>
  <c r="P168" i="5"/>
  <c r="R168" i="5" s="1" a="1"/>
  <c r="R168" i="5" s="1"/>
  <c r="V191" i="6" l="1"/>
  <c r="T191" i="6"/>
  <c r="U191" i="6"/>
  <c r="Q192" i="6" a="1"/>
  <c r="Q192" i="6" s="1"/>
  <c r="S192" i="6" s="1"/>
  <c r="P192" i="6"/>
  <c r="R192" i="6" s="1" a="1"/>
  <c r="R192" i="6" s="1"/>
  <c r="S168" i="5"/>
  <c r="T168" i="5" s="1"/>
  <c r="O169" i="5"/>
  <c r="V192" i="6" l="1"/>
  <c r="U192" i="6"/>
  <c r="T192" i="6"/>
  <c r="O193" i="6"/>
  <c r="W191" i="6"/>
  <c r="U168" i="5"/>
  <c r="V168" i="5"/>
  <c r="W168" i="5" s="1"/>
  <c r="P169" i="5"/>
  <c r="R169" i="5" s="1" a="1"/>
  <c r="R169" i="5" s="1"/>
  <c r="Q169" i="5" a="1"/>
  <c r="Q169" i="5" s="1"/>
  <c r="P193" i="6" l="1"/>
  <c r="Q193" i="6" a="1"/>
  <c r="Q193" i="6" s="1"/>
  <c r="W192" i="6"/>
  <c r="S169" i="5"/>
  <c r="V169" i="5" s="1"/>
  <c r="O170" i="5"/>
  <c r="R193" i="6" l="1" a="1"/>
  <c r="R193" i="6" s="1"/>
  <c r="S193" i="6" s="1"/>
  <c r="O194" i="6"/>
  <c r="T169" i="5"/>
  <c r="U169" i="5"/>
  <c r="Q170" i="5" a="1"/>
  <c r="Q170" i="5" s="1"/>
  <c r="P170" i="5"/>
  <c r="R170" i="5" s="1" a="1"/>
  <c r="R170" i="5" s="1"/>
  <c r="W169" i="5"/>
  <c r="T193" i="6" l="1"/>
  <c r="V193" i="6"/>
  <c r="U193" i="6"/>
  <c r="Q194" i="6" a="1"/>
  <c r="Q194" i="6" s="1"/>
  <c r="S194" i="6" s="1"/>
  <c r="P194" i="6"/>
  <c r="R194" i="6" s="1" a="1"/>
  <c r="R194" i="6" s="1"/>
  <c r="S170" i="5"/>
  <c r="T170" i="5" s="1"/>
  <c r="O171" i="5"/>
  <c r="V194" i="6" l="1"/>
  <c r="T194" i="6"/>
  <c r="U194" i="6"/>
  <c r="W194" i="6" s="1"/>
  <c r="O195" i="6"/>
  <c r="W193" i="6"/>
  <c r="U170" i="5"/>
  <c r="V170" i="5"/>
  <c r="W170" i="5" s="1"/>
  <c r="P171" i="5"/>
  <c r="R171" i="5" s="1" a="1"/>
  <c r="R171" i="5" s="1"/>
  <c r="Q171" i="5" a="1"/>
  <c r="Q171" i="5" s="1"/>
  <c r="P195" i="6" l="1"/>
  <c r="R195" i="6" s="1" a="1"/>
  <c r="R195" i="6" s="1"/>
  <c r="Q195" i="6" a="1"/>
  <c r="Q195" i="6" s="1"/>
  <c r="S195" i="6" s="1"/>
  <c r="O196" i="6"/>
  <c r="S171" i="5"/>
  <c r="U171" i="5" s="1"/>
  <c r="O172" i="5"/>
  <c r="T195" i="6" l="1"/>
  <c r="V195" i="6"/>
  <c r="U195" i="6"/>
  <c r="P196" i="6"/>
  <c r="R196" i="6" s="1" a="1"/>
  <c r="R196" i="6" s="1"/>
  <c r="Q196" i="6" a="1"/>
  <c r="Q196" i="6" s="1"/>
  <c r="S196" i="6" s="1"/>
  <c r="O197" i="6"/>
  <c r="P197" i="6"/>
  <c r="R197" i="6" s="1" a="1"/>
  <c r="R197" i="6" s="1"/>
  <c r="V171" i="5"/>
  <c r="W171" i="5" s="1"/>
  <c r="T171" i="5"/>
  <c r="Q172" i="5" a="1"/>
  <c r="Q172" i="5" s="1"/>
  <c r="P172" i="5"/>
  <c r="R172" i="5" s="1" a="1"/>
  <c r="R172" i="5" s="1"/>
  <c r="T196" i="6" l="1"/>
  <c r="V196" i="6"/>
  <c r="U196" i="6"/>
  <c r="O198" i="6"/>
  <c r="Q198" i="6" s="1" a="1"/>
  <c r="Q198" i="6" s="1"/>
  <c r="Q197" i="6" a="1"/>
  <c r="Q197" i="6" s="1"/>
  <c r="S197" i="6" s="1"/>
  <c r="W195" i="6"/>
  <c r="S172" i="5"/>
  <c r="O173" i="5"/>
  <c r="U197" i="6" l="1"/>
  <c r="T197" i="6"/>
  <c r="V197" i="6"/>
  <c r="P198" i="6"/>
  <c r="R198" i="6" s="1" a="1"/>
  <c r="R198" i="6" s="1"/>
  <c r="S198" i="6" s="1"/>
  <c r="W196" i="6"/>
  <c r="O199" i="6"/>
  <c r="P173" i="5"/>
  <c r="R173" i="5" s="1" a="1"/>
  <c r="R173" i="5" s="1"/>
  <c r="Q173" i="5" a="1"/>
  <c r="Q173" i="5" s="1"/>
  <c r="T172" i="5"/>
  <c r="V172" i="5"/>
  <c r="U172" i="5"/>
  <c r="V198" i="6" l="1"/>
  <c r="U198" i="6"/>
  <c r="T198" i="6"/>
  <c r="W198" i="6" s="1"/>
  <c r="W197" i="6"/>
  <c r="Q199" i="6" a="1"/>
  <c r="Q199" i="6" s="1"/>
  <c r="S199" i="6" s="1"/>
  <c r="P199" i="6"/>
  <c r="R199" i="6" s="1" a="1"/>
  <c r="R199" i="6" s="1"/>
  <c r="S173" i="5"/>
  <c r="V173" i="5" s="1"/>
  <c r="O174" i="5"/>
  <c r="Q174" i="5" s="1" a="1"/>
  <c r="Q174" i="5" s="1"/>
  <c r="W172" i="5"/>
  <c r="P174" i="5" l="1"/>
  <c r="R174" i="5" s="1" a="1"/>
  <c r="R174" i="5" s="1"/>
  <c r="S174" i="5" s="1"/>
  <c r="V174" i="5" s="1"/>
  <c r="V199" i="6"/>
  <c r="U199" i="6"/>
  <c r="T199" i="6"/>
  <c r="W199" i="6" s="1"/>
  <c r="O200" i="6"/>
  <c r="U173" i="5"/>
  <c r="T173" i="5"/>
  <c r="W173" i="5" s="1"/>
  <c r="O175" i="5"/>
  <c r="P200" i="6" l="1"/>
  <c r="R200" i="6" s="1" a="1"/>
  <c r="R200" i="6" s="1"/>
  <c r="O201" i="6"/>
  <c r="Q200" i="6" a="1"/>
  <c r="Q200" i="6" s="1"/>
  <c r="S200" i="6" s="1"/>
  <c r="T174" i="5"/>
  <c r="U174" i="5"/>
  <c r="Q175" i="5" a="1"/>
  <c r="Q175" i="5" s="1"/>
  <c r="P175" i="5"/>
  <c r="R175" i="5" s="1" a="1"/>
  <c r="R175" i="5" s="1"/>
  <c r="W174" i="5"/>
  <c r="V200" i="6" l="1"/>
  <c r="U200" i="6"/>
  <c r="T200" i="6"/>
  <c r="P201" i="6"/>
  <c r="R201" i="6" s="1" a="1"/>
  <c r="R201" i="6" s="1"/>
  <c r="Q201" i="6" a="1"/>
  <c r="Q201" i="6" s="1"/>
  <c r="S201" i="6" s="1"/>
  <c r="S175" i="5"/>
  <c r="U175" i="5" s="1"/>
  <c r="O176" i="5"/>
  <c r="V201" i="6" l="1"/>
  <c r="U201" i="6"/>
  <c r="T201" i="6"/>
  <c r="W200" i="6"/>
  <c r="O202" i="6"/>
  <c r="T175" i="5"/>
  <c r="V175" i="5"/>
  <c r="Q176" i="5" a="1"/>
  <c r="Q176" i="5" s="1"/>
  <c r="P176" i="5"/>
  <c r="R176" i="5" s="1" a="1"/>
  <c r="R176" i="5" s="1"/>
  <c r="W201" i="6" l="1"/>
  <c r="Q202" i="6" a="1"/>
  <c r="Q202" i="6" s="1"/>
  <c r="S202" i="6" s="1"/>
  <c r="P202" i="6"/>
  <c r="R202" i="6" s="1" a="1"/>
  <c r="R202" i="6" s="1"/>
  <c r="O203" i="6"/>
  <c r="W175" i="5"/>
  <c r="S176" i="5"/>
  <c r="T176" i="5" s="1"/>
  <c r="O177" i="5"/>
  <c r="T202" i="6" l="1"/>
  <c r="V202" i="6"/>
  <c r="U202" i="6"/>
  <c r="Q203" i="6" a="1"/>
  <c r="Q203" i="6" s="1"/>
  <c r="S203" i="6" s="1"/>
  <c r="P203" i="6"/>
  <c r="R203" i="6" s="1" a="1"/>
  <c r="R203" i="6" s="1"/>
  <c r="V176" i="5"/>
  <c r="U176" i="5"/>
  <c r="Q177" i="5" a="1"/>
  <c r="Q177" i="5" s="1"/>
  <c r="P177" i="5"/>
  <c r="R177" i="5" s="1" a="1"/>
  <c r="R177" i="5" s="1"/>
  <c r="W176" i="5" l="1"/>
  <c r="V203" i="6"/>
  <c r="W203" i="6" s="1"/>
  <c r="U203" i="6"/>
  <c r="T203" i="6"/>
  <c r="W202" i="6"/>
  <c r="O204" i="6"/>
  <c r="S177" i="5"/>
  <c r="O178" i="5"/>
  <c r="Q204" i="6" l="1" a="1"/>
  <c r="Q204" i="6" s="1"/>
  <c r="S204" i="6" s="1"/>
  <c r="P204" i="6"/>
  <c r="R204" i="6" s="1" a="1"/>
  <c r="R204" i="6" s="1"/>
  <c r="O205" i="6"/>
  <c r="Q178" i="5" a="1"/>
  <c r="Q178" i="5" s="1"/>
  <c r="P178" i="5"/>
  <c r="R178" i="5" s="1" a="1"/>
  <c r="R178" i="5" s="1"/>
  <c r="V177" i="5"/>
  <c r="T177" i="5"/>
  <c r="U177" i="5"/>
  <c r="T204" i="6" l="1"/>
  <c r="W204" i="6" s="1"/>
  <c r="V204" i="6"/>
  <c r="U204" i="6"/>
  <c r="P205" i="6"/>
  <c r="R205" i="6" s="1" a="1"/>
  <c r="R205" i="6" s="1"/>
  <c r="Q205" i="6" a="1"/>
  <c r="Q205" i="6" s="1"/>
  <c r="S205" i="6" s="1"/>
  <c r="W177" i="5"/>
  <c r="S178" i="5"/>
  <c r="O179" i="5"/>
  <c r="V205" i="6" l="1"/>
  <c r="U205" i="6"/>
  <c r="T205" i="6"/>
  <c r="W205" i="6" s="1"/>
  <c r="O206" i="6"/>
  <c r="Q179" i="5" a="1"/>
  <c r="Q179" i="5" s="1"/>
  <c r="P179" i="5"/>
  <c r="R179" i="5" s="1" a="1"/>
  <c r="R179" i="5" s="1"/>
  <c r="V178" i="5"/>
  <c r="U178" i="5"/>
  <c r="T178" i="5"/>
  <c r="Q206" i="6" l="1" a="1"/>
  <c r="Q206" i="6" s="1"/>
  <c r="S206" i="6" s="1"/>
  <c r="P206" i="6"/>
  <c r="R206" i="6" s="1" a="1"/>
  <c r="R206" i="6" s="1"/>
  <c r="O207" i="6"/>
  <c r="Q207" i="6" a="1"/>
  <c r="Q207" i="6" s="1"/>
  <c r="P207" i="6"/>
  <c r="R207" i="6" s="1" a="1"/>
  <c r="R207" i="6" s="1"/>
  <c r="W178" i="5"/>
  <c r="S179" i="5"/>
  <c r="T179" i="5" s="1"/>
  <c r="O180" i="5"/>
  <c r="V179" i="5" l="1"/>
  <c r="T206" i="6"/>
  <c r="V206" i="6"/>
  <c r="U206" i="6"/>
  <c r="S207" i="6"/>
  <c r="O208" i="6"/>
  <c r="U179" i="5"/>
  <c r="P180" i="5"/>
  <c r="R180" i="5" s="1" a="1"/>
  <c r="R180" i="5" s="1"/>
  <c r="Q180" i="5" a="1"/>
  <c r="Q180" i="5" s="1"/>
  <c r="W179" i="5" l="1"/>
  <c r="V207" i="6"/>
  <c r="U207" i="6"/>
  <c r="T207" i="6"/>
  <c r="W207" i="6" s="1"/>
  <c r="W206" i="6"/>
  <c r="P208" i="6"/>
  <c r="R208" i="6" s="1" a="1"/>
  <c r="R208" i="6" s="1"/>
  <c r="O209" i="6"/>
  <c r="Q208" i="6" a="1"/>
  <c r="Q208" i="6" s="1"/>
  <c r="S208" i="6" s="1"/>
  <c r="S180" i="5"/>
  <c r="T180" i="5" s="1"/>
  <c r="O181" i="5"/>
  <c r="P181" i="5" s="1"/>
  <c r="R181" i="5" s="1" a="1"/>
  <c r="R181" i="5" s="1"/>
  <c r="Q181" i="5" l="1" a="1"/>
  <c r="Q181" i="5" s="1"/>
  <c r="S181" i="5" s="1"/>
  <c r="U181" i="5" s="1"/>
  <c r="V208" i="6"/>
  <c r="U208" i="6"/>
  <c r="T208" i="6"/>
  <c r="Q209" i="6" a="1"/>
  <c r="Q209" i="6" s="1"/>
  <c r="S209" i="6" s="1"/>
  <c r="P209" i="6"/>
  <c r="R209" i="6" s="1" a="1"/>
  <c r="R209" i="6" s="1"/>
  <c r="U180" i="5"/>
  <c r="V180" i="5"/>
  <c r="O182" i="5"/>
  <c r="W180" i="5" l="1"/>
  <c r="T181" i="5"/>
  <c r="V181" i="5"/>
  <c r="V209" i="6"/>
  <c r="U209" i="6"/>
  <c r="T209" i="6"/>
  <c r="W209" i="6" s="1"/>
  <c r="W208" i="6"/>
  <c r="O210" i="6"/>
  <c r="P182" i="5"/>
  <c r="R182" i="5" s="1" a="1"/>
  <c r="R182" i="5" s="1"/>
  <c r="Q182" i="5" a="1"/>
  <c r="Q182" i="5" s="1"/>
  <c r="W181" i="5" l="1"/>
  <c r="Q210" i="6" a="1"/>
  <c r="Q210" i="6" s="1"/>
  <c r="S210" i="6" s="1"/>
  <c r="P210" i="6"/>
  <c r="R210" i="6" s="1" a="1"/>
  <c r="R210" i="6" s="1"/>
  <c r="S182" i="5"/>
  <c r="V182" i="5" s="1"/>
  <c r="O183" i="5"/>
  <c r="V210" i="6" l="1"/>
  <c r="T210" i="6"/>
  <c r="W210" i="6" s="1"/>
  <c r="U210" i="6"/>
  <c r="O211" i="6"/>
  <c r="U182" i="5"/>
  <c r="T182" i="5"/>
  <c r="W182" i="5" s="1"/>
  <c r="P183" i="5"/>
  <c r="R183" i="5" s="1" a="1"/>
  <c r="R183" i="5" s="1"/>
  <c r="Q183" i="5" a="1"/>
  <c r="Q183" i="5" s="1"/>
  <c r="P211" i="6" l="1"/>
  <c r="R211" i="6" s="1" a="1"/>
  <c r="R211" i="6" s="1"/>
  <c r="Q211" i="6" a="1"/>
  <c r="Q211" i="6" s="1"/>
  <c r="S211" i="6" s="1"/>
  <c r="S183" i="5"/>
  <c r="V183" i="5" s="1"/>
  <c r="O184" i="5"/>
  <c r="V211" i="6" l="1"/>
  <c r="W211" i="6" s="1"/>
  <c r="U211" i="6"/>
  <c r="T211" i="6"/>
  <c r="O212" i="6"/>
  <c r="T183" i="5"/>
  <c r="U183" i="5"/>
  <c r="P184" i="5"/>
  <c r="R184" i="5" s="1" a="1"/>
  <c r="R184" i="5" s="1"/>
  <c r="Q184" i="5" a="1"/>
  <c r="Q184" i="5" s="1"/>
  <c r="Q212" i="6" l="1" a="1"/>
  <c r="Q212" i="6" s="1"/>
  <c r="S212" i="6" s="1"/>
  <c r="P212" i="6"/>
  <c r="R212" i="6" s="1" a="1"/>
  <c r="R212" i="6" s="1"/>
  <c r="S184" i="5"/>
  <c r="U184" i="5" s="1"/>
  <c r="W183" i="5"/>
  <c r="O185" i="5"/>
  <c r="T184" i="5" l="1"/>
  <c r="T212" i="6"/>
  <c r="V212" i="6"/>
  <c r="U212" i="6"/>
  <c r="O213" i="6"/>
  <c r="V184" i="5"/>
  <c r="W184" i="5" s="1"/>
  <c r="P185" i="5"/>
  <c r="R185" i="5" s="1" a="1"/>
  <c r="R185" i="5" s="1"/>
  <c r="Q185" i="5" a="1"/>
  <c r="Q185" i="5" s="1"/>
  <c r="S185" i="5" l="1"/>
  <c r="V185" i="5" s="1"/>
  <c r="W212" i="6"/>
  <c r="P213" i="6"/>
  <c r="R213" i="6" s="1" a="1"/>
  <c r="R213" i="6" s="1"/>
  <c r="Q213" i="6" a="1"/>
  <c r="Q213" i="6" s="1"/>
  <c r="S213" i="6" s="1"/>
  <c r="O214" i="6"/>
  <c r="O186" i="5"/>
  <c r="T185" i="5" l="1"/>
  <c r="U185" i="5"/>
  <c r="W185" i="5" s="1"/>
  <c r="V213" i="6"/>
  <c r="U213" i="6"/>
  <c r="T213" i="6"/>
  <c r="Q214" i="6" a="1"/>
  <c r="Q214" i="6" s="1"/>
  <c r="S214" i="6" s="1"/>
  <c r="P214" i="6"/>
  <c r="R214" i="6" s="1" a="1"/>
  <c r="R214" i="6" s="1"/>
  <c r="Q186" i="5" a="1"/>
  <c r="Q186" i="5" s="1"/>
  <c r="P186" i="5"/>
  <c r="R186" i="5" s="1" a="1"/>
  <c r="R186" i="5" s="1"/>
  <c r="T214" i="6" l="1"/>
  <c r="V214" i="6"/>
  <c r="U214" i="6"/>
  <c r="W213" i="6"/>
  <c r="O215" i="6"/>
  <c r="S186" i="5"/>
  <c r="T186" i="5" s="1"/>
  <c r="O187" i="5"/>
  <c r="W214" i="6" l="1"/>
  <c r="Q215" i="6" a="1"/>
  <c r="Q215" i="6" s="1"/>
  <c r="S215" i="6" s="1"/>
  <c r="P215" i="6"/>
  <c r="R215" i="6" s="1" a="1"/>
  <c r="R215" i="6" s="1"/>
  <c r="V186" i="5"/>
  <c r="U186" i="5"/>
  <c r="Q187" i="5" a="1"/>
  <c r="Q187" i="5" s="1"/>
  <c r="P187" i="5"/>
  <c r="R187" i="5" s="1" a="1"/>
  <c r="R187" i="5" s="1"/>
  <c r="V215" i="6" l="1"/>
  <c r="U215" i="6"/>
  <c r="T215" i="6"/>
  <c r="W215" i="6" s="1"/>
  <c r="O216" i="6"/>
  <c r="W186" i="5"/>
  <c r="S187" i="5"/>
  <c r="O188" i="5"/>
  <c r="P216" i="6" l="1"/>
  <c r="R216" i="6" s="1" a="1"/>
  <c r="R216" i="6" s="1"/>
  <c r="Q216" i="6" a="1"/>
  <c r="Q216" i="6" s="1"/>
  <c r="S216" i="6" s="1"/>
  <c r="P188" i="5"/>
  <c r="R188" i="5" s="1" a="1"/>
  <c r="R188" i="5" s="1"/>
  <c r="Q188" i="5" a="1"/>
  <c r="Q188" i="5" s="1"/>
  <c r="V187" i="5"/>
  <c r="U187" i="5"/>
  <c r="T187" i="5"/>
  <c r="T216" i="6" l="1"/>
  <c r="V216" i="6"/>
  <c r="U216" i="6"/>
  <c r="W216" i="6" s="1"/>
  <c r="O217" i="6"/>
  <c r="S188" i="5"/>
  <c r="T188" i="5" s="1"/>
  <c r="W187" i="5"/>
  <c r="O189" i="5"/>
  <c r="Q217" i="6" l="1" a="1"/>
  <c r="Q217" i="6" s="1"/>
  <c r="S217" i="6" s="1"/>
  <c r="P217" i="6"/>
  <c r="R217" i="6" s="1" a="1"/>
  <c r="R217" i="6" s="1"/>
  <c r="O218" i="6"/>
  <c r="U188" i="5"/>
  <c r="V188" i="5"/>
  <c r="P189" i="5"/>
  <c r="R189" i="5" s="1" a="1"/>
  <c r="R189" i="5" s="1"/>
  <c r="Q189" i="5" a="1"/>
  <c r="Q189" i="5" s="1"/>
  <c r="W188" i="5" l="1"/>
  <c r="V217" i="6"/>
  <c r="U217" i="6"/>
  <c r="T217" i="6"/>
  <c r="W217" i="6" s="1"/>
  <c r="Q218" i="6" a="1"/>
  <c r="Q218" i="6" s="1"/>
  <c r="S218" i="6" s="1"/>
  <c r="P218" i="6"/>
  <c r="R218" i="6" s="1" a="1"/>
  <c r="R218" i="6" s="1"/>
  <c r="O219" i="6"/>
  <c r="S189" i="5"/>
  <c r="U189" i="5" s="1"/>
  <c r="O190" i="5"/>
  <c r="V218" i="6" l="1"/>
  <c r="T218" i="6"/>
  <c r="U218" i="6"/>
  <c r="Q219" i="6" a="1"/>
  <c r="Q219" i="6" s="1"/>
  <c r="S219" i="6" s="1"/>
  <c r="P219" i="6"/>
  <c r="R219" i="6" s="1" a="1"/>
  <c r="R219" i="6" s="1"/>
  <c r="T189" i="5"/>
  <c r="V189" i="5"/>
  <c r="Q190" i="5" a="1"/>
  <c r="Q190" i="5" s="1"/>
  <c r="P190" i="5"/>
  <c r="R190" i="5" s="1" a="1"/>
  <c r="R190" i="5" s="1"/>
  <c r="T219" i="6" l="1"/>
  <c r="V219" i="6"/>
  <c r="U219" i="6"/>
  <c r="W218" i="6"/>
  <c r="O220" i="6"/>
  <c r="S190" i="5"/>
  <c r="U190" i="5" s="1"/>
  <c r="W189" i="5"/>
  <c r="O191" i="5"/>
  <c r="W219" i="6" l="1"/>
  <c r="Q220" i="6" a="1"/>
  <c r="Q220" i="6" s="1"/>
  <c r="S220" i="6" s="1"/>
  <c r="P220" i="6"/>
  <c r="R220" i="6" s="1" a="1"/>
  <c r="R220" i="6" s="1"/>
  <c r="T190" i="5"/>
  <c r="V190" i="5"/>
  <c r="W190" i="5" s="1"/>
  <c r="Q191" i="5" a="1"/>
  <c r="Q191" i="5" s="1"/>
  <c r="P191" i="5"/>
  <c r="R191" i="5" s="1" a="1"/>
  <c r="R191" i="5" s="1"/>
  <c r="U220" i="6" l="1"/>
  <c r="V220" i="6"/>
  <c r="T220" i="6"/>
  <c r="S191" i="5"/>
  <c r="T191" i="5" s="1"/>
  <c r="O192" i="5"/>
  <c r="W220" i="6" l="1"/>
  <c r="U191" i="5"/>
  <c r="V191" i="5"/>
  <c r="P192" i="5"/>
  <c r="R192" i="5" s="1" a="1"/>
  <c r="R192" i="5" s="1"/>
  <c r="Q192" i="5" a="1"/>
  <c r="Q192" i="5" s="1"/>
  <c r="S192" i="5" s="1"/>
  <c r="W191" i="5"/>
  <c r="W266" i="6" l="1"/>
  <c r="Y1" i="6"/>
  <c r="V192" i="5"/>
  <c r="T192" i="5"/>
  <c r="U192" i="5"/>
  <c r="O193" i="5"/>
  <c r="W192" i="5" l="1"/>
  <c r="Q193" i="5" a="1"/>
  <c r="Q193" i="5" s="1"/>
  <c r="P193" i="5"/>
  <c r="R193" i="5" s="1" a="1"/>
  <c r="R193" i="5" s="1"/>
  <c r="S193" i="5" l="1"/>
  <c r="O194" i="5"/>
  <c r="P194" i="5" l="1"/>
  <c r="R194" i="5" s="1" a="1"/>
  <c r="R194" i="5" s="1"/>
  <c r="Q194" i="5" a="1"/>
  <c r="Q194" i="5" s="1"/>
  <c r="T193" i="5"/>
  <c r="U193" i="5"/>
  <c r="V193" i="5"/>
  <c r="S194" i="5" l="1"/>
  <c r="T194" i="5" s="1"/>
  <c r="O195" i="5"/>
  <c r="Q195" i="5" s="1" a="1"/>
  <c r="Q195" i="5" s="1"/>
  <c r="W193" i="5"/>
  <c r="P195" i="5" l="1"/>
  <c r="R195" i="5" s="1" a="1"/>
  <c r="R195" i="5" s="1"/>
  <c r="S195" i="5" s="1"/>
  <c r="U194" i="5"/>
  <c r="V194" i="5"/>
  <c r="O196" i="5"/>
  <c r="W194" i="5" l="1"/>
  <c r="U195" i="5"/>
  <c r="T195" i="5"/>
  <c r="V195" i="5"/>
  <c r="P196" i="5"/>
  <c r="R196" i="5" s="1" a="1"/>
  <c r="R196" i="5" s="1"/>
  <c r="Q196" i="5" a="1"/>
  <c r="Q196" i="5" s="1"/>
  <c r="W195" i="5" l="1"/>
  <c r="S196" i="5"/>
  <c r="O197" i="5"/>
  <c r="P197" i="5" l="1"/>
  <c r="R197" i="5" s="1" a="1"/>
  <c r="R197" i="5" s="1"/>
  <c r="Q197" i="5" a="1"/>
  <c r="Q197" i="5" s="1"/>
  <c r="V196" i="5"/>
  <c r="U196" i="5"/>
  <c r="T196" i="5"/>
  <c r="S197" i="5" l="1"/>
  <c r="V197" i="5" s="1"/>
  <c r="W196" i="5"/>
  <c r="O198" i="5"/>
  <c r="T197" i="5" l="1"/>
  <c r="U197" i="5"/>
  <c r="W197" i="5" s="1"/>
  <c r="P198" i="5"/>
  <c r="R198" i="5" s="1" a="1"/>
  <c r="R198" i="5" s="1"/>
  <c r="Q198" i="5" a="1"/>
  <c r="Q198" i="5" s="1"/>
  <c r="S198" i="5" l="1"/>
  <c r="U198" i="5" s="1"/>
  <c r="O199" i="5"/>
  <c r="Q199" i="5" s="1" a="1"/>
  <c r="Q199" i="5" s="1"/>
  <c r="P199" i="5" l="1"/>
  <c r="R199" i="5" s="1" a="1"/>
  <c r="R199" i="5" s="1"/>
  <c r="S199" i="5" s="1"/>
  <c r="T199" i="5" s="1"/>
  <c r="V198" i="5"/>
  <c r="T198" i="5"/>
  <c r="O200" i="5"/>
  <c r="W198" i="5" l="1"/>
  <c r="V199" i="5"/>
  <c r="U199" i="5"/>
  <c r="Q200" i="5" a="1"/>
  <c r="Q200" i="5" s="1"/>
  <c r="P200" i="5"/>
  <c r="R200" i="5" s="1" a="1"/>
  <c r="R200" i="5" s="1"/>
  <c r="W199" i="5" l="1"/>
  <c r="S200" i="5"/>
  <c r="O201" i="5"/>
  <c r="Q201" i="5" l="1" a="1"/>
  <c r="Q201" i="5" s="1"/>
  <c r="P201" i="5"/>
  <c r="R201" i="5" s="1" a="1"/>
  <c r="R201" i="5" s="1"/>
  <c r="V200" i="5"/>
  <c r="U200" i="5"/>
  <c r="T200" i="5"/>
  <c r="W200" i="5" s="1"/>
  <c r="S201" i="5" l="1"/>
  <c r="V201" i="5" s="1"/>
  <c r="O202" i="5"/>
  <c r="T201" i="5" l="1"/>
  <c r="U201" i="5"/>
  <c r="W201" i="5" s="1"/>
  <c r="P202" i="5"/>
  <c r="R202" i="5" s="1" a="1"/>
  <c r="R202" i="5" s="1"/>
  <c r="Q202" i="5" a="1"/>
  <c r="Q202" i="5" s="1"/>
  <c r="S202" i="5" l="1"/>
  <c r="V202" i="5" s="1"/>
  <c r="O203" i="5"/>
  <c r="U202" i="5" l="1"/>
  <c r="T202" i="5"/>
  <c r="W202" i="5" s="1"/>
  <c r="Q203" i="5" a="1"/>
  <c r="Q203" i="5" s="1"/>
  <c r="P203" i="5"/>
  <c r="R203" i="5" s="1" a="1"/>
  <c r="R203" i="5" s="1"/>
  <c r="S203" i="5" l="1"/>
  <c r="O204" i="5"/>
  <c r="P204" i="5" l="1"/>
  <c r="R204" i="5" s="1" a="1"/>
  <c r="R204" i="5" s="1"/>
  <c r="Q204" i="5" a="1"/>
  <c r="Q204" i="5" s="1"/>
  <c r="S204" i="5" s="1"/>
  <c r="V204" i="5" s="1"/>
  <c r="T203" i="5"/>
  <c r="V203" i="5"/>
  <c r="U203" i="5"/>
  <c r="W203" i="5" l="1"/>
  <c r="T204" i="5"/>
  <c r="U204" i="5"/>
  <c r="O205" i="5"/>
  <c r="W204" i="5" l="1"/>
  <c r="P205" i="5"/>
  <c r="R205" i="5" s="1" a="1"/>
  <c r="R205" i="5" s="1"/>
  <c r="Q205" i="5" a="1"/>
  <c r="Q205" i="5" s="1"/>
  <c r="S205" i="5" l="1"/>
  <c r="U205" i="5" s="1"/>
  <c r="O206" i="5"/>
  <c r="V205" i="5" l="1"/>
  <c r="T205" i="5"/>
  <c r="Q206" i="5" a="1"/>
  <c r="Q206" i="5" s="1"/>
  <c r="P206" i="5"/>
  <c r="R206" i="5" s="1" a="1"/>
  <c r="R206" i="5" s="1"/>
  <c r="W205" i="5" l="1"/>
  <c r="S206" i="5"/>
  <c r="T206" i="5" s="1"/>
  <c r="O207" i="5"/>
  <c r="V206" i="5" l="1"/>
  <c r="U206" i="5"/>
  <c r="Q207" i="5" a="1"/>
  <c r="Q207" i="5" s="1"/>
  <c r="P207" i="5"/>
  <c r="R207" i="5" s="1" a="1"/>
  <c r="R207" i="5" s="1"/>
  <c r="W206" i="5" l="1"/>
  <c r="S207" i="5"/>
  <c r="U207" i="5" s="1"/>
  <c r="O208" i="5"/>
  <c r="V207" i="5" l="1"/>
  <c r="T207" i="5"/>
  <c r="Q208" i="5" a="1"/>
  <c r="Q208" i="5" s="1"/>
  <c r="P208" i="5"/>
  <c r="R208" i="5" s="1" a="1"/>
  <c r="R208" i="5" s="1"/>
  <c r="W207" i="5"/>
  <c r="S208" i="5" l="1"/>
  <c r="O209" i="5"/>
  <c r="Q209" i="5" l="1" a="1"/>
  <c r="Q209" i="5" s="1"/>
  <c r="P209" i="5"/>
  <c r="R209" i="5" s="1" a="1"/>
  <c r="R209" i="5" s="1"/>
  <c r="T208" i="5"/>
  <c r="U208" i="5"/>
  <c r="V208" i="5"/>
  <c r="S209" i="5" l="1"/>
  <c r="U209" i="5" s="1"/>
  <c r="W208" i="5"/>
  <c r="O210" i="5"/>
  <c r="T209" i="5" l="1"/>
  <c r="V209" i="5"/>
  <c r="Q210" i="5" a="1"/>
  <c r="Q210" i="5" s="1"/>
  <c r="P210" i="5"/>
  <c r="R210" i="5" s="1" a="1"/>
  <c r="R210" i="5" s="1"/>
  <c r="W209" i="5" l="1"/>
  <c r="S210" i="5"/>
  <c r="O211" i="5"/>
  <c r="Q211" i="5" l="1" a="1"/>
  <c r="Q211" i="5" s="1"/>
  <c r="P211" i="5"/>
  <c r="R211" i="5" s="1" a="1"/>
  <c r="R211" i="5" s="1"/>
  <c r="U210" i="5"/>
  <c r="T210" i="5"/>
  <c r="V210" i="5"/>
  <c r="S211" i="5" l="1"/>
  <c r="V211" i="5" s="1"/>
  <c r="W210" i="5"/>
  <c r="O212" i="5"/>
  <c r="T211" i="5" l="1"/>
  <c r="U211" i="5"/>
  <c r="Q212" i="5" a="1"/>
  <c r="Q212" i="5" s="1"/>
  <c r="P212" i="5"/>
  <c r="R212" i="5" s="1" a="1"/>
  <c r="R212" i="5" s="1"/>
  <c r="S212" i="5" s="1"/>
  <c r="W211" i="5" l="1"/>
  <c r="V212" i="5"/>
  <c r="U212" i="5"/>
  <c r="T212" i="5"/>
  <c r="O213" i="5"/>
  <c r="W212" i="5" l="1"/>
  <c r="Q213" i="5" a="1"/>
  <c r="Q213" i="5" s="1"/>
  <c r="P213" i="5"/>
  <c r="R213" i="5" s="1" a="1"/>
  <c r="R213" i="5" s="1"/>
  <c r="S213" i="5" s="1"/>
  <c r="U213" i="5" l="1"/>
  <c r="T213" i="5"/>
  <c r="V213" i="5"/>
  <c r="O214" i="5"/>
  <c r="W213" i="5" l="1"/>
  <c r="P214" i="5"/>
  <c r="R214" i="5" s="1" a="1"/>
  <c r="R214" i="5" s="1"/>
  <c r="Q214" i="5" a="1"/>
  <c r="Q214" i="5" s="1"/>
  <c r="S214" i="5" l="1"/>
  <c r="V214" i="5" s="1"/>
  <c r="O215" i="5"/>
  <c r="U214" i="5" l="1"/>
  <c r="T214" i="5"/>
  <c r="W214" i="5" s="1"/>
  <c r="P215" i="5"/>
  <c r="R215" i="5" s="1" a="1"/>
  <c r="R215" i="5" s="1"/>
  <c r="Q215" i="5" a="1"/>
  <c r="Q215" i="5" s="1"/>
  <c r="S215" i="5" l="1"/>
  <c r="V215" i="5" s="1"/>
  <c r="O216" i="5"/>
  <c r="T215" i="5" l="1"/>
  <c r="U215" i="5"/>
  <c r="Q216" i="5" a="1"/>
  <c r="Q216" i="5" s="1"/>
  <c r="P216" i="5"/>
  <c r="W215" i="5" l="1"/>
  <c r="R216" i="5" a="1"/>
  <c r="R216" i="5" s="1"/>
  <c r="S216" i="5" s="1"/>
  <c r="O217" i="5"/>
  <c r="P217" i="5" l="1"/>
  <c r="Q217" i="5" a="1"/>
  <c r="Q217" i="5" s="1"/>
  <c r="T216" i="5"/>
  <c r="U216" i="5"/>
  <c r="V216" i="5"/>
  <c r="W216" i="5" l="1"/>
  <c r="R217" i="5" a="1"/>
  <c r="R217" i="5" s="1"/>
  <c r="S217" i="5" s="1"/>
  <c r="O218" i="5"/>
  <c r="U217" i="5" l="1"/>
  <c r="V217" i="5"/>
  <c r="T217" i="5"/>
  <c r="Q218" i="5" a="1"/>
  <c r="Q218" i="5" s="1"/>
  <c r="P218" i="5"/>
  <c r="R218" i="5" s="1" a="1"/>
  <c r="R218" i="5" s="1"/>
  <c r="W217" i="5" l="1"/>
  <c r="S218" i="5"/>
  <c r="T218" i="5" s="1"/>
  <c r="O219" i="5"/>
  <c r="U218" i="5" l="1"/>
  <c r="V218" i="5"/>
  <c r="W218" i="5" s="1"/>
  <c r="Q219" i="5" a="1"/>
  <c r="Q219" i="5" s="1"/>
  <c r="P219" i="5"/>
  <c r="R219" i="5" l="1" a="1"/>
  <c r="R219" i="5" s="1"/>
  <c r="S219" i="5" s="1"/>
  <c r="O220" i="5"/>
  <c r="U219" i="5" l="1"/>
  <c r="V219" i="5"/>
  <c r="T219" i="5"/>
  <c r="P220" i="5"/>
  <c r="R220" i="5" s="1" a="1"/>
  <c r="R220" i="5" s="1"/>
  <c r="Q220" i="5" a="1"/>
  <c r="Q220" i="5" s="1"/>
  <c r="W219" i="5" l="1"/>
  <c r="S220" i="5"/>
  <c r="U220" i="5" s="1"/>
  <c r="T220" i="5" l="1"/>
  <c r="V220" i="5"/>
  <c r="W220" i="5" l="1"/>
  <c r="W266" i="5" s="1"/>
  <c r="Y1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<sst xmlns="http://schemas.openxmlformats.org/spreadsheetml/2006/main" count="2714" uniqueCount="1106">
  <si>
    <t>#' @export</t>
  </si>
  <si>
    <t>cmp_ch1_mat &lt;- function(x) {cmp_mat(x) &amp; ch1_mat(x)}</t>
  </si>
  <si>
    <t>cmp_ch1_mvc &lt;- function(x) {cmp_mvc(x) &amp; ch1_mvc(x)}</t>
  </si>
  <si>
    <t>cmp_ch1_scl &lt;- function(x) {cmp_scl(x) &amp; ch1_scl(x)}</t>
  </si>
  <si>
    <t>cmp_ch1_vec &lt;- function(x) {cmp_vec(x) &amp; ch1_vec(x)}</t>
  </si>
  <si>
    <t>cmp_chr_arr &lt;- function(x) {cmp_arr(x) &amp; chr_arr(x)}</t>
  </si>
  <si>
    <t>cmp_chr_gen &lt;- function(x) {cmp_gen(x) &amp; chr_gen(x)}</t>
  </si>
  <si>
    <t>cmp_chr_dtf &lt;- function(x) {cmp_dtf(x) &amp; chr_dtf(x)}</t>
  </si>
  <si>
    <t>cmp_chr_vls &lt;- function(x) {cmp_vls(x) &amp; chr_vls(x)}</t>
  </si>
  <si>
    <t>cmp_chr_mat &lt;- function(x) {cmp_mat(x) &amp; chr_mat(x)}</t>
  </si>
  <si>
    <t>cmp_chr_mvc &lt;- function(x) {cmp_mvc(x) &amp; chr_mvc(x)}</t>
  </si>
  <si>
    <t>cmp_chr_scl &lt;- function(x) {cmp_scl(x) &amp; chr_scl(x)}</t>
  </si>
  <si>
    <t>cmp_chr_vec &lt;- function(x) {cmp_vec(x) &amp; chr_vec(x)}</t>
  </si>
  <si>
    <t>cmp_clr_arr &lt;- function(x) {cmp_arr(x) &amp; clr_arr(x)}</t>
  </si>
  <si>
    <t>cmp_clr_gen &lt;- function(x) {cmp_gen(x) &amp; clr_gen(x)}</t>
  </si>
  <si>
    <t>cmp_clr_dtf &lt;- function(x) {cmp_dtf(x) &amp; clr_dtf(x)}</t>
  </si>
  <si>
    <t>cmp_clr_vls &lt;- function(x) {cmp_vls(x) &amp; clr_vls(x)}</t>
  </si>
  <si>
    <t>cmp_clr_mat &lt;- function(x) {cmp_mat(x) &amp; clr_mat(x)}</t>
  </si>
  <si>
    <t>cmp_clr_mvc &lt;- function(x) {cmp_mvc(x) &amp; clr_mvc(x)}</t>
  </si>
  <si>
    <t>cmp_clr_scl &lt;- function(x) {cmp_scl(x) &amp; clr_scl(x)}</t>
  </si>
  <si>
    <t>cmp_clr_vec &lt;- function(x) {cmp_vec(x) &amp; clr_vec(x)}</t>
  </si>
  <si>
    <t>cmp_evn_arr &lt;- function(x) {cmp_arr(x) &amp; evn_arr(x)}</t>
  </si>
  <si>
    <t>cmp_evn_gen &lt;- function(x) {cmp_gen(x) &amp; evn_gen(x)}</t>
  </si>
  <si>
    <t>cmp_evn_dtf &lt;- function(x) {cmp_dtf(x) &amp; evn_dtf(x)}</t>
  </si>
  <si>
    <t>cmp_evn_vls &lt;- function(x) {cmp_vls(x) &amp; evn_vls(x)}</t>
  </si>
  <si>
    <t>cmp_evn_mat &lt;- function(x) {cmp_mat(x) &amp; evn_mat(x)}</t>
  </si>
  <si>
    <t>cmp_evn_mvc &lt;- function(x) {cmp_mvc(x) &amp; evn_mvc(x)}</t>
  </si>
  <si>
    <t>cmp_evn_scl &lt;- function(x) {cmp_scl(x) &amp; evn_scl(x)}</t>
  </si>
  <si>
    <t>cmp_evn_vec &lt;- function(x) {cmp_vec(x) &amp; evn_vec(x)}</t>
  </si>
  <si>
    <t>cmp_fac_arr &lt;- function(x) {cmp_arr(x) &amp; fac_arr(x)}</t>
  </si>
  <si>
    <t>cmp_fac_gen &lt;- function(x) {cmp_gen(x) &amp; fac_gen(x)}</t>
  </si>
  <si>
    <t>cmp_fac_dtf &lt;- function(x) {cmp_dtf(x) &amp; fac_dtf(x)}</t>
  </si>
  <si>
    <t>cmp_fac_vls &lt;- function(x) {cmp_vls(x) &amp; fac_vls(x)}</t>
  </si>
  <si>
    <t>cmp_fac_mat &lt;- function(x) {cmp_mat(x) &amp; fac_mat(x)}</t>
  </si>
  <si>
    <t>cmp_fac_mvc &lt;- function(x) {cmp_mvc(x) &amp; fac_mvc(x)}</t>
  </si>
  <si>
    <t>cmp_fac_scl &lt;- function(x) {cmp_scl(x) &amp; fac_scl(x)}</t>
  </si>
  <si>
    <t>cmp_fac_vec &lt;- function(x) {cmp_vec(x) &amp; fac_vec(x)}</t>
  </si>
  <si>
    <t>cmp_frc_arr &lt;- function(x) {cmp_arr(x) &amp; frc_arr(x)}</t>
  </si>
  <si>
    <t>cmp_frc_gen &lt;- function(x) {cmp_gen(x) &amp; frc_gen(x)}</t>
  </si>
  <si>
    <t>cmp_frc_dtf &lt;- function(x) {cmp_dtf(x) &amp; frc_dtf(x)}</t>
  </si>
  <si>
    <t>cmp_frc_vls &lt;- function(x) {cmp_vls(x) &amp; frc_vls(x)}</t>
  </si>
  <si>
    <t>cmp_frc_mat &lt;- function(x) {cmp_mat(x) &amp; frc_mat(x)}</t>
  </si>
  <si>
    <t>cmp_frc_mvc &lt;- function(x) {cmp_mvc(x) &amp; frc_mvc(x)}</t>
  </si>
  <si>
    <t>cmp_frc_scl &lt;- function(x) {cmp_scl(x) &amp; frc_scl(x)}</t>
  </si>
  <si>
    <t>cmp_frc_vec &lt;- function(x) {cmp_vec(x) &amp; frc_vec(x)}</t>
  </si>
  <si>
    <t>cmp_ind_arr &lt;- function(x) {cmp_arr(x) &amp; ind_arr(x)}</t>
  </si>
  <si>
    <t>cmp_ind_gen &lt;- function(x) {cmp_gen(x) &amp; ind_gen(x)}</t>
  </si>
  <si>
    <t>cmp_ind_dtf &lt;- function(x) {cmp_dtf(x) &amp; ind_dtf(x)}</t>
  </si>
  <si>
    <t>cmp_ind_vls &lt;- function(x) {cmp_vls(x) &amp; ind_vls(x)}</t>
  </si>
  <si>
    <t>cmp_ind_mat &lt;- function(x) {cmp_mat(x) &amp; ind_mat(x)}</t>
  </si>
  <si>
    <t>cmp_ind_mvc &lt;- function(x) {cmp_mvc(x) &amp; ind_mvc(x)}</t>
  </si>
  <si>
    <t>cmp_ind_scl &lt;- function(x) {cmp_scl(x) &amp; ind_scl(x)}</t>
  </si>
  <si>
    <t>cmp_ind_vec &lt;- function(x) {cmp_vec(x) &amp; ind_vec(x)}</t>
  </si>
  <si>
    <t>cmp_lgl_arr &lt;- function(x) {cmp_arr(x) &amp; lgl_arr(x)}</t>
  </si>
  <si>
    <t>cmp_lgl_gen &lt;- function(x) {cmp_gen(x) &amp; lgl_gen(x)}</t>
  </si>
  <si>
    <t>cmp_lgl_dtf &lt;- function(x) {cmp_dtf(x) &amp; lgl_dtf(x)}</t>
  </si>
  <si>
    <t>cmp_lgl_vls &lt;- function(x) {cmp_vls(x) &amp; lgl_vls(x)}</t>
  </si>
  <si>
    <t>cmp_lgl_mat &lt;- function(x) {cmp_mat(x) &amp; lgl_mat(x)}</t>
  </si>
  <si>
    <t>cmp_lgl_mvc &lt;- function(x) {cmp_mvc(x) &amp; lgl_mvc(x)}</t>
  </si>
  <si>
    <t>cmp_lgl_scl &lt;- function(x) {cmp_scl(x) &amp; lgl_scl(x)}</t>
  </si>
  <si>
    <t>cmp_lgl_vec &lt;- function(x) {cmp_vec(x) &amp; lgl_vec(x)}</t>
  </si>
  <si>
    <t>cmp_neg_arr &lt;- function(x) {cmp_arr(x) &amp; neg_arr(x)}</t>
  </si>
  <si>
    <t>cmp_neg_gen &lt;- function(x) {cmp_gen(x) &amp; neg_gen(x)}</t>
  </si>
  <si>
    <t>cmp_neg_dtf &lt;- function(x) {cmp_dtf(x) &amp; neg_dtf(x)}</t>
  </si>
  <si>
    <t>cmp_neg_vls &lt;- function(x) {cmp_vls(x) &amp; neg_vls(x)}</t>
  </si>
  <si>
    <t>cmp_neg_mat &lt;- function(x) {cmp_mat(x) &amp; neg_mat(x)}</t>
  </si>
  <si>
    <t>cmp_neg_mvc &lt;- function(x) {cmp_mvc(x) &amp; neg_mvc(x)}</t>
  </si>
  <si>
    <t>cmp_neg_scl &lt;- function(x) {cmp_scl(x) &amp; neg_scl(x)}</t>
  </si>
  <si>
    <t>cmp_neg_vec &lt;- function(x) {cmp_vec(x) &amp; neg_vec(x)}</t>
  </si>
  <si>
    <t>cmp_ngw_arr &lt;- function(x) {cmp_arr(x) &amp; ngw_arr(x)}</t>
  </si>
  <si>
    <t>cmp_ngw_gen &lt;- function(x) {cmp_gen(x) &amp; ngw_gen(x)}</t>
  </si>
  <si>
    <t>cmp_ngw_dtf &lt;- function(x) {cmp_dtf(x) &amp; ngw_dtf(x)}</t>
  </si>
  <si>
    <t>cmp_ngw_vls &lt;- function(x) {cmp_vls(x) &amp; ngw_vls(x)}</t>
  </si>
  <si>
    <t>cmp_ngw_mat &lt;- function(x) {cmp_mat(x) &amp; ngw_mat(x)}</t>
  </si>
  <si>
    <t>cmp_ngw_mvc &lt;- function(x) {cmp_mvc(x) &amp; ngw_mvc(x)}</t>
  </si>
  <si>
    <t>cmp_ngw_scl &lt;- function(x) {cmp_scl(x) &amp; ngw_scl(x)}</t>
  </si>
  <si>
    <t>cmp_ngw_vec &lt;- function(x) {cmp_vec(x) &amp; ngw_vec(x)}</t>
  </si>
  <si>
    <t>cmp_nng_arr &lt;- function(x) {cmp_arr(x) &amp; nng_arr(x)}</t>
  </si>
  <si>
    <t>cmp_nng_gen &lt;- function(x) {cmp_gen(x) &amp; nng_gen(x)}</t>
  </si>
  <si>
    <t>cmp_nng_dtf &lt;- function(x) {cmp_dtf(x) &amp; nng_dtf(x)}</t>
  </si>
  <si>
    <t>cmp_nng_vls &lt;- function(x) {cmp_vls(x) &amp; nng_vls(x)}</t>
  </si>
  <si>
    <t>cmp_nng_mat &lt;- function(x) {cmp_mat(x) &amp; nng_mat(x)}</t>
  </si>
  <si>
    <t>cmp_nng_mvc &lt;- function(x) {cmp_mvc(x) &amp; nng_mvc(x)}</t>
  </si>
  <si>
    <t>cmp_nng_scl &lt;- function(x) {cmp_scl(x) &amp; nng_scl(x)}</t>
  </si>
  <si>
    <t>cmp_nng_vec &lt;- function(x) {cmp_vec(x) &amp; nng_vec(x)}</t>
  </si>
  <si>
    <t>cmp_nnw_arr &lt;- function(x) {cmp_arr(x) &amp; nnw_arr(x)}</t>
  </si>
  <si>
    <t>cmp_nnw_gen &lt;- function(x) {cmp_gen(x) &amp; nnw_gen(x)}</t>
  </si>
  <si>
    <t>cmp_nnw_dtf &lt;- function(x) {cmp_dtf(x) &amp; nnw_dtf(x)}</t>
  </si>
  <si>
    <t>cmp_nnw_vls &lt;- function(x) {cmp_vls(x) &amp; nnw_vls(x)}</t>
  </si>
  <si>
    <t>cmp_nnw_mat &lt;- function(x) {cmp_mat(x) &amp; nnw_mat(x)}</t>
  </si>
  <si>
    <t>cmp_nnw_mvc &lt;- function(x) {cmp_mvc(x) &amp; nnw_mvc(x)}</t>
  </si>
  <si>
    <t>cmp_nnw_scl &lt;- function(x) {cmp_scl(x) &amp; nnw_scl(x)}</t>
  </si>
  <si>
    <t>cmp_nnw_vec &lt;- function(x) {cmp_vec(x) &amp; nnw_vec(x)}</t>
  </si>
  <si>
    <t>cmp_nps_arr &lt;- function(x) {cmp_arr(x) &amp; nps_arr(x)}</t>
  </si>
  <si>
    <t>cmp_nps_gen &lt;- function(x) {cmp_gen(x) &amp; nps_gen(x)}</t>
  </si>
  <si>
    <t>cmp_nps_dtf &lt;- function(x) {cmp_dtf(x) &amp; nps_dtf(x)}</t>
  </si>
  <si>
    <t>cmp_nps_vls &lt;- function(x) {cmp_vls(x) &amp; nps_vls(x)}</t>
  </si>
  <si>
    <t>cmp_nps_mat &lt;- function(x) {cmp_mat(x) &amp; nps_mat(x)}</t>
  </si>
  <si>
    <t>cmp_nps_mvc &lt;- function(x) {cmp_mvc(x) &amp; nps_mvc(x)}</t>
  </si>
  <si>
    <t>cmp_nps_scl &lt;- function(x) {cmp_scl(x) &amp; nps_scl(x)}</t>
  </si>
  <si>
    <t>cmp_nps_vec &lt;- function(x) {cmp_vec(x) &amp; nps_vec(x)}</t>
  </si>
  <si>
    <t>cmp_npw_arr &lt;- function(x) {cmp_arr(x) &amp; npw_arr(x)}</t>
  </si>
  <si>
    <t>cmp_npw_gen &lt;- function(x) {cmp_gen(x) &amp; npw_gen(x)}</t>
  </si>
  <si>
    <t>cmp_npw_dtf &lt;- function(x) {cmp_dtf(x) &amp; npw_dtf(x)}</t>
  </si>
  <si>
    <t>cmp_npw_vls &lt;- function(x) {cmp_vls(x) &amp; npw_vls(x)}</t>
  </si>
  <si>
    <t>cmp_npw_mat &lt;- function(x) {cmp_mat(x) &amp; npw_mat(x)}</t>
  </si>
  <si>
    <t>cmp_npw_mvc &lt;- function(x) {cmp_mvc(x) &amp; npw_mvc(x)}</t>
  </si>
  <si>
    <t>cmp_npw_scl &lt;- function(x) {cmp_scl(x) &amp; npw_scl(x)}</t>
  </si>
  <si>
    <t>cmp_npw_vec &lt;- function(x) {cmp_vec(x) &amp; npw_vec(x)}</t>
  </si>
  <si>
    <t>cmp_nst_arr &lt;- function(x) {cmp_arr(x) &amp; nst_arr(x)}</t>
  </si>
  <si>
    <t>cmp_nst_gen &lt;- function(x) {cmp_gen(x) &amp; nst_gen(x)}</t>
  </si>
  <si>
    <t>cmp_nst_dtf &lt;- function(x) {cmp_dtf(x) &amp; nst_dtf(x)}</t>
  </si>
  <si>
    <t>cmp_nst_vls &lt;- function(x) {cmp_vls(x) &amp; nst_vls(x)}</t>
  </si>
  <si>
    <t>cmp_nst_mat &lt;- function(x) {cmp_mat(x) &amp; nst_mat(x)}</t>
  </si>
  <si>
    <t>cmp_nst_mvc &lt;- function(x) {cmp_mvc(x) &amp; nst_mvc(x)}</t>
  </si>
  <si>
    <t>cmp_nst_scl &lt;- function(x) {cmp_scl(x) &amp; nst_scl(x)}</t>
  </si>
  <si>
    <t>cmp_nst_vec &lt;- function(x) {cmp_vec(x) &amp; nst_vec(x)}</t>
  </si>
  <si>
    <t>cmp_num_arr &lt;- function(x) {cmp_arr(x) &amp; num_arr(x)}</t>
  </si>
  <si>
    <t>cmp_num_gen &lt;- function(x) {cmp_gen(x) &amp; num_gen(x)}</t>
  </si>
  <si>
    <t>cmp_num_dtf &lt;- function(x) {cmp_dtf(x) &amp; num_dtf(x)}</t>
  </si>
  <si>
    <t>cmp_num_vls &lt;- function(x) {cmp_vls(x) &amp; num_vls(x)}</t>
  </si>
  <si>
    <t>cmp_num_mat &lt;- function(x) {cmp_mat(x) &amp; num_mat(x)}</t>
  </si>
  <si>
    <t>cmp_num_mvc &lt;- function(x) {cmp_mvc(x) &amp; num_mvc(x)}</t>
  </si>
  <si>
    <t>cmp_num_scl &lt;- function(x) {cmp_scl(x) &amp; num_scl(x)}</t>
  </si>
  <si>
    <t>cmp_num_vec &lt;- function(x) {cmp_vec(x) &amp; num_vec(x)}</t>
  </si>
  <si>
    <t>cmp_odd_arr &lt;- function(x) {cmp_arr(x) &amp; odd_arr(x)}</t>
  </si>
  <si>
    <t>cmp_odd_gen &lt;- function(x) {cmp_gen(x) &amp; odd_gen(x)}</t>
  </si>
  <si>
    <t>cmp_odd_dtf &lt;- function(x) {cmp_dtf(x) &amp; odd_dtf(x)}</t>
  </si>
  <si>
    <t>cmp_odd_vls &lt;- function(x) {cmp_vls(x) &amp; odd_vls(x)}</t>
  </si>
  <si>
    <t>cmp_odd_mat &lt;- function(x) {cmp_mat(x) &amp; odd_mat(x)}</t>
  </si>
  <si>
    <t>cmp_odd_mvc &lt;- function(x) {cmp_mvc(x) &amp; odd_mvc(x)}</t>
  </si>
  <si>
    <t>cmp_odd_scl &lt;- function(x) {cmp_scl(x) &amp; odd_scl(x)}</t>
  </si>
  <si>
    <t>cmp_odd_vec &lt;- function(x) {cmp_vec(x) &amp; odd_vec(x)}</t>
  </si>
  <si>
    <t>cmp_ord_arr &lt;- function(x) {cmp_arr(x) &amp; ord_arr(x)}</t>
  </si>
  <si>
    <t>cmp_ord_gen &lt;- function(x) {cmp_gen(x) &amp; ord_gen(x)}</t>
  </si>
  <si>
    <t>cmp_ord_dtf &lt;- function(x) {cmp_dtf(x) &amp; ord_dtf(x)}</t>
  </si>
  <si>
    <t>cmp_ord_vls &lt;- function(x) {cmp_vls(x) &amp; ord_vls(x)}</t>
  </si>
  <si>
    <t>cmp_ord_mat &lt;- function(x) {cmp_mat(x) &amp; ord_mat(x)}</t>
  </si>
  <si>
    <t>cmp_ord_mvc &lt;- function(x) {cmp_mvc(x) &amp; ord_mvc(x)}</t>
  </si>
  <si>
    <t>cmp_ord_scl &lt;- function(x) {cmp_scl(x) &amp; ord_scl(x)}</t>
  </si>
  <si>
    <t>cmp_ord_vec &lt;- function(x) {cmp_vec(x) &amp; ord_vec(x)}</t>
  </si>
  <si>
    <t>cmp_pct_arr &lt;- function(x) {cmp_arr(x) &amp; pct_arr(x)}</t>
  </si>
  <si>
    <t>cmp_pct_gen &lt;- function(x) {cmp_gen(x) &amp; pct_gen(x)}</t>
  </si>
  <si>
    <t>cmp_pct_dtf &lt;- function(x) {cmp_dtf(x) &amp; pct_dtf(x)}</t>
  </si>
  <si>
    <t>cmp_pct_vls &lt;- function(x) {cmp_vls(x) &amp; pct_vls(x)}</t>
  </si>
  <si>
    <t>cmp_pct_mat &lt;- function(x) {cmp_mat(x) &amp; pct_mat(x)}</t>
  </si>
  <si>
    <t>cmp_pct_mvc &lt;- function(x) {cmp_mvc(x) &amp; pct_mvc(x)}</t>
  </si>
  <si>
    <t>cmp_pct_scl &lt;- function(x) {cmp_scl(x) &amp; pct_scl(x)}</t>
  </si>
  <si>
    <t>cmp_pct_vec &lt;- function(x) {cmp_vec(x) &amp; pct_vec(x)}</t>
  </si>
  <si>
    <t>cmp_pos_arr &lt;- function(x) {cmp_arr(x) &amp; pos_arr(x)}</t>
  </si>
  <si>
    <t>cmp_pos_gen &lt;- function(x) {cmp_gen(x) &amp; pos_gen(x)}</t>
  </si>
  <si>
    <t>cmp_pos_dtf &lt;- function(x) {cmp_dtf(x) &amp; pos_dtf(x)}</t>
  </si>
  <si>
    <t>cmp_pos_vls &lt;- function(x) {cmp_vls(x) &amp; pos_vls(x)}</t>
  </si>
  <si>
    <t>cmp_pos_mat &lt;- function(x) {cmp_mat(x) &amp; pos_mat(x)}</t>
  </si>
  <si>
    <t>cmp_pos_mvc &lt;- function(x) {cmp_mvc(x) &amp; pos_mvc(x)}</t>
  </si>
  <si>
    <t>cmp_pos_scl &lt;- function(x) {cmp_scl(x) &amp; pos_scl(x)}</t>
  </si>
  <si>
    <t>cmp_pos_vec &lt;- function(x) {cmp_vec(x) &amp; pos_vec(x)}</t>
  </si>
  <si>
    <t>cmp_ppn_arr &lt;- function(x) {cmp_arr(x) &amp; ppn_arr(x)}</t>
  </si>
  <si>
    <t>cmp_ppn_gen &lt;- function(x) {cmp_gen(x) &amp; ppn_gen(x)}</t>
  </si>
  <si>
    <t>cmp_ppn_dtf &lt;- function(x) {cmp_dtf(x) &amp; ppn_dtf(x)}</t>
  </si>
  <si>
    <t>cmp_ppn_vls &lt;- function(x) {cmp_vls(x) &amp; ppn_vls(x)}</t>
  </si>
  <si>
    <t>cmp_ppn_mat &lt;- function(x) {cmp_mat(x) &amp; ppn_mat(x)}</t>
  </si>
  <si>
    <t>cmp_ppn_mvc &lt;- function(x) {cmp_mvc(x) &amp; ppn_mvc(x)}</t>
  </si>
  <si>
    <t>cmp_ppn_scl &lt;- function(x) {cmp_scl(x) &amp; ppn_scl(x)}</t>
  </si>
  <si>
    <t>cmp_ppn_vec &lt;- function(x) {cmp_vec(x) &amp; ppn_vec(x)}</t>
  </si>
  <si>
    <t>cmp_psw_arr &lt;- function(x) {cmp_arr(x) &amp; psw_arr(x)}</t>
  </si>
  <si>
    <t>cmp_psw_gen &lt;- function(x) {cmp_gen(x) &amp; psw_gen(x)}</t>
  </si>
  <si>
    <t>cmp_psw_dtf &lt;- function(x) {cmp_dtf(x) &amp; psw_dtf(x)}</t>
  </si>
  <si>
    <t>cmp_psw_vls &lt;- function(x) {cmp_vls(x) &amp; psw_vls(x)}</t>
  </si>
  <si>
    <t>cmp_psw_mat &lt;- function(x) {cmp_mat(x) &amp; psw_mat(x)}</t>
  </si>
  <si>
    <t>cmp_psw_mvc &lt;- function(x) {cmp_mvc(x) &amp; psw_mvc(x)}</t>
  </si>
  <si>
    <t>cmp_psw_scl &lt;- function(x) {cmp_scl(x) &amp; psw_scl(x)}</t>
  </si>
  <si>
    <t>cmp_psw_vec &lt;- function(x) {cmp_vec(x) &amp; psw_vec(x)}</t>
  </si>
  <si>
    <t>cmp_srt_arr &lt;- function(x) {cmp_arr(x) &amp; srt_arr(x)}</t>
  </si>
  <si>
    <t>cmp_srt_gen &lt;- function(x) {cmp_gen(x) &amp; srt_gen(x)}</t>
  </si>
  <si>
    <t>cmp_srt_dtf &lt;- function(x) {cmp_dtf(x) &amp; srt_dtf(x)}</t>
  </si>
  <si>
    <t>cmp_srt_vls &lt;- function(x) {cmp_vls(x) &amp; srt_vls(x)}</t>
  </si>
  <si>
    <t>cmp_srt_mat &lt;- function(x) {cmp_mat(x) &amp; srt_mat(x)}</t>
  </si>
  <si>
    <t>cmp_srt_mvc &lt;- function(x) {cmp_mvc(x) &amp; srt_mvc(x)}</t>
  </si>
  <si>
    <t>cmp_srt_scl &lt;- function(x) {cmp_scl(x) &amp; srt_scl(x)}</t>
  </si>
  <si>
    <t>cmp_srt_vec &lt;- function(x) {cmp_vec(x) &amp; srt_vec(x)}</t>
  </si>
  <si>
    <t>cmp_str_arr &lt;- function(x) {cmp_arr(x) &amp; str_arr(x)}</t>
  </si>
  <si>
    <t>cmp_str_gen &lt;- function(x) {cmp_gen(x) &amp; str_gen(x)}</t>
  </si>
  <si>
    <t>cmp_str_dtf &lt;- function(x) {cmp_dtf(x) &amp; str_dtf(x)}</t>
  </si>
  <si>
    <t>cmp_str_vls &lt;- function(x) {cmp_vls(x) &amp; str_vls(x)}</t>
  </si>
  <si>
    <t>cmp_str_mat &lt;- function(x) {cmp_mat(x) &amp; str_mat(x)}</t>
  </si>
  <si>
    <t>cmp_str_mvc &lt;- function(x) {cmp_mvc(x) &amp; str_mvc(x)}</t>
  </si>
  <si>
    <t>cmp_str_scl &lt;- function(x) {cmp_scl(x) &amp; str_scl(x)}</t>
  </si>
  <si>
    <t>cmp_str_vec &lt;- function(x) {cmp_vec(x) &amp; str_vec(x)}</t>
  </si>
  <si>
    <t>cmp_uno_arr &lt;- function(x) {cmp_arr(x) &amp; uno_arr(x)}</t>
  </si>
  <si>
    <t>cmp_uno_gen &lt;- function(x) {cmp_gen(x) &amp; uno_gen(x)}</t>
  </si>
  <si>
    <t>cmp_uno_dtf &lt;- function(x) {cmp_dtf(x) &amp; uno_dtf(x)}</t>
  </si>
  <si>
    <t>cmp_uno_vls &lt;- function(x) {cmp_vls(x) &amp; uno_vls(x)}</t>
  </si>
  <si>
    <t>cmp_uno_mat &lt;- function(x) {cmp_mat(x) &amp; uno_mat(x)}</t>
  </si>
  <si>
    <t>cmp_uno_mvc &lt;- function(x) {cmp_mvc(x) &amp; uno_mvc(x)}</t>
  </si>
  <si>
    <t>cmp_uno_scl &lt;- function(x) {cmp_scl(x) &amp; uno_scl(x)}</t>
  </si>
  <si>
    <t>cmp_uno_vec &lt;- function(x) {cmp_vec(x) &amp; uno_vec(x)}</t>
  </si>
  <si>
    <t>cmp_whl_arr &lt;- function(x) {cmp_arr(x) &amp; whl_arr(x)}</t>
  </si>
  <si>
    <t>cmp_whl_gen &lt;- function(x) {cmp_gen(x) &amp; whl_gen(x)}</t>
  </si>
  <si>
    <t>cmp_whl_dtf &lt;- function(x) {cmp_dtf(x) &amp; whl_dtf(x)}</t>
  </si>
  <si>
    <t>cmp_whl_vls &lt;- function(x) {cmp_vls(x) &amp; whl_vls(x)}</t>
  </si>
  <si>
    <t>cmp_whl_mat &lt;- function(x) {cmp_mat(x) &amp; whl_mat(x)}</t>
  </si>
  <si>
    <t>cmp_whl_mvc &lt;- function(x) {cmp_mvc(x) &amp; whl_mvc(x)}</t>
  </si>
  <si>
    <t>cmp_whl_scl &lt;- function(x) {cmp_scl(x) &amp; whl_scl(x)}</t>
  </si>
  <si>
    <t>cmp_whl_vec &lt;- function(x) {cmp_vec(x) &amp; whl_vec(x)}</t>
  </si>
  <si>
    <t>type</t>
  </si>
  <si>
    <t>value</t>
  </si>
  <si>
    <t>cmp_ch1_vls &lt;- function(x) {cmp_vls(x) &amp; ch1_vls(x)}</t>
  </si>
  <si>
    <t>cmp_ch1_dtf &lt;- function(x) {cmp_dtf(x) &amp; ch1_dtf(x)}</t>
  </si>
  <si>
    <t>cmp_ch1_gen &lt;- function(x) {cmp_gen(x) &amp; ch1_gen(x)}</t>
  </si>
  <si>
    <t>cmp_ch1_arr &lt;- function(x) {cmp_arr(x) &amp; ch1_arr(x)}</t>
  </si>
  <si>
    <t>#' @rdname cmp_mmm_ccc</t>
  </si>
  <si>
    <t>new.value</t>
  </si>
  <si>
    <t/>
  </si>
  <si>
    <t>#' @rdname mmm_ccc</t>
  </si>
  <si>
    <t>ch1_arr &lt;- function(x) {mmm_ccc(x, 'ch1', 'arr')}</t>
  </si>
  <si>
    <t>ch1_gen &lt;- function(x) {mmm_ccc(x, 'ch1', 'gen')}</t>
  </si>
  <si>
    <t>ch1_dtf &lt;- function(x) {mmm_ccc(x, 'ch1', 'dtf')}</t>
  </si>
  <si>
    <t>ch1_vls &lt;- function(x) {mmm_ccc(x, 'ch1', 'vls')}</t>
  </si>
  <si>
    <t>ch1_mat &lt;- function(x) {mmm_ccc(x, 'ch1', 'mat')}</t>
  </si>
  <si>
    <t>ch1_mvc &lt;- function(x) {mmm_ccc(x, 'ch1', 'mvc')}</t>
  </si>
  <si>
    <t>ch1_scl &lt;- function(x) {mmm_ccc(x, 'ch1', 'scl')}</t>
  </si>
  <si>
    <t>ch1_vec &lt;- function(x) {mmm_ccc(x, 'ch1', 'vec')}</t>
  </si>
  <si>
    <t>chr_arr &lt;- function(x) {mmm_ccc(x, 'chr', 'arr')}</t>
  </si>
  <si>
    <t>chr_gen &lt;- function(x) {mmm_ccc(x, 'chr', 'gen')}</t>
  </si>
  <si>
    <t>chr_dtf &lt;- function(x) {mmm_ccc(x, 'chr', 'dtf')}</t>
  </si>
  <si>
    <t>chr_vls &lt;- function(x) {mmm_ccc(x, 'chr', 'vls')}</t>
  </si>
  <si>
    <t>chr_mat &lt;- function(x) {mmm_ccc(x, 'chr', 'mat')}</t>
  </si>
  <si>
    <t>chr_mvc &lt;- function(x) {mmm_ccc(x, 'chr', 'mvc')}</t>
  </si>
  <si>
    <t>chr_scl &lt;- function(x) {mmm_ccc(x, 'chr', 'scl')}</t>
  </si>
  <si>
    <t>chr_vec &lt;- function(x) {mmm_ccc(x, 'chr', 'vec')}</t>
  </si>
  <si>
    <t>clr_arr &lt;- function(x) {mmm_ccc(x, 'clr', 'arr')}</t>
  </si>
  <si>
    <t>clr_gen &lt;- function(x) {mmm_ccc(x, 'clr', 'gen')}</t>
  </si>
  <si>
    <t>clr_dtf &lt;- function(x) {mmm_ccc(x, 'clr', 'dtf')}</t>
  </si>
  <si>
    <t>clr_vls &lt;- function(x) {mmm_ccc(x, 'clr', 'vls')}</t>
  </si>
  <si>
    <t>clr_mat &lt;- function(x) {mmm_ccc(x, 'clr', 'mat')}</t>
  </si>
  <si>
    <t>clr_mvc &lt;- function(x) {mmm_ccc(x, 'clr', 'mvc')}</t>
  </si>
  <si>
    <t>clr_scl &lt;- function(x) {mmm_ccc(x, 'clr', 'scl')}</t>
  </si>
  <si>
    <t>clr_vec &lt;- function(x) {mmm_ccc(x, 'clr', 'vec')}</t>
  </si>
  <si>
    <t>evn_arr &lt;- function(x) {mmm_ccc(x, 'evn', 'arr')}</t>
  </si>
  <si>
    <t>evn_gen &lt;- function(x) {mmm_ccc(x, 'evn', 'gen')}</t>
  </si>
  <si>
    <t>evn_dtf &lt;- function(x) {mmm_ccc(x, 'evn', 'dtf')}</t>
  </si>
  <si>
    <t>evn_vls &lt;- function(x) {mmm_ccc(x, 'evn', 'vls')}</t>
  </si>
  <si>
    <t>evn_mat &lt;- function(x) {mmm_ccc(x, 'evn', 'mat')}</t>
  </si>
  <si>
    <t>evn_mvc &lt;- function(x) {mmm_ccc(x, 'evn', 'mvc')}</t>
  </si>
  <si>
    <t>evn_scl &lt;- function(x) {mmm_ccc(x, 'evn', 'scl')}</t>
  </si>
  <si>
    <t>evn_vec &lt;- function(x) {mmm_ccc(x, 'evn', 'vec')}</t>
  </si>
  <si>
    <t>fac_arr &lt;- function(x) {mmm_ccc(x, 'fac', 'arr')}</t>
  </si>
  <si>
    <t>fac_gen &lt;- function(x) {mmm_ccc(x, 'fac', 'gen')}</t>
  </si>
  <si>
    <t>fac_dtf &lt;- function(x) {mmm_ccc(x, 'fac', 'dtf')}</t>
  </si>
  <si>
    <t>fac_vls &lt;- function(x) {mmm_ccc(x, 'fac', 'vls')}</t>
  </si>
  <si>
    <t>fac_mat &lt;- function(x) {mmm_ccc(x, 'fac', 'mat')}</t>
  </si>
  <si>
    <t>fac_mvc &lt;- function(x) {mmm_ccc(x, 'fac', 'mvc')}</t>
  </si>
  <si>
    <t>fac_scl &lt;- function(x) {mmm_ccc(x, 'fac', 'scl')}</t>
  </si>
  <si>
    <t>fac_vec &lt;- function(x) {mmm_ccc(x, 'fac', 'vec')}</t>
  </si>
  <si>
    <t>frc_arr &lt;- function(x) {mmm_ccc(x, 'frc', 'arr')}</t>
  </si>
  <si>
    <t>frc_gen &lt;- function(x) {mmm_ccc(x, 'frc', 'gen')}</t>
  </si>
  <si>
    <t>frc_dtf &lt;- function(x) {mmm_ccc(x, 'frc', 'dtf')}</t>
  </si>
  <si>
    <t>frc_vls &lt;- function(x) {mmm_ccc(x, 'frc', 'vls')}</t>
  </si>
  <si>
    <t>frc_mat &lt;- function(x) {mmm_ccc(x, 'frc', 'mat')}</t>
  </si>
  <si>
    <t>frc_mvc &lt;- function(x) {mmm_ccc(x, 'frc', 'mvc')}</t>
  </si>
  <si>
    <t>frc_scl &lt;- function(x) {mmm_ccc(x, 'frc', 'scl')}</t>
  </si>
  <si>
    <t>frc_vec &lt;- function(x) {mmm_ccc(x, 'frc', 'vec')}</t>
  </si>
  <si>
    <t>ind_arr &lt;- function(x) {mmm_ccc(x, 'ind', 'arr')}</t>
  </si>
  <si>
    <t>ind_gen &lt;- function(x) {mmm_ccc(x, 'ind', 'gen')}</t>
  </si>
  <si>
    <t>ind_dtf &lt;- function(x) {mmm_ccc(x, 'ind', 'dtf')}</t>
  </si>
  <si>
    <t>ind_vls &lt;- function(x) {mmm_ccc(x, 'ind', 'vls')}</t>
  </si>
  <si>
    <t>ind_mat &lt;- function(x) {mmm_ccc(x, 'ind', 'mat')}</t>
  </si>
  <si>
    <t>ind_mvc &lt;- function(x) {mmm_ccc(x, 'ind', 'mvc')}</t>
  </si>
  <si>
    <t>ind_scl &lt;- function(x) {mmm_ccc(x, 'ind', 'scl')}</t>
  </si>
  <si>
    <t>ind_vec &lt;- function(x) {mmm_ccc(x, 'ind', 'vec')}</t>
  </si>
  <si>
    <t>lgl_arr &lt;- function(x) {mmm_ccc(x, 'lgl', 'arr')}</t>
  </si>
  <si>
    <t>lgl_gen &lt;- function(x) {mmm_ccc(x, 'lgl', 'gen')}</t>
  </si>
  <si>
    <t>lgl_dtf &lt;- function(x) {mmm_ccc(x, 'lgl', 'dtf')}</t>
  </si>
  <si>
    <t>lgl_vls &lt;- function(x) {mmm_ccc(x, 'lgl', 'vls')}</t>
  </si>
  <si>
    <t>lgl_mat &lt;- function(x) {mmm_ccc(x, 'lgl', 'mat')}</t>
  </si>
  <si>
    <t>lgl_mvc &lt;- function(x) {mmm_ccc(x, 'lgl', 'mvc')}</t>
  </si>
  <si>
    <t>lgl_scl &lt;- function(x) {mmm_ccc(x, 'lgl', 'scl')}</t>
  </si>
  <si>
    <t>lgl_vec &lt;- function(x) {mmm_ccc(x, 'lgl', 'vec')}</t>
  </si>
  <si>
    <t>neg_arr &lt;- function(x) {mmm_ccc(x, 'neg', 'arr')}</t>
  </si>
  <si>
    <t>neg_gen &lt;- function(x) {mmm_ccc(x, 'neg', 'gen')}</t>
  </si>
  <si>
    <t>neg_dtf &lt;- function(x) {mmm_ccc(x, 'neg', 'dtf')}</t>
  </si>
  <si>
    <t>neg_vls &lt;- function(x) {mmm_ccc(x, 'neg', 'vls')}</t>
  </si>
  <si>
    <t>neg_mat &lt;- function(x) {mmm_ccc(x, 'neg', 'mat')}</t>
  </si>
  <si>
    <t>neg_mvc &lt;- function(x) {mmm_ccc(x, 'neg', 'mvc')}</t>
  </si>
  <si>
    <t>neg_scl &lt;- function(x) {mmm_ccc(x, 'neg', 'scl')}</t>
  </si>
  <si>
    <t>neg_vec &lt;- function(x) {mmm_ccc(x, 'neg', 'vec')}</t>
  </si>
  <si>
    <t>ngw_arr &lt;- function(x) {mmm_ccc(x, 'ngw', 'arr')}</t>
  </si>
  <si>
    <t>ngw_gen &lt;- function(x) {mmm_ccc(x, 'ngw', 'gen')}</t>
  </si>
  <si>
    <t>ngw_dtf &lt;- function(x) {mmm_ccc(x, 'ngw', 'dtf')}</t>
  </si>
  <si>
    <t>ngw_vls &lt;- function(x) {mmm_ccc(x, 'ngw', 'vls')}</t>
  </si>
  <si>
    <t>ngw_mat &lt;- function(x) {mmm_ccc(x, 'ngw', 'mat')}</t>
  </si>
  <si>
    <t>ngw_mvc &lt;- function(x) {mmm_ccc(x, 'ngw', 'mvc')}</t>
  </si>
  <si>
    <t>ngw_scl &lt;- function(x) {mmm_ccc(x, 'ngw', 'scl')}</t>
  </si>
  <si>
    <t>ngw_vec &lt;- function(x) {mmm_ccc(x, 'ngw', 'vec')}</t>
  </si>
  <si>
    <t>nng_arr &lt;- function(x) {mmm_ccc(x, 'nng', 'arr')}</t>
  </si>
  <si>
    <t>nng_gen &lt;- function(x) {mmm_ccc(x, 'nng', 'gen')}</t>
  </si>
  <si>
    <t>nng_dtf &lt;- function(x) {mmm_ccc(x, 'nng', 'dtf')}</t>
  </si>
  <si>
    <t>nng_vls &lt;- function(x) {mmm_ccc(x, 'nng', 'vls')}</t>
  </si>
  <si>
    <t>nng_mat &lt;- function(x) {mmm_ccc(x, 'nng', 'mat')}</t>
  </si>
  <si>
    <t>nng_mvc &lt;- function(x) {mmm_ccc(x, 'nng', 'mvc')}</t>
  </si>
  <si>
    <t>nng_scl &lt;- function(x) {mmm_ccc(x, 'nng', 'scl')}</t>
  </si>
  <si>
    <t>nng_vec &lt;- function(x) {mmm_ccc(x, 'nng', 'vec')}</t>
  </si>
  <si>
    <t>nnw_arr &lt;- function(x) {mmm_ccc(x, 'nnw', 'arr')}</t>
  </si>
  <si>
    <t>nnw_gen &lt;- function(x) {mmm_ccc(x, 'nnw', 'gen')}</t>
  </si>
  <si>
    <t>nnw_dtf &lt;- function(x) {mmm_ccc(x, 'nnw', 'dtf')}</t>
  </si>
  <si>
    <t>nnw_vls &lt;- function(x) {mmm_ccc(x, 'nnw', 'vls')}</t>
  </si>
  <si>
    <t>nnw_mat &lt;- function(x) {mmm_ccc(x, 'nnw', 'mat')}</t>
  </si>
  <si>
    <t>nnw_mvc &lt;- function(x) {mmm_ccc(x, 'nnw', 'mvc')}</t>
  </si>
  <si>
    <t>nnw_scl &lt;- function(x) {mmm_ccc(x, 'nnw', 'scl')}</t>
  </si>
  <si>
    <t>nnw_vec &lt;- function(x) {mmm_ccc(x, 'nnw', 'vec')}</t>
  </si>
  <si>
    <t>nps_arr &lt;- function(x) {mmm_ccc(x, 'nps', 'arr')}</t>
  </si>
  <si>
    <t>nps_gen &lt;- function(x) {mmm_ccc(x, 'nps', 'gen')}</t>
  </si>
  <si>
    <t>nps_dtf &lt;- function(x) {mmm_ccc(x, 'nps', 'dtf')}</t>
  </si>
  <si>
    <t>nps_vls &lt;- function(x) {mmm_ccc(x, 'nps', 'vls')}</t>
  </si>
  <si>
    <t>nps_mat &lt;- function(x) {mmm_ccc(x, 'nps', 'mat')}</t>
  </si>
  <si>
    <t>nps_mvc &lt;- function(x) {mmm_ccc(x, 'nps', 'mvc')}</t>
  </si>
  <si>
    <t>nps_scl &lt;- function(x) {mmm_ccc(x, 'nps', 'scl')}</t>
  </si>
  <si>
    <t>nps_vec &lt;- function(x) {mmm_ccc(x, 'nps', 'vec')}</t>
  </si>
  <si>
    <t>npw_arr &lt;- function(x) {mmm_ccc(x, 'npw', 'arr')}</t>
  </si>
  <si>
    <t>npw_gen &lt;- function(x) {mmm_ccc(x, 'npw', 'gen')}</t>
  </si>
  <si>
    <t>npw_dtf &lt;- function(x) {mmm_ccc(x, 'npw', 'dtf')}</t>
  </si>
  <si>
    <t>npw_vls &lt;- function(x) {mmm_ccc(x, 'npw', 'vls')}</t>
  </si>
  <si>
    <t>npw_mat &lt;- function(x) {mmm_ccc(x, 'npw', 'mat')}</t>
  </si>
  <si>
    <t>npw_mvc &lt;- function(x) {mmm_ccc(x, 'npw', 'mvc')}</t>
  </si>
  <si>
    <t>npw_scl &lt;- function(x) {mmm_ccc(x, 'npw', 'scl')}</t>
  </si>
  <si>
    <t>npw_vec &lt;- function(x) {mmm_ccc(x, 'npw', 'vec')}</t>
  </si>
  <si>
    <t>nst_arr &lt;- function(x) {mmm_ccc(x, 'nst', 'arr')}</t>
  </si>
  <si>
    <t>nst_gen &lt;- function(x) {mmm_ccc(x, 'nst', 'gen')}</t>
  </si>
  <si>
    <t>nst_dtf &lt;- function(x) {mmm_ccc(x, 'nst', 'dtf')}</t>
  </si>
  <si>
    <t>nst_vls &lt;- function(x) {mmm_ccc(x, 'nst', 'vls')}</t>
  </si>
  <si>
    <t>nst_mat &lt;- function(x) {mmm_ccc(x, 'nst', 'mat')}</t>
  </si>
  <si>
    <t>nst_mvc &lt;- function(x) {mmm_ccc(x, 'nst', 'mvc')}</t>
  </si>
  <si>
    <t>nst_scl &lt;- function(x) {mmm_ccc(x, 'nst', 'scl')}</t>
  </si>
  <si>
    <t>nst_vec &lt;- function(x) {mmm_ccc(x, 'nst', 'vec')}</t>
  </si>
  <si>
    <t>num_arr &lt;- function(x) {mmm_ccc(x, 'num', 'arr')}</t>
  </si>
  <si>
    <t>num_gen &lt;- function(x) {mmm_ccc(x, 'num', 'gen')}</t>
  </si>
  <si>
    <t>num_dtf &lt;- function(x) {mmm_ccc(x, 'num', 'dtf')}</t>
  </si>
  <si>
    <t>num_vls &lt;- function(x) {mmm_ccc(x, 'num', 'vls')}</t>
  </si>
  <si>
    <t>num_mat &lt;- function(x) {mmm_ccc(x, 'num', 'mat')}</t>
  </si>
  <si>
    <t>num_mvc &lt;- function(x) {mmm_ccc(x, 'num', 'mvc')}</t>
  </si>
  <si>
    <t>num_scl &lt;- function(x) {mmm_ccc(x, 'num', 'scl')}</t>
  </si>
  <si>
    <t>num_vec &lt;- function(x) {mmm_ccc(x, 'num', 'vec')}</t>
  </si>
  <si>
    <t>odd_arr &lt;- function(x) {mmm_ccc(x, 'odd', 'arr')}</t>
  </si>
  <si>
    <t>odd_gen &lt;- function(x) {mmm_ccc(x, 'odd', 'gen')}</t>
  </si>
  <si>
    <t>odd_dtf &lt;- function(x) {mmm_ccc(x, 'odd', 'dtf')}</t>
  </si>
  <si>
    <t>odd_vls &lt;- function(x) {mmm_ccc(x, 'odd', 'vls')}</t>
  </si>
  <si>
    <t>odd_mat &lt;- function(x) {mmm_ccc(x, 'odd', 'mat')}</t>
  </si>
  <si>
    <t>odd_mvc &lt;- function(x) {mmm_ccc(x, 'odd', 'mvc')}</t>
  </si>
  <si>
    <t>odd_scl &lt;- function(x) {mmm_ccc(x, 'odd', 'scl')}</t>
  </si>
  <si>
    <t>odd_vec &lt;- function(x) {mmm_ccc(x, 'odd', 'vec')}</t>
  </si>
  <si>
    <t>ord_arr &lt;- function(x) {mmm_ccc(x, 'ord', 'arr')}</t>
  </si>
  <si>
    <t>ord_gen &lt;- function(x) {mmm_ccc(x, 'ord', 'gen')}</t>
  </si>
  <si>
    <t>ord_dtf &lt;- function(x) {mmm_ccc(x, 'ord', 'dtf')}</t>
  </si>
  <si>
    <t>ord_vls &lt;- function(x) {mmm_ccc(x, 'ord', 'vls')}</t>
  </si>
  <si>
    <t>ord_mat &lt;- function(x) {mmm_ccc(x, 'ord', 'mat')}</t>
  </si>
  <si>
    <t>ord_mvc &lt;- function(x) {mmm_ccc(x, 'ord', 'mvc')}</t>
  </si>
  <si>
    <t>ord_scl &lt;- function(x) {mmm_ccc(x, 'ord', 'scl')}</t>
  </si>
  <si>
    <t>ord_vec &lt;- function(x) {mmm_ccc(x, 'ord', 'vec')}</t>
  </si>
  <si>
    <t>pct_arr &lt;- function(x) {mmm_ccc(x, 'pct', 'arr')}</t>
  </si>
  <si>
    <t>pct_gen &lt;- function(x) {mmm_ccc(x, 'pct', 'gen')}</t>
  </si>
  <si>
    <t>pct_dtf &lt;- function(x) {mmm_ccc(x, 'pct', 'dtf')}</t>
  </si>
  <si>
    <t>pct_vls &lt;- function(x) {mmm_ccc(x, 'pct', 'vls')}</t>
  </si>
  <si>
    <t>pct_mat &lt;- function(x) {mmm_ccc(x, 'pct', 'mat')}</t>
  </si>
  <si>
    <t>pct_mvc &lt;- function(x) {mmm_ccc(x, 'pct', 'mvc')}</t>
  </si>
  <si>
    <t>pct_scl &lt;- function(x) {mmm_ccc(x, 'pct', 'scl')}</t>
  </si>
  <si>
    <t>pct_vec &lt;- function(x) {mmm_ccc(x, 'pct', 'vec')}</t>
  </si>
  <si>
    <t>pos_arr &lt;- function(x) {mmm_ccc(x, 'pos', 'arr')}</t>
  </si>
  <si>
    <t>pos_gen &lt;- function(x) {mmm_ccc(x, 'pos', 'gen')}</t>
  </si>
  <si>
    <t>pos_dtf &lt;- function(x) {mmm_ccc(x, 'pos', 'dtf')}</t>
  </si>
  <si>
    <t>pos_vls &lt;- function(x) {mmm_ccc(x, 'pos', 'vls')}</t>
  </si>
  <si>
    <t>pos_mat &lt;- function(x) {mmm_ccc(x, 'pos', 'mat')}</t>
  </si>
  <si>
    <t>pos_mvc &lt;- function(x) {mmm_ccc(x, 'pos', 'mvc')}</t>
  </si>
  <si>
    <t>pos_scl &lt;- function(x) {mmm_ccc(x, 'pos', 'scl')}</t>
  </si>
  <si>
    <t>pos_vec &lt;- function(x) {mmm_ccc(x, 'pos', 'vec')}</t>
  </si>
  <si>
    <t>ppn_arr &lt;- function(x) {mmm_ccc(x, 'ppn', 'arr')}</t>
  </si>
  <si>
    <t>ppn_gen &lt;- function(x) {mmm_ccc(x, 'ppn', 'gen')}</t>
  </si>
  <si>
    <t>ppn_dtf &lt;- function(x) {mmm_ccc(x, 'ppn', 'dtf')}</t>
  </si>
  <si>
    <t>ppn_vls &lt;- function(x) {mmm_ccc(x, 'ppn', 'vls')}</t>
  </si>
  <si>
    <t>ppn_mat &lt;- function(x) {mmm_ccc(x, 'ppn', 'mat')}</t>
  </si>
  <si>
    <t>ppn_mvc &lt;- function(x) {mmm_ccc(x, 'ppn', 'mvc')}</t>
  </si>
  <si>
    <t>ppn_scl &lt;- function(x) {mmm_ccc(x, 'ppn', 'scl')}</t>
  </si>
  <si>
    <t>ppn_vec &lt;- function(x) {mmm_ccc(x, 'ppn', 'vec')}</t>
  </si>
  <si>
    <t>psw_arr &lt;- function(x) {mmm_ccc(x, 'psw', 'arr')}</t>
  </si>
  <si>
    <t>psw_gen &lt;- function(x) {mmm_ccc(x, 'psw', 'gen')}</t>
  </si>
  <si>
    <t>psw_dtf &lt;- function(x) {mmm_ccc(x, 'psw', 'dtf')}</t>
  </si>
  <si>
    <t>psw_vls &lt;- function(x) {mmm_ccc(x, 'psw', 'vls')}</t>
  </si>
  <si>
    <t>psw_mat &lt;- function(x) {mmm_ccc(x, 'psw', 'mat')}</t>
  </si>
  <si>
    <t>psw_mvc &lt;- function(x) {mmm_ccc(x, 'psw', 'mvc')}</t>
  </si>
  <si>
    <t>psw_scl &lt;- function(x) {mmm_ccc(x, 'psw', 'scl')}</t>
  </si>
  <si>
    <t>psw_vec &lt;- function(x) {mmm_ccc(x, 'psw', 'vec')}</t>
  </si>
  <si>
    <t>srt_arr &lt;- function(x) {mmm_ccc(x, 'srt', 'arr')}</t>
  </si>
  <si>
    <t>srt_gen &lt;- function(x) {mmm_ccc(x, 'srt', 'gen')}</t>
  </si>
  <si>
    <t>srt_dtf &lt;- function(x) {mmm_ccc(x, 'srt', 'dtf')}</t>
  </si>
  <si>
    <t>srt_vls &lt;- function(x) {mmm_ccc(x, 'srt', 'vls')}</t>
  </si>
  <si>
    <t>srt_mat &lt;- function(x) {mmm_ccc(x, 'srt', 'mat')}</t>
  </si>
  <si>
    <t>srt_mvc &lt;- function(x) {mmm_ccc(x, 'srt', 'mvc')}</t>
  </si>
  <si>
    <t>srt_scl &lt;- function(x) {mmm_ccc(x, 'srt', 'scl')}</t>
  </si>
  <si>
    <t>srt_vec &lt;- function(x) {mmm_ccc(x, 'srt', 'vec')}</t>
  </si>
  <si>
    <t>str_arr &lt;- function(x) {mmm_ccc(x, 'str', 'arr')}</t>
  </si>
  <si>
    <t>str_gen &lt;- function(x) {mmm_ccc(x, 'str', 'gen')}</t>
  </si>
  <si>
    <t>str_dtf &lt;- function(x) {mmm_ccc(x, 'str', 'dtf')}</t>
  </si>
  <si>
    <t>str_vls &lt;- function(x) {mmm_ccc(x, 'str', 'vls')}</t>
  </si>
  <si>
    <t>str_mat &lt;- function(x) {mmm_ccc(x, 'str', 'mat')}</t>
  </si>
  <si>
    <t>str_mvc &lt;- function(x) {mmm_ccc(x, 'str', 'mvc')}</t>
  </si>
  <si>
    <t>str_scl &lt;- function(x) {mmm_ccc(x, 'str', 'scl')}</t>
  </si>
  <si>
    <t>str_vec &lt;- function(x) {mmm_ccc(x, 'str', 'vec')}</t>
  </si>
  <si>
    <t>uno_arr &lt;- function(x) {mmm_ccc(x, 'uno', 'arr')}</t>
  </si>
  <si>
    <t>uno_gen &lt;- function(x) {mmm_ccc(x, 'uno', 'gen')}</t>
  </si>
  <si>
    <t>uno_dtf &lt;- function(x) {mmm_ccc(x, 'uno', 'dtf')}</t>
  </si>
  <si>
    <t>uno_vls &lt;- function(x) {mmm_ccc(x, 'uno', 'vls')}</t>
  </si>
  <si>
    <t>uno_mat &lt;- function(x) {mmm_ccc(x, 'uno', 'mat')}</t>
  </si>
  <si>
    <t>uno_mvc &lt;- function(x) {mmm_ccc(x, 'uno', 'mvc')}</t>
  </si>
  <si>
    <t>uno_scl &lt;- function(x) {mmm_ccc(x, 'uno', 'scl')}</t>
  </si>
  <si>
    <t>uno_vec &lt;- function(x) {mmm_ccc(x, 'uno', 'vec')}</t>
  </si>
  <si>
    <t>whl_arr &lt;- function(x) {mmm_ccc(x, 'whl', 'arr')}</t>
  </si>
  <si>
    <t>whl_gen &lt;- function(x) {mmm_ccc(x, 'whl', 'gen')}</t>
  </si>
  <si>
    <t>whl_dtf &lt;- function(x) {mmm_ccc(x, 'whl', 'dtf')}</t>
  </si>
  <si>
    <t>whl_vls &lt;- function(x) {mmm_ccc(x, 'whl', 'vls')}</t>
  </si>
  <si>
    <t>whl_mat &lt;- function(x) {mmm_ccc(x, 'whl', 'mat')}</t>
  </si>
  <si>
    <t>whl_mvc &lt;- function(x) {mmm_ccc(x, 'whl', 'mvc')}</t>
  </si>
  <si>
    <t>whl_scl &lt;- function(x) {mmm_ccc(x, 'whl', 'scl')}</t>
  </si>
  <si>
    <t>whl_vec &lt;- function(x) {mmm_ccc(x, 'whl', 'vec')}</t>
  </si>
  <si>
    <t>atm_ch1 &lt;- function(x) {iatm(x) &amp; ich1(x)}</t>
  </si>
  <si>
    <t>atm_chr &lt;- function(x) {iatm(x) &amp; ichr(x)}</t>
  </si>
  <si>
    <t>atm_clr &lt;- function(x) {iatm(x) &amp; iclr(x)}</t>
  </si>
  <si>
    <t>atm_evn &lt;- function(x) {iatm(x) &amp; ievn(x)}</t>
  </si>
  <si>
    <t>atm_fac &lt;- function(x) {iatm(x) &amp; ifac(x)}</t>
  </si>
  <si>
    <t>atm_frc &lt;- function(x) {iatm(x) &amp; ifrc(x)}</t>
  </si>
  <si>
    <t>atm_ind &lt;- function(x) {iatm(x) &amp; iind(x)}</t>
  </si>
  <si>
    <t>atm_lgl &lt;- function(x) {iatm(x) &amp; ilgl(x)}</t>
  </si>
  <si>
    <t>atm_neg &lt;- function(x) {iatm(x) &amp; ineg(x)}</t>
  </si>
  <si>
    <t>atm_ngw &lt;- function(x) {iatm(x) &amp; ingw(x)}</t>
  </si>
  <si>
    <t>atm_nng &lt;- function(x) {iatm(x) &amp; inng(x)}</t>
  </si>
  <si>
    <t>atm_nnw &lt;- function(x) {iatm(x) &amp; innw(x)}</t>
  </si>
  <si>
    <t>atm_nps &lt;- function(x) {iatm(x) &amp; inps(x)}</t>
  </si>
  <si>
    <t>atm_npw &lt;- function(x) {iatm(x) &amp; inpw(x)}</t>
  </si>
  <si>
    <t>atm_nst &lt;- function(x) {iatm(x) &amp; inst(x)}</t>
  </si>
  <si>
    <t>atm_num &lt;- function(x) {iatm(x) &amp; inum(x)}</t>
  </si>
  <si>
    <t>atm_odd &lt;- function(x) {iatm(x) &amp; iodd(x)}</t>
  </si>
  <si>
    <t>atm_ord &lt;- function(x) {iatm(x) &amp; iord(x)}</t>
  </si>
  <si>
    <t>atm_pct &lt;- function(x) {iatm(x) &amp; ipct(x)}</t>
  </si>
  <si>
    <t>atm_pos &lt;- function(x) {iatm(x) &amp; ipos(x)}</t>
  </si>
  <si>
    <t>atm_ppn &lt;- function(x) {iatm(x) &amp; ippn(x)}</t>
  </si>
  <si>
    <t>atm_psw &lt;- function(x) {iatm(x) &amp; ipsw(x)}</t>
  </si>
  <si>
    <t>atm_srt &lt;- function(x) {iatm(x) &amp; isrt(x)}</t>
  </si>
  <si>
    <t>atm_str &lt;- function(x) {iatm(x) &amp; istr(x)}</t>
  </si>
  <si>
    <t>atm_uno &lt;- function(x) {iatm(x) &amp; iuno(x)}</t>
  </si>
  <si>
    <t>atm_whl &lt;- function(x) {iatm(x) &amp; iwhl(x)}</t>
  </si>
  <si>
    <t>pop_atm &lt;- function(x) {ipop(x) &amp; iatm(x)}</t>
  </si>
  <si>
    <t>pop_ch1 &lt;- function(x) {ipop(x) &amp; ich1(x)}</t>
  </si>
  <si>
    <t>pop_chr &lt;- function(x) {ipop(x) &amp; ichr(x)}</t>
  </si>
  <si>
    <t>pop_clr &lt;- function(x) {ipop(x) &amp; iclr(x)}</t>
  </si>
  <si>
    <t>pop_evn &lt;- function(x) {ipop(x) &amp; ievn(x)}</t>
  </si>
  <si>
    <t>pop_fac &lt;- function(x) {ipop(x) &amp; ifac(x)}</t>
  </si>
  <si>
    <t>pop_frc &lt;- function(x) {ipop(x) &amp; ifrc(x)}</t>
  </si>
  <si>
    <t>pop_ind &lt;- function(x) {ipop(x) &amp; iind(x)}</t>
  </si>
  <si>
    <t>pop_lgl &lt;- function(x) {ipop(x) &amp; ilgl(x)}</t>
  </si>
  <si>
    <t>pop_neg &lt;- function(x) {ipop(x) &amp; ineg(x)}</t>
  </si>
  <si>
    <t>pop_ngw &lt;- function(x) {ipop(x) &amp; ingw(x)}</t>
  </si>
  <si>
    <t>pop_nng &lt;- function(x) {ipop(x) &amp; inng(x)}</t>
  </si>
  <si>
    <t>pop_nnw &lt;- function(x) {ipop(x) &amp; innw(x)}</t>
  </si>
  <si>
    <t>pop_nps &lt;- function(x) {ipop(x) &amp; inps(x)}</t>
  </si>
  <si>
    <t>pop_npw &lt;- function(x) {ipop(x) &amp; inpw(x)}</t>
  </si>
  <si>
    <t>pop_nst &lt;- function(x) {ipop(x) &amp; inst(x)}</t>
  </si>
  <si>
    <t>pop_num &lt;- function(x) {ipop(x) &amp; inum(x)}</t>
  </si>
  <si>
    <t>pop_odd &lt;- function(x) {ipop(x) &amp; iodd(x)}</t>
  </si>
  <si>
    <t>pop_ord &lt;- function(x) {ipop(x) &amp; iord(x)}</t>
  </si>
  <si>
    <t>pop_pct &lt;- function(x) {ipop(x) &amp; ipct(x)}</t>
  </si>
  <si>
    <t>pop_pos &lt;- function(x) {ipop(x) &amp; ipos(x)}</t>
  </si>
  <si>
    <t>pop_ppn &lt;- function(x) {ipop(x) &amp; ippn(x)}</t>
  </si>
  <si>
    <t>pop_psw &lt;- function(x) {ipop(x) &amp; ipsw(x)}</t>
  </si>
  <si>
    <t>pop_srt &lt;- function(x) {ipop(x) &amp; isrt(x)}</t>
  </si>
  <si>
    <t>pop_str &lt;- function(x) {ipop(x) &amp; istr(x)}</t>
  </si>
  <si>
    <t>pop_uno &lt;- function(x) {ipop(x) &amp; iuno(x)}</t>
  </si>
  <si>
    <t>pop_whl &lt;- function(x) {ipop(x) &amp; iwhl(x)}</t>
  </si>
  <si>
    <t>emp_atm &lt;- function(x) {iemp(x) &amp; iatm(x)}</t>
  </si>
  <si>
    <t>emp_ch1 &lt;- function(x) {iemp(x) &amp; ich1(x)}</t>
  </si>
  <si>
    <t>emp_chr &lt;- function(x) {iemp(x) &amp; ichr(x)}</t>
  </si>
  <si>
    <t>emp_clr &lt;- function(x) {iemp(x) &amp; iclr(x)}</t>
  </si>
  <si>
    <t>emp_evn &lt;- function(x) {iemp(x) &amp; ievn(x)}</t>
  </si>
  <si>
    <t>emp_fac &lt;- function(x) {iemp(x) &amp; ifac(x)}</t>
  </si>
  <si>
    <t>emp_frc &lt;- function(x) {iemp(x) &amp; ifrc(x)}</t>
  </si>
  <si>
    <t>emp_ind &lt;- function(x) {iemp(x) &amp; iind(x)}</t>
  </si>
  <si>
    <t>emp_lgl &lt;- function(x) {iemp(x) &amp; ilgl(x)}</t>
  </si>
  <si>
    <t>emp_neg &lt;- function(x) {iemp(x) &amp; ineg(x)}</t>
  </si>
  <si>
    <t>emp_ngw &lt;- function(x) {iemp(x) &amp; ingw(x)}</t>
  </si>
  <si>
    <t>emp_nng &lt;- function(x) {iemp(x) &amp; inng(x)}</t>
  </si>
  <si>
    <t>emp_nnw &lt;- function(x) {iemp(x) &amp; innw(x)}</t>
  </si>
  <si>
    <t>emp_nps &lt;- function(x) {iemp(x) &amp; inps(x)}</t>
  </si>
  <si>
    <t>emp_npw &lt;- function(x) {iemp(x) &amp; inpw(x)}</t>
  </si>
  <si>
    <t>emp_nst &lt;- function(x) {iemp(x) &amp; inst(x)}</t>
  </si>
  <si>
    <t>emp_num &lt;- function(x) {iemp(x) &amp; inum(x)}</t>
  </si>
  <si>
    <t>emp_odd &lt;- function(x) {iemp(x) &amp; iodd(x)}</t>
  </si>
  <si>
    <t>emp_ord &lt;- function(x) {iemp(x) &amp; iord(x)}</t>
  </si>
  <si>
    <t>emp_pct &lt;- function(x) {iemp(x) &amp; ipct(x)}</t>
  </si>
  <si>
    <t>emp_pos &lt;- function(x) {iemp(x) &amp; ipos(x)}</t>
  </si>
  <si>
    <t>emp_ppn &lt;- function(x) {iemp(x) &amp; ippn(x)}</t>
  </si>
  <si>
    <t>emp_psw &lt;- function(x) {iemp(x) &amp; ipsw(x)}</t>
  </si>
  <si>
    <t>emp_srt &lt;- function(x) {iemp(x) &amp; isrt(x)}</t>
  </si>
  <si>
    <t>emp_str &lt;- function(x) {iemp(x) &amp; istr(x)}</t>
  </si>
  <si>
    <t>emp_uno &lt;- function(x) {iemp(x) &amp; iuno(x)}</t>
  </si>
  <si>
    <t>emp_whl &lt;- function(x) {iemp(x) &amp; iwhl(x)}</t>
  </si>
  <si>
    <t>#' @rdname ttt_mmm</t>
  </si>
  <si>
    <t>rcr_atm &lt;- function(x) {ircr(x) &amp; iatm(x)}</t>
  </si>
  <si>
    <t>rcr_ch1 &lt;- function(x) {ircr(x) &amp; ich1(x)}</t>
  </si>
  <si>
    <t>rcr_chr &lt;- function(x) {ircr(x) &amp; ichr(x)}</t>
  </si>
  <si>
    <t>rcr_clr &lt;- function(x) {ircr(x) &amp; iclr(x)}</t>
  </si>
  <si>
    <t>rcr_evn &lt;- function(x) {ircr(x) &amp; ievn(x)}</t>
  </si>
  <si>
    <t>rcr_fac &lt;- function(x) {ircr(x) &amp; ifac(x)}</t>
  </si>
  <si>
    <t>rcr_frc &lt;- function(x) {ircr(x) &amp; ifrc(x)}</t>
  </si>
  <si>
    <t>rcr_ind &lt;- function(x) {ircr(x) &amp; iind(x)}</t>
  </si>
  <si>
    <t>rcr_lgl &lt;- function(x) {ircr(x) &amp; ilgl(x)}</t>
  </si>
  <si>
    <t>rcr_neg &lt;- function(x) {ircr(x) &amp; ineg(x)}</t>
  </si>
  <si>
    <t>rcr_ngw &lt;- function(x) {ircr(x) &amp; ingw(x)}</t>
  </si>
  <si>
    <t>rcr_nng &lt;- function(x) {ircr(x) &amp; inng(x)}</t>
  </si>
  <si>
    <t>rcr_nnw &lt;- function(x) {ircr(x) &amp; innw(x)}</t>
  </si>
  <si>
    <t>rcr_nps &lt;- function(x) {ircr(x) &amp; inps(x)}</t>
  </si>
  <si>
    <t>rcr_npw &lt;- function(x) {ircr(x) &amp; inpw(x)}</t>
  </si>
  <si>
    <t>rcr_nst &lt;- function(x) {ircr(x) &amp; inst(x)}</t>
  </si>
  <si>
    <t>rcr_num &lt;- function(x) {ircr(x) &amp; inum(x)}</t>
  </si>
  <si>
    <t>rcr_odd &lt;- function(x) {ircr(x) &amp; iodd(x)}</t>
  </si>
  <si>
    <t>rcr_ord &lt;- function(x) {ircr(x) &amp; iord(x)}</t>
  </si>
  <si>
    <t>rcr_pct &lt;- function(x) {ircr(x) &amp; ipct(x)}</t>
  </si>
  <si>
    <t>rcr_pos &lt;- function(x) {ircr(x) &amp; ipos(x)}</t>
  </si>
  <si>
    <t>rcr_ppn &lt;- function(x) {ircr(x) &amp; ippn(x)}</t>
  </si>
  <si>
    <t>rcr_psw &lt;- function(x) {ircr(x) &amp; ipsw(x)}</t>
  </si>
  <si>
    <t>rcr_srt &lt;- function(x) {ircr(x) &amp; isrt(x)}</t>
  </si>
  <si>
    <t>rcr_str &lt;- function(x) {ircr(x) &amp; istr(x)}</t>
  </si>
  <si>
    <t>rcr_uno &lt;- function(x) {ircr(x) &amp; iuno(x)}</t>
  </si>
  <si>
    <t>rcr_whl &lt;- function(x) {ircr(x) &amp; iwhl(x)}</t>
  </si>
  <si>
    <t>atm_ch1_a</t>
  </si>
  <si>
    <t>atm_ch1_b</t>
  </si>
  <si>
    <t>atm_ch1_c</t>
  </si>
  <si>
    <t>atm_ch1_d</t>
  </si>
  <si>
    <t>atm_chr_a</t>
  </si>
  <si>
    <t>atm_chr_b</t>
  </si>
  <si>
    <t>atm_chr_c</t>
  </si>
  <si>
    <t>atm_chr_d</t>
  </si>
  <si>
    <t>atm_clr_a</t>
  </si>
  <si>
    <t>atm_clr_b</t>
  </si>
  <si>
    <t>atm_clr_c</t>
  </si>
  <si>
    <t>atm_clr_d</t>
  </si>
  <si>
    <t>atm_evn_a</t>
  </si>
  <si>
    <t>atm_evn_b</t>
  </si>
  <si>
    <t>atm_evn_c</t>
  </si>
  <si>
    <t>atm_evn_d</t>
  </si>
  <si>
    <t>atm_fac_a</t>
  </si>
  <si>
    <t>atm_fac_b</t>
  </si>
  <si>
    <t>atm_fac_c</t>
  </si>
  <si>
    <t>atm_fac_d</t>
  </si>
  <si>
    <t>atm_frc_a</t>
  </si>
  <si>
    <t>atm_frc_b</t>
  </si>
  <si>
    <t>atm_frc_c</t>
  </si>
  <si>
    <t>atm_frc_d</t>
  </si>
  <si>
    <t>atm_ind_a</t>
  </si>
  <si>
    <t>atm_ind_b</t>
  </si>
  <si>
    <t>atm_ind_c</t>
  </si>
  <si>
    <t>atm_ind_d</t>
  </si>
  <si>
    <t>atm_lgl_a</t>
  </si>
  <si>
    <t>atm_lgl_b</t>
  </si>
  <si>
    <t>atm_lgl_c</t>
  </si>
  <si>
    <t>atm_lgl_d</t>
  </si>
  <si>
    <t>atm_neg_a</t>
  </si>
  <si>
    <t>atm_neg_b</t>
  </si>
  <si>
    <t>atm_neg_c</t>
  </si>
  <si>
    <t>atm_neg_d</t>
  </si>
  <si>
    <t>atm_ngw_a</t>
  </si>
  <si>
    <t>atm_ngw_b</t>
  </si>
  <si>
    <t>atm_ngw_c</t>
  </si>
  <si>
    <t>atm_ngw_d</t>
  </si>
  <si>
    <t>atm_nng_a</t>
  </si>
  <si>
    <t>atm_nng_b</t>
  </si>
  <si>
    <t>atm_nng_c</t>
  </si>
  <si>
    <t>atm_nng_d</t>
  </si>
  <si>
    <t>atm_nnw_a</t>
  </si>
  <si>
    <t>atm_nnw_b</t>
  </si>
  <si>
    <t>atm_nnw_c</t>
  </si>
  <si>
    <t>atm_nnw_d</t>
  </si>
  <si>
    <t>atm_nps_a</t>
  </si>
  <si>
    <t>atm_nps_b</t>
  </si>
  <si>
    <t>atm_nps_c</t>
  </si>
  <si>
    <t>atm_nps_d</t>
  </si>
  <si>
    <t>atm_npw_a</t>
  </si>
  <si>
    <t>atm_npw_b</t>
  </si>
  <si>
    <t>atm_npw_c</t>
  </si>
  <si>
    <t>atm_npw_d</t>
  </si>
  <si>
    <t>atm_nst_a</t>
  </si>
  <si>
    <t>atm_nst_b</t>
  </si>
  <si>
    <t>atm_nst_c</t>
  </si>
  <si>
    <t>atm_nst_d</t>
  </si>
  <si>
    <t>atm_num_a</t>
  </si>
  <si>
    <t>atm_num_b</t>
  </si>
  <si>
    <t>atm_num_c</t>
  </si>
  <si>
    <t>atm_num_d</t>
  </si>
  <si>
    <t>atm_odd_a</t>
  </si>
  <si>
    <t>atm_odd_b</t>
  </si>
  <si>
    <t>atm_odd_c</t>
  </si>
  <si>
    <t>atm_odd_d</t>
  </si>
  <si>
    <t>atm_ord_a</t>
  </si>
  <si>
    <t>atm_ord_b</t>
  </si>
  <si>
    <t>atm_ord_c</t>
  </si>
  <si>
    <t>atm_ord_d</t>
  </si>
  <si>
    <t>atm_pct_a</t>
  </si>
  <si>
    <t>atm_pct_b</t>
  </si>
  <si>
    <t>atm_pct_c</t>
  </si>
  <si>
    <t>atm_pct_d</t>
  </si>
  <si>
    <t>atm_pos_a</t>
  </si>
  <si>
    <t>atm_pos_b</t>
  </si>
  <si>
    <t>atm_pos_c</t>
  </si>
  <si>
    <t>atm_pos_d</t>
  </si>
  <si>
    <t>atm_ppn_a</t>
  </si>
  <si>
    <t>atm_ppn_b</t>
  </si>
  <si>
    <t>atm_ppn_c</t>
  </si>
  <si>
    <t>atm_ppn_d</t>
  </si>
  <si>
    <t>atm_psw_a</t>
  </si>
  <si>
    <t>atm_psw_b</t>
  </si>
  <si>
    <t>atm_psw_c</t>
  </si>
  <si>
    <t>atm_psw_d</t>
  </si>
  <si>
    <t>atm_srt_a</t>
  </si>
  <si>
    <t>atm_srt_b</t>
  </si>
  <si>
    <t>atm_srt_c</t>
  </si>
  <si>
    <t>atm_srt_d</t>
  </si>
  <si>
    <t>atm_str_a</t>
  </si>
  <si>
    <t>atm_str_b</t>
  </si>
  <si>
    <t>atm_str_c</t>
  </si>
  <si>
    <t>atm_str_d</t>
  </si>
  <si>
    <t>atm_uno_a</t>
  </si>
  <si>
    <t>atm_uno_b</t>
  </si>
  <si>
    <t>atm_uno_c</t>
  </si>
  <si>
    <t>atm_uno_d</t>
  </si>
  <si>
    <t>atm_whl_a</t>
  </si>
  <si>
    <t>atm_whl_b</t>
  </si>
  <si>
    <t>atm_whl_c</t>
  </si>
  <si>
    <t>atm_whl_d</t>
  </si>
  <si>
    <t>pop_atm_a</t>
  </si>
  <si>
    <t>pop_atm_b</t>
  </si>
  <si>
    <t>pop_atm_c</t>
  </si>
  <si>
    <t>pop_atm_d</t>
  </si>
  <si>
    <t>pop_ch1_a</t>
  </si>
  <si>
    <t>pop_ch1_b</t>
  </si>
  <si>
    <t>pop_ch1_c</t>
  </si>
  <si>
    <t>pop_ch1_d</t>
  </si>
  <si>
    <t>pop_chr_a</t>
  </si>
  <si>
    <t>pop_chr_b</t>
  </si>
  <si>
    <t>pop_chr_c</t>
  </si>
  <si>
    <t>pop_chr_d</t>
  </si>
  <si>
    <t>pop_clr_a</t>
  </si>
  <si>
    <t>pop_clr_b</t>
  </si>
  <si>
    <t>pop_clr_c</t>
  </si>
  <si>
    <t>pop_clr_d</t>
  </si>
  <si>
    <t>pop_evn_a</t>
  </si>
  <si>
    <t>pop_evn_b</t>
  </si>
  <si>
    <t>pop_evn_c</t>
  </si>
  <si>
    <t>pop_evn_d</t>
  </si>
  <si>
    <t>pop_fac_a</t>
  </si>
  <si>
    <t>pop_fac_b</t>
  </si>
  <si>
    <t>pop_fac_c</t>
  </si>
  <si>
    <t>pop_fac_d</t>
  </si>
  <si>
    <t>pop_frc_a</t>
  </si>
  <si>
    <t>pop_frc_b</t>
  </si>
  <si>
    <t>pop_frc_c</t>
  </si>
  <si>
    <t>pop_frc_d</t>
  </si>
  <si>
    <t>pop_ind_a</t>
  </si>
  <si>
    <t>pop_ind_b</t>
  </si>
  <si>
    <t>pop_ind_c</t>
  </si>
  <si>
    <t>pop_ind_d</t>
  </si>
  <si>
    <t>pop_lgl_a</t>
  </si>
  <si>
    <t>pop_lgl_b</t>
  </si>
  <si>
    <t>pop_lgl_c</t>
  </si>
  <si>
    <t>pop_lgl_d</t>
  </si>
  <si>
    <t>pop_neg_a</t>
  </si>
  <si>
    <t>pop_neg_b</t>
  </si>
  <si>
    <t>pop_neg_c</t>
  </si>
  <si>
    <t>pop_neg_d</t>
  </si>
  <si>
    <t>pop_ngw_a</t>
  </si>
  <si>
    <t>pop_ngw_b</t>
  </si>
  <si>
    <t>pop_ngw_c</t>
  </si>
  <si>
    <t>pop_ngw_d</t>
  </si>
  <si>
    <t>pop_nng_a</t>
  </si>
  <si>
    <t>pop_nng_b</t>
  </si>
  <si>
    <t>pop_nng_c</t>
  </si>
  <si>
    <t>pop_nng_d</t>
  </si>
  <si>
    <t>pop_nnw_a</t>
  </si>
  <si>
    <t>pop_nnw_b</t>
  </si>
  <si>
    <t>pop_nnw_c</t>
  </si>
  <si>
    <t>pop_nnw_d</t>
  </si>
  <si>
    <t>pop_nps_a</t>
  </si>
  <si>
    <t>pop_nps_b</t>
  </si>
  <si>
    <t>pop_nps_c</t>
  </si>
  <si>
    <t>pop_nps_d</t>
  </si>
  <si>
    <t>pop_npw_a</t>
  </si>
  <si>
    <t>pop_npw_b</t>
  </si>
  <si>
    <t>pop_npw_c</t>
  </si>
  <si>
    <t>pop_npw_d</t>
  </si>
  <si>
    <t>pop_nst_a</t>
  </si>
  <si>
    <t>pop_nst_b</t>
  </si>
  <si>
    <t>pop_nst_c</t>
  </si>
  <si>
    <t>pop_nst_d</t>
  </si>
  <si>
    <t>pop_num_a</t>
  </si>
  <si>
    <t>pop_num_b</t>
  </si>
  <si>
    <t>pop_num_c</t>
  </si>
  <si>
    <t>pop_num_d</t>
  </si>
  <si>
    <t>pop_odd_a</t>
  </si>
  <si>
    <t>pop_odd_b</t>
  </si>
  <si>
    <t>pop_odd_c</t>
  </si>
  <si>
    <t>pop_odd_d</t>
  </si>
  <si>
    <t>pop_ord_a</t>
  </si>
  <si>
    <t>pop_ord_b</t>
  </si>
  <si>
    <t>pop_ord_c</t>
  </si>
  <si>
    <t>pop_ord_d</t>
  </si>
  <si>
    <t>pop_pct_a</t>
  </si>
  <si>
    <t>pop_pct_b</t>
  </si>
  <si>
    <t>pop_pct_c</t>
  </si>
  <si>
    <t>pop_pct_d</t>
  </si>
  <si>
    <t>pop_pos_a</t>
  </si>
  <si>
    <t>pop_pos_b</t>
  </si>
  <si>
    <t>pop_pos_c</t>
  </si>
  <si>
    <t>pop_pos_d</t>
  </si>
  <si>
    <t>pop_ppn_a</t>
  </si>
  <si>
    <t>pop_ppn_b</t>
  </si>
  <si>
    <t>pop_ppn_c</t>
  </si>
  <si>
    <t>pop_ppn_d</t>
  </si>
  <si>
    <t>pop_psw_a</t>
  </si>
  <si>
    <t>pop_psw_b</t>
  </si>
  <si>
    <t>pop_psw_c</t>
  </si>
  <si>
    <t>pop_psw_d</t>
  </si>
  <si>
    <t>pop_srt_a</t>
  </si>
  <si>
    <t>pop_srt_b</t>
  </si>
  <si>
    <t>pop_srt_c</t>
  </si>
  <si>
    <t>pop_srt_d</t>
  </si>
  <si>
    <t>pop_str_a</t>
  </si>
  <si>
    <t>pop_str_b</t>
  </si>
  <si>
    <t>pop_str_c</t>
  </si>
  <si>
    <t>pop_str_d</t>
  </si>
  <si>
    <t>pop_uno_a</t>
  </si>
  <si>
    <t>pop_uno_b</t>
  </si>
  <si>
    <t>pop_uno_c</t>
  </si>
  <si>
    <t>pop_uno_d</t>
  </si>
  <si>
    <t>pop_whl_a</t>
  </si>
  <si>
    <t>pop_whl_b</t>
  </si>
  <si>
    <t>pop_whl_c</t>
  </si>
  <si>
    <t>pop_whl_d</t>
  </si>
  <si>
    <t>rcr_atm_a</t>
  </si>
  <si>
    <t>rcr_atm_b</t>
  </si>
  <si>
    <t>rcr_atm_c</t>
  </si>
  <si>
    <t>rcr_atm_d</t>
  </si>
  <si>
    <t>rcr_ch1_a</t>
  </si>
  <si>
    <t>rcr_ch1_b</t>
  </si>
  <si>
    <t>rcr_ch1_c</t>
  </si>
  <si>
    <t>rcr_ch1_d</t>
  </si>
  <si>
    <t>rcr_chr_a</t>
  </si>
  <si>
    <t>rcr_chr_b</t>
  </si>
  <si>
    <t>rcr_chr_c</t>
  </si>
  <si>
    <t>rcr_chr_d</t>
  </si>
  <si>
    <t>rcr_clr_a</t>
  </si>
  <si>
    <t>rcr_clr_b</t>
  </si>
  <si>
    <t>rcr_clr_c</t>
  </si>
  <si>
    <t>rcr_clr_d</t>
  </si>
  <si>
    <t>rcr_evn_a</t>
  </si>
  <si>
    <t>rcr_evn_b</t>
  </si>
  <si>
    <t>rcr_evn_c</t>
  </si>
  <si>
    <t>rcr_evn_d</t>
  </si>
  <si>
    <t>rcr_fac_a</t>
  </si>
  <si>
    <t>rcr_fac_b</t>
  </si>
  <si>
    <t>rcr_fac_c</t>
  </si>
  <si>
    <t>rcr_fac_d</t>
  </si>
  <si>
    <t>rcr_frc_a</t>
  </si>
  <si>
    <t>rcr_frc_b</t>
  </si>
  <si>
    <t>rcr_frc_c</t>
  </si>
  <si>
    <t>rcr_frc_d</t>
  </si>
  <si>
    <t>rcr_ind_a</t>
  </si>
  <si>
    <t>rcr_ind_b</t>
  </si>
  <si>
    <t>rcr_ind_c</t>
  </si>
  <si>
    <t>rcr_ind_d</t>
  </si>
  <si>
    <t>rcr_lgl_a</t>
  </si>
  <si>
    <t>rcr_lgl_b</t>
  </si>
  <si>
    <t>rcr_lgl_c</t>
  </si>
  <si>
    <t>rcr_lgl_d</t>
  </si>
  <si>
    <t>rcr_neg_a</t>
  </si>
  <si>
    <t>rcr_neg_b</t>
  </si>
  <si>
    <t>rcr_neg_c</t>
  </si>
  <si>
    <t>rcr_neg_d</t>
  </si>
  <si>
    <t>rcr_ngw_a</t>
  </si>
  <si>
    <t>rcr_ngw_b</t>
  </si>
  <si>
    <t>rcr_ngw_c</t>
  </si>
  <si>
    <t>rcr_ngw_d</t>
  </si>
  <si>
    <t>rcr_nng_a</t>
  </si>
  <si>
    <t>rcr_nng_b</t>
  </si>
  <si>
    <t>rcr_nng_c</t>
  </si>
  <si>
    <t>rcr_nng_d</t>
  </si>
  <si>
    <t>rcr_nnw_a</t>
  </si>
  <si>
    <t>rcr_nnw_b</t>
  </si>
  <si>
    <t>rcr_nnw_c</t>
  </si>
  <si>
    <t>rcr_nnw_d</t>
  </si>
  <si>
    <t>rcr_nps_a</t>
  </si>
  <si>
    <t>rcr_nps_b</t>
  </si>
  <si>
    <t>rcr_nps_c</t>
  </si>
  <si>
    <t>rcr_nps_d</t>
  </si>
  <si>
    <t>rcr_npw_a</t>
  </si>
  <si>
    <t>rcr_npw_b</t>
  </si>
  <si>
    <t>rcr_npw_c</t>
  </si>
  <si>
    <t>rcr_npw_d</t>
  </si>
  <si>
    <t>rcr_nst_a</t>
  </si>
  <si>
    <t>rcr_nst_b</t>
  </si>
  <si>
    <t>rcr_nst_c</t>
  </si>
  <si>
    <t>rcr_nst_d</t>
  </si>
  <si>
    <t>rcr_num_a</t>
  </si>
  <si>
    <t>rcr_num_b</t>
  </si>
  <si>
    <t>rcr_num_c</t>
  </si>
  <si>
    <t>rcr_num_d</t>
  </si>
  <si>
    <t>rcr_odd_a</t>
  </si>
  <si>
    <t>rcr_odd_b</t>
  </si>
  <si>
    <t>rcr_odd_c</t>
  </si>
  <si>
    <t>rcr_odd_d</t>
  </si>
  <si>
    <t>rcr_ord_a</t>
  </si>
  <si>
    <t>rcr_ord_b</t>
  </si>
  <si>
    <t>rcr_ord_c</t>
  </si>
  <si>
    <t>rcr_ord_d</t>
  </si>
  <si>
    <t>rcr_pct_a</t>
  </si>
  <si>
    <t>rcr_pct_b</t>
  </si>
  <si>
    <t>rcr_pct_c</t>
  </si>
  <si>
    <t>rcr_pct_d</t>
  </si>
  <si>
    <t>rcr_pos_a</t>
  </si>
  <si>
    <t>rcr_pos_b</t>
  </si>
  <si>
    <t>rcr_pos_c</t>
  </si>
  <si>
    <t>rcr_pos_d</t>
  </si>
  <si>
    <t>rcr_ppn_a</t>
  </si>
  <si>
    <t>rcr_ppn_b</t>
  </si>
  <si>
    <t>rcr_ppn_c</t>
  </si>
  <si>
    <t>rcr_ppn_d</t>
  </si>
  <si>
    <t>rcr_psw_a</t>
  </si>
  <si>
    <t>rcr_psw_b</t>
  </si>
  <si>
    <t>rcr_psw_c</t>
  </si>
  <si>
    <t>rcr_psw_d</t>
  </si>
  <si>
    <t>rcr_srt_a</t>
  </si>
  <si>
    <t>rcr_srt_b</t>
  </si>
  <si>
    <t>rcr_srt_c</t>
  </si>
  <si>
    <t>rcr_srt_d</t>
  </si>
  <si>
    <t>rcr_str_a</t>
  </si>
  <si>
    <t>rcr_str_b</t>
  </si>
  <si>
    <t>rcr_str_c</t>
  </si>
  <si>
    <t>rcr_str_d</t>
  </si>
  <si>
    <t>rcr_uno_a</t>
  </si>
  <si>
    <t>rcr_uno_b</t>
  </si>
  <si>
    <t>rcr_uno_c</t>
  </si>
  <si>
    <t>rcr_uno_d</t>
  </si>
  <si>
    <t>rcr_whl_a</t>
  </si>
  <si>
    <t>rcr_whl_b</t>
  </si>
  <si>
    <t>rcr_whl_c</t>
  </si>
  <si>
    <t>rcr_whl_d</t>
  </si>
  <si>
    <t>emp_atm_a</t>
  </si>
  <si>
    <t>emp_atm_b</t>
  </si>
  <si>
    <t>emp_atm_c</t>
  </si>
  <si>
    <t>emp_atm_d</t>
  </si>
  <si>
    <t>emp_ch1_a</t>
  </si>
  <si>
    <t>emp_ch1_b</t>
  </si>
  <si>
    <t>emp_ch1_c</t>
  </si>
  <si>
    <t>emp_ch1_d</t>
  </si>
  <si>
    <t>emp_chr_a</t>
  </si>
  <si>
    <t>emp_chr_b</t>
  </si>
  <si>
    <t>emp_chr_c</t>
  </si>
  <si>
    <t>emp_chr_d</t>
  </si>
  <si>
    <t>emp_clr_a</t>
  </si>
  <si>
    <t>emp_clr_b</t>
  </si>
  <si>
    <t>emp_clr_c</t>
  </si>
  <si>
    <t>emp_clr_d</t>
  </si>
  <si>
    <t>emp_evn_a</t>
  </si>
  <si>
    <t>emp_evn_b</t>
  </si>
  <si>
    <t>emp_evn_c</t>
  </si>
  <si>
    <t>emp_evn_d</t>
  </si>
  <si>
    <t>emp_fac_a</t>
  </si>
  <si>
    <t>emp_fac_b</t>
  </si>
  <si>
    <t>emp_fac_c</t>
  </si>
  <si>
    <t>emp_fac_d</t>
  </si>
  <si>
    <t>emp_frc_a</t>
  </si>
  <si>
    <t>emp_frc_b</t>
  </si>
  <si>
    <t>emp_frc_c</t>
  </si>
  <si>
    <t>emp_frc_d</t>
  </si>
  <si>
    <t>emp_ind_a</t>
  </si>
  <si>
    <t>emp_ind_b</t>
  </si>
  <si>
    <t>emp_ind_c</t>
  </si>
  <si>
    <t>emp_ind_d</t>
  </si>
  <si>
    <t>emp_lgl_a</t>
  </si>
  <si>
    <t>emp_lgl_b</t>
  </si>
  <si>
    <t>emp_lgl_c</t>
  </si>
  <si>
    <t>emp_lgl_d</t>
  </si>
  <si>
    <t>emp_neg_a</t>
  </si>
  <si>
    <t>emp_neg_b</t>
  </si>
  <si>
    <t>emp_neg_c</t>
  </si>
  <si>
    <t>emp_neg_d</t>
  </si>
  <si>
    <t>emp_ngw_a</t>
  </si>
  <si>
    <t>emp_ngw_b</t>
  </si>
  <si>
    <t>emp_ngw_c</t>
  </si>
  <si>
    <t>emp_ngw_d</t>
  </si>
  <si>
    <t>emp_nng_a</t>
  </si>
  <si>
    <t>emp_nng_b</t>
  </si>
  <si>
    <t>emp_nng_c</t>
  </si>
  <si>
    <t>emp_nng_d</t>
  </si>
  <si>
    <t>emp_nnw_a</t>
  </si>
  <si>
    <t>emp_nnw_b</t>
  </si>
  <si>
    <t>emp_nnw_c</t>
  </si>
  <si>
    <t>emp_nnw_d</t>
  </si>
  <si>
    <t>emp_nps_a</t>
  </si>
  <si>
    <t>emp_nps_b</t>
  </si>
  <si>
    <t>emp_nps_c</t>
  </si>
  <si>
    <t>emp_nps_d</t>
  </si>
  <si>
    <t>emp_npw_a</t>
  </si>
  <si>
    <t>emp_npw_b</t>
  </si>
  <si>
    <t>emp_npw_c</t>
  </si>
  <si>
    <t>emp_npw_d</t>
  </si>
  <si>
    <t>emp_nst_a</t>
  </si>
  <si>
    <t>emp_nst_b</t>
  </si>
  <si>
    <t>emp_nst_c</t>
  </si>
  <si>
    <t>emp_nst_d</t>
  </si>
  <si>
    <t>emp_num_a</t>
  </si>
  <si>
    <t>emp_num_b</t>
  </si>
  <si>
    <t>emp_num_c</t>
  </si>
  <si>
    <t>emp_num_d</t>
  </si>
  <si>
    <t>emp_odd_a</t>
  </si>
  <si>
    <t>emp_odd_b</t>
  </si>
  <si>
    <t>emp_odd_c</t>
  </si>
  <si>
    <t>emp_odd_d</t>
  </si>
  <si>
    <t>emp_ord_a</t>
  </si>
  <si>
    <t>emp_ord_b</t>
  </si>
  <si>
    <t>emp_ord_c</t>
  </si>
  <si>
    <t>emp_ord_d</t>
  </si>
  <si>
    <t>emp_pct_a</t>
  </si>
  <si>
    <t>emp_pct_b</t>
  </si>
  <si>
    <t>emp_pct_c</t>
  </si>
  <si>
    <t>emp_pct_d</t>
  </si>
  <si>
    <t>emp_pos_a</t>
  </si>
  <si>
    <t>emp_pos_b</t>
  </si>
  <si>
    <t>emp_pos_c</t>
  </si>
  <si>
    <t>emp_pos_d</t>
  </si>
  <si>
    <t>emp_ppn_a</t>
  </si>
  <si>
    <t>emp_ppn_b</t>
  </si>
  <si>
    <t>emp_ppn_c</t>
  </si>
  <si>
    <t>emp_ppn_d</t>
  </si>
  <si>
    <t>emp_psw_a</t>
  </si>
  <si>
    <t>emp_psw_b</t>
  </si>
  <si>
    <t>emp_psw_c</t>
  </si>
  <si>
    <t>emp_psw_d</t>
  </si>
  <si>
    <t>emp_srt_a</t>
  </si>
  <si>
    <t>emp_srt_b</t>
  </si>
  <si>
    <t>emp_srt_c</t>
  </si>
  <si>
    <t>emp_srt_d</t>
  </si>
  <si>
    <t>emp_str_a</t>
  </si>
  <si>
    <t>emp_str_b</t>
  </si>
  <si>
    <t>emp_str_c</t>
  </si>
  <si>
    <t>emp_str_d</t>
  </si>
  <si>
    <t>emp_uno_a</t>
  </si>
  <si>
    <t>emp_uno_b</t>
  </si>
  <si>
    <t>emp_uno_c</t>
  </si>
  <si>
    <t>emp_uno_d</t>
  </si>
  <si>
    <t>emp_whl_a</t>
  </si>
  <si>
    <t>emp_whl_b</t>
  </si>
  <si>
    <t>emp_whl_c</t>
  </si>
  <si>
    <t>emp_whl_d</t>
  </si>
  <si>
    <t>ccc</t>
  </si>
  <si>
    <t>arr</t>
  </si>
  <si>
    <t>dtf</t>
  </si>
  <si>
    <t>vec</t>
  </si>
  <si>
    <t>vls</t>
  </si>
  <si>
    <t>mvc</t>
  </si>
  <si>
    <t>mat</t>
  </si>
  <si>
    <t>gen</t>
  </si>
  <si>
    <t>scl</t>
  </si>
  <si>
    <t>ddd</t>
  </si>
  <si>
    <t>d0D</t>
  </si>
  <si>
    <t>d1D</t>
  </si>
  <si>
    <t>d2D</t>
  </si>
  <si>
    <t>dHD</t>
  </si>
  <si>
    <t>eee</t>
  </si>
  <si>
    <t>mmm</t>
  </si>
  <si>
    <t>sss</t>
  </si>
  <si>
    <t>e0D</t>
  </si>
  <si>
    <t>e1D</t>
  </si>
  <si>
    <t>e2D</t>
  </si>
  <si>
    <t>eHD</t>
  </si>
  <si>
    <t>eUD</t>
  </si>
  <si>
    <t>col</t>
  </si>
  <si>
    <t>emp</t>
  </si>
  <si>
    <t>lin</t>
  </si>
  <si>
    <t>pnt</t>
  </si>
  <si>
    <t>rct</t>
  </si>
  <si>
    <t>row</t>
  </si>
  <si>
    <t>sld</t>
  </si>
  <si>
    <t>sqr</t>
  </si>
  <si>
    <t>ch1</t>
  </si>
  <si>
    <t>chr</t>
  </si>
  <si>
    <t>clr</t>
  </si>
  <si>
    <t>evn</t>
  </si>
  <si>
    <t>fac</t>
  </si>
  <si>
    <t>frc</t>
  </si>
  <si>
    <t>ind</t>
  </si>
  <si>
    <t>lgl</t>
  </si>
  <si>
    <t>neg</t>
  </si>
  <si>
    <t>ngw</t>
  </si>
  <si>
    <t>nng</t>
  </si>
  <si>
    <t>nnw</t>
  </si>
  <si>
    <t>nps</t>
  </si>
  <si>
    <t>npw</t>
  </si>
  <si>
    <t>nst</t>
  </si>
  <si>
    <t>num</t>
  </si>
  <si>
    <t>odd</t>
  </si>
  <si>
    <t>ord</t>
  </si>
  <si>
    <t>pct</t>
  </si>
  <si>
    <t>pos</t>
  </si>
  <si>
    <t>ppn</t>
  </si>
  <si>
    <t>psw</t>
  </si>
  <si>
    <t>srt</t>
  </si>
  <si>
    <t>str</t>
  </si>
  <si>
    <t>uno</t>
  </si>
  <si>
    <t>whl</t>
  </si>
  <si>
    <t>cmp</t>
  </si>
  <si>
    <t>mss</t>
  </si>
  <si>
    <t>nas</t>
  </si>
  <si>
    <t>oks</t>
  </si>
  <si>
    <t>prt</t>
  </si>
  <si>
    <t>atm</t>
  </si>
  <si>
    <t>def</t>
  </si>
  <si>
    <t>fun</t>
  </si>
  <si>
    <t>nil</t>
  </si>
  <si>
    <t>nll</t>
  </si>
  <si>
    <t>pop</t>
  </si>
  <si>
    <t>rcr</t>
  </si>
  <si>
    <t>ch3</t>
  </si>
  <si>
    <t>length =</t>
  </si>
  <si>
    <t>selection =</t>
  </si>
  <si>
    <t>index</t>
  </si>
  <si>
    <t>index =</t>
  </si>
  <si>
    <t>SINGLE</t>
  </si>
  <si>
    <t>line 1</t>
  </si>
  <si>
    <t>line 2</t>
  </si>
  <si>
    <t>line 3</t>
  </si>
  <si>
    <t>code</t>
  </si>
  <si>
    <t>all</t>
  </si>
  <si>
    <t>ppp</t>
  </si>
  <si>
    <t>2-way</t>
  </si>
  <si>
    <t>extended class</t>
  </si>
  <si>
    <t>expansion</t>
  </si>
  <si>
    <t>defined dimensionality</t>
  </si>
  <si>
    <t>effective dimensionality</t>
  </si>
  <si>
    <t>extended mode</t>
  </si>
  <si>
    <t>#'   \tabular{ll}{</t>
  </si>
  <si>
    <t>nbsp</t>
  </si>
  <si>
    <t> </t>
  </si>
  <si>
    <t>nl</t>
  </si>
  <si>
    <t xml:space="preserve">
</t>
  </si>
  <si>
    <t>exp</t>
  </si>
  <si>
    <t>iPPP</t>
  </si>
  <si>
    <t>ippp</t>
  </si>
  <si>
    <t>PPP</t>
  </si>
  <si>
    <t>ppp_vals</t>
  </si>
  <si>
    <t>codeppp</t>
  </si>
  <si>
    <t>codeipp</t>
  </si>
  <si>
    <t>upcodeipp</t>
  </si>
  <si>
    <t>upcodeppp</t>
  </si>
  <si>
    <t>#' @param x An R object.</t>
  </si>
  <si>
    <t>#' @inheritDotParams meets.</t>
  </si>
  <si>
    <t>#' @inheritSection meets. Specifying Count and Value Restrictions</t>
  </si>
  <si>
    <t xml:space="preserve">  out &lt;- NULL</t>
  </si>
  <si>
    <t xml:space="preserve">  for (prop in props) {out &lt;- c(out, f0(run('.is_', prop, '(x)'), prop, NULL))}</t>
  </si>
  <si>
    <t xml:space="preserve">  out</t>
  </si>
  <si>
    <t>}</t>
  </si>
  <si>
    <t xml:space="preserve">  if (!meets(x, ...)) {return(F)}</t>
  </si>
  <si>
    <t xml:space="preserve">  F</t>
  </si>
  <si>
    <t>a/an</t>
  </si>
  <si>
    <t>#'                               \code{x}.                                   \cr</t>
  </si>
  <si>
    <t>#'                               \code{...}).                                \cr</t>
  </si>
  <si>
    <t>#' @param spec \code{NULL} or a \link[=cmp_chr_scl]{complete character vec}</t>
  </si>
  <si>
    <t>#'   If there are multiple properties in \code{spec}, \code{x} is inspected for</t>
  </si>
  <si>
    <t>#'   a match to any of the specified properties.</t>
  </si>
  <si>
    <t>#'                               specification.                                }</t>
  </si>
  <si>
    <t>iii</t>
  </si>
  <si>
    <t>integrity</t>
  </si>
  <si>
    <t>shape</t>
  </si>
  <si>
    <t>bbb</t>
  </si>
  <si>
    <t>base</t>
  </si>
  <si>
    <t>nill</t>
  </si>
  <si>
    <t>#'                               (subject to any restrictions in \code{...}).\cr</t>
  </si>
  <si>
    <t>#'                               in \code{spec} (subject to any restrictions in</t>
  </si>
  <si>
    <t xml:space="preserve">  if (!is.null(errs)) {stop(errs)}</t>
  </si>
  <si>
    <t>#' @family props</t>
  </si>
  <si>
    <t>#'   \cr\cr</t>
  </si>
  <si>
    <t xml:space="preserve">  errs &lt;- c(.meets_errs(x, ...),</t>
  </si>
  <si>
    <t xml:space="preserve">  else {run(mfun)}</t>
  </si>
  <si>
    <t>Base</t>
  </si>
  <si>
    <t>Extended Class</t>
  </si>
  <si>
    <t>Defined Dimensionality</t>
  </si>
  <si>
    <t>Effective Dimensionality</t>
  </si>
  <si>
    <t>Integrity</t>
  </si>
  <si>
    <t>Shape</t>
  </si>
  <si>
    <t>Extended Mode</t>
  </si>
  <si>
    <t>#'   (subject to any restrictions in \code{...}).</t>
  </si>
  <si>
    <t>#' @param x An R object</t>
  </si>
  <si>
    <t xml:space="preserve">  if (!run(paste0('i', ccc, '(x)'))) {return(F)}</t>
  </si>
  <si>
    <t xml:space="preserve">  if (ccc == 'dtf') {all(apply(x, 2, mfun))}</t>
  </si>
  <si>
    <t xml:space="preserve">  else if (ccc == 'vls') {all(sapply(x, mfun))}</t>
  </si>
  <si>
    <t xml:space="preserve">  else if (!is.atomic(x)) {F}</t>
  </si>
  <si>
    <t>mmm_ccc_props &lt;- function() {sort(av(apply(expand.grid(mmm = .mmm_props(), ccc = .ccc_props()), 1, paste0, collapse = '_')))}</t>
  </si>
  <si>
    <t xml:space="preserve">  else {!any(is.na(x)) &amp; run(mfun)}</t>
  </si>
  <si>
    <t xml:space="preserve">  if (ccc == 'dtf') {all(apply(x, 2, mfun)) &amp; !any(is.na(av(x)))}</t>
  </si>
  <si>
    <t xml:space="preserve">  else if (ccc == 'vls') {all(sapply(x, mfun)) &amp; !any(is.na(av(x)))}</t>
  </si>
  <si>
    <t>cmp_mmm_ccc_props &lt;- function() {paste0("cmp_", sort(av(apply(expand.grid(mmm = .mmm_props(), ccc = .ccc_props()), 1, paste0, collapse = '_'))))}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</si>
</sst>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onaco"/>
      <family val="2"/>
    </font>
    <font>
      <b/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right"/>
    </xf>
    <xf numFmtId="0" fontId="2" fillId="0" borderId="1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right"/>
    </xf>
    <xf numFmtId="0" fontId="2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right"/>
    </xf>
    <xf numFmtId="0" fontId="2" fillId="0" borderId="18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3" fillId="0" borderId="19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0" fontId="2" fillId="0" borderId="22" xfId="0" applyFont="1" applyBorder="1"/>
    <xf numFmtId="0" fontId="2" fillId="0" borderId="23" xfId="0" applyFont="1" applyBorder="1"/>
    <xf numFmtId="0" fontId="3" fillId="0" borderId="23" xfId="0" applyFont="1" applyBorder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24" xfId="0" applyFont="1" applyBorder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5681-0B4C-F247-BA8A-D1D491990C4D}">
  <dimension ref="A1:C832"/>
  <sheetViews>
    <sheetView workbookViewId="0">
      <selection activeCell="D2" sqref="D2:D832"/>
    </sheetView>
  </sheetViews>
  <sheetFormatPr baseColWidth="10" defaultRowHeight="16" x14ac:dyDescent="0.2"/>
  <cols>
    <col min="1" max="1" width="4.6640625" bestFit="1" customWidth="1"/>
    <col min="2" max="2" width="50.6640625" bestFit="1" customWidth="1"/>
    <col min="3" max="4" width="54.5" bestFit="1" customWidth="1"/>
  </cols>
  <sheetData>
    <row r="1" spans="1:3" s="1" customFormat="1" x14ac:dyDescent="0.2">
      <c r="A1" s="1" t="s">
        <v>205</v>
      </c>
      <c r="B1" s="1" t="s">
        <v>206</v>
      </c>
      <c r="C1" s="1" t="s">
        <v>212</v>
      </c>
    </row>
    <row r="2" spans="1:3" x14ac:dyDescent="0.2">
      <c r="A2" t="str">
        <f>IF(LEFT(B2,1)="#","doc",IF(B2="","nil","fun"))</f>
        <v>doc</v>
      </c>
      <c r="B2" t="s">
        <v>211</v>
      </c>
      <c r="C2" t="str">
        <f>IF(A2="nil","",IF(A2="doc",B2,IF(A2="fun",LEFT(B2,11)&amp;" &lt;- function(x) {cmp_mmm_ccc(x, '"&amp;MID(B2,5,3)&amp;"', '"&amp;MID(B2,9,3)&amp;"')}","")))</f>
        <v>#' @rdname cmp_mmm_ccc</v>
      </c>
    </row>
    <row r="3" spans="1:3" x14ac:dyDescent="0.2">
      <c r="A3" t="str">
        <f t="shared" ref="A3:A66" si="0">IF(LEFT(B3,1)="#","doc",IF(B3="","nil","fun"))</f>
        <v>doc</v>
      </c>
      <c r="B3" t="s">
        <v>0</v>
      </c>
      <c r="C3" t="str">
        <f t="shared" ref="C3:C66" si="1">IF(A3="nil","",IF(A3="doc",B3,IF(A3="fun",LEFT(B3,11)&amp;" &lt;- function(x) {cmp_mmm_ccc(x, '"&amp;MID(B3,5,3)&amp;"', '"&amp;MID(B3,9,3)&amp;"')}","")))</f>
        <v>#' @export</v>
      </c>
    </row>
    <row r="4" spans="1:3" x14ac:dyDescent="0.2">
      <c r="A4" t="str">
        <f t="shared" si="0"/>
        <v>fun</v>
      </c>
      <c r="B4" t="s">
        <v>210</v>
      </c>
      <c r="C4" t="str">
        <f t="shared" si="1"/>
        <v>cmp_ch1_arr &lt;- function(x) {cmp_mmm_ccc(x, 'ch1', 'arr')}</v>
      </c>
    </row>
    <row r="5" spans="1:3" x14ac:dyDescent="0.2">
      <c r="A5" t="str">
        <f t="shared" si="0"/>
        <v>nil</v>
      </c>
      <c r="C5" t="str">
        <f t="shared" si="1"/>
        <v/>
      </c>
    </row>
    <row r="6" spans="1:3" x14ac:dyDescent="0.2">
      <c r="A6" t="str">
        <f t="shared" si="0"/>
        <v>doc</v>
      </c>
      <c r="B6" t="s">
        <v>211</v>
      </c>
      <c r="C6" t="str">
        <f t="shared" si="1"/>
        <v>#' @rdname cmp_mmm_ccc</v>
      </c>
    </row>
    <row r="7" spans="1:3" x14ac:dyDescent="0.2">
      <c r="A7" t="str">
        <f t="shared" si="0"/>
        <v>doc</v>
      </c>
      <c r="B7" t="s">
        <v>0</v>
      </c>
      <c r="C7" t="str">
        <f t="shared" si="1"/>
        <v>#' @export</v>
      </c>
    </row>
    <row r="8" spans="1:3" x14ac:dyDescent="0.2">
      <c r="A8" t="str">
        <f t="shared" si="0"/>
        <v>fun</v>
      </c>
      <c r="B8" t="s">
        <v>209</v>
      </c>
      <c r="C8" t="str">
        <f t="shared" si="1"/>
        <v>cmp_ch1_gen &lt;- function(x) {cmp_mmm_ccc(x, 'ch1', 'gen')}</v>
      </c>
    </row>
    <row r="9" spans="1:3" x14ac:dyDescent="0.2">
      <c r="A9" t="str">
        <f t="shared" si="0"/>
        <v>nil</v>
      </c>
      <c r="C9" t="str">
        <f t="shared" si="1"/>
        <v/>
      </c>
    </row>
    <row r="10" spans="1:3" x14ac:dyDescent="0.2">
      <c r="A10" t="str">
        <f t="shared" si="0"/>
        <v>doc</v>
      </c>
      <c r="B10" t="s">
        <v>211</v>
      </c>
      <c r="C10" t="str">
        <f t="shared" si="1"/>
        <v>#' @rdname cmp_mmm_ccc</v>
      </c>
    </row>
    <row r="11" spans="1:3" x14ac:dyDescent="0.2">
      <c r="A11" t="str">
        <f t="shared" si="0"/>
        <v>doc</v>
      </c>
      <c r="B11" t="s">
        <v>0</v>
      </c>
      <c r="C11" t="str">
        <f t="shared" si="1"/>
        <v>#' @export</v>
      </c>
    </row>
    <row r="12" spans="1:3" x14ac:dyDescent="0.2">
      <c r="A12" t="str">
        <f t="shared" si="0"/>
        <v>fun</v>
      </c>
      <c r="B12" t="s">
        <v>208</v>
      </c>
      <c r="C12" t="str">
        <f t="shared" si="1"/>
        <v>cmp_ch1_dtf &lt;- function(x) {cmp_mmm_ccc(x, 'ch1', 'dtf')}</v>
      </c>
    </row>
    <row r="13" spans="1:3" x14ac:dyDescent="0.2">
      <c r="A13" t="str">
        <f t="shared" si="0"/>
        <v>nil</v>
      </c>
      <c r="C13" t="str">
        <f t="shared" si="1"/>
        <v/>
      </c>
    </row>
    <row r="14" spans="1:3" x14ac:dyDescent="0.2">
      <c r="A14" t="str">
        <f t="shared" si="0"/>
        <v>doc</v>
      </c>
      <c r="B14" t="s">
        <v>211</v>
      </c>
      <c r="C14" t="str">
        <f t="shared" si="1"/>
        <v>#' @rdname cmp_mmm_ccc</v>
      </c>
    </row>
    <row r="15" spans="1:3" x14ac:dyDescent="0.2">
      <c r="A15" t="str">
        <f t="shared" si="0"/>
        <v>doc</v>
      </c>
      <c r="B15" t="s">
        <v>0</v>
      </c>
      <c r="C15" t="str">
        <f t="shared" si="1"/>
        <v>#' @export</v>
      </c>
    </row>
    <row r="16" spans="1:3" x14ac:dyDescent="0.2">
      <c r="A16" t="str">
        <f t="shared" si="0"/>
        <v>fun</v>
      </c>
      <c r="B16" t="s">
        <v>207</v>
      </c>
      <c r="C16" t="str">
        <f t="shared" si="1"/>
        <v>cmp_ch1_vls &lt;- function(x) {cmp_mmm_ccc(x, 'ch1', 'vls')}</v>
      </c>
    </row>
    <row r="17" spans="1:3" x14ac:dyDescent="0.2">
      <c r="A17" t="str">
        <f t="shared" si="0"/>
        <v>nil</v>
      </c>
      <c r="C17" t="str">
        <f t="shared" si="1"/>
        <v/>
      </c>
    </row>
    <row r="18" spans="1:3" x14ac:dyDescent="0.2">
      <c r="A18" t="str">
        <f t="shared" si="0"/>
        <v>doc</v>
      </c>
      <c r="B18" t="s">
        <v>211</v>
      </c>
      <c r="C18" t="str">
        <f t="shared" si="1"/>
        <v>#' @rdname cmp_mmm_ccc</v>
      </c>
    </row>
    <row r="19" spans="1:3" x14ac:dyDescent="0.2">
      <c r="A19" t="str">
        <f t="shared" si="0"/>
        <v>doc</v>
      </c>
      <c r="B19" t="s">
        <v>0</v>
      </c>
      <c r="C19" t="str">
        <f t="shared" si="1"/>
        <v>#' @export</v>
      </c>
    </row>
    <row r="20" spans="1:3" x14ac:dyDescent="0.2">
      <c r="A20" t="str">
        <f t="shared" si="0"/>
        <v>fun</v>
      </c>
      <c r="B20" t="s">
        <v>1</v>
      </c>
      <c r="C20" t="str">
        <f t="shared" si="1"/>
        <v>cmp_ch1_mat &lt;- function(x) {cmp_mmm_ccc(x, 'ch1', 'mat')}</v>
      </c>
    </row>
    <row r="21" spans="1:3" x14ac:dyDescent="0.2">
      <c r="A21" t="str">
        <f t="shared" si="0"/>
        <v>nil</v>
      </c>
      <c r="C21" t="str">
        <f t="shared" si="1"/>
        <v/>
      </c>
    </row>
    <row r="22" spans="1:3" x14ac:dyDescent="0.2">
      <c r="A22" t="str">
        <f t="shared" si="0"/>
        <v>doc</v>
      </c>
      <c r="B22" t="s">
        <v>211</v>
      </c>
      <c r="C22" t="str">
        <f t="shared" si="1"/>
        <v>#' @rdname cmp_mmm_ccc</v>
      </c>
    </row>
    <row r="23" spans="1:3" x14ac:dyDescent="0.2">
      <c r="A23" t="str">
        <f t="shared" si="0"/>
        <v>doc</v>
      </c>
      <c r="B23" t="s">
        <v>0</v>
      </c>
      <c r="C23" t="str">
        <f t="shared" si="1"/>
        <v>#' @export</v>
      </c>
    </row>
    <row r="24" spans="1:3" x14ac:dyDescent="0.2">
      <c r="A24" t="str">
        <f t="shared" si="0"/>
        <v>fun</v>
      </c>
      <c r="B24" t="s">
        <v>2</v>
      </c>
      <c r="C24" t="str">
        <f t="shared" si="1"/>
        <v>cmp_ch1_mvc &lt;- function(x) {cmp_mmm_ccc(x, 'ch1', 'mvc')}</v>
      </c>
    </row>
    <row r="25" spans="1:3" x14ac:dyDescent="0.2">
      <c r="A25" t="str">
        <f t="shared" si="0"/>
        <v>nil</v>
      </c>
      <c r="C25" t="str">
        <f t="shared" si="1"/>
        <v/>
      </c>
    </row>
    <row r="26" spans="1:3" x14ac:dyDescent="0.2">
      <c r="A26" t="str">
        <f t="shared" si="0"/>
        <v>doc</v>
      </c>
      <c r="B26" t="s">
        <v>211</v>
      </c>
      <c r="C26" t="str">
        <f t="shared" si="1"/>
        <v>#' @rdname cmp_mmm_ccc</v>
      </c>
    </row>
    <row r="27" spans="1:3" x14ac:dyDescent="0.2">
      <c r="A27" t="str">
        <f t="shared" si="0"/>
        <v>doc</v>
      </c>
      <c r="B27" t="s">
        <v>0</v>
      </c>
      <c r="C27" t="str">
        <f t="shared" si="1"/>
        <v>#' @export</v>
      </c>
    </row>
    <row r="28" spans="1:3" x14ac:dyDescent="0.2">
      <c r="A28" t="str">
        <f t="shared" si="0"/>
        <v>fun</v>
      </c>
      <c r="B28" t="s">
        <v>3</v>
      </c>
      <c r="C28" t="str">
        <f t="shared" si="1"/>
        <v>cmp_ch1_scl &lt;- function(x) {cmp_mmm_ccc(x, 'ch1', 'scl')}</v>
      </c>
    </row>
    <row r="29" spans="1:3" x14ac:dyDescent="0.2">
      <c r="A29" t="str">
        <f t="shared" si="0"/>
        <v>nil</v>
      </c>
      <c r="C29" t="str">
        <f t="shared" si="1"/>
        <v/>
      </c>
    </row>
    <row r="30" spans="1:3" x14ac:dyDescent="0.2">
      <c r="A30" t="str">
        <f t="shared" si="0"/>
        <v>doc</v>
      </c>
      <c r="B30" t="s">
        <v>211</v>
      </c>
      <c r="C30" t="str">
        <f t="shared" si="1"/>
        <v>#' @rdname cmp_mmm_ccc</v>
      </c>
    </row>
    <row r="31" spans="1:3" x14ac:dyDescent="0.2">
      <c r="A31" t="str">
        <f t="shared" si="0"/>
        <v>doc</v>
      </c>
      <c r="B31" t="s">
        <v>0</v>
      </c>
      <c r="C31" t="str">
        <f t="shared" si="1"/>
        <v>#' @export</v>
      </c>
    </row>
    <row r="32" spans="1:3" x14ac:dyDescent="0.2">
      <c r="A32" t="str">
        <f t="shared" si="0"/>
        <v>fun</v>
      </c>
      <c r="B32" t="s">
        <v>4</v>
      </c>
      <c r="C32" t="str">
        <f t="shared" si="1"/>
        <v>cmp_ch1_vec &lt;- function(x) {cmp_mmm_ccc(x, 'ch1', 'vec')}</v>
      </c>
    </row>
    <row r="33" spans="1:3" x14ac:dyDescent="0.2">
      <c r="A33" t="str">
        <f t="shared" si="0"/>
        <v>nil</v>
      </c>
      <c r="C33" t="str">
        <f t="shared" si="1"/>
        <v/>
      </c>
    </row>
    <row r="34" spans="1:3" x14ac:dyDescent="0.2">
      <c r="A34" t="str">
        <f t="shared" si="0"/>
        <v>doc</v>
      </c>
      <c r="B34" t="s">
        <v>211</v>
      </c>
      <c r="C34" t="str">
        <f t="shared" si="1"/>
        <v>#' @rdname cmp_mmm_ccc</v>
      </c>
    </row>
    <row r="35" spans="1:3" x14ac:dyDescent="0.2">
      <c r="A35" t="str">
        <f t="shared" si="0"/>
        <v>doc</v>
      </c>
      <c r="B35" t="s">
        <v>0</v>
      </c>
      <c r="C35" t="str">
        <f t="shared" si="1"/>
        <v>#' @export</v>
      </c>
    </row>
    <row r="36" spans="1:3" x14ac:dyDescent="0.2">
      <c r="A36" t="str">
        <f t="shared" si="0"/>
        <v>fun</v>
      </c>
      <c r="B36" t="s">
        <v>5</v>
      </c>
      <c r="C36" t="str">
        <f t="shared" si="1"/>
        <v>cmp_chr_arr &lt;- function(x) {cmp_mmm_ccc(x, 'chr', 'arr')}</v>
      </c>
    </row>
    <row r="37" spans="1:3" x14ac:dyDescent="0.2">
      <c r="A37" t="str">
        <f t="shared" si="0"/>
        <v>nil</v>
      </c>
      <c r="C37" t="str">
        <f t="shared" si="1"/>
        <v/>
      </c>
    </row>
    <row r="38" spans="1:3" x14ac:dyDescent="0.2">
      <c r="A38" t="str">
        <f t="shared" si="0"/>
        <v>doc</v>
      </c>
      <c r="B38" t="s">
        <v>211</v>
      </c>
      <c r="C38" t="str">
        <f t="shared" si="1"/>
        <v>#' @rdname cmp_mmm_ccc</v>
      </c>
    </row>
    <row r="39" spans="1:3" x14ac:dyDescent="0.2">
      <c r="A39" t="str">
        <f t="shared" si="0"/>
        <v>doc</v>
      </c>
      <c r="B39" t="s">
        <v>0</v>
      </c>
      <c r="C39" t="str">
        <f t="shared" si="1"/>
        <v>#' @export</v>
      </c>
    </row>
    <row r="40" spans="1:3" x14ac:dyDescent="0.2">
      <c r="A40" t="str">
        <f t="shared" si="0"/>
        <v>fun</v>
      </c>
      <c r="B40" t="s">
        <v>6</v>
      </c>
      <c r="C40" t="str">
        <f t="shared" si="1"/>
        <v>cmp_chr_gen &lt;- function(x) {cmp_mmm_ccc(x, 'chr', 'gen')}</v>
      </c>
    </row>
    <row r="41" spans="1:3" x14ac:dyDescent="0.2">
      <c r="A41" t="str">
        <f t="shared" si="0"/>
        <v>nil</v>
      </c>
      <c r="C41" t="str">
        <f t="shared" si="1"/>
        <v/>
      </c>
    </row>
    <row r="42" spans="1:3" x14ac:dyDescent="0.2">
      <c r="A42" t="str">
        <f t="shared" si="0"/>
        <v>doc</v>
      </c>
      <c r="B42" t="s">
        <v>211</v>
      </c>
      <c r="C42" t="str">
        <f t="shared" si="1"/>
        <v>#' @rdname cmp_mmm_ccc</v>
      </c>
    </row>
    <row r="43" spans="1:3" x14ac:dyDescent="0.2">
      <c r="A43" t="str">
        <f t="shared" si="0"/>
        <v>doc</v>
      </c>
      <c r="B43" t="s">
        <v>0</v>
      </c>
      <c r="C43" t="str">
        <f t="shared" si="1"/>
        <v>#' @export</v>
      </c>
    </row>
    <row r="44" spans="1:3" x14ac:dyDescent="0.2">
      <c r="A44" t="str">
        <f t="shared" si="0"/>
        <v>fun</v>
      </c>
      <c r="B44" t="s">
        <v>7</v>
      </c>
      <c r="C44" t="str">
        <f t="shared" si="1"/>
        <v>cmp_chr_dtf &lt;- function(x) {cmp_mmm_ccc(x, 'chr', 'dtf')}</v>
      </c>
    </row>
    <row r="45" spans="1:3" x14ac:dyDescent="0.2">
      <c r="A45" t="str">
        <f t="shared" si="0"/>
        <v>nil</v>
      </c>
      <c r="C45" t="str">
        <f t="shared" si="1"/>
        <v/>
      </c>
    </row>
    <row r="46" spans="1:3" x14ac:dyDescent="0.2">
      <c r="A46" t="str">
        <f t="shared" si="0"/>
        <v>doc</v>
      </c>
      <c r="B46" t="s">
        <v>211</v>
      </c>
      <c r="C46" t="str">
        <f t="shared" si="1"/>
        <v>#' @rdname cmp_mmm_ccc</v>
      </c>
    </row>
    <row r="47" spans="1:3" x14ac:dyDescent="0.2">
      <c r="A47" t="str">
        <f t="shared" si="0"/>
        <v>doc</v>
      </c>
      <c r="B47" t="s">
        <v>0</v>
      </c>
      <c r="C47" t="str">
        <f t="shared" si="1"/>
        <v>#' @export</v>
      </c>
    </row>
    <row r="48" spans="1:3" x14ac:dyDescent="0.2">
      <c r="A48" t="str">
        <f t="shared" si="0"/>
        <v>fun</v>
      </c>
      <c r="B48" t="s">
        <v>8</v>
      </c>
      <c r="C48" t="str">
        <f t="shared" si="1"/>
        <v>cmp_chr_vls &lt;- function(x) {cmp_mmm_ccc(x, 'chr', 'vls')}</v>
      </c>
    </row>
    <row r="49" spans="1:3" x14ac:dyDescent="0.2">
      <c r="A49" t="str">
        <f t="shared" si="0"/>
        <v>nil</v>
      </c>
      <c r="C49" t="str">
        <f t="shared" si="1"/>
        <v/>
      </c>
    </row>
    <row r="50" spans="1:3" x14ac:dyDescent="0.2">
      <c r="A50" t="str">
        <f t="shared" si="0"/>
        <v>doc</v>
      </c>
      <c r="B50" t="s">
        <v>211</v>
      </c>
      <c r="C50" t="str">
        <f t="shared" si="1"/>
        <v>#' @rdname cmp_mmm_ccc</v>
      </c>
    </row>
    <row r="51" spans="1:3" x14ac:dyDescent="0.2">
      <c r="A51" t="str">
        <f t="shared" si="0"/>
        <v>doc</v>
      </c>
      <c r="B51" t="s">
        <v>0</v>
      </c>
      <c r="C51" t="str">
        <f t="shared" si="1"/>
        <v>#' @export</v>
      </c>
    </row>
    <row r="52" spans="1:3" x14ac:dyDescent="0.2">
      <c r="A52" t="str">
        <f t="shared" si="0"/>
        <v>fun</v>
      </c>
      <c r="B52" t="s">
        <v>9</v>
      </c>
      <c r="C52" t="str">
        <f t="shared" si="1"/>
        <v>cmp_chr_mat &lt;- function(x) {cmp_mmm_ccc(x, 'chr', 'mat')}</v>
      </c>
    </row>
    <row r="53" spans="1:3" x14ac:dyDescent="0.2">
      <c r="A53" t="str">
        <f t="shared" si="0"/>
        <v>nil</v>
      </c>
      <c r="C53" t="str">
        <f t="shared" si="1"/>
        <v/>
      </c>
    </row>
    <row r="54" spans="1:3" x14ac:dyDescent="0.2">
      <c r="A54" t="str">
        <f t="shared" si="0"/>
        <v>doc</v>
      </c>
      <c r="B54" t="s">
        <v>211</v>
      </c>
      <c r="C54" t="str">
        <f t="shared" si="1"/>
        <v>#' @rdname cmp_mmm_ccc</v>
      </c>
    </row>
    <row r="55" spans="1:3" x14ac:dyDescent="0.2">
      <c r="A55" t="str">
        <f t="shared" si="0"/>
        <v>doc</v>
      </c>
      <c r="B55" t="s">
        <v>0</v>
      </c>
      <c r="C55" t="str">
        <f t="shared" si="1"/>
        <v>#' @export</v>
      </c>
    </row>
    <row r="56" spans="1:3" x14ac:dyDescent="0.2">
      <c r="A56" t="str">
        <f t="shared" si="0"/>
        <v>fun</v>
      </c>
      <c r="B56" t="s">
        <v>10</v>
      </c>
      <c r="C56" t="str">
        <f t="shared" si="1"/>
        <v>cmp_chr_mvc &lt;- function(x) {cmp_mmm_ccc(x, 'chr', 'mvc')}</v>
      </c>
    </row>
    <row r="57" spans="1:3" x14ac:dyDescent="0.2">
      <c r="A57" t="str">
        <f t="shared" si="0"/>
        <v>nil</v>
      </c>
      <c r="C57" t="str">
        <f t="shared" si="1"/>
        <v/>
      </c>
    </row>
    <row r="58" spans="1:3" x14ac:dyDescent="0.2">
      <c r="A58" t="str">
        <f t="shared" si="0"/>
        <v>doc</v>
      </c>
      <c r="B58" t="s">
        <v>211</v>
      </c>
      <c r="C58" t="str">
        <f t="shared" si="1"/>
        <v>#' @rdname cmp_mmm_ccc</v>
      </c>
    </row>
    <row r="59" spans="1:3" x14ac:dyDescent="0.2">
      <c r="A59" t="str">
        <f t="shared" si="0"/>
        <v>doc</v>
      </c>
      <c r="B59" t="s">
        <v>0</v>
      </c>
      <c r="C59" t="str">
        <f t="shared" si="1"/>
        <v>#' @export</v>
      </c>
    </row>
    <row r="60" spans="1:3" x14ac:dyDescent="0.2">
      <c r="A60" t="str">
        <f t="shared" si="0"/>
        <v>fun</v>
      </c>
      <c r="B60" t="s">
        <v>11</v>
      </c>
      <c r="C60" t="str">
        <f t="shared" si="1"/>
        <v>cmp_chr_scl &lt;- function(x) {cmp_mmm_ccc(x, 'chr', 'scl')}</v>
      </c>
    </row>
    <row r="61" spans="1:3" x14ac:dyDescent="0.2">
      <c r="A61" t="str">
        <f t="shared" si="0"/>
        <v>nil</v>
      </c>
      <c r="C61" t="str">
        <f t="shared" si="1"/>
        <v/>
      </c>
    </row>
    <row r="62" spans="1:3" x14ac:dyDescent="0.2">
      <c r="A62" t="str">
        <f t="shared" si="0"/>
        <v>doc</v>
      </c>
      <c r="B62" t="s">
        <v>211</v>
      </c>
      <c r="C62" t="str">
        <f t="shared" si="1"/>
        <v>#' @rdname cmp_mmm_ccc</v>
      </c>
    </row>
    <row r="63" spans="1:3" x14ac:dyDescent="0.2">
      <c r="A63" t="str">
        <f t="shared" si="0"/>
        <v>doc</v>
      </c>
      <c r="B63" t="s">
        <v>0</v>
      </c>
      <c r="C63" t="str">
        <f t="shared" si="1"/>
        <v>#' @export</v>
      </c>
    </row>
    <row r="64" spans="1:3" x14ac:dyDescent="0.2">
      <c r="A64" t="str">
        <f t="shared" si="0"/>
        <v>fun</v>
      </c>
      <c r="B64" t="s">
        <v>12</v>
      </c>
      <c r="C64" t="str">
        <f t="shared" si="1"/>
        <v>cmp_chr_vec &lt;- function(x) {cmp_mmm_ccc(x, 'chr', 'vec')}</v>
      </c>
    </row>
    <row r="65" spans="1:3" x14ac:dyDescent="0.2">
      <c r="A65" t="str">
        <f t="shared" si="0"/>
        <v>nil</v>
      </c>
      <c r="C65" t="str">
        <f t="shared" si="1"/>
        <v/>
      </c>
    </row>
    <row r="66" spans="1:3" x14ac:dyDescent="0.2">
      <c r="A66" t="str">
        <f t="shared" si="0"/>
        <v>doc</v>
      </c>
      <c r="B66" t="s">
        <v>211</v>
      </c>
      <c r="C66" t="str">
        <f t="shared" si="1"/>
        <v>#' @rdname cmp_mmm_ccc</v>
      </c>
    </row>
    <row r="67" spans="1:3" x14ac:dyDescent="0.2">
      <c r="A67" t="str">
        <f t="shared" ref="A67:A130" si="2">IF(LEFT(B67,1)="#","doc",IF(B67="","nil","fun"))</f>
        <v>doc</v>
      </c>
      <c r="B67" t="s">
        <v>0</v>
      </c>
      <c r="C67" t="str">
        <f t="shared" ref="C67:C130" si="3">IF(A67="nil","",IF(A67="doc",B67,IF(A67="fun",LEFT(B67,11)&amp;" &lt;- function(x) {cmp_mmm_ccc(x, '"&amp;MID(B67,5,3)&amp;"', '"&amp;MID(B67,9,3)&amp;"')}","")))</f>
        <v>#' @export</v>
      </c>
    </row>
    <row r="68" spans="1:3" x14ac:dyDescent="0.2">
      <c r="A68" t="str">
        <f t="shared" si="2"/>
        <v>fun</v>
      </c>
      <c r="B68" t="s">
        <v>13</v>
      </c>
      <c r="C68" t="str">
        <f t="shared" si="3"/>
        <v>cmp_clr_arr &lt;- function(x) {cmp_mmm_ccc(x, 'clr', 'arr')}</v>
      </c>
    </row>
    <row r="69" spans="1:3" x14ac:dyDescent="0.2">
      <c r="A69" t="str">
        <f t="shared" si="2"/>
        <v>nil</v>
      </c>
      <c r="C69" t="str">
        <f t="shared" si="3"/>
        <v/>
      </c>
    </row>
    <row r="70" spans="1:3" x14ac:dyDescent="0.2">
      <c r="A70" t="str">
        <f t="shared" si="2"/>
        <v>doc</v>
      </c>
      <c r="B70" t="s">
        <v>211</v>
      </c>
      <c r="C70" t="str">
        <f t="shared" si="3"/>
        <v>#' @rdname cmp_mmm_ccc</v>
      </c>
    </row>
    <row r="71" spans="1:3" x14ac:dyDescent="0.2">
      <c r="A71" t="str">
        <f t="shared" si="2"/>
        <v>doc</v>
      </c>
      <c r="B71" t="s">
        <v>0</v>
      </c>
      <c r="C71" t="str">
        <f t="shared" si="3"/>
        <v>#' @export</v>
      </c>
    </row>
    <row r="72" spans="1:3" x14ac:dyDescent="0.2">
      <c r="A72" t="str">
        <f t="shared" si="2"/>
        <v>fun</v>
      </c>
      <c r="B72" t="s">
        <v>14</v>
      </c>
      <c r="C72" t="str">
        <f t="shared" si="3"/>
        <v>cmp_clr_gen &lt;- function(x) {cmp_mmm_ccc(x, 'clr', 'gen')}</v>
      </c>
    </row>
    <row r="73" spans="1:3" x14ac:dyDescent="0.2">
      <c r="A73" t="str">
        <f t="shared" si="2"/>
        <v>nil</v>
      </c>
      <c r="C73" t="str">
        <f t="shared" si="3"/>
        <v/>
      </c>
    </row>
    <row r="74" spans="1:3" x14ac:dyDescent="0.2">
      <c r="A74" t="str">
        <f t="shared" si="2"/>
        <v>doc</v>
      </c>
      <c r="B74" t="s">
        <v>211</v>
      </c>
      <c r="C74" t="str">
        <f t="shared" si="3"/>
        <v>#' @rdname cmp_mmm_ccc</v>
      </c>
    </row>
    <row r="75" spans="1:3" x14ac:dyDescent="0.2">
      <c r="A75" t="str">
        <f t="shared" si="2"/>
        <v>doc</v>
      </c>
      <c r="B75" t="s">
        <v>0</v>
      </c>
      <c r="C75" t="str">
        <f t="shared" si="3"/>
        <v>#' @export</v>
      </c>
    </row>
    <row r="76" spans="1:3" x14ac:dyDescent="0.2">
      <c r="A76" t="str">
        <f t="shared" si="2"/>
        <v>fun</v>
      </c>
      <c r="B76" t="s">
        <v>15</v>
      </c>
      <c r="C76" t="str">
        <f t="shared" si="3"/>
        <v>cmp_clr_dtf &lt;- function(x) {cmp_mmm_ccc(x, 'clr', 'dtf')}</v>
      </c>
    </row>
    <row r="77" spans="1:3" x14ac:dyDescent="0.2">
      <c r="A77" t="str">
        <f t="shared" si="2"/>
        <v>nil</v>
      </c>
      <c r="C77" t="str">
        <f t="shared" si="3"/>
        <v/>
      </c>
    </row>
    <row r="78" spans="1:3" x14ac:dyDescent="0.2">
      <c r="A78" t="str">
        <f t="shared" si="2"/>
        <v>doc</v>
      </c>
      <c r="B78" t="s">
        <v>211</v>
      </c>
      <c r="C78" t="str">
        <f t="shared" si="3"/>
        <v>#' @rdname cmp_mmm_ccc</v>
      </c>
    </row>
    <row r="79" spans="1:3" x14ac:dyDescent="0.2">
      <c r="A79" t="str">
        <f t="shared" si="2"/>
        <v>doc</v>
      </c>
      <c r="B79" t="s">
        <v>0</v>
      </c>
      <c r="C79" t="str">
        <f t="shared" si="3"/>
        <v>#' @export</v>
      </c>
    </row>
    <row r="80" spans="1:3" x14ac:dyDescent="0.2">
      <c r="A80" t="str">
        <f t="shared" si="2"/>
        <v>fun</v>
      </c>
      <c r="B80" t="s">
        <v>16</v>
      </c>
      <c r="C80" t="str">
        <f t="shared" si="3"/>
        <v>cmp_clr_vls &lt;- function(x) {cmp_mmm_ccc(x, 'clr', 'vls')}</v>
      </c>
    </row>
    <row r="81" spans="1:3" x14ac:dyDescent="0.2">
      <c r="A81" t="str">
        <f t="shared" si="2"/>
        <v>nil</v>
      </c>
      <c r="C81" t="str">
        <f t="shared" si="3"/>
        <v/>
      </c>
    </row>
    <row r="82" spans="1:3" x14ac:dyDescent="0.2">
      <c r="A82" t="str">
        <f t="shared" si="2"/>
        <v>doc</v>
      </c>
      <c r="B82" t="s">
        <v>211</v>
      </c>
      <c r="C82" t="str">
        <f t="shared" si="3"/>
        <v>#' @rdname cmp_mmm_ccc</v>
      </c>
    </row>
    <row r="83" spans="1:3" x14ac:dyDescent="0.2">
      <c r="A83" t="str">
        <f t="shared" si="2"/>
        <v>doc</v>
      </c>
      <c r="B83" t="s">
        <v>0</v>
      </c>
      <c r="C83" t="str">
        <f t="shared" si="3"/>
        <v>#' @export</v>
      </c>
    </row>
    <row r="84" spans="1:3" x14ac:dyDescent="0.2">
      <c r="A84" t="str">
        <f t="shared" si="2"/>
        <v>fun</v>
      </c>
      <c r="B84" t="s">
        <v>17</v>
      </c>
      <c r="C84" t="str">
        <f t="shared" si="3"/>
        <v>cmp_clr_mat &lt;- function(x) {cmp_mmm_ccc(x, 'clr', 'mat')}</v>
      </c>
    </row>
    <row r="85" spans="1:3" x14ac:dyDescent="0.2">
      <c r="A85" t="str">
        <f t="shared" si="2"/>
        <v>nil</v>
      </c>
      <c r="C85" t="str">
        <f t="shared" si="3"/>
        <v/>
      </c>
    </row>
    <row r="86" spans="1:3" x14ac:dyDescent="0.2">
      <c r="A86" t="str">
        <f t="shared" si="2"/>
        <v>doc</v>
      </c>
      <c r="B86" t="s">
        <v>211</v>
      </c>
      <c r="C86" t="str">
        <f t="shared" si="3"/>
        <v>#' @rdname cmp_mmm_ccc</v>
      </c>
    </row>
    <row r="87" spans="1:3" x14ac:dyDescent="0.2">
      <c r="A87" t="str">
        <f t="shared" si="2"/>
        <v>doc</v>
      </c>
      <c r="B87" t="s">
        <v>0</v>
      </c>
      <c r="C87" t="str">
        <f t="shared" si="3"/>
        <v>#' @export</v>
      </c>
    </row>
    <row r="88" spans="1:3" x14ac:dyDescent="0.2">
      <c r="A88" t="str">
        <f t="shared" si="2"/>
        <v>fun</v>
      </c>
      <c r="B88" t="s">
        <v>18</v>
      </c>
      <c r="C88" t="str">
        <f t="shared" si="3"/>
        <v>cmp_clr_mvc &lt;- function(x) {cmp_mmm_ccc(x, 'clr', 'mvc')}</v>
      </c>
    </row>
    <row r="89" spans="1:3" x14ac:dyDescent="0.2">
      <c r="A89" t="str">
        <f t="shared" si="2"/>
        <v>nil</v>
      </c>
      <c r="C89" t="str">
        <f t="shared" si="3"/>
        <v/>
      </c>
    </row>
    <row r="90" spans="1:3" x14ac:dyDescent="0.2">
      <c r="A90" t="str">
        <f t="shared" si="2"/>
        <v>doc</v>
      </c>
      <c r="B90" t="s">
        <v>211</v>
      </c>
      <c r="C90" t="str">
        <f t="shared" si="3"/>
        <v>#' @rdname cmp_mmm_ccc</v>
      </c>
    </row>
    <row r="91" spans="1:3" x14ac:dyDescent="0.2">
      <c r="A91" t="str">
        <f t="shared" si="2"/>
        <v>doc</v>
      </c>
      <c r="B91" t="s">
        <v>0</v>
      </c>
      <c r="C91" t="str">
        <f t="shared" si="3"/>
        <v>#' @export</v>
      </c>
    </row>
    <row r="92" spans="1:3" x14ac:dyDescent="0.2">
      <c r="A92" t="str">
        <f t="shared" si="2"/>
        <v>fun</v>
      </c>
      <c r="B92" t="s">
        <v>19</v>
      </c>
      <c r="C92" t="str">
        <f t="shared" si="3"/>
        <v>cmp_clr_scl &lt;- function(x) {cmp_mmm_ccc(x, 'clr', 'scl')}</v>
      </c>
    </row>
    <row r="93" spans="1:3" x14ac:dyDescent="0.2">
      <c r="A93" t="str">
        <f t="shared" si="2"/>
        <v>nil</v>
      </c>
      <c r="C93" t="str">
        <f t="shared" si="3"/>
        <v/>
      </c>
    </row>
    <row r="94" spans="1:3" x14ac:dyDescent="0.2">
      <c r="A94" t="str">
        <f t="shared" si="2"/>
        <v>doc</v>
      </c>
      <c r="B94" t="s">
        <v>211</v>
      </c>
      <c r="C94" t="str">
        <f t="shared" si="3"/>
        <v>#' @rdname cmp_mmm_ccc</v>
      </c>
    </row>
    <row r="95" spans="1:3" x14ac:dyDescent="0.2">
      <c r="A95" t="str">
        <f t="shared" si="2"/>
        <v>doc</v>
      </c>
      <c r="B95" t="s">
        <v>0</v>
      </c>
      <c r="C95" t="str">
        <f t="shared" si="3"/>
        <v>#' @export</v>
      </c>
    </row>
    <row r="96" spans="1:3" x14ac:dyDescent="0.2">
      <c r="A96" t="str">
        <f t="shared" si="2"/>
        <v>fun</v>
      </c>
      <c r="B96" t="s">
        <v>20</v>
      </c>
      <c r="C96" t="str">
        <f t="shared" si="3"/>
        <v>cmp_clr_vec &lt;- function(x) {cmp_mmm_ccc(x, 'clr', 'vec')}</v>
      </c>
    </row>
    <row r="97" spans="1:3" x14ac:dyDescent="0.2">
      <c r="A97" t="str">
        <f t="shared" si="2"/>
        <v>nil</v>
      </c>
      <c r="C97" t="str">
        <f t="shared" si="3"/>
        <v/>
      </c>
    </row>
    <row r="98" spans="1:3" x14ac:dyDescent="0.2">
      <c r="A98" t="str">
        <f t="shared" si="2"/>
        <v>doc</v>
      </c>
      <c r="B98" t="s">
        <v>211</v>
      </c>
      <c r="C98" t="str">
        <f t="shared" si="3"/>
        <v>#' @rdname cmp_mmm_ccc</v>
      </c>
    </row>
    <row r="99" spans="1:3" x14ac:dyDescent="0.2">
      <c r="A99" t="str">
        <f t="shared" si="2"/>
        <v>doc</v>
      </c>
      <c r="B99" t="s">
        <v>0</v>
      </c>
      <c r="C99" t="str">
        <f t="shared" si="3"/>
        <v>#' @export</v>
      </c>
    </row>
    <row r="100" spans="1:3" x14ac:dyDescent="0.2">
      <c r="A100" t="str">
        <f t="shared" si="2"/>
        <v>fun</v>
      </c>
      <c r="B100" t="s">
        <v>21</v>
      </c>
      <c r="C100" t="str">
        <f t="shared" si="3"/>
        <v>cmp_evn_arr &lt;- function(x) {cmp_mmm_ccc(x, 'evn', 'arr')}</v>
      </c>
    </row>
    <row r="101" spans="1:3" x14ac:dyDescent="0.2">
      <c r="A101" t="str">
        <f t="shared" si="2"/>
        <v>nil</v>
      </c>
      <c r="C101" t="str">
        <f t="shared" si="3"/>
        <v/>
      </c>
    </row>
    <row r="102" spans="1:3" x14ac:dyDescent="0.2">
      <c r="A102" t="str">
        <f t="shared" si="2"/>
        <v>doc</v>
      </c>
      <c r="B102" t="s">
        <v>211</v>
      </c>
      <c r="C102" t="str">
        <f t="shared" si="3"/>
        <v>#' @rdname cmp_mmm_ccc</v>
      </c>
    </row>
    <row r="103" spans="1:3" x14ac:dyDescent="0.2">
      <c r="A103" t="str">
        <f t="shared" si="2"/>
        <v>doc</v>
      </c>
      <c r="B103" t="s">
        <v>0</v>
      </c>
      <c r="C103" t="str">
        <f t="shared" si="3"/>
        <v>#' @export</v>
      </c>
    </row>
    <row r="104" spans="1:3" x14ac:dyDescent="0.2">
      <c r="A104" t="str">
        <f t="shared" si="2"/>
        <v>fun</v>
      </c>
      <c r="B104" t="s">
        <v>22</v>
      </c>
      <c r="C104" t="str">
        <f t="shared" si="3"/>
        <v>cmp_evn_gen &lt;- function(x) {cmp_mmm_ccc(x, 'evn', 'gen')}</v>
      </c>
    </row>
    <row r="105" spans="1:3" x14ac:dyDescent="0.2">
      <c r="A105" t="str">
        <f t="shared" si="2"/>
        <v>nil</v>
      </c>
      <c r="C105" t="str">
        <f t="shared" si="3"/>
        <v/>
      </c>
    </row>
    <row r="106" spans="1:3" x14ac:dyDescent="0.2">
      <c r="A106" t="str">
        <f t="shared" si="2"/>
        <v>doc</v>
      </c>
      <c r="B106" t="s">
        <v>211</v>
      </c>
      <c r="C106" t="str">
        <f t="shared" si="3"/>
        <v>#' @rdname cmp_mmm_ccc</v>
      </c>
    </row>
    <row r="107" spans="1:3" x14ac:dyDescent="0.2">
      <c r="A107" t="str">
        <f t="shared" si="2"/>
        <v>doc</v>
      </c>
      <c r="B107" t="s">
        <v>0</v>
      </c>
      <c r="C107" t="str">
        <f t="shared" si="3"/>
        <v>#' @export</v>
      </c>
    </row>
    <row r="108" spans="1:3" x14ac:dyDescent="0.2">
      <c r="A108" t="str">
        <f t="shared" si="2"/>
        <v>fun</v>
      </c>
      <c r="B108" t="s">
        <v>23</v>
      </c>
      <c r="C108" t="str">
        <f t="shared" si="3"/>
        <v>cmp_evn_dtf &lt;- function(x) {cmp_mmm_ccc(x, 'evn', 'dtf')}</v>
      </c>
    </row>
    <row r="109" spans="1:3" x14ac:dyDescent="0.2">
      <c r="A109" t="str">
        <f t="shared" si="2"/>
        <v>nil</v>
      </c>
      <c r="C109" t="str">
        <f t="shared" si="3"/>
        <v/>
      </c>
    </row>
    <row r="110" spans="1:3" x14ac:dyDescent="0.2">
      <c r="A110" t="str">
        <f t="shared" si="2"/>
        <v>doc</v>
      </c>
      <c r="B110" t="s">
        <v>211</v>
      </c>
      <c r="C110" t="str">
        <f t="shared" si="3"/>
        <v>#' @rdname cmp_mmm_ccc</v>
      </c>
    </row>
    <row r="111" spans="1:3" x14ac:dyDescent="0.2">
      <c r="A111" t="str">
        <f t="shared" si="2"/>
        <v>doc</v>
      </c>
      <c r="B111" t="s">
        <v>0</v>
      </c>
      <c r="C111" t="str">
        <f t="shared" si="3"/>
        <v>#' @export</v>
      </c>
    </row>
    <row r="112" spans="1:3" x14ac:dyDescent="0.2">
      <c r="A112" t="str">
        <f t="shared" si="2"/>
        <v>fun</v>
      </c>
      <c r="B112" t="s">
        <v>24</v>
      </c>
      <c r="C112" t="str">
        <f t="shared" si="3"/>
        <v>cmp_evn_vls &lt;- function(x) {cmp_mmm_ccc(x, 'evn', 'vls')}</v>
      </c>
    </row>
    <row r="113" spans="1:3" x14ac:dyDescent="0.2">
      <c r="A113" t="str">
        <f t="shared" si="2"/>
        <v>nil</v>
      </c>
      <c r="C113" t="str">
        <f t="shared" si="3"/>
        <v/>
      </c>
    </row>
    <row r="114" spans="1:3" x14ac:dyDescent="0.2">
      <c r="A114" t="str">
        <f t="shared" si="2"/>
        <v>doc</v>
      </c>
      <c r="B114" t="s">
        <v>211</v>
      </c>
      <c r="C114" t="str">
        <f t="shared" si="3"/>
        <v>#' @rdname cmp_mmm_ccc</v>
      </c>
    </row>
    <row r="115" spans="1:3" x14ac:dyDescent="0.2">
      <c r="A115" t="str">
        <f t="shared" si="2"/>
        <v>doc</v>
      </c>
      <c r="B115" t="s">
        <v>0</v>
      </c>
      <c r="C115" t="str">
        <f t="shared" si="3"/>
        <v>#' @export</v>
      </c>
    </row>
    <row r="116" spans="1:3" x14ac:dyDescent="0.2">
      <c r="A116" t="str">
        <f t="shared" si="2"/>
        <v>fun</v>
      </c>
      <c r="B116" t="s">
        <v>25</v>
      </c>
      <c r="C116" t="str">
        <f t="shared" si="3"/>
        <v>cmp_evn_mat &lt;- function(x) {cmp_mmm_ccc(x, 'evn', 'mat')}</v>
      </c>
    </row>
    <row r="117" spans="1:3" x14ac:dyDescent="0.2">
      <c r="A117" t="str">
        <f t="shared" si="2"/>
        <v>nil</v>
      </c>
      <c r="C117" t="str">
        <f t="shared" si="3"/>
        <v/>
      </c>
    </row>
    <row r="118" spans="1:3" x14ac:dyDescent="0.2">
      <c r="A118" t="str">
        <f t="shared" si="2"/>
        <v>doc</v>
      </c>
      <c r="B118" t="s">
        <v>211</v>
      </c>
      <c r="C118" t="str">
        <f t="shared" si="3"/>
        <v>#' @rdname cmp_mmm_ccc</v>
      </c>
    </row>
    <row r="119" spans="1:3" x14ac:dyDescent="0.2">
      <c r="A119" t="str">
        <f t="shared" si="2"/>
        <v>doc</v>
      </c>
      <c r="B119" t="s">
        <v>0</v>
      </c>
      <c r="C119" t="str">
        <f t="shared" si="3"/>
        <v>#' @export</v>
      </c>
    </row>
    <row r="120" spans="1:3" x14ac:dyDescent="0.2">
      <c r="A120" t="str">
        <f t="shared" si="2"/>
        <v>fun</v>
      </c>
      <c r="B120" t="s">
        <v>26</v>
      </c>
      <c r="C120" t="str">
        <f t="shared" si="3"/>
        <v>cmp_evn_mvc &lt;- function(x) {cmp_mmm_ccc(x, 'evn', 'mvc')}</v>
      </c>
    </row>
    <row r="121" spans="1:3" x14ac:dyDescent="0.2">
      <c r="A121" t="str">
        <f t="shared" si="2"/>
        <v>nil</v>
      </c>
      <c r="C121" t="str">
        <f t="shared" si="3"/>
        <v/>
      </c>
    </row>
    <row r="122" spans="1:3" x14ac:dyDescent="0.2">
      <c r="A122" t="str">
        <f t="shared" si="2"/>
        <v>doc</v>
      </c>
      <c r="B122" t="s">
        <v>211</v>
      </c>
      <c r="C122" t="str">
        <f t="shared" si="3"/>
        <v>#' @rdname cmp_mmm_ccc</v>
      </c>
    </row>
    <row r="123" spans="1:3" x14ac:dyDescent="0.2">
      <c r="A123" t="str">
        <f t="shared" si="2"/>
        <v>doc</v>
      </c>
      <c r="B123" t="s">
        <v>0</v>
      </c>
      <c r="C123" t="str">
        <f t="shared" si="3"/>
        <v>#' @export</v>
      </c>
    </row>
    <row r="124" spans="1:3" x14ac:dyDescent="0.2">
      <c r="A124" t="str">
        <f t="shared" si="2"/>
        <v>fun</v>
      </c>
      <c r="B124" t="s">
        <v>27</v>
      </c>
      <c r="C124" t="str">
        <f t="shared" si="3"/>
        <v>cmp_evn_scl &lt;- function(x) {cmp_mmm_ccc(x, 'evn', 'scl')}</v>
      </c>
    </row>
    <row r="125" spans="1:3" x14ac:dyDescent="0.2">
      <c r="A125" t="str">
        <f t="shared" si="2"/>
        <v>nil</v>
      </c>
      <c r="C125" t="str">
        <f t="shared" si="3"/>
        <v/>
      </c>
    </row>
    <row r="126" spans="1:3" x14ac:dyDescent="0.2">
      <c r="A126" t="str">
        <f t="shared" si="2"/>
        <v>doc</v>
      </c>
      <c r="B126" t="s">
        <v>211</v>
      </c>
      <c r="C126" t="str">
        <f t="shared" si="3"/>
        <v>#' @rdname cmp_mmm_ccc</v>
      </c>
    </row>
    <row r="127" spans="1:3" x14ac:dyDescent="0.2">
      <c r="A127" t="str">
        <f t="shared" si="2"/>
        <v>doc</v>
      </c>
      <c r="B127" t="s">
        <v>0</v>
      </c>
      <c r="C127" t="str">
        <f t="shared" si="3"/>
        <v>#' @export</v>
      </c>
    </row>
    <row r="128" spans="1:3" x14ac:dyDescent="0.2">
      <c r="A128" t="str">
        <f t="shared" si="2"/>
        <v>fun</v>
      </c>
      <c r="B128" t="s">
        <v>28</v>
      </c>
      <c r="C128" t="str">
        <f t="shared" si="3"/>
        <v>cmp_evn_vec &lt;- function(x) {cmp_mmm_ccc(x, 'evn', 'vec')}</v>
      </c>
    </row>
    <row r="129" spans="1:3" x14ac:dyDescent="0.2">
      <c r="A129" t="str">
        <f t="shared" si="2"/>
        <v>nil</v>
      </c>
      <c r="C129" t="str">
        <f t="shared" si="3"/>
        <v/>
      </c>
    </row>
    <row r="130" spans="1:3" x14ac:dyDescent="0.2">
      <c r="A130" t="str">
        <f t="shared" si="2"/>
        <v>doc</v>
      </c>
      <c r="B130" t="s">
        <v>211</v>
      </c>
      <c r="C130" t="str">
        <f t="shared" si="3"/>
        <v>#' @rdname cmp_mmm_ccc</v>
      </c>
    </row>
    <row r="131" spans="1:3" x14ac:dyDescent="0.2">
      <c r="A131" t="str">
        <f t="shared" ref="A131:A194" si="4">IF(LEFT(B131,1)="#","doc",IF(B131="","nil","fun"))</f>
        <v>doc</v>
      </c>
      <c r="B131" t="s">
        <v>0</v>
      </c>
      <c r="C131" t="str">
        <f t="shared" ref="C131:C194" si="5">IF(A131="nil","",IF(A131="doc",B131,IF(A131="fun",LEFT(B131,11)&amp;" &lt;- function(x) {cmp_mmm_ccc(x, '"&amp;MID(B131,5,3)&amp;"', '"&amp;MID(B131,9,3)&amp;"')}","")))</f>
        <v>#' @export</v>
      </c>
    </row>
    <row r="132" spans="1:3" x14ac:dyDescent="0.2">
      <c r="A132" t="str">
        <f t="shared" si="4"/>
        <v>fun</v>
      </c>
      <c r="B132" t="s">
        <v>29</v>
      </c>
      <c r="C132" t="str">
        <f t="shared" si="5"/>
        <v>cmp_fac_arr &lt;- function(x) {cmp_mmm_ccc(x, 'fac', 'arr')}</v>
      </c>
    </row>
    <row r="133" spans="1:3" x14ac:dyDescent="0.2">
      <c r="A133" t="str">
        <f t="shared" si="4"/>
        <v>nil</v>
      </c>
      <c r="C133" t="str">
        <f t="shared" si="5"/>
        <v/>
      </c>
    </row>
    <row r="134" spans="1:3" x14ac:dyDescent="0.2">
      <c r="A134" t="str">
        <f t="shared" si="4"/>
        <v>doc</v>
      </c>
      <c r="B134" t="s">
        <v>211</v>
      </c>
      <c r="C134" t="str">
        <f t="shared" si="5"/>
        <v>#' @rdname cmp_mmm_ccc</v>
      </c>
    </row>
    <row r="135" spans="1:3" x14ac:dyDescent="0.2">
      <c r="A135" t="str">
        <f t="shared" si="4"/>
        <v>doc</v>
      </c>
      <c r="B135" t="s">
        <v>0</v>
      </c>
      <c r="C135" t="str">
        <f t="shared" si="5"/>
        <v>#' @export</v>
      </c>
    </row>
    <row r="136" spans="1:3" x14ac:dyDescent="0.2">
      <c r="A136" t="str">
        <f t="shared" si="4"/>
        <v>fun</v>
      </c>
      <c r="B136" t="s">
        <v>30</v>
      </c>
      <c r="C136" t="str">
        <f t="shared" si="5"/>
        <v>cmp_fac_gen &lt;- function(x) {cmp_mmm_ccc(x, 'fac', 'gen')}</v>
      </c>
    </row>
    <row r="137" spans="1:3" x14ac:dyDescent="0.2">
      <c r="A137" t="str">
        <f t="shared" si="4"/>
        <v>nil</v>
      </c>
      <c r="C137" t="str">
        <f t="shared" si="5"/>
        <v/>
      </c>
    </row>
    <row r="138" spans="1:3" x14ac:dyDescent="0.2">
      <c r="A138" t="str">
        <f t="shared" si="4"/>
        <v>doc</v>
      </c>
      <c r="B138" t="s">
        <v>211</v>
      </c>
      <c r="C138" t="str">
        <f t="shared" si="5"/>
        <v>#' @rdname cmp_mmm_ccc</v>
      </c>
    </row>
    <row r="139" spans="1:3" x14ac:dyDescent="0.2">
      <c r="A139" t="str">
        <f t="shared" si="4"/>
        <v>doc</v>
      </c>
      <c r="B139" t="s">
        <v>0</v>
      </c>
      <c r="C139" t="str">
        <f t="shared" si="5"/>
        <v>#' @export</v>
      </c>
    </row>
    <row r="140" spans="1:3" x14ac:dyDescent="0.2">
      <c r="A140" t="str">
        <f t="shared" si="4"/>
        <v>fun</v>
      </c>
      <c r="B140" t="s">
        <v>31</v>
      </c>
      <c r="C140" t="str">
        <f t="shared" si="5"/>
        <v>cmp_fac_dtf &lt;- function(x) {cmp_mmm_ccc(x, 'fac', 'dtf')}</v>
      </c>
    </row>
    <row r="141" spans="1:3" x14ac:dyDescent="0.2">
      <c r="A141" t="str">
        <f t="shared" si="4"/>
        <v>nil</v>
      </c>
      <c r="C141" t="str">
        <f t="shared" si="5"/>
        <v/>
      </c>
    </row>
    <row r="142" spans="1:3" x14ac:dyDescent="0.2">
      <c r="A142" t="str">
        <f t="shared" si="4"/>
        <v>doc</v>
      </c>
      <c r="B142" t="s">
        <v>211</v>
      </c>
      <c r="C142" t="str">
        <f t="shared" si="5"/>
        <v>#' @rdname cmp_mmm_ccc</v>
      </c>
    </row>
    <row r="143" spans="1:3" x14ac:dyDescent="0.2">
      <c r="A143" t="str">
        <f t="shared" si="4"/>
        <v>doc</v>
      </c>
      <c r="B143" t="s">
        <v>0</v>
      </c>
      <c r="C143" t="str">
        <f t="shared" si="5"/>
        <v>#' @export</v>
      </c>
    </row>
    <row r="144" spans="1:3" x14ac:dyDescent="0.2">
      <c r="A144" t="str">
        <f t="shared" si="4"/>
        <v>fun</v>
      </c>
      <c r="B144" t="s">
        <v>32</v>
      </c>
      <c r="C144" t="str">
        <f t="shared" si="5"/>
        <v>cmp_fac_vls &lt;- function(x) {cmp_mmm_ccc(x, 'fac', 'vls')}</v>
      </c>
    </row>
    <row r="145" spans="1:3" x14ac:dyDescent="0.2">
      <c r="A145" t="str">
        <f t="shared" si="4"/>
        <v>nil</v>
      </c>
      <c r="C145" t="str">
        <f t="shared" si="5"/>
        <v/>
      </c>
    </row>
    <row r="146" spans="1:3" x14ac:dyDescent="0.2">
      <c r="A146" t="str">
        <f t="shared" si="4"/>
        <v>doc</v>
      </c>
      <c r="B146" t="s">
        <v>211</v>
      </c>
      <c r="C146" t="str">
        <f t="shared" si="5"/>
        <v>#' @rdname cmp_mmm_ccc</v>
      </c>
    </row>
    <row r="147" spans="1:3" x14ac:dyDescent="0.2">
      <c r="A147" t="str">
        <f t="shared" si="4"/>
        <v>doc</v>
      </c>
      <c r="B147" t="s">
        <v>0</v>
      </c>
      <c r="C147" t="str">
        <f t="shared" si="5"/>
        <v>#' @export</v>
      </c>
    </row>
    <row r="148" spans="1:3" x14ac:dyDescent="0.2">
      <c r="A148" t="str">
        <f t="shared" si="4"/>
        <v>fun</v>
      </c>
      <c r="B148" t="s">
        <v>33</v>
      </c>
      <c r="C148" t="str">
        <f t="shared" si="5"/>
        <v>cmp_fac_mat &lt;- function(x) {cmp_mmm_ccc(x, 'fac', 'mat')}</v>
      </c>
    </row>
    <row r="149" spans="1:3" x14ac:dyDescent="0.2">
      <c r="A149" t="str">
        <f t="shared" si="4"/>
        <v>nil</v>
      </c>
      <c r="C149" t="str">
        <f t="shared" si="5"/>
        <v/>
      </c>
    </row>
    <row r="150" spans="1:3" x14ac:dyDescent="0.2">
      <c r="A150" t="str">
        <f t="shared" si="4"/>
        <v>doc</v>
      </c>
      <c r="B150" t="s">
        <v>211</v>
      </c>
      <c r="C150" t="str">
        <f t="shared" si="5"/>
        <v>#' @rdname cmp_mmm_ccc</v>
      </c>
    </row>
    <row r="151" spans="1:3" x14ac:dyDescent="0.2">
      <c r="A151" t="str">
        <f t="shared" si="4"/>
        <v>doc</v>
      </c>
      <c r="B151" t="s">
        <v>0</v>
      </c>
      <c r="C151" t="str">
        <f t="shared" si="5"/>
        <v>#' @export</v>
      </c>
    </row>
    <row r="152" spans="1:3" x14ac:dyDescent="0.2">
      <c r="A152" t="str">
        <f t="shared" si="4"/>
        <v>fun</v>
      </c>
      <c r="B152" t="s">
        <v>34</v>
      </c>
      <c r="C152" t="str">
        <f t="shared" si="5"/>
        <v>cmp_fac_mvc &lt;- function(x) {cmp_mmm_ccc(x, 'fac', 'mvc')}</v>
      </c>
    </row>
    <row r="153" spans="1:3" x14ac:dyDescent="0.2">
      <c r="A153" t="str">
        <f t="shared" si="4"/>
        <v>nil</v>
      </c>
      <c r="C153" t="str">
        <f t="shared" si="5"/>
        <v/>
      </c>
    </row>
    <row r="154" spans="1:3" x14ac:dyDescent="0.2">
      <c r="A154" t="str">
        <f t="shared" si="4"/>
        <v>doc</v>
      </c>
      <c r="B154" t="s">
        <v>211</v>
      </c>
      <c r="C154" t="str">
        <f t="shared" si="5"/>
        <v>#' @rdname cmp_mmm_ccc</v>
      </c>
    </row>
    <row r="155" spans="1:3" x14ac:dyDescent="0.2">
      <c r="A155" t="str">
        <f t="shared" si="4"/>
        <v>doc</v>
      </c>
      <c r="B155" t="s">
        <v>0</v>
      </c>
      <c r="C155" t="str">
        <f t="shared" si="5"/>
        <v>#' @export</v>
      </c>
    </row>
    <row r="156" spans="1:3" x14ac:dyDescent="0.2">
      <c r="A156" t="str">
        <f t="shared" si="4"/>
        <v>fun</v>
      </c>
      <c r="B156" t="s">
        <v>35</v>
      </c>
      <c r="C156" t="str">
        <f t="shared" si="5"/>
        <v>cmp_fac_scl &lt;- function(x) {cmp_mmm_ccc(x, 'fac', 'scl')}</v>
      </c>
    </row>
    <row r="157" spans="1:3" x14ac:dyDescent="0.2">
      <c r="A157" t="str">
        <f t="shared" si="4"/>
        <v>nil</v>
      </c>
      <c r="C157" t="str">
        <f t="shared" si="5"/>
        <v/>
      </c>
    </row>
    <row r="158" spans="1:3" x14ac:dyDescent="0.2">
      <c r="A158" t="str">
        <f t="shared" si="4"/>
        <v>doc</v>
      </c>
      <c r="B158" t="s">
        <v>211</v>
      </c>
      <c r="C158" t="str">
        <f t="shared" si="5"/>
        <v>#' @rdname cmp_mmm_ccc</v>
      </c>
    </row>
    <row r="159" spans="1:3" x14ac:dyDescent="0.2">
      <c r="A159" t="str">
        <f t="shared" si="4"/>
        <v>doc</v>
      </c>
      <c r="B159" t="s">
        <v>0</v>
      </c>
      <c r="C159" t="str">
        <f t="shared" si="5"/>
        <v>#' @export</v>
      </c>
    </row>
    <row r="160" spans="1:3" x14ac:dyDescent="0.2">
      <c r="A160" t="str">
        <f t="shared" si="4"/>
        <v>fun</v>
      </c>
      <c r="B160" t="s">
        <v>36</v>
      </c>
      <c r="C160" t="str">
        <f t="shared" si="5"/>
        <v>cmp_fac_vec &lt;- function(x) {cmp_mmm_ccc(x, 'fac', 'vec')}</v>
      </c>
    </row>
    <row r="161" spans="1:3" x14ac:dyDescent="0.2">
      <c r="A161" t="str">
        <f t="shared" si="4"/>
        <v>nil</v>
      </c>
      <c r="C161" t="str">
        <f t="shared" si="5"/>
        <v/>
      </c>
    </row>
    <row r="162" spans="1:3" x14ac:dyDescent="0.2">
      <c r="A162" t="str">
        <f t="shared" si="4"/>
        <v>doc</v>
      </c>
      <c r="B162" t="s">
        <v>211</v>
      </c>
      <c r="C162" t="str">
        <f t="shared" si="5"/>
        <v>#' @rdname cmp_mmm_ccc</v>
      </c>
    </row>
    <row r="163" spans="1:3" x14ac:dyDescent="0.2">
      <c r="A163" t="str">
        <f t="shared" si="4"/>
        <v>doc</v>
      </c>
      <c r="B163" t="s">
        <v>0</v>
      </c>
      <c r="C163" t="str">
        <f t="shared" si="5"/>
        <v>#' @export</v>
      </c>
    </row>
    <row r="164" spans="1:3" x14ac:dyDescent="0.2">
      <c r="A164" t="str">
        <f t="shared" si="4"/>
        <v>fun</v>
      </c>
      <c r="B164" t="s">
        <v>37</v>
      </c>
      <c r="C164" t="str">
        <f t="shared" si="5"/>
        <v>cmp_frc_arr &lt;- function(x) {cmp_mmm_ccc(x, 'frc', 'arr')}</v>
      </c>
    </row>
    <row r="165" spans="1:3" x14ac:dyDescent="0.2">
      <c r="A165" t="str">
        <f t="shared" si="4"/>
        <v>nil</v>
      </c>
      <c r="C165" t="str">
        <f t="shared" si="5"/>
        <v/>
      </c>
    </row>
    <row r="166" spans="1:3" x14ac:dyDescent="0.2">
      <c r="A166" t="str">
        <f t="shared" si="4"/>
        <v>doc</v>
      </c>
      <c r="B166" t="s">
        <v>211</v>
      </c>
      <c r="C166" t="str">
        <f t="shared" si="5"/>
        <v>#' @rdname cmp_mmm_ccc</v>
      </c>
    </row>
    <row r="167" spans="1:3" x14ac:dyDescent="0.2">
      <c r="A167" t="str">
        <f t="shared" si="4"/>
        <v>doc</v>
      </c>
      <c r="B167" t="s">
        <v>0</v>
      </c>
      <c r="C167" t="str">
        <f t="shared" si="5"/>
        <v>#' @export</v>
      </c>
    </row>
    <row r="168" spans="1:3" x14ac:dyDescent="0.2">
      <c r="A168" t="str">
        <f t="shared" si="4"/>
        <v>fun</v>
      </c>
      <c r="B168" t="s">
        <v>38</v>
      </c>
      <c r="C168" t="str">
        <f t="shared" si="5"/>
        <v>cmp_frc_gen &lt;- function(x) {cmp_mmm_ccc(x, 'frc', 'gen')}</v>
      </c>
    </row>
    <row r="169" spans="1:3" x14ac:dyDescent="0.2">
      <c r="A169" t="str">
        <f t="shared" si="4"/>
        <v>nil</v>
      </c>
      <c r="C169" t="str">
        <f t="shared" si="5"/>
        <v/>
      </c>
    </row>
    <row r="170" spans="1:3" x14ac:dyDescent="0.2">
      <c r="A170" t="str">
        <f t="shared" si="4"/>
        <v>doc</v>
      </c>
      <c r="B170" t="s">
        <v>211</v>
      </c>
      <c r="C170" t="str">
        <f t="shared" si="5"/>
        <v>#' @rdname cmp_mmm_ccc</v>
      </c>
    </row>
    <row r="171" spans="1:3" x14ac:dyDescent="0.2">
      <c r="A171" t="str">
        <f t="shared" si="4"/>
        <v>doc</v>
      </c>
      <c r="B171" t="s">
        <v>0</v>
      </c>
      <c r="C171" t="str">
        <f t="shared" si="5"/>
        <v>#' @export</v>
      </c>
    </row>
    <row r="172" spans="1:3" x14ac:dyDescent="0.2">
      <c r="A172" t="str">
        <f t="shared" si="4"/>
        <v>fun</v>
      </c>
      <c r="B172" t="s">
        <v>39</v>
      </c>
      <c r="C172" t="str">
        <f t="shared" si="5"/>
        <v>cmp_frc_dtf &lt;- function(x) {cmp_mmm_ccc(x, 'frc', 'dtf')}</v>
      </c>
    </row>
    <row r="173" spans="1:3" x14ac:dyDescent="0.2">
      <c r="A173" t="str">
        <f t="shared" si="4"/>
        <v>nil</v>
      </c>
      <c r="C173" t="str">
        <f t="shared" si="5"/>
        <v/>
      </c>
    </row>
    <row r="174" spans="1:3" x14ac:dyDescent="0.2">
      <c r="A174" t="str">
        <f t="shared" si="4"/>
        <v>doc</v>
      </c>
      <c r="B174" t="s">
        <v>211</v>
      </c>
      <c r="C174" t="str">
        <f t="shared" si="5"/>
        <v>#' @rdname cmp_mmm_ccc</v>
      </c>
    </row>
    <row r="175" spans="1:3" x14ac:dyDescent="0.2">
      <c r="A175" t="str">
        <f t="shared" si="4"/>
        <v>doc</v>
      </c>
      <c r="B175" t="s">
        <v>0</v>
      </c>
      <c r="C175" t="str">
        <f t="shared" si="5"/>
        <v>#' @export</v>
      </c>
    </row>
    <row r="176" spans="1:3" x14ac:dyDescent="0.2">
      <c r="A176" t="str">
        <f t="shared" si="4"/>
        <v>fun</v>
      </c>
      <c r="B176" t="s">
        <v>40</v>
      </c>
      <c r="C176" t="str">
        <f t="shared" si="5"/>
        <v>cmp_frc_vls &lt;- function(x) {cmp_mmm_ccc(x, 'frc', 'vls')}</v>
      </c>
    </row>
    <row r="177" spans="1:3" x14ac:dyDescent="0.2">
      <c r="A177" t="str">
        <f t="shared" si="4"/>
        <v>nil</v>
      </c>
      <c r="C177" t="str">
        <f t="shared" si="5"/>
        <v/>
      </c>
    </row>
    <row r="178" spans="1:3" x14ac:dyDescent="0.2">
      <c r="A178" t="str">
        <f t="shared" si="4"/>
        <v>doc</v>
      </c>
      <c r="B178" t="s">
        <v>211</v>
      </c>
      <c r="C178" t="str">
        <f t="shared" si="5"/>
        <v>#' @rdname cmp_mmm_ccc</v>
      </c>
    </row>
    <row r="179" spans="1:3" x14ac:dyDescent="0.2">
      <c r="A179" t="str">
        <f t="shared" si="4"/>
        <v>doc</v>
      </c>
      <c r="B179" t="s">
        <v>0</v>
      </c>
      <c r="C179" t="str">
        <f t="shared" si="5"/>
        <v>#' @export</v>
      </c>
    </row>
    <row r="180" spans="1:3" x14ac:dyDescent="0.2">
      <c r="A180" t="str">
        <f t="shared" si="4"/>
        <v>fun</v>
      </c>
      <c r="B180" t="s">
        <v>41</v>
      </c>
      <c r="C180" t="str">
        <f t="shared" si="5"/>
        <v>cmp_frc_mat &lt;- function(x) {cmp_mmm_ccc(x, 'frc', 'mat')}</v>
      </c>
    </row>
    <row r="181" spans="1:3" x14ac:dyDescent="0.2">
      <c r="A181" t="str">
        <f t="shared" si="4"/>
        <v>nil</v>
      </c>
      <c r="C181" t="str">
        <f t="shared" si="5"/>
        <v/>
      </c>
    </row>
    <row r="182" spans="1:3" x14ac:dyDescent="0.2">
      <c r="A182" t="str">
        <f t="shared" si="4"/>
        <v>doc</v>
      </c>
      <c r="B182" t="s">
        <v>211</v>
      </c>
      <c r="C182" t="str">
        <f t="shared" si="5"/>
        <v>#' @rdname cmp_mmm_ccc</v>
      </c>
    </row>
    <row r="183" spans="1:3" x14ac:dyDescent="0.2">
      <c r="A183" t="str">
        <f t="shared" si="4"/>
        <v>doc</v>
      </c>
      <c r="B183" t="s">
        <v>0</v>
      </c>
      <c r="C183" t="str">
        <f t="shared" si="5"/>
        <v>#' @export</v>
      </c>
    </row>
    <row r="184" spans="1:3" x14ac:dyDescent="0.2">
      <c r="A184" t="str">
        <f t="shared" si="4"/>
        <v>fun</v>
      </c>
      <c r="B184" t="s">
        <v>42</v>
      </c>
      <c r="C184" t="str">
        <f t="shared" si="5"/>
        <v>cmp_frc_mvc &lt;- function(x) {cmp_mmm_ccc(x, 'frc', 'mvc')}</v>
      </c>
    </row>
    <row r="185" spans="1:3" x14ac:dyDescent="0.2">
      <c r="A185" t="str">
        <f t="shared" si="4"/>
        <v>nil</v>
      </c>
      <c r="C185" t="str">
        <f t="shared" si="5"/>
        <v/>
      </c>
    </row>
    <row r="186" spans="1:3" x14ac:dyDescent="0.2">
      <c r="A186" t="str">
        <f t="shared" si="4"/>
        <v>doc</v>
      </c>
      <c r="B186" t="s">
        <v>211</v>
      </c>
      <c r="C186" t="str">
        <f t="shared" si="5"/>
        <v>#' @rdname cmp_mmm_ccc</v>
      </c>
    </row>
    <row r="187" spans="1:3" x14ac:dyDescent="0.2">
      <c r="A187" t="str">
        <f t="shared" si="4"/>
        <v>doc</v>
      </c>
      <c r="B187" t="s">
        <v>0</v>
      </c>
      <c r="C187" t="str">
        <f t="shared" si="5"/>
        <v>#' @export</v>
      </c>
    </row>
    <row r="188" spans="1:3" x14ac:dyDescent="0.2">
      <c r="A188" t="str">
        <f t="shared" si="4"/>
        <v>fun</v>
      </c>
      <c r="B188" t="s">
        <v>43</v>
      </c>
      <c r="C188" t="str">
        <f t="shared" si="5"/>
        <v>cmp_frc_scl &lt;- function(x) {cmp_mmm_ccc(x, 'frc', 'scl')}</v>
      </c>
    </row>
    <row r="189" spans="1:3" x14ac:dyDescent="0.2">
      <c r="A189" t="str">
        <f t="shared" si="4"/>
        <v>nil</v>
      </c>
      <c r="C189" t="str">
        <f t="shared" si="5"/>
        <v/>
      </c>
    </row>
    <row r="190" spans="1:3" x14ac:dyDescent="0.2">
      <c r="A190" t="str">
        <f t="shared" si="4"/>
        <v>doc</v>
      </c>
      <c r="B190" t="s">
        <v>211</v>
      </c>
      <c r="C190" t="str">
        <f t="shared" si="5"/>
        <v>#' @rdname cmp_mmm_ccc</v>
      </c>
    </row>
    <row r="191" spans="1:3" x14ac:dyDescent="0.2">
      <c r="A191" t="str">
        <f t="shared" si="4"/>
        <v>doc</v>
      </c>
      <c r="B191" t="s">
        <v>0</v>
      </c>
      <c r="C191" t="str">
        <f t="shared" si="5"/>
        <v>#' @export</v>
      </c>
    </row>
    <row r="192" spans="1:3" x14ac:dyDescent="0.2">
      <c r="A192" t="str">
        <f t="shared" si="4"/>
        <v>fun</v>
      </c>
      <c r="B192" t="s">
        <v>44</v>
      </c>
      <c r="C192" t="str">
        <f t="shared" si="5"/>
        <v>cmp_frc_vec &lt;- function(x) {cmp_mmm_ccc(x, 'frc', 'vec')}</v>
      </c>
    </row>
    <row r="193" spans="1:3" x14ac:dyDescent="0.2">
      <c r="A193" t="str">
        <f t="shared" si="4"/>
        <v>nil</v>
      </c>
      <c r="C193" t="str">
        <f t="shared" si="5"/>
        <v/>
      </c>
    </row>
    <row r="194" spans="1:3" x14ac:dyDescent="0.2">
      <c r="A194" t="str">
        <f t="shared" si="4"/>
        <v>doc</v>
      </c>
      <c r="B194" t="s">
        <v>211</v>
      </c>
      <c r="C194" t="str">
        <f t="shared" si="5"/>
        <v>#' @rdname cmp_mmm_ccc</v>
      </c>
    </row>
    <row r="195" spans="1:3" x14ac:dyDescent="0.2">
      <c r="A195" t="str">
        <f t="shared" ref="A195:A258" si="6">IF(LEFT(B195,1)="#","doc",IF(B195="","nil","fun"))</f>
        <v>doc</v>
      </c>
      <c r="B195" t="s">
        <v>0</v>
      </c>
      <c r="C195" t="str">
        <f t="shared" ref="C195:C258" si="7">IF(A195="nil","",IF(A195="doc",B195,IF(A195="fun",LEFT(B195,11)&amp;" &lt;- function(x) {cmp_mmm_ccc(x, '"&amp;MID(B195,5,3)&amp;"', '"&amp;MID(B195,9,3)&amp;"')}","")))</f>
        <v>#' @export</v>
      </c>
    </row>
    <row r="196" spans="1:3" x14ac:dyDescent="0.2">
      <c r="A196" t="str">
        <f t="shared" si="6"/>
        <v>fun</v>
      </c>
      <c r="B196" t="s">
        <v>45</v>
      </c>
      <c r="C196" t="str">
        <f t="shared" si="7"/>
        <v>cmp_ind_arr &lt;- function(x) {cmp_mmm_ccc(x, 'ind', 'arr')}</v>
      </c>
    </row>
    <row r="197" spans="1:3" x14ac:dyDescent="0.2">
      <c r="A197" t="str">
        <f t="shared" si="6"/>
        <v>nil</v>
      </c>
      <c r="C197" t="str">
        <f t="shared" si="7"/>
        <v/>
      </c>
    </row>
    <row r="198" spans="1:3" x14ac:dyDescent="0.2">
      <c r="A198" t="str">
        <f t="shared" si="6"/>
        <v>doc</v>
      </c>
      <c r="B198" t="s">
        <v>211</v>
      </c>
      <c r="C198" t="str">
        <f t="shared" si="7"/>
        <v>#' @rdname cmp_mmm_ccc</v>
      </c>
    </row>
    <row r="199" spans="1:3" x14ac:dyDescent="0.2">
      <c r="A199" t="str">
        <f t="shared" si="6"/>
        <v>doc</v>
      </c>
      <c r="B199" t="s">
        <v>0</v>
      </c>
      <c r="C199" t="str">
        <f t="shared" si="7"/>
        <v>#' @export</v>
      </c>
    </row>
    <row r="200" spans="1:3" x14ac:dyDescent="0.2">
      <c r="A200" t="str">
        <f t="shared" si="6"/>
        <v>fun</v>
      </c>
      <c r="B200" t="s">
        <v>46</v>
      </c>
      <c r="C200" t="str">
        <f t="shared" si="7"/>
        <v>cmp_ind_gen &lt;- function(x) {cmp_mmm_ccc(x, 'ind', 'gen')}</v>
      </c>
    </row>
    <row r="201" spans="1:3" x14ac:dyDescent="0.2">
      <c r="A201" t="str">
        <f t="shared" si="6"/>
        <v>nil</v>
      </c>
      <c r="C201" t="str">
        <f t="shared" si="7"/>
        <v/>
      </c>
    </row>
    <row r="202" spans="1:3" x14ac:dyDescent="0.2">
      <c r="A202" t="str">
        <f t="shared" si="6"/>
        <v>doc</v>
      </c>
      <c r="B202" t="s">
        <v>211</v>
      </c>
      <c r="C202" t="str">
        <f t="shared" si="7"/>
        <v>#' @rdname cmp_mmm_ccc</v>
      </c>
    </row>
    <row r="203" spans="1:3" x14ac:dyDescent="0.2">
      <c r="A203" t="str">
        <f t="shared" si="6"/>
        <v>doc</v>
      </c>
      <c r="B203" t="s">
        <v>0</v>
      </c>
      <c r="C203" t="str">
        <f t="shared" si="7"/>
        <v>#' @export</v>
      </c>
    </row>
    <row r="204" spans="1:3" x14ac:dyDescent="0.2">
      <c r="A204" t="str">
        <f t="shared" si="6"/>
        <v>fun</v>
      </c>
      <c r="B204" t="s">
        <v>47</v>
      </c>
      <c r="C204" t="str">
        <f t="shared" si="7"/>
        <v>cmp_ind_dtf &lt;- function(x) {cmp_mmm_ccc(x, 'ind', 'dtf')}</v>
      </c>
    </row>
    <row r="205" spans="1:3" x14ac:dyDescent="0.2">
      <c r="A205" t="str">
        <f t="shared" si="6"/>
        <v>nil</v>
      </c>
      <c r="C205" t="str">
        <f t="shared" si="7"/>
        <v/>
      </c>
    </row>
    <row r="206" spans="1:3" x14ac:dyDescent="0.2">
      <c r="A206" t="str">
        <f t="shared" si="6"/>
        <v>doc</v>
      </c>
      <c r="B206" t="s">
        <v>211</v>
      </c>
      <c r="C206" t="str">
        <f t="shared" si="7"/>
        <v>#' @rdname cmp_mmm_ccc</v>
      </c>
    </row>
    <row r="207" spans="1:3" x14ac:dyDescent="0.2">
      <c r="A207" t="str">
        <f t="shared" si="6"/>
        <v>doc</v>
      </c>
      <c r="B207" t="s">
        <v>0</v>
      </c>
      <c r="C207" t="str">
        <f t="shared" si="7"/>
        <v>#' @export</v>
      </c>
    </row>
    <row r="208" spans="1:3" x14ac:dyDescent="0.2">
      <c r="A208" t="str">
        <f t="shared" si="6"/>
        <v>fun</v>
      </c>
      <c r="B208" t="s">
        <v>48</v>
      </c>
      <c r="C208" t="str">
        <f t="shared" si="7"/>
        <v>cmp_ind_vls &lt;- function(x) {cmp_mmm_ccc(x, 'ind', 'vls')}</v>
      </c>
    </row>
    <row r="209" spans="1:3" x14ac:dyDescent="0.2">
      <c r="A209" t="str">
        <f t="shared" si="6"/>
        <v>nil</v>
      </c>
      <c r="C209" t="str">
        <f t="shared" si="7"/>
        <v/>
      </c>
    </row>
    <row r="210" spans="1:3" x14ac:dyDescent="0.2">
      <c r="A210" t="str">
        <f t="shared" si="6"/>
        <v>doc</v>
      </c>
      <c r="B210" t="s">
        <v>211</v>
      </c>
      <c r="C210" t="str">
        <f t="shared" si="7"/>
        <v>#' @rdname cmp_mmm_ccc</v>
      </c>
    </row>
    <row r="211" spans="1:3" x14ac:dyDescent="0.2">
      <c r="A211" t="str">
        <f t="shared" si="6"/>
        <v>doc</v>
      </c>
      <c r="B211" t="s">
        <v>0</v>
      </c>
      <c r="C211" t="str">
        <f t="shared" si="7"/>
        <v>#' @export</v>
      </c>
    </row>
    <row r="212" spans="1:3" x14ac:dyDescent="0.2">
      <c r="A212" t="str">
        <f t="shared" si="6"/>
        <v>fun</v>
      </c>
      <c r="B212" t="s">
        <v>49</v>
      </c>
      <c r="C212" t="str">
        <f t="shared" si="7"/>
        <v>cmp_ind_mat &lt;- function(x) {cmp_mmm_ccc(x, 'ind', 'mat')}</v>
      </c>
    </row>
    <row r="213" spans="1:3" x14ac:dyDescent="0.2">
      <c r="A213" t="str">
        <f t="shared" si="6"/>
        <v>nil</v>
      </c>
      <c r="C213" t="str">
        <f t="shared" si="7"/>
        <v/>
      </c>
    </row>
    <row r="214" spans="1:3" x14ac:dyDescent="0.2">
      <c r="A214" t="str">
        <f t="shared" si="6"/>
        <v>doc</v>
      </c>
      <c r="B214" t="s">
        <v>211</v>
      </c>
      <c r="C214" t="str">
        <f t="shared" si="7"/>
        <v>#' @rdname cmp_mmm_ccc</v>
      </c>
    </row>
    <row r="215" spans="1:3" x14ac:dyDescent="0.2">
      <c r="A215" t="str">
        <f t="shared" si="6"/>
        <v>doc</v>
      </c>
      <c r="B215" t="s">
        <v>0</v>
      </c>
      <c r="C215" t="str">
        <f t="shared" si="7"/>
        <v>#' @export</v>
      </c>
    </row>
    <row r="216" spans="1:3" x14ac:dyDescent="0.2">
      <c r="A216" t="str">
        <f t="shared" si="6"/>
        <v>fun</v>
      </c>
      <c r="B216" t="s">
        <v>50</v>
      </c>
      <c r="C216" t="str">
        <f t="shared" si="7"/>
        <v>cmp_ind_mvc &lt;- function(x) {cmp_mmm_ccc(x, 'ind', 'mvc')}</v>
      </c>
    </row>
    <row r="217" spans="1:3" x14ac:dyDescent="0.2">
      <c r="A217" t="str">
        <f t="shared" si="6"/>
        <v>nil</v>
      </c>
      <c r="C217" t="str">
        <f t="shared" si="7"/>
        <v/>
      </c>
    </row>
    <row r="218" spans="1:3" x14ac:dyDescent="0.2">
      <c r="A218" t="str">
        <f t="shared" si="6"/>
        <v>doc</v>
      </c>
      <c r="B218" t="s">
        <v>211</v>
      </c>
      <c r="C218" t="str">
        <f t="shared" si="7"/>
        <v>#' @rdname cmp_mmm_ccc</v>
      </c>
    </row>
    <row r="219" spans="1:3" x14ac:dyDescent="0.2">
      <c r="A219" t="str">
        <f t="shared" si="6"/>
        <v>doc</v>
      </c>
      <c r="B219" t="s">
        <v>0</v>
      </c>
      <c r="C219" t="str">
        <f t="shared" si="7"/>
        <v>#' @export</v>
      </c>
    </row>
    <row r="220" spans="1:3" x14ac:dyDescent="0.2">
      <c r="A220" t="str">
        <f t="shared" si="6"/>
        <v>fun</v>
      </c>
      <c r="B220" t="s">
        <v>51</v>
      </c>
      <c r="C220" t="str">
        <f t="shared" si="7"/>
        <v>cmp_ind_scl &lt;- function(x) {cmp_mmm_ccc(x, 'ind', 'scl')}</v>
      </c>
    </row>
    <row r="221" spans="1:3" x14ac:dyDescent="0.2">
      <c r="A221" t="str">
        <f t="shared" si="6"/>
        <v>nil</v>
      </c>
      <c r="C221" t="str">
        <f t="shared" si="7"/>
        <v/>
      </c>
    </row>
    <row r="222" spans="1:3" x14ac:dyDescent="0.2">
      <c r="A222" t="str">
        <f t="shared" si="6"/>
        <v>doc</v>
      </c>
      <c r="B222" t="s">
        <v>211</v>
      </c>
      <c r="C222" t="str">
        <f t="shared" si="7"/>
        <v>#' @rdname cmp_mmm_ccc</v>
      </c>
    </row>
    <row r="223" spans="1:3" x14ac:dyDescent="0.2">
      <c r="A223" t="str">
        <f t="shared" si="6"/>
        <v>doc</v>
      </c>
      <c r="B223" t="s">
        <v>0</v>
      </c>
      <c r="C223" t="str">
        <f t="shared" si="7"/>
        <v>#' @export</v>
      </c>
    </row>
    <row r="224" spans="1:3" x14ac:dyDescent="0.2">
      <c r="A224" t="str">
        <f t="shared" si="6"/>
        <v>fun</v>
      </c>
      <c r="B224" t="s">
        <v>52</v>
      </c>
      <c r="C224" t="str">
        <f t="shared" si="7"/>
        <v>cmp_ind_vec &lt;- function(x) {cmp_mmm_ccc(x, 'ind', 'vec')}</v>
      </c>
    </row>
    <row r="225" spans="1:3" x14ac:dyDescent="0.2">
      <c r="A225" t="str">
        <f t="shared" si="6"/>
        <v>nil</v>
      </c>
      <c r="C225" t="str">
        <f t="shared" si="7"/>
        <v/>
      </c>
    </row>
    <row r="226" spans="1:3" x14ac:dyDescent="0.2">
      <c r="A226" t="str">
        <f t="shared" si="6"/>
        <v>doc</v>
      </c>
      <c r="B226" t="s">
        <v>211</v>
      </c>
      <c r="C226" t="str">
        <f t="shared" si="7"/>
        <v>#' @rdname cmp_mmm_ccc</v>
      </c>
    </row>
    <row r="227" spans="1:3" x14ac:dyDescent="0.2">
      <c r="A227" t="str">
        <f t="shared" si="6"/>
        <v>doc</v>
      </c>
      <c r="B227" t="s">
        <v>0</v>
      </c>
      <c r="C227" t="str">
        <f t="shared" si="7"/>
        <v>#' @export</v>
      </c>
    </row>
    <row r="228" spans="1:3" x14ac:dyDescent="0.2">
      <c r="A228" t="str">
        <f t="shared" si="6"/>
        <v>fun</v>
      </c>
      <c r="B228" t="s">
        <v>53</v>
      </c>
      <c r="C228" t="str">
        <f t="shared" si="7"/>
        <v>cmp_lgl_arr &lt;- function(x) {cmp_mmm_ccc(x, 'lgl', 'arr')}</v>
      </c>
    </row>
    <row r="229" spans="1:3" x14ac:dyDescent="0.2">
      <c r="A229" t="str">
        <f t="shared" si="6"/>
        <v>nil</v>
      </c>
      <c r="C229" t="str">
        <f t="shared" si="7"/>
        <v/>
      </c>
    </row>
    <row r="230" spans="1:3" x14ac:dyDescent="0.2">
      <c r="A230" t="str">
        <f t="shared" si="6"/>
        <v>doc</v>
      </c>
      <c r="B230" t="s">
        <v>211</v>
      </c>
      <c r="C230" t="str">
        <f t="shared" si="7"/>
        <v>#' @rdname cmp_mmm_ccc</v>
      </c>
    </row>
    <row r="231" spans="1:3" x14ac:dyDescent="0.2">
      <c r="A231" t="str">
        <f t="shared" si="6"/>
        <v>doc</v>
      </c>
      <c r="B231" t="s">
        <v>0</v>
      </c>
      <c r="C231" t="str">
        <f t="shared" si="7"/>
        <v>#' @export</v>
      </c>
    </row>
    <row r="232" spans="1:3" x14ac:dyDescent="0.2">
      <c r="A232" t="str">
        <f t="shared" si="6"/>
        <v>fun</v>
      </c>
      <c r="B232" t="s">
        <v>54</v>
      </c>
      <c r="C232" t="str">
        <f t="shared" si="7"/>
        <v>cmp_lgl_gen &lt;- function(x) {cmp_mmm_ccc(x, 'lgl', 'gen')}</v>
      </c>
    </row>
    <row r="233" spans="1:3" x14ac:dyDescent="0.2">
      <c r="A233" t="str">
        <f t="shared" si="6"/>
        <v>nil</v>
      </c>
      <c r="C233" t="str">
        <f t="shared" si="7"/>
        <v/>
      </c>
    </row>
    <row r="234" spans="1:3" x14ac:dyDescent="0.2">
      <c r="A234" t="str">
        <f t="shared" si="6"/>
        <v>doc</v>
      </c>
      <c r="B234" t="s">
        <v>211</v>
      </c>
      <c r="C234" t="str">
        <f t="shared" si="7"/>
        <v>#' @rdname cmp_mmm_ccc</v>
      </c>
    </row>
    <row r="235" spans="1:3" x14ac:dyDescent="0.2">
      <c r="A235" t="str">
        <f t="shared" si="6"/>
        <v>doc</v>
      </c>
      <c r="B235" t="s">
        <v>0</v>
      </c>
      <c r="C235" t="str">
        <f t="shared" si="7"/>
        <v>#' @export</v>
      </c>
    </row>
    <row r="236" spans="1:3" x14ac:dyDescent="0.2">
      <c r="A236" t="str">
        <f t="shared" si="6"/>
        <v>fun</v>
      </c>
      <c r="B236" t="s">
        <v>55</v>
      </c>
      <c r="C236" t="str">
        <f t="shared" si="7"/>
        <v>cmp_lgl_dtf &lt;- function(x) {cmp_mmm_ccc(x, 'lgl', 'dtf')}</v>
      </c>
    </row>
    <row r="237" spans="1:3" x14ac:dyDescent="0.2">
      <c r="A237" t="str">
        <f t="shared" si="6"/>
        <v>nil</v>
      </c>
      <c r="C237" t="str">
        <f t="shared" si="7"/>
        <v/>
      </c>
    </row>
    <row r="238" spans="1:3" x14ac:dyDescent="0.2">
      <c r="A238" t="str">
        <f t="shared" si="6"/>
        <v>doc</v>
      </c>
      <c r="B238" t="s">
        <v>211</v>
      </c>
      <c r="C238" t="str">
        <f t="shared" si="7"/>
        <v>#' @rdname cmp_mmm_ccc</v>
      </c>
    </row>
    <row r="239" spans="1:3" x14ac:dyDescent="0.2">
      <c r="A239" t="str">
        <f t="shared" si="6"/>
        <v>doc</v>
      </c>
      <c r="B239" t="s">
        <v>0</v>
      </c>
      <c r="C239" t="str">
        <f t="shared" si="7"/>
        <v>#' @export</v>
      </c>
    </row>
    <row r="240" spans="1:3" x14ac:dyDescent="0.2">
      <c r="A240" t="str">
        <f t="shared" si="6"/>
        <v>fun</v>
      </c>
      <c r="B240" t="s">
        <v>56</v>
      </c>
      <c r="C240" t="str">
        <f t="shared" si="7"/>
        <v>cmp_lgl_vls &lt;- function(x) {cmp_mmm_ccc(x, 'lgl', 'vls')}</v>
      </c>
    </row>
    <row r="241" spans="1:3" x14ac:dyDescent="0.2">
      <c r="A241" t="str">
        <f t="shared" si="6"/>
        <v>nil</v>
      </c>
      <c r="C241" t="str">
        <f t="shared" si="7"/>
        <v/>
      </c>
    </row>
    <row r="242" spans="1:3" x14ac:dyDescent="0.2">
      <c r="A242" t="str">
        <f t="shared" si="6"/>
        <v>doc</v>
      </c>
      <c r="B242" t="s">
        <v>211</v>
      </c>
      <c r="C242" t="str">
        <f t="shared" si="7"/>
        <v>#' @rdname cmp_mmm_ccc</v>
      </c>
    </row>
    <row r="243" spans="1:3" x14ac:dyDescent="0.2">
      <c r="A243" t="str">
        <f t="shared" si="6"/>
        <v>doc</v>
      </c>
      <c r="B243" t="s">
        <v>0</v>
      </c>
      <c r="C243" t="str">
        <f t="shared" si="7"/>
        <v>#' @export</v>
      </c>
    </row>
    <row r="244" spans="1:3" x14ac:dyDescent="0.2">
      <c r="A244" t="str">
        <f t="shared" si="6"/>
        <v>fun</v>
      </c>
      <c r="B244" t="s">
        <v>57</v>
      </c>
      <c r="C244" t="str">
        <f t="shared" si="7"/>
        <v>cmp_lgl_mat &lt;- function(x) {cmp_mmm_ccc(x, 'lgl', 'mat')}</v>
      </c>
    </row>
    <row r="245" spans="1:3" x14ac:dyDescent="0.2">
      <c r="A245" t="str">
        <f t="shared" si="6"/>
        <v>nil</v>
      </c>
      <c r="C245" t="str">
        <f t="shared" si="7"/>
        <v/>
      </c>
    </row>
    <row r="246" spans="1:3" x14ac:dyDescent="0.2">
      <c r="A246" t="str">
        <f t="shared" si="6"/>
        <v>doc</v>
      </c>
      <c r="B246" t="s">
        <v>211</v>
      </c>
      <c r="C246" t="str">
        <f t="shared" si="7"/>
        <v>#' @rdname cmp_mmm_ccc</v>
      </c>
    </row>
    <row r="247" spans="1:3" x14ac:dyDescent="0.2">
      <c r="A247" t="str">
        <f t="shared" si="6"/>
        <v>doc</v>
      </c>
      <c r="B247" t="s">
        <v>0</v>
      </c>
      <c r="C247" t="str">
        <f t="shared" si="7"/>
        <v>#' @export</v>
      </c>
    </row>
    <row r="248" spans="1:3" x14ac:dyDescent="0.2">
      <c r="A248" t="str">
        <f t="shared" si="6"/>
        <v>fun</v>
      </c>
      <c r="B248" t="s">
        <v>58</v>
      </c>
      <c r="C248" t="str">
        <f t="shared" si="7"/>
        <v>cmp_lgl_mvc &lt;- function(x) {cmp_mmm_ccc(x, 'lgl', 'mvc')}</v>
      </c>
    </row>
    <row r="249" spans="1:3" x14ac:dyDescent="0.2">
      <c r="A249" t="str">
        <f t="shared" si="6"/>
        <v>nil</v>
      </c>
      <c r="C249" t="str">
        <f t="shared" si="7"/>
        <v/>
      </c>
    </row>
    <row r="250" spans="1:3" x14ac:dyDescent="0.2">
      <c r="A250" t="str">
        <f t="shared" si="6"/>
        <v>doc</v>
      </c>
      <c r="B250" t="s">
        <v>211</v>
      </c>
      <c r="C250" t="str">
        <f t="shared" si="7"/>
        <v>#' @rdname cmp_mmm_ccc</v>
      </c>
    </row>
    <row r="251" spans="1:3" x14ac:dyDescent="0.2">
      <c r="A251" t="str">
        <f t="shared" si="6"/>
        <v>doc</v>
      </c>
      <c r="B251" t="s">
        <v>0</v>
      </c>
      <c r="C251" t="str">
        <f t="shared" si="7"/>
        <v>#' @export</v>
      </c>
    </row>
    <row r="252" spans="1:3" x14ac:dyDescent="0.2">
      <c r="A252" t="str">
        <f t="shared" si="6"/>
        <v>fun</v>
      </c>
      <c r="B252" t="s">
        <v>59</v>
      </c>
      <c r="C252" t="str">
        <f t="shared" si="7"/>
        <v>cmp_lgl_scl &lt;- function(x) {cmp_mmm_ccc(x, 'lgl', 'scl')}</v>
      </c>
    </row>
    <row r="253" spans="1:3" x14ac:dyDescent="0.2">
      <c r="A253" t="str">
        <f t="shared" si="6"/>
        <v>nil</v>
      </c>
      <c r="C253" t="str">
        <f t="shared" si="7"/>
        <v/>
      </c>
    </row>
    <row r="254" spans="1:3" x14ac:dyDescent="0.2">
      <c r="A254" t="str">
        <f t="shared" si="6"/>
        <v>doc</v>
      </c>
      <c r="B254" t="s">
        <v>211</v>
      </c>
      <c r="C254" t="str">
        <f t="shared" si="7"/>
        <v>#' @rdname cmp_mmm_ccc</v>
      </c>
    </row>
    <row r="255" spans="1:3" x14ac:dyDescent="0.2">
      <c r="A255" t="str">
        <f t="shared" si="6"/>
        <v>doc</v>
      </c>
      <c r="B255" t="s">
        <v>0</v>
      </c>
      <c r="C255" t="str">
        <f t="shared" si="7"/>
        <v>#' @export</v>
      </c>
    </row>
    <row r="256" spans="1:3" x14ac:dyDescent="0.2">
      <c r="A256" t="str">
        <f t="shared" si="6"/>
        <v>fun</v>
      </c>
      <c r="B256" t="s">
        <v>60</v>
      </c>
      <c r="C256" t="str">
        <f t="shared" si="7"/>
        <v>cmp_lgl_vec &lt;- function(x) {cmp_mmm_ccc(x, 'lgl', 'vec')}</v>
      </c>
    </row>
    <row r="257" spans="1:3" x14ac:dyDescent="0.2">
      <c r="A257" t="str">
        <f t="shared" si="6"/>
        <v>nil</v>
      </c>
      <c r="C257" t="str">
        <f t="shared" si="7"/>
        <v/>
      </c>
    </row>
    <row r="258" spans="1:3" x14ac:dyDescent="0.2">
      <c r="A258" t="str">
        <f t="shared" si="6"/>
        <v>doc</v>
      </c>
      <c r="B258" t="s">
        <v>211</v>
      </c>
      <c r="C258" t="str">
        <f t="shared" si="7"/>
        <v>#' @rdname cmp_mmm_ccc</v>
      </c>
    </row>
    <row r="259" spans="1:3" x14ac:dyDescent="0.2">
      <c r="A259" t="str">
        <f t="shared" ref="A259:A322" si="8">IF(LEFT(B259,1)="#","doc",IF(B259="","nil","fun"))</f>
        <v>doc</v>
      </c>
      <c r="B259" t="s">
        <v>0</v>
      </c>
      <c r="C259" t="str">
        <f t="shared" ref="C259:C322" si="9">IF(A259="nil","",IF(A259="doc",B259,IF(A259="fun",LEFT(B259,11)&amp;" &lt;- function(x) {cmp_mmm_ccc(x, '"&amp;MID(B259,5,3)&amp;"', '"&amp;MID(B259,9,3)&amp;"')}","")))</f>
        <v>#' @export</v>
      </c>
    </row>
    <row r="260" spans="1:3" x14ac:dyDescent="0.2">
      <c r="A260" t="str">
        <f t="shared" si="8"/>
        <v>fun</v>
      </c>
      <c r="B260" t="s">
        <v>61</v>
      </c>
      <c r="C260" t="str">
        <f t="shared" si="9"/>
        <v>cmp_neg_arr &lt;- function(x) {cmp_mmm_ccc(x, 'neg', 'arr')}</v>
      </c>
    </row>
    <row r="261" spans="1:3" x14ac:dyDescent="0.2">
      <c r="A261" t="str">
        <f t="shared" si="8"/>
        <v>nil</v>
      </c>
      <c r="C261" t="str">
        <f t="shared" si="9"/>
        <v/>
      </c>
    </row>
    <row r="262" spans="1:3" x14ac:dyDescent="0.2">
      <c r="A262" t="str">
        <f t="shared" si="8"/>
        <v>doc</v>
      </c>
      <c r="B262" t="s">
        <v>211</v>
      </c>
      <c r="C262" t="str">
        <f t="shared" si="9"/>
        <v>#' @rdname cmp_mmm_ccc</v>
      </c>
    </row>
    <row r="263" spans="1:3" x14ac:dyDescent="0.2">
      <c r="A263" t="str">
        <f t="shared" si="8"/>
        <v>doc</v>
      </c>
      <c r="B263" t="s">
        <v>0</v>
      </c>
      <c r="C263" t="str">
        <f t="shared" si="9"/>
        <v>#' @export</v>
      </c>
    </row>
    <row r="264" spans="1:3" x14ac:dyDescent="0.2">
      <c r="A264" t="str">
        <f t="shared" si="8"/>
        <v>fun</v>
      </c>
      <c r="B264" t="s">
        <v>62</v>
      </c>
      <c r="C264" t="str">
        <f t="shared" si="9"/>
        <v>cmp_neg_gen &lt;- function(x) {cmp_mmm_ccc(x, 'neg', 'gen')}</v>
      </c>
    </row>
    <row r="265" spans="1:3" x14ac:dyDescent="0.2">
      <c r="A265" t="str">
        <f t="shared" si="8"/>
        <v>nil</v>
      </c>
      <c r="C265" t="str">
        <f t="shared" si="9"/>
        <v/>
      </c>
    </row>
    <row r="266" spans="1:3" x14ac:dyDescent="0.2">
      <c r="A266" t="str">
        <f t="shared" si="8"/>
        <v>doc</v>
      </c>
      <c r="B266" t="s">
        <v>211</v>
      </c>
      <c r="C266" t="str">
        <f t="shared" si="9"/>
        <v>#' @rdname cmp_mmm_ccc</v>
      </c>
    </row>
    <row r="267" spans="1:3" x14ac:dyDescent="0.2">
      <c r="A267" t="str">
        <f t="shared" si="8"/>
        <v>doc</v>
      </c>
      <c r="B267" t="s">
        <v>0</v>
      </c>
      <c r="C267" t="str">
        <f t="shared" si="9"/>
        <v>#' @export</v>
      </c>
    </row>
    <row r="268" spans="1:3" x14ac:dyDescent="0.2">
      <c r="A268" t="str">
        <f t="shared" si="8"/>
        <v>fun</v>
      </c>
      <c r="B268" t="s">
        <v>63</v>
      </c>
      <c r="C268" t="str">
        <f t="shared" si="9"/>
        <v>cmp_neg_dtf &lt;- function(x) {cmp_mmm_ccc(x, 'neg', 'dtf')}</v>
      </c>
    </row>
    <row r="269" spans="1:3" x14ac:dyDescent="0.2">
      <c r="A269" t="str">
        <f t="shared" si="8"/>
        <v>nil</v>
      </c>
      <c r="C269" t="str">
        <f t="shared" si="9"/>
        <v/>
      </c>
    </row>
    <row r="270" spans="1:3" x14ac:dyDescent="0.2">
      <c r="A270" t="str">
        <f t="shared" si="8"/>
        <v>doc</v>
      </c>
      <c r="B270" t="s">
        <v>211</v>
      </c>
      <c r="C270" t="str">
        <f t="shared" si="9"/>
        <v>#' @rdname cmp_mmm_ccc</v>
      </c>
    </row>
    <row r="271" spans="1:3" x14ac:dyDescent="0.2">
      <c r="A271" t="str">
        <f t="shared" si="8"/>
        <v>doc</v>
      </c>
      <c r="B271" t="s">
        <v>0</v>
      </c>
      <c r="C271" t="str">
        <f t="shared" si="9"/>
        <v>#' @export</v>
      </c>
    </row>
    <row r="272" spans="1:3" x14ac:dyDescent="0.2">
      <c r="A272" t="str">
        <f t="shared" si="8"/>
        <v>fun</v>
      </c>
      <c r="B272" t="s">
        <v>64</v>
      </c>
      <c r="C272" t="str">
        <f t="shared" si="9"/>
        <v>cmp_neg_vls &lt;- function(x) {cmp_mmm_ccc(x, 'neg', 'vls')}</v>
      </c>
    </row>
    <row r="273" spans="1:3" x14ac:dyDescent="0.2">
      <c r="A273" t="str">
        <f t="shared" si="8"/>
        <v>nil</v>
      </c>
      <c r="C273" t="str">
        <f t="shared" si="9"/>
        <v/>
      </c>
    </row>
    <row r="274" spans="1:3" x14ac:dyDescent="0.2">
      <c r="A274" t="str">
        <f t="shared" si="8"/>
        <v>doc</v>
      </c>
      <c r="B274" t="s">
        <v>211</v>
      </c>
      <c r="C274" t="str">
        <f t="shared" si="9"/>
        <v>#' @rdname cmp_mmm_ccc</v>
      </c>
    </row>
    <row r="275" spans="1:3" x14ac:dyDescent="0.2">
      <c r="A275" t="str">
        <f t="shared" si="8"/>
        <v>doc</v>
      </c>
      <c r="B275" t="s">
        <v>0</v>
      </c>
      <c r="C275" t="str">
        <f t="shared" si="9"/>
        <v>#' @export</v>
      </c>
    </row>
    <row r="276" spans="1:3" x14ac:dyDescent="0.2">
      <c r="A276" t="str">
        <f t="shared" si="8"/>
        <v>fun</v>
      </c>
      <c r="B276" t="s">
        <v>65</v>
      </c>
      <c r="C276" t="str">
        <f t="shared" si="9"/>
        <v>cmp_neg_mat &lt;- function(x) {cmp_mmm_ccc(x, 'neg', 'mat')}</v>
      </c>
    </row>
    <row r="277" spans="1:3" x14ac:dyDescent="0.2">
      <c r="A277" t="str">
        <f t="shared" si="8"/>
        <v>nil</v>
      </c>
      <c r="C277" t="str">
        <f t="shared" si="9"/>
        <v/>
      </c>
    </row>
    <row r="278" spans="1:3" x14ac:dyDescent="0.2">
      <c r="A278" t="str">
        <f t="shared" si="8"/>
        <v>doc</v>
      </c>
      <c r="B278" t="s">
        <v>211</v>
      </c>
      <c r="C278" t="str">
        <f t="shared" si="9"/>
        <v>#' @rdname cmp_mmm_ccc</v>
      </c>
    </row>
    <row r="279" spans="1:3" x14ac:dyDescent="0.2">
      <c r="A279" t="str">
        <f t="shared" si="8"/>
        <v>doc</v>
      </c>
      <c r="B279" t="s">
        <v>0</v>
      </c>
      <c r="C279" t="str">
        <f t="shared" si="9"/>
        <v>#' @export</v>
      </c>
    </row>
    <row r="280" spans="1:3" x14ac:dyDescent="0.2">
      <c r="A280" t="str">
        <f t="shared" si="8"/>
        <v>fun</v>
      </c>
      <c r="B280" t="s">
        <v>66</v>
      </c>
      <c r="C280" t="str">
        <f t="shared" si="9"/>
        <v>cmp_neg_mvc &lt;- function(x) {cmp_mmm_ccc(x, 'neg', 'mvc')}</v>
      </c>
    </row>
    <row r="281" spans="1:3" x14ac:dyDescent="0.2">
      <c r="A281" t="str">
        <f t="shared" si="8"/>
        <v>nil</v>
      </c>
      <c r="C281" t="str">
        <f t="shared" si="9"/>
        <v/>
      </c>
    </row>
    <row r="282" spans="1:3" x14ac:dyDescent="0.2">
      <c r="A282" t="str">
        <f t="shared" si="8"/>
        <v>doc</v>
      </c>
      <c r="B282" t="s">
        <v>211</v>
      </c>
      <c r="C282" t="str">
        <f t="shared" si="9"/>
        <v>#' @rdname cmp_mmm_ccc</v>
      </c>
    </row>
    <row r="283" spans="1:3" x14ac:dyDescent="0.2">
      <c r="A283" t="str">
        <f t="shared" si="8"/>
        <v>doc</v>
      </c>
      <c r="B283" t="s">
        <v>0</v>
      </c>
      <c r="C283" t="str">
        <f t="shared" si="9"/>
        <v>#' @export</v>
      </c>
    </row>
    <row r="284" spans="1:3" x14ac:dyDescent="0.2">
      <c r="A284" t="str">
        <f t="shared" si="8"/>
        <v>fun</v>
      </c>
      <c r="B284" t="s">
        <v>67</v>
      </c>
      <c r="C284" t="str">
        <f t="shared" si="9"/>
        <v>cmp_neg_scl &lt;- function(x) {cmp_mmm_ccc(x, 'neg', 'scl')}</v>
      </c>
    </row>
    <row r="285" spans="1:3" x14ac:dyDescent="0.2">
      <c r="A285" t="str">
        <f t="shared" si="8"/>
        <v>nil</v>
      </c>
      <c r="C285" t="str">
        <f t="shared" si="9"/>
        <v/>
      </c>
    </row>
    <row r="286" spans="1:3" x14ac:dyDescent="0.2">
      <c r="A286" t="str">
        <f t="shared" si="8"/>
        <v>doc</v>
      </c>
      <c r="B286" t="s">
        <v>211</v>
      </c>
      <c r="C286" t="str">
        <f t="shared" si="9"/>
        <v>#' @rdname cmp_mmm_ccc</v>
      </c>
    </row>
    <row r="287" spans="1:3" x14ac:dyDescent="0.2">
      <c r="A287" t="str">
        <f t="shared" si="8"/>
        <v>doc</v>
      </c>
      <c r="B287" t="s">
        <v>0</v>
      </c>
      <c r="C287" t="str">
        <f t="shared" si="9"/>
        <v>#' @export</v>
      </c>
    </row>
    <row r="288" spans="1:3" x14ac:dyDescent="0.2">
      <c r="A288" t="str">
        <f t="shared" si="8"/>
        <v>fun</v>
      </c>
      <c r="B288" t="s">
        <v>68</v>
      </c>
      <c r="C288" t="str">
        <f t="shared" si="9"/>
        <v>cmp_neg_vec &lt;- function(x) {cmp_mmm_ccc(x, 'neg', 'vec')}</v>
      </c>
    </row>
    <row r="289" spans="1:3" x14ac:dyDescent="0.2">
      <c r="A289" t="str">
        <f t="shared" si="8"/>
        <v>nil</v>
      </c>
      <c r="C289" t="str">
        <f t="shared" si="9"/>
        <v/>
      </c>
    </row>
    <row r="290" spans="1:3" x14ac:dyDescent="0.2">
      <c r="A290" t="str">
        <f t="shared" si="8"/>
        <v>doc</v>
      </c>
      <c r="B290" t="s">
        <v>211</v>
      </c>
      <c r="C290" t="str">
        <f t="shared" si="9"/>
        <v>#' @rdname cmp_mmm_ccc</v>
      </c>
    </row>
    <row r="291" spans="1:3" x14ac:dyDescent="0.2">
      <c r="A291" t="str">
        <f t="shared" si="8"/>
        <v>doc</v>
      </c>
      <c r="B291" t="s">
        <v>0</v>
      </c>
      <c r="C291" t="str">
        <f t="shared" si="9"/>
        <v>#' @export</v>
      </c>
    </row>
    <row r="292" spans="1:3" x14ac:dyDescent="0.2">
      <c r="A292" t="str">
        <f t="shared" si="8"/>
        <v>fun</v>
      </c>
      <c r="B292" t="s">
        <v>69</v>
      </c>
      <c r="C292" t="str">
        <f t="shared" si="9"/>
        <v>cmp_ngw_arr &lt;- function(x) {cmp_mmm_ccc(x, 'ngw', 'arr')}</v>
      </c>
    </row>
    <row r="293" spans="1:3" x14ac:dyDescent="0.2">
      <c r="A293" t="str">
        <f t="shared" si="8"/>
        <v>nil</v>
      </c>
      <c r="C293" t="str">
        <f t="shared" si="9"/>
        <v/>
      </c>
    </row>
    <row r="294" spans="1:3" x14ac:dyDescent="0.2">
      <c r="A294" t="str">
        <f t="shared" si="8"/>
        <v>doc</v>
      </c>
      <c r="B294" t="s">
        <v>211</v>
      </c>
      <c r="C294" t="str">
        <f t="shared" si="9"/>
        <v>#' @rdname cmp_mmm_ccc</v>
      </c>
    </row>
    <row r="295" spans="1:3" x14ac:dyDescent="0.2">
      <c r="A295" t="str">
        <f t="shared" si="8"/>
        <v>doc</v>
      </c>
      <c r="B295" t="s">
        <v>0</v>
      </c>
      <c r="C295" t="str">
        <f t="shared" si="9"/>
        <v>#' @export</v>
      </c>
    </row>
    <row r="296" spans="1:3" x14ac:dyDescent="0.2">
      <c r="A296" t="str">
        <f t="shared" si="8"/>
        <v>fun</v>
      </c>
      <c r="B296" t="s">
        <v>70</v>
      </c>
      <c r="C296" t="str">
        <f t="shared" si="9"/>
        <v>cmp_ngw_gen &lt;- function(x) {cmp_mmm_ccc(x, 'ngw', 'gen')}</v>
      </c>
    </row>
    <row r="297" spans="1:3" x14ac:dyDescent="0.2">
      <c r="A297" t="str">
        <f t="shared" si="8"/>
        <v>nil</v>
      </c>
      <c r="C297" t="str">
        <f t="shared" si="9"/>
        <v/>
      </c>
    </row>
    <row r="298" spans="1:3" x14ac:dyDescent="0.2">
      <c r="A298" t="str">
        <f t="shared" si="8"/>
        <v>doc</v>
      </c>
      <c r="B298" t="s">
        <v>211</v>
      </c>
      <c r="C298" t="str">
        <f t="shared" si="9"/>
        <v>#' @rdname cmp_mmm_ccc</v>
      </c>
    </row>
    <row r="299" spans="1:3" x14ac:dyDescent="0.2">
      <c r="A299" t="str">
        <f t="shared" si="8"/>
        <v>doc</v>
      </c>
      <c r="B299" t="s">
        <v>0</v>
      </c>
      <c r="C299" t="str">
        <f t="shared" si="9"/>
        <v>#' @export</v>
      </c>
    </row>
    <row r="300" spans="1:3" x14ac:dyDescent="0.2">
      <c r="A300" t="str">
        <f t="shared" si="8"/>
        <v>fun</v>
      </c>
      <c r="B300" t="s">
        <v>71</v>
      </c>
      <c r="C300" t="str">
        <f t="shared" si="9"/>
        <v>cmp_ngw_dtf &lt;- function(x) {cmp_mmm_ccc(x, 'ngw', 'dtf')}</v>
      </c>
    </row>
    <row r="301" spans="1:3" x14ac:dyDescent="0.2">
      <c r="A301" t="str">
        <f t="shared" si="8"/>
        <v>nil</v>
      </c>
      <c r="C301" t="str">
        <f t="shared" si="9"/>
        <v/>
      </c>
    </row>
    <row r="302" spans="1:3" x14ac:dyDescent="0.2">
      <c r="A302" t="str">
        <f t="shared" si="8"/>
        <v>doc</v>
      </c>
      <c r="B302" t="s">
        <v>211</v>
      </c>
      <c r="C302" t="str">
        <f t="shared" si="9"/>
        <v>#' @rdname cmp_mmm_ccc</v>
      </c>
    </row>
    <row r="303" spans="1:3" x14ac:dyDescent="0.2">
      <c r="A303" t="str">
        <f t="shared" si="8"/>
        <v>doc</v>
      </c>
      <c r="B303" t="s">
        <v>0</v>
      </c>
      <c r="C303" t="str">
        <f t="shared" si="9"/>
        <v>#' @export</v>
      </c>
    </row>
    <row r="304" spans="1:3" x14ac:dyDescent="0.2">
      <c r="A304" t="str">
        <f t="shared" si="8"/>
        <v>fun</v>
      </c>
      <c r="B304" t="s">
        <v>72</v>
      </c>
      <c r="C304" t="str">
        <f t="shared" si="9"/>
        <v>cmp_ngw_vls &lt;- function(x) {cmp_mmm_ccc(x, 'ngw', 'vls')}</v>
      </c>
    </row>
    <row r="305" spans="1:3" x14ac:dyDescent="0.2">
      <c r="A305" t="str">
        <f t="shared" si="8"/>
        <v>nil</v>
      </c>
      <c r="C305" t="str">
        <f t="shared" si="9"/>
        <v/>
      </c>
    </row>
    <row r="306" spans="1:3" x14ac:dyDescent="0.2">
      <c r="A306" t="str">
        <f t="shared" si="8"/>
        <v>doc</v>
      </c>
      <c r="B306" t="s">
        <v>211</v>
      </c>
      <c r="C306" t="str">
        <f t="shared" si="9"/>
        <v>#' @rdname cmp_mmm_ccc</v>
      </c>
    </row>
    <row r="307" spans="1:3" x14ac:dyDescent="0.2">
      <c r="A307" t="str">
        <f t="shared" si="8"/>
        <v>doc</v>
      </c>
      <c r="B307" t="s">
        <v>0</v>
      </c>
      <c r="C307" t="str">
        <f t="shared" si="9"/>
        <v>#' @export</v>
      </c>
    </row>
    <row r="308" spans="1:3" x14ac:dyDescent="0.2">
      <c r="A308" t="str">
        <f t="shared" si="8"/>
        <v>fun</v>
      </c>
      <c r="B308" t="s">
        <v>73</v>
      </c>
      <c r="C308" t="str">
        <f t="shared" si="9"/>
        <v>cmp_ngw_mat &lt;- function(x) {cmp_mmm_ccc(x, 'ngw', 'mat')}</v>
      </c>
    </row>
    <row r="309" spans="1:3" x14ac:dyDescent="0.2">
      <c r="A309" t="str">
        <f t="shared" si="8"/>
        <v>nil</v>
      </c>
      <c r="C309" t="str">
        <f t="shared" si="9"/>
        <v/>
      </c>
    </row>
    <row r="310" spans="1:3" x14ac:dyDescent="0.2">
      <c r="A310" t="str">
        <f t="shared" si="8"/>
        <v>doc</v>
      </c>
      <c r="B310" t="s">
        <v>211</v>
      </c>
      <c r="C310" t="str">
        <f t="shared" si="9"/>
        <v>#' @rdname cmp_mmm_ccc</v>
      </c>
    </row>
    <row r="311" spans="1:3" x14ac:dyDescent="0.2">
      <c r="A311" t="str">
        <f t="shared" si="8"/>
        <v>doc</v>
      </c>
      <c r="B311" t="s">
        <v>0</v>
      </c>
      <c r="C311" t="str">
        <f t="shared" si="9"/>
        <v>#' @export</v>
      </c>
    </row>
    <row r="312" spans="1:3" x14ac:dyDescent="0.2">
      <c r="A312" t="str">
        <f t="shared" si="8"/>
        <v>fun</v>
      </c>
      <c r="B312" t="s">
        <v>74</v>
      </c>
      <c r="C312" t="str">
        <f t="shared" si="9"/>
        <v>cmp_ngw_mvc &lt;- function(x) {cmp_mmm_ccc(x, 'ngw', 'mvc')}</v>
      </c>
    </row>
    <row r="313" spans="1:3" x14ac:dyDescent="0.2">
      <c r="A313" t="str">
        <f t="shared" si="8"/>
        <v>nil</v>
      </c>
      <c r="C313" t="str">
        <f t="shared" si="9"/>
        <v/>
      </c>
    </row>
    <row r="314" spans="1:3" x14ac:dyDescent="0.2">
      <c r="A314" t="str">
        <f t="shared" si="8"/>
        <v>doc</v>
      </c>
      <c r="B314" t="s">
        <v>211</v>
      </c>
      <c r="C314" t="str">
        <f t="shared" si="9"/>
        <v>#' @rdname cmp_mmm_ccc</v>
      </c>
    </row>
    <row r="315" spans="1:3" x14ac:dyDescent="0.2">
      <c r="A315" t="str">
        <f t="shared" si="8"/>
        <v>doc</v>
      </c>
      <c r="B315" t="s">
        <v>0</v>
      </c>
      <c r="C315" t="str">
        <f t="shared" si="9"/>
        <v>#' @export</v>
      </c>
    </row>
    <row r="316" spans="1:3" x14ac:dyDescent="0.2">
      <c r="A316" t="str">
        <f t="shared" si="8"/>
        <v>fun</v>
      </c>
      <c r="B316" t="s">
        <v>75</v>
      </c>
      <c r="C316" t="str">
        <f t="shared" si="9"/>
        <v>cmp_ngw_scl &lt;- function(x) {cmp_mmm_ccc(x, 'ngw', 'scl')}</v>
      </c>
    </row>
    <row r="317" spans="1:3" x14ac:dyDescent="0.2">
      <c r="A317" t="str">
        <f t="shared" si="8"/>
        <v>nil</v>
      </c>
      <c r="C317" t="str">
        <f t="shared" si="9"/>
        <v/>
      </c>
    </row>
    <row r="318" spans="1:3" x14ac:dyDescent="0.2">
      <c r="A318" t="str">
        <f t="shared" si="8"/>
        <v>doc</v>
      </c>
      <c r="B318" t="s">
        <v>211</v>
      </c>
      <c r="C318" t="str">
        <f t="shared" si="9"/>
        <v>#' @rdname cmp_mmm_ccc</v>
      </c>
    </row>
    <row r="319" spans="1:3" x14ac:dyDescent="0.2">
      <c r="A319" t="str">
        <f t="shared" si="8"/>
        <v>doc</v>
      </c>
      <c r="B319" t="s">
        <v>0</v>
      </c>
      <c r="C319" t="str">
        <f t="shared" si="9"/>
        <v>#' @export</v>
      </c>
    </row>
    <row r="320" spans="1:3" x14ac:dyDescent="0.2">
      <c r="A320" t="str">
        <f t="shared" si="8"/>
        <v>fun</v>
      </c>
      <c r="B320" t="s">
        <v>76</v>
      </c>
      <c r="C320" t="str">
        <f t="shared" si="9"/>
        <v>cmp_ngw_vec &lt;- function(x) {cmp_mmm_ccc(x, 'ngw', 'vec')}</v>
      </c>
    </row>
    <row r="321" spans="1:3" x14ac:dyDescent="0.2">
      <c r="A321" t="str">
        <f t="shared" si="8"/>
        <v>nil</v>
      </c>
      <c r="C321" t="str">
        <f t="shared" si="9"/>
        <v/>
      </c>
    </row>
    <row r="322" spans="1:3" x14ac:dyDescent="0.2">
      <c r="A322" t="str">
        <f t="shared" si="8"/>
        <v>doc</v>
      </c>
      <c r="B322" t="s">
        <v>211</v>
      </c>
      <c r="C322" t="str">
        <f t="shared" si="9"/>
        <v>#' @rdname cmp_mmm_ccc</v>
      </c>
    </row>
    <row r="323" spans="1:3" x14ac:dyDescent="0.2">
      <c r="A323" t="str">
        <f t="shared" ref="A323:A386" si="10">IF(LEFT(B323,1)="#","doc",IF(B323="","nil","fun"))</f>
        <v>doc</v>
      </c>
      <c r="B323" t="s">
        <v>0</v>
      </c>
      <c r="C323" t="str">
        <f t="shared" ref="C323:C386" si="11">IF(A323="nil","",IF(A323="doc",B323,IF(A323="fun",LEFT(B323,11)&amp;" &lt;- function(x) {cmp_mmm_ccc(x, '"&amp;MID(B323,5,3)&amp;"', '"&amp;MID(B323,9,3)&amp;"')}","")))</f>
        <v>#' @export</v>
      </c>
    </row>
    <row r="324" spans="1:3" x14ac:dyDescent="0.2">
      <c r="A324" t="str">
        <f t="shared" si="10"/>
        <v>fun</v>
      </c>
      <c r="B324" t="s">
        <v>77</v>
      </c>
      <c r="C324" t="str">
        <f t="shared" si="11"/>
        <v>cmp_nng_arr &lt;- function(x) {cmp_mmm_ccc(x, 'nng', 'arr')}</v>
      </c>
    </row>
    <row r="325" spans="1:3" x14ac:dyDescent="0.2">
      <c r="A325" t="str">
        <f t="shared" si="10"/>
        <v>nil</v>
      </c>
      <c r="C325" t="str">
        <f t="shared" si="11"/>
        <v/>
      </c>
    </row>
    <row r="326" spans="1:3" x14ac:dyDescent="0.2">
      <c r="A326" t="str">
        <f t="shared" si="10"/>
        <v>doc</v>
      </c>
      <c r="B326" t="s">
        <v>211</v>
      </c>
      <c r="C326" t="str">
        <f t="shared" si="11"/>
        <v>#' @rdname cmp_mmm_ccc</v>
      </c>
    </row>
    <row r="327" spans="1:3" x14ac:dyDescent="0.2">
      <c r="A327" t="str">
        <f t="shared" si="10"/>
        <v>doc</v>
      </c>
      <c r="B327" t="s">
        <v>0</v>
      </c>
      <c r="C327" t="str">
        <f t="shared" si="11"/>
        <v>#' @export</v>
      </c>
    </row>
    <row r="328" spans="1:3" x14ac:dyDescent="0.2">
      <c r="A328" t="str">
        <f t="shared" si="10"/>
        <v>fun</v>
      </c>
      <c r="B328" t="s">
        <v>78</v>
      </c>
      <c r="C328" t="str">
        <f t="shared" si="11"/>
        <v>cmp_nng_gen &lt;- function(x) {cmp_mmm_ccc(x, 'nng', 'gen')}</v>
      </c>
    </row>
    <row r="329" spans="1:3" x14ac:dyDescent="0.2">
      <c r="A329" t="str">
        <f t="shared" si="10"/>
        <v>nil</v>
      </c>
      <c r="C329" t="str">
        <f t="shared" si="11"/>
        <v/>
      </c>
    </row>
    <row r="330" spans="1:3" x14ac:dyDescent="0.2">
      <c r="A330" t="str">
        <f t="shared" si="10"/>
        <v>doc</v>
      </c>
      <c r="B330" t="s">
        <v>211</v>
      </c>
      <c r="C330" t="str">
        <f t="shared" si="11"/>
        <v>#' @rdname cmp_mmm_ccc</v>
      </c>
    </row>
    <row r="331" spans="1:3" x14ac:dyDescent="0.2">
      <c r="A331" t="str">
        <f t="shared" si="10"/>
        <v>doc</v>
      </c>
      <c r="B331" t="s">
        <v>0</v>
      </c>
      <c r="C331" t="str">
        <f t="shared" si="11"/>
        <v>#' @export</v>
      </c>
    </row>
    <row r="332" spans="1:3" x14ac:dyDescent="0.2">
      <c r="A332" t="str">
        <f t="shared" si="10"/>
        <v>fun</v>
      </c>
      <c r="B332" t="s">
        <v>79</v>
      </c>
      <c r="C332" t="str">
        <f t="shared" si="11"/>
        <v>cmp_nng_dtf &lt;- function(x) {cmp_mmm_ccc(x, 'nng', 'dtf')}</v>
      </c>
    </row>
    <row r="333" spans="1:3" x14ac:dyDescent="0.2">
      <c r="A333" t="str">
        <f t="shared" si="10"/>
        <v>nil</v>
      </c>
      <c r="C333" t="str">
        <f t="shared" si="11"/>
        <v/>
      </c>
    </row>
    <row r="334" spans="1:3" x14ac:dyDescent="0.2">
      <c r="A334" t="str">
        <f t="shared" si="10"/>
        <v>doc</v>
      </c>
      <c r="B334" t="s">
        <v>211</v>
      </c>
      <c r="C334" t="str">
        <f t="shared" si="11"/>
        <v>#' @rdname cmp_mmm_ccc</v>
      </c>
    </row>
    <row r="335" spans="1:3" x14ac:dyDescent="0.2">
      <c r="A335" t="str">
        <f t="shared" si="10"/>
        <v>doc</v>
      </c>
      <c r="B335" t="s">
        <v>0</v>
      </c>
      <c r="C335" t="str">
        <f t="shared" si="11"/>
        <v>#' @export</v>
      </c>
    </row>
    <row r="336" spans="1:3" x14ac:dyDescent="0.2">
      <c r="A336" t="str">
        <f t="shared" si="10"/>
        <v>fun</v>
      </c>
      <c r="B336" t="s">
        <v>80</v>
      </c>
      <c r="C336" t="str">
        <f t="shared" si="11"/>
        <v>cmp_nng_vls &lt;- function(x) {cmp_mmm_ccc(x, 'nng', 'vls')}</v>
      </c>
    </row>
    <row r="337" spans="1:3" x14ac:dyDescent="0.2">
      <c r="A337" t="str">
        <f t="shared" si="10"/>
        <v>nil</v>
      </c>
      <c r="C337" t="str">
        <f t="shared" si="11"/>
        <v/>
      </c>
    </row>
    <row r="338" spans="1:3" x14ac:dyDescent="0.2">
      <c r="A338" t="str">
        <f t="shared" si="10"/>
        <v>doc</v>
      </c>
      <c r="B338" t="s">
        <v>211</v>
      </c>
      <c r="C338" t="str">
        <f t="shared" si="11"/>
        <v>#' @rdname cmp_mmm_ccc</v>
      </c>
    </row>
    <row r="339" spans="1:3" x14ac:dyDescent="0.2">
      <c r="A339" t="str">
        <f t="shared" si="10"/>
        <v>doc</v>
      </c>
      <c r="B339" t="s">
        <v>0</v>
      </c>
      <c r="C339" t="str">
        <f t="shared" si="11"/>
        <v>#' @export</v>
      </c>
    </row>
    <row r="340" spans="1:3" x14ac:dyDescent="0.2">
      <c r="A340" t="str">
        <f t="shared" si="10"/>
        <v>fun</v>
      </c>
      <c r="B340" t="s">
        <v>81</v>
      </c>
      <c r="C340" t="str">
        <f t="shared" si="11"/>
        <v>cmp_nng_mat &lt;- function(x) {cmp_mmm_ccc(x, 'nng', 'mat')}</v>
      </c>
    </row>
    <row r="341" spans="1:3" x14ac:dyDescent="0.2">
      <c r="A341" t="str">
        <f t="shared" si="10"/>
        <v>nil</v>
      </c>
      <c r="C341" t="str">
        <f t="shared" si="11"/>
        <v/>
      </c>
    </row>
    <row r="342" spans="1:3" x14ac:dyDescent="0.2">
      <c r="A342" t="str">
        <f t="shared" si="10"/>
        <v>doc</v>
      </c>
      <c r="B342" t="s">
        <v>211</v>
      </c>
      <c r="C342" t="str">
        <f t="shared" si="11"/>
        <v>#' @rdname cmp_mmm_ccc</v>
      </c>
    </row>
    <row r="343" spans="1:3" x14ac:dyDescent="0.2">
      <c r="A343" t="str">
        <f t="shared" si="10"/>
        <v>doc</v>
      </c>
      <c r="B343" t="s">
        <v>0</v>
      </c>
      <c r="C343" t="str">
        <f t="shared" si="11"/>
        <v>#' @export</v>
      </c>
    </row>
    <row r="344" spans="1:3" x14ac:dyDescent="0.2">
      <c r="A344" t="str">
        <f t="shared" si="10"/>
        <v>fun</v>
      </c>
      <c r="B344" t="s">
        <v>82</v>
      </c>
      <c r="C344" t="str">
        <f t="shared" si="11"/>
        <v>cmp_nng_mvc &lt;- function(x) {cmp_mmm_ccc(x, 'nng', 'mvc')}</v>
      </c>
    </row>
    <row r="345" spans="1:3" x14ac:dyDescent="0.2">
      <c r="A345" t="str">
        <f t="shared" si="10"/>
        <v>nil</v>
      </c>
      <c r="C345" t="str">
        <f t="shared" si="11"/>
        <v/>
      </c>
    </row>
    <row r="346" spans="1:3" x14ac:dyDescent="0.2">
      <c r="A346" t="str">
        <f t="shared" si="10"/>
        <v>doc</v>
      </c>
      <c r="B346" t="s">
        <v>211</v>
      </c>
      <c r="C346" t="str">
        <f t="shared" si="11"/>
        <v>#' @rdname cmp_mmm_ccc</v>
      </c>
    </row>
    <row r="347" spans="1:3" x14ac:dyDescent="0.2">
      <c r="A347" t="str">
        <f t="shared" si="10"/>
        <v>doc</v>
      </c>
      <c r="B347" t="s">
        <v>0</v>
      </c>
      <c r="C347" t="str">
        <f t="shared" si="11"/>
        <v>#' @export</v>
      </c>
    </row>
    <row r="348" spans="1:3" x14ac:dyDescent="0.2">
      <c r="A348" t="str">
        <f t="shared" si="10"/>
        <v>fun</v>
      </c>
      <c r="B348" t="s">
        <v>83</v>
      </c>
      <c r="C348" t="str">
        <f t="shared" si="11"/>
        <v>cmp_nng_scl &lt;- function(x) {cmp_mmm_ccc(x, 'nng', 'scl')}</v>
      </c>
    </row>
    <row r="349" spans="1:3" x14ac:dyDescent="0.2">
      <c r="A349" t="str">
        <f t="shared" si="10"/>
        <v>nil</v>
      </c>
      <c r="C349" t="str">
        <f t="shared" si="11"/>
        <v/>
      </c>
    </row>
    <row r="350" spans="1:3" x14ac:dyDescent="0.2">
      <c r="A350" t="str">
        <f t="shared" si="10"/>
        <v>doc</v>
      </c>
      <c r="B350" t="s">
        <v>211</v>
      </c>
      <c r="C350" t="str">
        <f t="shared" si="11"/>
        <v>#' @rdname cmp_mmm_ccc</v>
      </c>
    </row>
    <row r="351" spans="1:3" x14ac:dyDescent="0.2">
      <c r="A351" t="str">
        <f t="shared" si="10"/>
        <v>doc</v>
      </c>
      <c r="B351" t="s">
        <v>0</v>
      </c>
      <c r="C351" t="str">
        <f t="shared" si="11"/>
        <v>#' @export</v>
      </c>
    </row>
    <row r="352" spans="1:3" x14ac:dyDescent="0.2">
      <c r="A352" t="str">
        <f t="shared" si="10"/>
        <v>fun</v>
      </c>
      <c r="B352" t="s">
        <v>84</v>
      </c>
      <c r="C352" t="str">
        <f t="shared" si="11"/>
        <v>cmp_nng_vec &lt;- function(x) {cmp_mmm_ccc(x, 'nng', 'vec')}</v>
      </c>
    </row>
    <row r="353" spans="1:3" x14ac:dyDescent="0.2">
      <c r="A353" t="str">
        <f t="shared" si="10"/>
        <v>nil</v>
      </c>
      <c r="C353" t="str">
        <f t="shared" si="11"/>
        <v/>
      </c>
    </row>
    <row r="354" spans="1:3" x14ac:dyDescent="0.2">
      <c r="A354" t="str">
        <f t="shared" si="10"/>
        <v>doc</v>
      </c>
      <c r="B354" t="s">
        <v>211</v>
      </c>
      <c r="C354" t="str">
        <f t="shared" si="11"/>
        <v>#' @rdname cmp_mmm_ccc</v>
      </c>
    </row>
    <row r="355" spans="1:3" x14ac:dyDescent="0.2">
      <c r="A355" t="str">
        <f t="shared" si="10"/>
        <v>doc</v>
      </c>
      <c r="B355" t="s">
        <v>0</v>
      </c>
      <c r="C355" t="str">
        <f t="shared" si="11"/>
        <v>#' @export</v>
      </c>
    </row>
    <row r="356" spans="1:3" x14ac:dyDescent="0.2">
      <c r="A356" t="str">
        <f t="shared" si="10"/>
        <v>fun</v>
      </c>
      <c r="B356" t="s">
        <v>85</v>
      </c>
      <c r="C356" t="str">
        <f t="shared" si="11"/>
        <v>cmp_nnw_arr &lt;- function(x) {cmp_mmm_ccc(x, 'nnw', 'arr')}</v>
      </c>
    </row>
    <row r="357" spans="1:3" x14ac:dyDescent="0.2">
      <c r="A357" t="str">
        <f t="shared" si="10"/>
        <v>nil</v>
      </c>
      <c r="C357" t="str">
        <f t="shared" si="11"/>
        <v/>
      </c>
    </row>
    <row r="358" spans="1:3" x14ac:dyDescent="0.2">
      <c r="A358" t="str">
        <f t="shared" si="10"/>
        <v>doc</v>
      </c>
      <c r="B358" t="s">
        <v>211</v>
      </c>
      <c r="C358" t="str">
        <f t="shared" si="11"/>
        <v>#' @rdname cmp_mmm_ccc</v>
      </c>
    </row>
    <row r="359" spans="1:3" x14ac:dyDescent="0.2">
      <c r="A359" t="str">
        <f t="shared" si="10"/>
        <v>doc</v>
      </c>
      <c r="B359" t="s">
        <v>0</v>
      </c>
      <c r="C359" t="str">
        <f t="shared" si="11"/>
        <v>#' @export</v>
      </c>
    </row>
    <row r="360" spans="1:3" x14ac:dyDescent="0.2">
      <c r="A360" t="str">
        <f t="shared" si="10"/>
        <v>fun</v>
      </c>
      <c r="B360" t="s">
        <v>86</v>
      </c>
      <c r="C360" t="str">
        <f t="shared" si="11"/>
        <v>cmp_nnw_gen &lt;- function(x) {cmp_mmm_ccc(x, 'nnw', 'gen')}</v>
      </c>
    </row>
    <row r="361" spans="1:3" x14ac:dyDescent="0.2">
      <c r="A361" t="str">
        <f t="shared" si="10"/>
        <v>nil</v>
      </c>
      <c r="C361" t="str">
        <f t="shared" si="11"/>
        <v/>
      </c>
    </row>
    <row r="362" spans="1:3" x14ac:dyDescent="0.2">
      <c r="A362" t="str">
        <f t="shared" si="10"/>
        <v>doc</v>
      </c>
      <c r="B362" t="s">
        <v>211</v>
      </c>
      <c r="C362" t="str">
        <f t="shared" si="11"/>
        <v>#' @rdname cmp_mmm_ccc</v>
      </c>
    </row>
    <row r="363" spans="1:3" x14ac:dyDescent="0.2">
      <c r="A363" t="str">
        <f t="shared" si="10"/>
        <v>doc</v>
      </c>
      <c r="B363" t="s">
        <v>0</v>
      </c>
      <c r="C363" t="str">
        <f t="shared" si="11"/>
        <v>#' @export</v>
      </c>
    </row>
    <row r="364" spans="1:3" x14ac:dyDescent="0.2">
      <c r="A364" t="str">
        <f t="shared" si="10"/>
        <v>fun</v>
      </c>
      <c r="B364" t="s">
        <v>87</v>
      </c>
      <c r="C364" t="str">
        <f t="shared" si="11"/>
        <v>cmp_nnw_dtf &lt;- function(x) {cmp_mmm_ccc(x, 'nnw', 'dtf')}</v>
      </c>
    </row>
    <row r="365" spans="1:3" x14ac:dyDescent="0.2">
      <c r="A365" t="str">
        <f t="shared" si="10"/>
        <v>nil</v>
      </c>
      <c r="C365" t="str">
        <f t="shared" si="11"/>
        <v/>
      </c>
    </row>
    <row r="366" spans="1:3" x14ac:dyDescent="0.2">
      <c r="A366" t="str">
        <f t="shared" si="10"/>
        <v>doc</v>
      </c>
      <c r="B366" t="s">
        <v>211</v>
      </c>
      <c r="C366" t="str">
        <f t="shared" si="11"/>
        <v>#' @rdname cmp_mmm_ccc</v>
      </c>
    </row>
    <row r="367" spans="1:3" x14ac:dyDescent="0.2">
      <c r="A367" t="str">
        <f t="shared" si="10"/>
        <v>doc</v>
      </c>
      <c r="B367" t="s">
        <v>0</v>
      </c>
      <c r="C367" t="str">
        <f t="shared" si="11"/>
        <v>#' @export</v>
      </c>
    </row>
    <row r="368" spans="1:3" x14ac:dyDescent="0.2">
      <c r="A368" t="str">
        <f t="shared" si="10"/>
        <v>fun</v>
      </c>
      <c r="B368" t="s">
        <v>88</v>
      </c>
      <c r="C368" t="str">
        <f t="shared" si="11"/>
        <v>cmp_nnw_vls &lt;- function(x) {cmp_mmm_ccc(x, 'nnw', 'vls')}</v>
      </c>
    </row>
    <row r="369" spans="1:3" x14ac:dyDescent="0.2">
      <c r="A369" t="str">
        <f t="shared" si="10"/>
        <v>nil</v>
      </c>
      <c r="C369" t="str">
        <f t="shared" si="11"/>
        <v/>
      </c>
    </row>
    <row r="370" spans="1:3" x14ac:dyDescent="0.2">
      <c r="A370" t="str">
        <f t="shared" si="10"/>
        <v>doc</v>
      </c>
      <c r="B370" t="s">
        <v>211</v>
      </c>
      <c r="C370" t="str">
        <f t="shared" si="11"/>
        <v>#' @rdname cmp_mmm_ccc</v>
      </c>
    </row>
    <row r="371" spans="1:3" x14ac:dyDescent="0.2">
      <c r="A371" t="str">
        <f t="shared" si="10"/>
        <v>doc</v>
      </c>
      <c r="B371" t="s">
        <v>0</v>
      </c>
      <c r="C371" t="str">
        <f t="shared" si="11"/>
        <v>#' @export</v>
      </c>
    </row>
    <row r="372" spans="1:3" x14ac:dyDescent="0.2">
      <c r="A372" t="str">
        <f t="shared" si="10"/>
        <v>fun</v>
      </c>
      <c r="B372" t="s">
        <v>89</v>
      </c>
      <c r="C372" t="str">
        <f t="shared" si="11"/>
        <v>cmp_nnw_mat &lt;- function(x) {cmp_mmm_ccc(x, 'nnw', 'mat')}</v>
      </c>
    </row>
    <row r="373" spans="1:3" x14ac:dyDescent="0.2">
      <c r="A373" t="str">
        <f t="shared" si="10"/>
        <v>nil</v>
      </c>
      <c r="C373" t="str">
        <f t="shared" si="11"/>
        <v/>
      </c>
    </row>
    <row r="374" spans="1:3" x14ac:dyDescent="0.2">
      <c r="A374" t="str">
        <f t="shared" si="10"/>
        <v>doc</v>
      </c>
      <c r="B374" t="s">
        <v>211</v>
      </c>
      <c r="C374" t="str">
        <f t="shared" si="11"/>
        <v>#' @rdname cmp_mmm_ccc</v>
      </c>
    </row>
    <row r="375" spans="1:3" x14ac:dyDescent="0.2">
      <c r="A375" t="str">
        <f t="shared" si="10"/>
        <v>doc</v>
      </c>
      <c r="B375" t="s">
        <v>0</v>
      </c>
      <c r="C375" t="str">
        <f t="shared" si="11"/>
        <v>#' @export</v>
      </c>
    </row>
    <row r="376" spans="1:3" x14ac:dyDescent="0.2">
      <c r="A376" t="str">
        <f t="shared" si="10"/>
        <v>fun</v>
      </c>
      <c r="B376" t="s">
        <v>90</v>
      </c>
      <c r="C376" t="str">
        <f t="shared" si="11"/>
        <v>cmp_nnw_mvc &lt;- function(x) {cmp_mmm_ccc(x, 'nnw', 'mvc')}</v>
      </c>
    </row>
    <row r="377" spans="1:3" x14ac:dyDescent="0.2">
      <c r="A377" t="str">
        <f t="shared" si="10"/>
        <v>nil</v>
      </c>
      <c r="C377" t="str">
        <f t="shared" si="11"/>
        <v/>
      </c>
    </row>
    <row r="378" spans="1:3" x14ac:dyDescent="0.2">
      <c r="A378" t="str">
        <f t="shared" si="10"/>
        <v>doc</v>
      </c>
      <c r="B378" t="s">
        <v>211</v>
      </c>
      <c r="C378" t="str">
        <f t="shared" si="11"/>
        <v>#' @rdname cmp_mmm_ccc</v>
      </c>
    </row>
    <row r="379" spans="1:3" x14ac:dyDescent="0.2">
      <c r="A379" t="str">
        <f t="shared" si="10"/>
        <v>doc</v>
      </c>
      <c r="B379" t="s">
        <v>0</v>
      </c>
      <c r="C379" t="str">
        <f t="shared" si="11"/>
        <v>#' @export</v>
      </c>
    </row>
    <row r="380" spans="1:3" x14ac:dyDescent="0.2">
      <c r="A380" t="str">
        <f t="shared" si="10"/>
        <v>fun</v>
      </c>
      <c r="B380" t="s">
        <v>91</v>
      </c>
      <c r="C380" t="str">
        <f t="shared" si="11"/>
        <v>cmp_nnw_scl &lt;- function(x) {cmp_mmm_ccc(x, 'nnw', 'scl')}</v>
      </c>
    </row>
    <row r="381" spans="1:3" x14ac:dyDescent="0.2">
      <c r="A381" t="str">
        <f t="shared" si="10"/>
        <v>nil</v>
      </c>
      <c r="C381" t="str">
        <f t="shared" si="11"/>
        <v/>
      </c>
    </row>
    <row r="382" spans="1:3" x14ac:dyDescent="0.2">
      <c r="A382" t="str">
        <f t="shared" si="10"/>
        <v>doc</v>
      </c>
      <c r="B382" t="s">
        <v>211</v>
      </c>
      <c r="C382" t="str">
        <f t="shared" si="11"/>
        <v>#' @rdname cmp_mmm_ccc</v>
      </c>
    </row>
    <row r="383" spans="1:3" x14ac:dyDescent="0.2">
      <c r="A383" t="str">
        <f t="shared" si="10"/>
        <v>doc</v>
      </c>
      <c r="B383" t="s">
        <v>0</v>
      </c>
      <c r="C383" t="str">
        <f t="shared" si="11"/>
        <v>#' @export</v>
      </c>
    </row>
    <row r="384" spans="1:3" x14ac:dyDescent="0.2">
      <c r="A384" t="str">
        <f t="shared" si="10"/>
        <v>fun</v>
      </c>
      <c r="B384" t="s">
        <v>92</v>
      </c>
      <c r="C384" t="str">
        <f t="shared" si="11"/>
        <v>cmp_nnw_vec &lt;- function(x) {cmp_mmm_ccc(x, 'nnw', 'vec')}</v>
      </c>
    </row>
    <row r="385" spans="1:3" x14ac:dyDescent="0.2">
      <c r="A385" t="str">
        <f t="shared" si="10"/>
        <v>nil</v>
      </c>
      <c r="C385" t="str">
        <f t="shared" si="11"/>
        <v/>
      </c>
    </row>
    <row r="386" spans="1:3" x14ac:dyDescent="0.2">
      <c r="A386" t="str">
        <f t="shared" si="10"/>
        <v>doc</v>
      </c>
      <c r="B386" t="s">
        <v>211</v>
      </c>
      <c r="C386" t="str">
        <f t="shared" si="11"/>
        <v>#' @rdname cmp_mmm_ccc</v>
      </c>
    </row>
    <row r="387" spans="1:3" x14ac:dyDescent="0.2">
      <c r="A387" t="str">
        <f t="shared" ref="A387:A450" si="12">IF(LEFT(B387,1)="#","doc",IF(B387="","nil","fun"))</f>
        <v>doc</v>
      </c>
      <c r="B387" t="s">
        <v>0</v>
      </c>
      <c r="C387" t="str">
        <f t="shared" ref="C387:C450" si="13">IF(A387="nil","",IF(A387="doc",B387,IF(A387="fun",LEFT(B387,11)&amp;" &lt;- function(x) {cmp_mmm_ccc(x, '"&amp;MID(B387,5,3)&amp;"', '"&amp;MID(B387,9,3)&amp;"')}","")))</f>
        <v>#' @export</v>
      </c>
    </row>
    <row r="388" spans="1:3" x14ac:dyDescent="0.2">
      <c r="A388" t="str">
        <f t="shared" si="12"/>
        <v>fun</v>
      </c>
      <c r="B388" t="s">
        <v>93</v>
      </c>
      <c r="C388" t="str">
        <f t="shared" si="13"/>
        <v>cmp_nps_arr &lt;- function(x) {cmp_mmm_ccc(x, 'nps', 'arr')}</v>
      </c>
    </row>
    <row r="389" spans="1:3" x14ac:dyDescent="0.2">
      <c r="A389" t="str">
        <f t="shared" si="12"/>
        <v>nil</v>
      </c>
      <c r="C389" t="str">
        <f t="shared" si="13"/>
        <v/>
      </c>
    </row>
    <row r="390" spans="1:3" x14ac:dyDescent="0.2">
      <c r="A390" t="str">
        <f t="shared" si="12"/>
        <v>doc</v>
      </c>
      <c r="B390" t="s">
        <v>211</v>
      </c>
      <c r="C390" t="str">
        <f t="shared" si="13"/>
        <v>#' @rdname cmp_mmm_ccc</v>
      </c>
    </row>
    <row r="391" spans="1:3" x14ac:dyDescent="0.2">
      <c r="A391" t="str">
        <f t="shared" si="12"/>
        <v>doc</v>
      </c>
      <c r="B391" t="s">
        <v>0</v>
      </c>
      <c r="C391" t="str">
        <f t="shared" si="13"/>
        <v>#' @export</v>
      </c>
    </row>
    <row r="392" spans="1:3" x14ac:dyDescent="0.2">
      <c r="A392" t="str">
        <f t="shared" si="12"/>
        <v>fun</v>
      </c>
      <c r="B392" t="s">
        <v>94</v>
      </c>
      <c r="C392" t="str">
        <f t="shared" si="13"/>
        <v>cmp_nps_gen &lt;- function(x) {cmp_mmm_ccc(x, 'nps', 'gen')}</v>
      </c>
    </row>
    <row r="393" spans="1:3" x14ac:dyDescent="0.2">
      <c r="A393" t="str">
        <f t="shared" si="12"/>
        <v>nil</v>
      </c>
      <c r="C393" t="str">
        <f t="shared" si="13"/>
        <v/>
      </c>
    </row>
    <row r="394" spans="1:3" x14ac:dyDescent="0.2">
      <c r="A394" t="str">
        <f t="shared" si="12"/>
        <v>doc</v>
      </c>
      <c r="B394" t="s">
        <v>211</v>
      </c>
      <c r="C394" t="str">
        <f t="shared" si="13"/>
        <v>#' @rdname cmp_mmm_ccc</v>
      </c>
    </row>
    <row r="395" spans="1:3" x14ac:dyDescent="0.2">
      <c r="A395" t="str">
        <f t="shared" si="12"/>
        <v>doc</v>
      </c>
      <c r="B395" t="s">
        <v>0</v>
      </c>
      <c r="C395" t="str">
        <f t="shared" si="13"/>
        <v>#' @export</v>
      </c>
    </row>
    <row r="396" spans="1:3" x14ac:dyDescent="0.2">
      <c r="A396" t="str">
        <f t="shared" si="12"/>
        <v>fun</v>
      </c>
      <c r="B396" t="s">
        <v>95</v>
      </c>
      <c r="C396" t="str">
        <f t="shared" si="13"/>
        <v>cmp_nps_dtf &lt;- function(x) {cmp_mmm_ccc(x, 'nps', 'dtf')}</v>
      </c>
    </row>
    <row r="397" spans="1:3" x14ac:dyDescent="0.2">
      <c r="A397" t="str">
        <f t="shared" si="12"/>
        <v>nil</v>
      </c>
      <c r="C397" t="str">
        <f t="shared" si="13"/>
        <v/>
      </c>
    </row>
    <row r="398" spans="1:3" x14ac:dyDescent="0.2">
      <c r="A398" t="str">
        <f t="shared" si="12"/>
        <v>doc</v>
      </c>
      <c r="B398" t="s">
        <v>211</v>
      </c>
      <c r="C398" t="str">
        <f t="shared" si="13"/>
        <v>#' @rdname cmp_mmm_ccc</v>
      </c>
    </row>
    <row r="399" spans="1:3" x14ac:dyDescent="0.2">
      <c r="A399" t="str">
        <f t="shared" si="12"/>
        <v>doc</v>
      </c>
      <c r="B399" t="s">
        <v>0</v>
      </c>
      <c r="C399" t="str">
        <f t="shared" si="13"/>
        <v>#' @export</v>
      </c>
    </row>
    <row r="400" spans="1:3" x14ac:dyDescent="0.2">
      <c r="A400" t="str">
        <f t="shared" si="12"/>
        <v>fun</v>
      </c>
      <c r="B400" t="s">
        <v>96</v>
      </c>
      <c r="C400" t="str">
        <f t="shared" si="13"/>
        <v>cmp_nps_vls &lt;- function(x) {cmp_mmm_ccc(x, 'nps', 'vls')}</v>
      </c>
    </row>
    <row r="401" spans="1:3" x14ac:dyDescent="0.2">
      <c r="A401" t="str">
        <f t="shared" si="12"/>
        <v>nil</v>
      </c>
      <c r="C401" t="str">
        <f t="shared" si="13"/>
        <v/>
      </c>
    </row>
    <row r="402" spans="1:3" x14ac:dyDescent="0.2">
      <c r="A402" t="str">
        <f t="shared" si="12"/>
        <v>doc</v>
      </c>
      <c r="B402" t="s">
        <v>211</v>
      </c>
      <c r="C402" t="str">
        <f t="shared" si="13"/>
        <v>#' @rdname cmp_mmm_ccc</v>
      </c>
    </row>
    <row r="403" spans="1:3" x14ac:dyDescent="0.2">
      <c r="A403" t="str">
        <f t="shared" si="12"/>
        <v>doc</v>
      </c>
      <c r="B403" t="s">
        <v>0</v>
      </c>
      <c r="C403" t="str">
        <f t="shared" si="13"/>
        <v>#' @export</v>
      </c>
    </row>
    <row r="404" spans="1:3" x14ac:dyDescent="0.2">
      <c r="A404" t="str">
        <f t="shared" si="12"/>
        <v>fun</v>
      </c>
      <c r="B404" t="s">
        <v>97</v>
      </c>
      <c r="C404" t="str">
        <f t="shared" si="13"/>
        <v>cmp_nps_mat &lt;- function(x) {cmp_mmm_ccc(x, 'nps', 'mat')}</v>
      </c>
    </row>
    <row r="405" spans="1:3" x14ac:dyDescent="0.2">
      <c r="A405" t="str">
        <f t="shared" si="12"/>
        <v>nil</v>
      </c>
      <c r="C405" t="str">
        <f t="shared" si="13"/>
        <v/>
      </c>
    </row>
    <row r="406" spans="1:3" x14ac:dyDescent="0.2">
      <c r="A406" t="str">
        <f t="shared" si="12"/>
        <v>doc</v>
      </c>
      <c r="B406" t="s">
        <v>211</v>
      </c>
      <c r="C406" t="str">
        <f t="shared" si="13"/>
        <v>#' @rdname cmp_mmm_ccc</v>
      </c>
    </row>
    <row r="407" spans="1:3" x14ac:dyDescent="0.2">
      <c r="A407" t="str">
        <f t="shared" si="12"/>
        <v>doc</v>
      </c>
      <c r="B407" t="s">
        <v>0</v>
      </c>
      <c r="C407" t="str">
        <f t="shared" si="13"/>
        <v>#' @export</v>
      </c>
    </row>
    <row r="408" spans="1:3" x14ac:dyDescent="0.2">
      <c r="A408" t="str">
        <f t="shared" si="12"/>
        <v>fun</v>
      </c>
      <c r="B408" t="s">
        <v>98</v>
      </c>
      <c r="C408" t="str">
        <f t="shared" si="13"/>
        <v>cmp_nps_mvc &lt;- function(x) {cmp_mmm_ccc(x, 'nps', 'mvc')}</v>
      </c>
    </row>
    <row r="409" spans="1:3" x14ac:dyDescent="0.2">
      <c r="A409" t="str">
        <f t="shared" si="12"/>
        <v>nil</v>
      </c>
      <c r="C409" t="str">
        <f t="shared" si="13"/>
        <v/>
      </c>
    </row>
    <row r="410" spans="1:3" x14ac:dyDescent="0.2">
      <c r="A410" t="str">
        <f t="shared" si="12"/>
        <v>doc</v>
      </c>
      <c r="B410" t="s">
        <v>211</v>
      </c>
      <c r="C410" t="str">
        <f t="shared" si="13"/>
        <v>#' @rdname cmp_mmm_ccc</v>
      </c>
    </row>
    <row r="411" spans="1:3" x14ac:dyDescent="0.2">
      <c r="A411" t="str">
        <f t="shared" si="12"/>
        <v>doc</v>
      </c>
      <c r="B411" t="s">
        <v>0</v>
      </c>
      <c r="C411" t="str">
        <f t="shared" si="13"/>
        <v>#' @export</v>
      </c>
    </row>
    <row r="412" spans="1:3" x14ac:dyDescent="0.2">
      <c r="A412" t="str">
        <f t="shared" si="12"/>
        <v>fun</v>
      </c>
      <c r="B412" t="s">
        <v>99</v>
      </c>
      <c r="C412" t="str">
        <f t="shared" si="13"/>
        <v>cmp_nps_scl &lt;- function(x) {cmp_mmm_ccc(x, 'nps', 'scl')}</v>
      </c>
    </row>
    <row r="413" spans="1:3" x14ac:dyDescent="0.2">
      <c r="A413" t="str">
        <f t="shared" si="12"/>
        <v>nil</v>
      </c>
      <c r="C413" t="str">
        <f t="shared" si="13"/>
        <v/>
      </c>
    </row>
    <row r="414" spans="1:3" x14ac:dyDescent="0.2">
      <c r="A414" t="str">
        <f t="shared" si="12"/>
        <v>doc</v>
      </c>
      <c r="B414" t="s">
        <v>211</v>
      </c>
      <c r="C414" t="str">
        <f t="shared" si="13"/>
        <v>#' @rdname cmp_mmm_ccc</v>
      </c>
    </row>
    <row r="415" spans="1:3" x14ac:dyDescent="0.2">
      <c r="A415" t="str">
        <f t="shared" si="12"/>
        <v>doc</v>
      </c>
      <c r="B415" t="s">
        <v>0</v>
      </c>
      <c r="C415" t="str">
        <f t="shared" si="13"/>
        <v>#' @export</v>
      </c>
    </row>
    <row r="416" spans="1:3" x14ac:dyDescent="0.2">
      <c r="A416" t="str">
        <f t="shared" si="12"/>
        <v>fun</v>
      </c>
      <c r="B416" t="s">
        <v>100</v>
      </c>
      <c r="C416" t="str">
        <f t="shared" si="13"/>
        <v>cmp_nps_vec &lt;- function(x) {cmp_mmm_ccc(x, 'nps', 'vec')}</v>
      </c>
    </row>
    <row r="417" spans="1:3" x14ac:dyDescent="0.2">
      <c r="A417" t="str">
        <f t="shared" si="12"/>
        <v>nil</v>
      </c>
      <c r="C417" t="str">
        <f t="shared" si="13"/>
        <v/>
      </c>
    </row>
    <row r="418" spans="1:3" x14ac:dyDescent="0.2">
      <c r="A418" t="str">
        <f t="shared" si="12"/>
        <v>doc</v>
      </c>
      <c r="B418" t="s">
        <v>211</v>
      </c>
      <c r="C418" t="str">
        <f t="shared" si="13"/>
        <v>#' @rdname cmp_mmm_ccc</v>
      </c>
    </row>
    <row r="419" spans="1:3" x14ac:dyDescent="0.2">
      <c r="A419" t="str">
        <f t="shared" si="12"/>
        <v>doc</v>
      </c>
      <c r="B419" t="s">
        <v>0</v>
      </c>
      <c r="C419" t="str">
        <f t="shared" si="13"/>
        <v>#' @export</v>
      </c>
    </row>
    <row r="420" spans="1:3" x14ac:dyDescent="0.2">
      <c r="A420" t="str">
        <f t="shared" si="12"/>
        <v>fun</v>
      </c>
      <c r="B420" t="s">
        <v>101</v>
      </c>
      <c r="C420" t="str">
        <f t="shared" si="13"/>
        <v>cmp_npw_arr &lt;- function(x) {cmp_mmm_ccc(x, 'npw', 'arr')}</v>
      </c>
    </row>
    <row r="421" spans="1:3" x14ac:dyDescent="0.2">
      <c r="A421" t="str">
        <f t="shared" si="12"/>
        <v>nil</v>
      </c>
      <c r="C421" t="str">
        <f t="shared" si="13"/>
        <v/>
      </c>
    </row>
    <row r="422" spans="1:3" x14ac:dyDescent="0.2">
      <c r="A422" t="str">
        <f t="shared" si="12"/>
        <v>doc</v>
      </c>
      <c r="B422" t="s">
        <v>211</v>
      </c>
      <c r="C422" t="str">
        <f t="shared" si="13"/>
        <v>#' @rdname cmp_mmm_ccc</v>
      </c>
    </row>
    <row r="423" spans="1:3" x14ac:dyDescent="0.2">
      <c r="A423" t="str">
        <f t="shared" si="12"/>
        <v>doc</v>
      </c>
      <c r="B423" t="s">
        <v>0</v>
      </c>
      <c r="C423" t="str">
        <f t="shared" si="13"/>
        <v>#' @export</v>
      </c>
    </row>
    <row r="424" spans="1:3" x14ac:dyDescent="0.2">
      <c r="A424" t="str">
        <f t="shared" si="12"/>
        <v>fun</v>
      </c>
      <c r="B424" t="s">
        <v>102</v>
      </c>
      <c r="C424" t="str">
        <f t="shared" si="13"/>
        <v>cmp_npw_gen &lt;- function(x) {cmp_mmm_ccc(x, 'npw', 'gen')}</v>
      </c>
    </row>
    <row r="425" spans="1:3" x14ac:dyDescent="0.2">
      <c r="A425" t="str">
        <f t="shared" si="12"/>
        <v>nil</v>
      </c>
      <c r="C425" t="str">
        <f t="shared" si="13"/>
        <v/>
      </c>
    </row>
    <row r="426" spans="1:3" x14ac:dyDescent="0.2">
      <c r="A426" t="str">
        <f t="shared" si="12"/>
        <v>doc</v>
      </c>
      <c r="B426" t="s">
        <v>211</v>
      </c>
      <c r="C426" t="str">
        <f t="shared" si="13"/>
        <v>#' @rdname cmp_mmm_ccc</v>
      </c>
    </row>
    <row r="427" spans="1:3" x14ac:dyDescent="0.2">
      <c r="A427" t="str">
        <f t="shared" si="12"/>
        <v>doc</v>
      </c>
      <c r="B427" t="s">
        <v>0</v>
      </c>
      <c r="C427" t="str">
        <f t="shared" si="13"/>
        <v>#' @export</v>
      </c>
    </row>
    <row r="428" spans="1:3" x14ac:dyDescent="0.2">
      <c r="A428" t="str">
        <f t="shared" si="12"/>
        <v>fun</v>
      </c>
      <c r="B428" t="s">
        <v>103</v>
      </c>
      <c r="C428" t="str">
        <f t="shared" si="13"/>
        <v>cmp_npw_dtf &lt;- function(x) {cmp_mmm_ccc(x, 'npw', 'dtf')}</v>
      </c>
    </row>
    <row r="429" spans="1:3" x14ac:dyDescent="0.2">
      <c r="A429" t="str">
        <f t="shared" si="12"/>
        <v>nil</v>
      </c>
      <c r="C429" t="str">
        <f t="shared" si="13"/>
        <v/>
      </c>
    </row>
    <row r="430" spans="1:3" x14ac:dyDescent="0.2">
      <c r="A430" t="str">
        <f t="shared" si="12"/>
        <v>doc</v>
      </c>
      <c r="B430" t="s">
        <v>211</v>
      </c>
      <c r="C430" t="str">
        <f t="shared" si="13"/>
        <v>#' @rdname cmp_mmm_ccc</v>
      </c>
    </row>
    <row r="431" spans="1:3" x14ac:dyDescent="0.2">
      <c r="A431" t="str">
        <f t="shared" si="12"/>
        <v>doc</v>
      </c>
      <c r="B431" t="s">
        <v>0</v>
      </c>
      <c r="C431" t="str">
        <f t="shared" si="13"/>
        <v>#' @export</v>
      </c>
    </row>
    <row r="432" spans="1:3" x14ac:dyDescent="0.2">
      <c r="A432" t="str">
        <f t="shared" si="12"/>
        <v>fun</v>
      </c>
      <c r="B432" t="s">
        <v>104</v>
      </c>
      <c r="C432" t="str">
        <f t="shared" si="13"/>
        <v>cmp_npw_vls &lt;- function(x) {cmp_mmm_ccc(x, 'npw', 'vls')}</v>
      </c>
    </row>
    <row r="433" spans="1:3" x14ac:dyDescent="0.2">
      <c r="A433" t="str">
        <f t="shared" si="12"/>
        <v>nil</v>
      </c>
      <c r="C433" t="str">
        <f t="shared" si="13"/>
        <v/>
      </c>
    </row>
    <row r="434" spans="1:3" x14ac:dyDescent="0.2">
      <c r="A434" t="str">
        <f t="shared" si="12"/>
        <v>doc</v>
      </c>
      <c r="B434" t="s">
        <v>211</v>
      </c>
      <c r="C434" t="str">
        <f t="shared" si="13"/>
        <v>#' @rdname cmp_mmm_ccc</v>
      </c>
    </row>
    <row r="435" spans="1:3" x14ac:dyDescent="0.2">
      <c r="A435" t="str">
        <f t="shared" si="12"/>
        <v>doc</v>
      </c>
      <c r="B435" t="s">
        <v>0</v>
      </c>
      <c r="C435" t="str">
        <f t="shared" si="13"/>
        <v>#' @export</v>
      </c>
    </row>
    <row r="436" spans="1:3" x14ac:dyDescent="0.2">
      <c r="A436" t="str">
        <f t="shared" si="12"/>
        <v>fun</v>
      </c>
      <c r="B436" t="s">
        <v>105</v>
      </c>
      <c r="C436" t="str">
        <f t="shared" si="13"/>
        <v>cmp_npw_mat &lt;- function(x) {cmp_mmm_ccc(x, 'npw', 'mat')}</v>
      </c>
    </row>
    <row r="437" spans="1:3" x14ac:dyDescent="0.2">
      <c r="A437" t="str">
        <f t="shared" si="12"/>
        <v>nil</v>
      </c>
      <c r="C437" t="str">
        <f t="shared" si="13"/>
        <v/>
      </c>
    </row>
    <row r="438" spans="1:3" x14ac:dyDescent="0.2">
      <c r="A438" t="str">
        <f t="shared" si="12"/>
        <v>doc</v>
      </c>
      <c r="B438" t="s">
        <v>211</v>
      </c>
      <c r="C438" t="str">
        <f t="shared" si="13"/>
        <v>#' @rdname cmp_mmm_ccc</v>
      </c>
    </row>
    <row r="439" spans="1:3" x14ac:dyDescent="0.2">
      <c r="A439" t="str">
        <f t="shared" si="12"/>
        <v>doc</v>
      </c>
      <c r="B439" t="s">
        <v>0</v>
      </c>
      <c r="C439" t="str">
        <f t="shared" si="13"/>
        <v>#' @export</v>
      </c>
    </row>
    <row r="440" spans="1:3" x14ac:dyDescent="0.2">
      <c r="A440" t="str">
        <f t="shared" si="12"/>
        <v>fun</v>
      </c>
      <c r="B440" t="s">
        <v>106</v>
      </c>
      <c r="C440" t="str">
        <f t="shared" si="13"/>
        <v>cmp_npw_mvc &lt;- function(x) {cmp_mmm_ccc(x, 'npw', 'mvc')}</v>
      </c>
    </row>
    <row r="441" spans="1:3" x14ac:dyDescent="0.2">
      <c r="A441" t="str">
        <f t="shared" si="12"/>
        <v>nil</v>
      </c>
      <c r="C441" t="str">
        <f t="shared" si="13"/>
        <v/>
      </c>
    </row>
    <row r="442" spans="1:3" x14ac:dyDescent="0.2">
      <c r="A442" t="str">
        <f t="shared" si="12"/>
        <v>doc</v>
      </c>
      <c r="B442" t="s">
        <v>211</v>
      </c>
      <c r="C442" t="str">
        <f t="shared" si="13"/>
        <v>#' @rdname cmp_mmm_ccc</v>
      </c>
    </row>
    <row r="443" spans="1:3" x14ac:dyDescent="0.2">
      <c r="A443" t="str">
        <f t="shared" si="12"/>
        <v>doc</v>
      </c>
      <c r="B443" t="s">
        <v>0</v>
      </c>
      <c r="C443" t="str">
        <f t="shared" si="13"/>
        <v>#' @export</v>
      </c>
    </row>
    <row r="444" spans="1:3" x14ac:dyDescent="0.2">
      <c r="A444" t="str">
        <f t="shared" si="12"/>
        <v>fun</v>
      </c>
      <c r="B444" t="s">
        <v>107</v>
      </c>
      <c r="C444" t="str">
        <f t="shared" si="13"/>
        <v>cmp_npw_scl &lt;- function(x) {cmp_mmm_ccc(x, 'npw', 'scl')}</v>
      </c>
    </row>
    <row r="445" spans="1:3" x14ac:dyDescent="0.2">
      <c r="A445" t="str">
        <f t="shared" si="12"/>
        <v>nil</v>
      </c>
      <c r="C445" t="str">
        <f t="shared" si="13"/>
        <v/>
      </c>
    </row>
    <row r="446" spans="1:3" x14ac:dyDescent="0.2">
      <c r="A446" t="str">
        <f t="shared" si="12"/>
        <v>doc</v>
      </c>
      <c r="B446" t="s">
        <v>211</v>
      </c>
      <c r="C446" t="str">
        <f t="shared" si="13"/>
        <v>#' @rdname cmp_mmm_ccc</v>
      </c>
    </row>
    <row r="447" spans="1:3" x14ac:dyDescent="0.2">
      <c r="A447" t="str">
        <f t="shared" si="12"/>
        <v>doc</v>
      </c>
      <c r="B447" t="s">
        <v>0</v>
      </c>
      <c r="C447" t="str">
        <f t="shared" si="13"/>
        <v>#' @export</v>
      </c>
    </row>
    <row r="448" spans="1:3" x14ac:dyDescent="0.2">
      <c r="A448" t="str">
        <f t="shared" si="12"/>
        <v>fun</v>
      </c>
      <c r="B448" t="s">
        <v>108</v>
      </c>
      <c r="C448" t="str">
        <f t="shared" si="13"/>
        <v>cmp_npw_vec &lt;- function(x) {cmp_mmm_ccc(x, 'npw', 'vec')}</v>
      </c>
    </row>
    <row r="449" spans="1:3" x14ac:dyDescent="0.2">
      <c r="A449" t="str">
        <f t="shared" si="12"/>
        <v>nil</v>
      </c>
      <c r="C449" t="str">
        <f t="shared" si="13"/>
        <v/>
      </c>
    </row>
    <row r="450" spans="1:3" x14ac:dyDescent="0.2">
      <c r="A450" t="str">
        <f t="shared" si="12"/>
        <v>doc</v>
      </c>
      <c r="B450" t="s">
        <v>211</v>
      </c>
      <c r="C450" t="str">
        <f t="shared" si="13"/>
        <v>#' @rdname cmp_mmm_ccc</v>
      </c>
    </row>
    <row r="451" spans="1:3" x14ac:dyDescent="0.2">
      <c r="A451" t="str">
        <f t="shared" ref="A451:A514" si="14">IF(LEFT(B451,1)="#","doc",IF(B451="","nil","fun"))</f>
        <v>doc</v>
      </c>
      <c r="B451" t="s">
        <v>0</v>
      </c>
      <c r="C451" t="str">
        <f t="shared" ref="C451:C514" si="15">IF(A451="nil","",IF(A451="doc",B451,IF(A451="fun",LEFT(B451,11)&amp;" &lt;- function(x) {cmp_mmm_ccc(x, '"&amp;MID(B451,5,3)&amp;"', '"&amp;MID(B451,9,3)&amp;"')}","")))</f>
        <v>#' @export</v>
      </c>
    </row>
    <row r="452" spans="1:3" x14ac:dyDescent="0.2">
      <c r="A452" t="str">
        <f t="shared" si="14"/>
        <v>fun</v>
      </c>
      <c r="B452" t="s">
        <v>109</v>
      </c>
      <c r="C452" t="str">
        <f t="shared" si="15"/>
        <v>cmp_nst_arr &lt;- function(x) {cmp_mmm_ccc(x, 'nst', 'arr')}</v>
      </c>
    </row>
    <row r="453" spans="1:3" x14ac:dyDescent="0.2">
      <c r="A453" t="str">
        <f t="shared" si="14"/>
        <v>nil</v>
      </c>
      <c r="C453" t="str">
        <f t="shared" si="15"/>
        <v/>
      </c>
    </row>
    <row r="454" spans="1:3" x14ac:dyDescent="0.2">
      <c r="A454" t="str">
        <f t="shared" si="14"/>
        <v>doc</v>
      </c>
      <c r="B454" t="s">
        <v>211</v>
      </c>
      <c r="C454" t="str">
        <f t="shared" si="15"/>
        <v>#' @rdname cmp_mmm_ccc</v>
      </c>
    </row>
    <row r="455" spans="1:3" x14ac:dyDescent="0.2">
      <c r="A455" t="str">
        <f t="shared" si="14"/>
        <v>doc</v>
      </c>
      <c r="B455" t="s">
        <v>0</v>
      </c>
      <c r="C455" t="str">
        <f t="shared" si="15"/>
        <v>#' @export</v>
      </c>
    </row>
    <row r="456" spans="1:3" x14ac:dyDescent="0.2">
      <c r="A456" t="str">
        <f t="shared" si="14"/>
        <v>fun</v>
      </c>
      <c r="B456" t="s">
        <v>110</v>
      </c>
      <c r="C456" t="str">
        <f t="shared" si="15"/>
        <v>cmp_nst_gen &lt;- function(x) {cmp_mmm_ccc(x, 'nst', 'gen')}</v>
      </c>
    </row>
    <row r="457" spans="1:3" x14ac:dyDescent="0.2">
      <c r="A457" t="str">
        <f t="shared" si="14"/>
        <v>nil</v>
      </c>
      <c r="C457" t="str">
        <f t="shared" si="15"/>
        <v/>
      </c>
    </row>
    <row r="458" spans="1:3" x14ac:dyDescent="0.2">
      <c r="A458" t="str">
        <f t="shared" si="14"/>
        <v>doc</v>
      </c>
      <c r="B458" t="s">
        <v>211</v>
      </c>
      <c r="C458" t="str">
        <f t="shared" si="15"/>
        <v>#' @rdname cmp_mmm_ccc</v>
      </c>
    </row>
    <row r="459" spans="1:3" x14ac:dyDescent="0.2">
      <c r="A459" t="str">
        <f t="shared" si="14"/>
        <v>doc</v>
      </c>
      <c r="B459" t="s">
        <v>0</v>
      </c>
      <c r="C459" t="str">
        <f t="shared" si="15"/>
        <v>#' @export</v>
      </c>
    </row>
    <row r="460" spans="1:3" x14ac:dyDescent="0.2">
      <c r="A460" t="str">
        <f t="shared" si="14"/>
        <v>fun</v>
      </c>
      <c r="B460" t="s">
        <v>111</v>
      </c>
      <c r="C460" t="str">
        <f t="shared" si="15"/>
        <v>cmp_nst_dtf &lt;- function(x) {cmp_mmm_ccc(x, 'nst', 'dtf')}</v>
      </c>
    </row>
    <row r="461" spans="1:3" x14ac:dyDescent="0.2">
      <c r="A461" t="str">
        <f t="shared" si="14"/>
        <v>nil</v>
      </c>
      <c r="C461" t="str">
        <f t="shared" si="15"/>
        <v/>
      </c>
    </row>
    <row r="462" spans="1:3" x14ac:dyDescent="0.2">
      <c r="A462" t="str">
        <f t="shared" si="14"/>
        <v>doc</v>
      </c>
      <c r="B462" t="s">
        <v>211</v>
      </c>
      <c r="C462" t="str">
        <f t="shared" si="15"/>
        <v>#' @rdname cmp_mmm_ccc</v>
      </c>
    </row>
    <row r="463" spans="1:3" x14ac:dyDescent="0.2">
      <c r="A463" t="str">
        <f t="shared" si="14"/>
        <v>doc</v>
      </c>
      <c r="B463" t="s">
        <v>0</v>
      </c>
      <c r="C463" t="str">
        <f t="shared" si="15"/>
        <v>#' @export</v>
      </c>
    </row>
    <row r="464" spans="1:3" x14ac:dyDescent="0.2">
      <c r="A464" t="str">
        <f t="shared" si="14"/>
        <v>fun</v>
      </c>
      <c r="B464" t="s">
        <v>112</v>
      </c>
      <c r="C464" t="str">
        <f t="shared" si="15"/>
        <v>cmp_nst_vls &lt;- function(x) {cmp_mmm_ccc(x, 'nst', 'vls')}</v>
      </c>
    </row>
    <row r="465" spans="1:3" x14ac:dyDescent="0.2">
      <c r="A465" t="str">
        <f t="shared" si="14"/>
        <v>nil</v>
      </c>
      <c r="C465" t="str">
        <f t="shared" si="15"/>
        <v/>
      </c>
    </row>
    <row r="466" spans="1:3" x14ac:dyDescent="0.2">
      <c r="A466" t="str">
        <f t="shared" si="14"/>
        <v>doc</v>
      </c>
      <c r="B466" t="s">
        <v>211</v>
      </c>
      <c r="C466" t="str">
        <f t="shared" si="15"/>
        <v>#' @rdname cmp_mmm_ccc</v>
      </c>
    </row>
    <row r="467" spans="1:3" x14ac:dyDescent="0.2">
      <c r="A467" t="str">
        <f t="shared" si="14"/>
        <v>doc</v>
      </c>
      <c r="B467" t="s">
        <v>0</v>
      </c>
      <c r="C467" t="str">
        <f t="shared" si="15"/>
        <v>#' @export</v>
      </c>
    </row>
    <row r="468" spans="1:3" x14ac:dyDescent="0.2">
      <c r="A468" t="str">
        <f t="shared" si="14"/>
        <v>fun</v>
      </c>
      <c r="B468" t="s">
        <v>113</v>
      </c>
      <c r="C468" t="str">
        <f t="shared" si="15"/>
        <v>cmp_nst_mat &lt;- function(x) {cmp_mmm_ccc(x, 'nst', 'mat')}</v>
      </c>
    </row>
    <row r="469" spans="1:3" x14ac:dyDescent="0.2">
      <c r="A469" t="str">
        <f t="shared" si="14"/>
        <v>nil</v>
      </c>
      <c r="C469" t="str">
        <f t="shared" si="15"/>
        <v/>
      </c>
    </row>
    <row r="470" spans="1:3" x14ac:dyDescent="0.2">
      <c r="A470" t="str">
        <f t="shared" si="14"/>
        <v>doc</v>
      </c>
      <c r="B470" t="s">
        <v>211</v>
      </c>
      <c r="C470" t="str">
        <f t="shared" si="15"/>
        <v>#' @rdname cmp_mmm_ccc</v>
      </c>
    </row>
    <row r="471" spans="1:3" x14ac:dyDescent="0.2">
      <c r="A471" t="str">
        <f t="shared" si="14"/>
        <v>doc</v>
      </c>
      <c r="B471" t="s">
        <v>0</v>
      </c>
      <c r="C471" t="str">
        <f t="shared" si="15"/>
        <v>#' @export</v>
      </c>
    </row>
    <row r="472" spans="1:3" x14ac:dyDescent="0.2">
      <c r="A472" t="str">
        <f t="shared" si="14"/>
        <v>fun</v>
      </c>
      <c r="B472" t="s">
        <v>114</v>
      </c>
      <c r="C472" t="str">
        <f t="shared" si="15"/>
        <v>cmp_nst_mvc &lt;- function(x) {cmp_mmm_ccc(x, 'nst', 'mvc')}</v>
      </c>
    </row>
    <row r="473" spans="1:3" x14ac:dyDescent="0.2">
      <c r="A473" t="str">
        <f t="shared" si="14"/>
        <v>nil</v>
      </c>
      <c r="C473" t="str">
        <f t="shared" si="15"/>
        <v/>
      </c>
    </row>
    <row r="474" spans="1:3" x14ac:dyDescent="0.2">
      <c r="A474" t="str">
        <f t="shared" si="14"/>
        <v>doc</v>
      </c>
      <c r="B474" t="s">
        <v>211</v>
      </c>
      <c r="C474" t="str">
        <f t="shared" si="15"/>
        <v>#' @rdname cmp_mmm_ccc</v>
      </c>
    </row>
    <row r="475" spans="1:3" x14ac:dyDescent="0.2">
      <c r="A475" t="str">
        <f t="shared" si="14"/>
        <v>doc</v>
      </c>
      <c r="B475" t="s">
        <v>0</v>
      </c>
      <c r="C475" t="str">
        <f t="shared" si="15"/>
        <v>#' @export</v>
      </c>
    </row>
    <row r="476" spans="1:3" x14ac:dyDescent="0.2">
      <c r="A476" t="str">
        <f t="shared" si="14"/>
        <v>fun</v>
      </c>
      <c r="B476" t="s">
        <v>115</v>
      </c>
      <c r="C476" t="str">
        <f t="shared" si="15"/>
        <v>cmp_nst_scl &lt;- function(x) {cmp_mmm_ccc(x, 'nst', 'scl')}</v>
      </c>
    </row>
    <row r="477" spans="1:3" x14ac:dyDescent="0.2">
      <c r="A477" t="str">
        <f t="shared" si="14"/>
        <v>nil</v>
      </c>
      <c r="C477" t="str">
        <f t="shared" si="15"/>
        <v/>
      </c>
    </row>
    <row r="478" spans="1:3" x14ac:dyDescent="0.2">
      <c r="A478" t="str">
        <f t="shared" si="14"/>
        <v>doc</v>
      </c>
      <c r="B478" t="s">
        <v>211</v>
      </c>
      <c r="C478" t="str">
        <f t="shared" si="15"/>
        <v>#' @rdname cmp_mmm_ccc</v>
      </c>
    </row>
    <row r="479" spans="1:3" x14ac:dyDescent="0.2">
      <c r="A479" t="str">
        <f t="shared" si="14"/>
        <v>doc</v>
      </c>
      <c r="B479" t="s">
        <v>0</v>
      </c>
      <c r="C479" t="str">
        <f t="shared" si="15"/>
        <v>#' @export</v>
      </c>
    </row>
    <row r="480" spans="1:3" x14ac:dyDescent="0.2">
      <c r="A480" t="str">
        <f t="shared" si="14"/>
        <v>fun</v>
      </c>
      <c r="B480" t="s">
        <v>116</v>
      </c>
      <c r="C480" t="str">
        <f t="shared" si="15"/>
        <v>cmp_nst_vec &lt;- function(x) {cmp_mmm_ccc(x, 'nst', 'vec')}</v>
      </c>
    </row>
    <row r="481" spans="1:3" x14ac:dyDescent="0.2">
      <c r="A481" t="str">
        <f t="shared" si="14"/>
        <v>nil</v>
      </c>
      <c r="C481" t="str">
        <f t="shared" si="15"/>
        <v/>
      </c>
    </row>
    <row r="482" spans="1:3" x14ac:dyDescent="0.2">
      <c r="A482" t="str">
        <f t="shared" si="14"/>
        <v>doc</v>
      </c>
      <c r="B482" t="s">
        <v>211</v>
      </c>
      <c r="C482" t="str">
        <f t="shared" si="15"/>
        <v>#' @rdname cmp_mmm_ccc</v>
      </c>
    </row>
    <row r="483" spans="1:3" x14ac:dyDescent="0.2">
      <c r="A483" t="str">
        <f t="shared" si="14"/>
        <v>doc</v>
      </c>
      <c r="B483" t="s">
        <v>0</v>
      </c>
      <c r="C483" t="str">
        <f t="shared" si="15"/>
        <v>#' @export</v>
      </c>
    </row>
    <row r="484" spans="1:3" x14ac:dyDescent="0.2">
      <c r="A484" t="str">
        <f t="shared" si="14"/>
        <v>fun</v>
      </c>
      <c r="B484" t="s">
        <v>117</v>
      </c>
      <c r="C484" t="str">
        <f t="shared" si="15"/>
        <v>cmp_num_arr &lt;- function(x) {cmp_mmm_ccc(x, 'num', 'arr')}</v>
      </c>
    </row>
    <row r="485" spans="1:3" x14ac:dyDescent="0.2">
      <c r="A485" t="str">
        <f t="shared" si="14"/>
        <v>nil</v>
      </c>
      <c r="C485" t="str">
        <f t="shared" si="15"/>
        <v/>
      </c>
    </row>
    <row r="486" spans="1:3" x14ac:dyDescent="0.2">
      <c r="A486" t="str">
        <f t="shared" si="14"/>
        <v>doc</v>
      </c>
      <c r="B486" t="s">
        <v>211</v>
      </c>
      <c r="C486" t="str">
        <f t="shared" si="15"/>
        <v>#' @rdname cmp_mmm_ccc</v>
      </c>
    </row>
    <row r="487" spans="1:3" x14ac:dyDescent="0.2">
      <c r="A487" t="str">
        <f t="shared" si="14"/>
        <v>doc</v>
      </c>
      <c r="B487" t="s">
        <v>0</v>
      </c>
      <c r="C487" t="str">
        <f t="shared" si="15"/>
        <v>#' @export</v>
      </c>
    </row>
    <row r="488" spans="1:3" x14ac:dyDescent="0.2">
      <c r="A488" t="str">
        <f t="shared" si="14"/>
        <v>fun</v>
      </c>
      <c r="B488" t="s">
        <v>118</v>
      </c>
      <c r="C488" t="str">
        <f t="shared" si="15"/>
        <v>cmp_num_gen &lt;- function(x) {cmp_mmm_ccc(x, 'num', 'gen')}</v>
      </c>
    </row>
    <row r="489" spans="1:3" x14ac:dyDescent="0.2">
      <c r="A489" t="str">
        <f t="shared" si="14"/>
        <v>nil</v>
      </c>
      <c r="C489" t="str">
        <f t="shared" si="15"/>
        <v/>
      </c>
    </row>
    <row r="490" spans="1:3" x14ac:dyDescent="0.2">
      <c r="A490" t="str">
        <f t="shared" si="14"/>
        <v>doc</v>
      </c>
      <c r="B490" t="s">
        <v>211</v>
      </c>
      <c r="C490" t="str">
        <f t="shared" si="15"/>
        <v>#' @rdname cmp_mmm_ccc</v>
      </c>
    </row>
    <row r="491" spans="1:3" x14ac:dyDescent="0.2">
      <c r="A491" t="str">
        <f t="shared" si="14"/>
        <v>doc</v>
      </c>
      <c r="B491" t="s">
        <v>0</v>
      </c>
      <c r="C491" t="str">
        <f t="shared" si="15"/>
        <v>#' @export</v>
      </c>
    </row>
    <row r="492" spans="1:3" x14ac:dyDescent="0.2">
      <c r="A492" t="str">
        <f t="shared" si="14"/>
        <v>fun</v>
      </c>
      <c r="B492" t="s">
        <v>119</v>
      </c>
      <c r="C492" t="str">
        <f t="shared" si="15"/>
        <v>cmp_num_dtf &lt;- function(x) {cmp_mmm_ccc(x, 'num', 'dtf')}</v>
      </c>
    </row>
    <row r="493" spans="1:3" x14ac:dyDescent="0.2">
      <c r="A493" t="str">
        <f t="shared" si="14"/>
        <v>nil</v>
      </c>
      <c r="C493" t="str">
        <f t="shared" si="15"/>
        <v/>
      </c>
    </row>
    <row r="494" spans="1:3" x14ac:dyDescent="0.2">
      <c r="A494" t="str">
        <f t="shared" si="14"/>
        <v>doc</v>
      </c>
      <c r="B494" t="s">
        <v>211</v>
      </c>
      <c r="C494" t="str">
        <f t="shared" si="15"/>
        <v>#' @rdname cmp_mmm_ccc</v>
      </c>
    </row>
    <row r="495" spans="1:3" x14ac:dyDescent="0.2">
      <c r="A495" t="str">
        <f t="shared" si="14"/>
        <v>doc</v>
      </c>
      <c r="B495" t="s">
        <v>0</v>
      </c>
      <c r="C495" t="str">
        <f t="shared" si="15"/>
        <v>#' @export</v>
      </c>
    </row>
    <row r="496" spans="1:3" x14ac:dyDescent="0.2">
      <c r="A496" t="str">
        <f t="shared" si="14"/>
        <v>fun</v>
      </c>
      <c r="B496" t="s">
        <v>120</v>
      </c>
      <c r="C496" t="str">
        <f t="shared" si="15"/>
        <v>cmp_num_vls &lt;- function(x) {cmp_mmm_ccc(x, 'num', 'vls')}</v>
      </c>
    </row>
    <row r="497" spans="1:3" x14ac:dyDescent="0.2">
      <c r="A497" t="str">
        <f t="shared" si="14"/>
        <v>nil</v>
      </c>
      <c r="C497" t="str">
        <f t="shared" si="15"/>
        <v/>
      </c>
    </row>
    <row r="498" spans="1:3" x14ac:dyDescent="0.2">
      <c r="A498" t="str">
        <f t="shared" si="14"/>
        <v>doc</v>
      </c>
      <c r="B498" t="s">
        <v>211</v>
      </c>
      <c r="C498" t="str">
        <f t="shared" si="15"/>
        <v>#' @rdname cmp_mmm_ccc</v>
      </c>
    </row>
    <row r="499" spans="1:3" x14ac:dyDescent="0.2">
      <c r="A499" t="str">
        <f t="shared" si="14"/>
        <v>doc</v>
      </c>
      <c r="B499" t="s">
        <v>0</v>
      </c>
      <c r="C499" t="str">
        <f t="shared" si="15"/>
        <v>#' @export</v>
      </c>
    </row>
    <row r="500" spans="1:3" x14ac:dyDescent="0.2">
      <c r="A500" t="str">
        <f t="shared" si="14"/>
        <v>fun</v>
      </c>
      <c r="B500" t="s">
        <v>121</v>
      </c>
      <c r="C500" t="str">
        <f t="shared" si="15"/>
        <v>cmp_num_mat &lt;- function(x) {cmp_mmm_ccc(x, 'num', 'mat')}</v>
      </c>
    </row>
    <row r="501" spans="1:3" x14ac:dyDescent="0.2">
      <c r="A501" t="str">
        <f t="shared" si="14"/>
        <v>nil</v>
      </c>
      <c r="C501" t="str">
        <f t="shared" si="15"/>
        <v/>
      </c>
    </row>
    <row r="502" spans="1:3" x14ac:dyDescent="0.2">
      <c r="A502" t="str">
        <f t="shared" si="14"/>
        <v>doc</v>
      </c>
      <c r="B502" t="s">
        <v>211</v>
      </c>
      <c r="C502" t="str">
        <f t="shared" si="15"/>
        <v>#' @rdname cmp_mmm_ccc</v>
      </c>
    </row>
    <row r="503" spans="1:3" x14ac:dyDescent="0.2">
      <c r="A503" t="str">
        <f t="shared" si="14"/>
        <v>doc</v>
      </c>
      <c r="B503" t="s">
        <v>0</v>
      </c>
      <c r="C503" t="str">
        <f t="shared" si="15"/>
        <v>#' @export</v>
      </c>
    </row>
    <row r="504" spans="1:3" x14ac:dyDescent="0.2">
      <c r="A504" t="str">
        <f t="shared" si="14"/>
        <v>fun</v>
      </c>
      <c r="B504" t="s">
        <v>122</v>
      </c>
      <c r="C504" t="str">
        <f t="shared" si="15"/>
        <v>cmp_num_mvc &lt;- function(x) {cmp_mmm_ccc(x, 'num', 'mvc')}</v>
      </c>
    </row>
    <row r="505" spans="1:3" x14ac:dyDescent="0.2">
      <c r="A505" t="str">
        <f t="shared" si="14"/>
        <v>nil</v>
      </c>
      <c r="C505" t="str">
        <f t="shared" si="15"/>
        <v/>
      </c>
    </row>
    <row r="506" spans="1:3" x14ac:dyDescent="0.2">
      <c r="A506" t="str">
        <f t="shared" si="14"/>
        <v>doc</v>
      </c>
      <c r="B506" t="s">
        <v>211</v>
      </c>
      <c r="C506" t="str">
        <f t="shared" si="15"/>
        <v>#' @rdname cmp_mmm_ccc</v>
      </c>
    </row>
    <row r="507" spans="1:3" x14ac:dyDescent="0.2">
      <c r="A507" t="str">
        <f t="shared" si="14"/>
        <v>doc</v>
      </c>
      <c r="B507" t="s">
        <v>0</v>
      </c>
      <c r="C507" t="str">
        <f t="shared" si="15"/>
        <v>#' @export</v>
      </c>
    </row>
    <row r="508" spans="1:3" x14ac:dyDescent="0.2">
      <c r="A508" t="str">
        <f t="shared" si="14"/>
        <v>fun</v>
      </c>
      <c r="B508" t="s">
        <v>123</v>
      </c>
      <c r="C508" t="str">
        <f t="shared" si="15"/>
        <v>cmp_num_scl &lt;- function(x) {cmp_mmm_ccc(x, 'num', 'scl')}</v>
      </c>
    </row>
    <row r="509" spans="1:3" x14ac:dyDescent="0.2">
      <c r="A509" t="str">
        <f t="shared" si="14"/>
        <v>nil</v>
      </c>
      <c r="C509" t="str">
        <f t="shared" si="15"/>
        <v/>
      </c>
    </row>
    <row r="510" spans="1:3" x14ac:dyDescent="0.2">
      <c r="A510" t="str">
        <f t="shared" si="14"/>
        <v>doc</v>
      </c>
      <c r="B510" t="s">
        <v>211</v>
      </c>
      <c r="C510" t="str">
        <f t="shared" si="15"/>
        <v>#' @rdname cmp_mmm_ccc</v>
      </c>
    </row>
    <row r="511" spans="1:3" x14ac:dyDescent="0.2">
      <c r="A511" t="str">
        <f t="shared" si="14"/>
        <v>doc</v>
      </c>
      <c r="B511" t="s">
        <v>0</v>
      </c>
      <c r="C511" t="str">
        <f t="shared" si="15"/>
        <v>#' @export</v>
      </c>
    </row>
    <row r="512" spans="1:3" x14ac:dyDescent="0.2">
      <c r="A512" t="str">
        <f t="shared" si="14"/>
        <v>fun</v>
      </c>
      <c r="B512" t="s">
        <v>124</v>
      </c>
      <c r="C512" t="str">
        <f t="shared" si="15"/>
        <v>cmp_num_vec &lt;- function(x) {cmp_mmm_ccc(x, 'num', 'vec')}</v>
      </c>
    </row>
    <row r="513" spans="1:3" x14ac:dyDescent="0.2">
      <c r="A513" t="str">
        <f t="shared" si="14"/>
        <v>nil</v>
      </c>
      <c r="C513" t="str">
        <f t="shared" si="15"/>
        <v/>
      </c>
    </row>
    <row r="514" spans="1:3" x14ac:dyDescent="0.2">
      <c r="A514" t="str">
        <f t="shared" si="14"/>
        <v>doc</v>
      </c>
      <c r="B514" t="s">
        <v>211</v>
      </c>
      <c r="C514" t="str">
        <f t="shared" si="15"/>
        <v>#' @rdname cmp_mmm_ccc</v>
      </c>
    </row>
    <row r="515" spans="1:3" x14ac:dyDescent="0.2">
      <c r="A515" t="str">
        <f t="shared" ref="A515:A578" si="16">IF(LEFT(B515,1)="#","doc",IF(B515="","nil","fun"))</f>
        <v>doc</v>
      </c>
      <c r="B515" t="s">
        <v>0</v>
      </c>
      <c r="C515" t="str">
        <f t="shared" ref="C515:C578" si="17">IF(A515="nil","",IF(A515="doc",B515,IF(A515="fun",LEFT(B515,11)&amp;" &lt;- function(x) {cmp_mmm_ccc(x, '"&amp;MID(B515,5,3)&amp;"', '"&amp;MID(B515,9,3)&amp;"')}","")))</f>
        <v>#' @export</v>
      </c>
    </row>
    <row r="516" spans="1:3" x14ac:dyDescent="0.2">
      <c r="A516" t="str">
        <f t="shared" si="16"/>
        <v>fun</v>
      </c>
      <c r="B516" t="s">
        <v>125</v>
      </c>
      <c r="C516" t="str">
        <f t="shared" si="17"/>
        <v>cmp_odd_arr &lt;- function(x) {cmp_mmm_ccc(x, 'odd', 'arr')}</v>
      </c>
    </row>
    <row r="517" spans="1:3" x14ac:dyDescent="0.2">
      <c r="A517" t="str">
        <f t="shared" si="16"/>
        <v>nil</v>
      </c>
      <c r="C517" t="str">
        <f t="shared" si="17"/>
        <v/>
      </c>
    </row>
    <row r="518" spans="1:3" x14ac:dyDescent="0.2">
      <c r="A518" t="str">
        <f t="shared" si="16"/>
        <v>doc</v>
      </c>
      <c r="B518" t="s">
        <v>211</v>
      </c>
      <c r="C518" t="str">
        <f t="shared" si="17"/>
        <v>#' @rdname cmp_mmm_ccc</v>
      </c>
    </row>
    <row r="519" spans="1:3" x14ac:dyDescent="0.2">
      <c r="A519" t="str">
        <f t="shared" si="16"/>
        <v>doc</v>
      </c>
      <c r="B519" t="s">
        <v>0</v>
      </c>
      <c r="C519" t="str">
        <f t="shared" si="17"/>
        <v>#' @export</v>
      </c>
    </row>
    <row r="520" spans="1:3" x14ac:dyDescent="0.2">
      <c r="A520" t="str">
        <f t="shared" si="16"/>
        <v>fun</v>
      </c>
      <c r="B520" t="s">
        <v>126</v>
      </c>
      <c r="C520" t="str">
        <f t="shared" si="17"/>
        <v>cmp_odd_gen &lt;- function(x) {cmp_mmm_ccc(x, 'odd', 'gen')}</v>
      </c>
    </row>
    <row r="521" spans="1:3" x14ac:dyDescent="0.2">
      <c r="A521" t="str">
        <f t="shared" si="16"/>
        <v>nil</v>
      </c>
      <c r="C521" t="str">
        <f t="shared" si="17"/>
        <v/>
      </c>
    </row>
    <row r="522" spans="1:3" x14ac:dyDescent="0.2">
      <c r="A522" t="str">
        <f t="shared" si="16"/>
        <v>doc</v>
      </c>
      <c r="B522" t="s">
        <v>211</v>
      </c>
      <c r="C522" t="str">
        <f t="shared" si="17"/>
        <v>#' @rdname cmp_mmm_ccc</v>
      </c>
    </row>
    <row r="523" spans="1:3" x14ac:dyDescent="0.2">
      <c r="A523" t="str">
        <f t="shared" si="16"/>
        <v>doc</v>
      </c>
      <c r="B523" t="s">
        <v>0</v>
      </c>
      <c r="C523" t="str">
        <f t="shared" si="17"/>
        <v>#' @export</v>
      </c>
    </row>
    <row r="524" spans="1:3" x14ac:dyDescent="0.2">
      <c r="A524" t="str">
        <f t="shared" si="16"/>
        <v>fun</v>
      </c>
      <c r="B524" t="s">
        <v>127</v>
      </c>
      <c r="C524" t="str">
        <f t="shared" si="17"/>
        <v>cmp_odd_dtf &lt;- function(x) {cmp_mmm_ccc(x, 'odd', 'dtf')}</v>
      </c>
    </row>
    <row r="525" spans="1:3" x14ac:dyDescent="0.2">
      <c r="A525" t="str">
        <f t="shared" si="16"/>
        <v>nil</v>
      </c>
      <c r="C525" t="str">
        <f t="shared" si="17"/>
        <v/>
      </c>
    </row>
    <row r="526" spans="1:3" x14ac:dyDescent="0.2">
      <c r="A526" t="str">
        <f t="shared" si="16"/>
        <v>doc</v>
      </c>
      <c r="B526" t="s">
        <v>211</v>
      </c>
      <c r="C526" t="str">
        <f t="shared" si="17"/>
        <v>#' @rdname cmp_mmm_ccc</v>
      </c>
    </row>
    <row r="527" spans="1:3" x14ac:dyDescent="0.2">
      <c r="A527" t="str">
        <f t="shared" si="16"/>
        <v>doc</v>
      </c>
      <c r="B527" t="s">
        <v>0</v>
      </c>
      <c r="C527" t="str">
        <f t="shared" si="17"/>
        <v>#' @export</v>
      </c>
    </row>
    <row r="528" spans="1:3" x14ac:dyDescent="0.2">
      <c r="A528" t="str">
        <f t="shared" si="16"/>
        <v>fun</v>
      </c>
      <c r="B528" t="s">
        <v>128</v>
      </c>
      <c r="C528" t="str">
        <f t="shared" si="17"/>
        <v>cmp_odd_vls &lt;- function(x) {cmp_mmm_ccc(x, 'odd', 'vls')}</v>
      </c>
    </row>
    <row r="529" spans="1:3" x14ac:dyDescent="0.2">
      <c r="A529" t="str">
        <f t="shared" si="16"/>
        <v>nil</v>
      </c>
      <c r="C529" t="str">
        <f t="shared" si="17"/>
        <v/>
      </c>
    </row>
    <row r="530" spans="1:3" x14ac:dyDescent="0.2">
      <c r="A530" t="str">
        <f t="shared" si="16"/>
        <v>doc</v>
      </c>
      <c r="B530" t="s">
        <v>211</v>
      </c>
      <c r="C530" t="str">
        <f t="shared" si="17"/>
        <v>#' @rdname cmp_mmm_ccc</v>
      </c>
    </row>
    <row r="531" spans="1:3" x14ac:dyDescent="0.2">
      <c r="A531" t="str">
        <f t="shared" si="16"/>
        <v>doc</v>
      </c>
      <c r="B531" t="s">
        <v>0</v>
      </c>
      <c r="C531" t="str">
        <f t="shared" si="17"/>
        <v>#' @export</v>
      </c>
    </row>
    <row r="532" spans="1:3" x14ac:dyDescent="0.2">
      <c r="A532" t="str">
        <f t="shared" si="16"/>
        <v>fun</v>
      </c>
      <c r="B532" t="s">
        <v>129</v>
      </c>
      <c r="C532" t="str">
        <f t="shared" si="17"/>
        <v>cmp_odd_mat &lt;- function(x) {cmp_mmm_ccc(x, 'odd', 'mat')}</v>
      </c>
    </row>
    <row r="533" spans="1:3" x14ac:dyDescent="0.2">
      <c r="A533" t="str">
        <f t="shared" si="16"/>
        <v>nil</v>
      </c>
      <c r="C533" t="str">
        <f t="shared" si="17"/>
        <v/>
      </c>
    </row>
    <row r="534" spans="1:3" x14ac:dyDescent="0.2">
      <c r="A534" t="str">
        <f t="shared" si="16"/>
        <v>doc</v>
      </c>
      <c r="B534" t="s">
        <v>211</v>
      </c>
      <c r="C534" t="str">
        <f t="shared" si="17"/>
        <v>#' @rdname cmp_mmm_ccc</v>
      </c>
    </row>
    <row r="535" spans="1:3" x14ac:dyDescent="0.2">
      <c r="A535" t="str">
        <f t="shared" si="16"/>
        <v>doc</v>
      </c>
      <c r="B535" t="s">
        <v>0</v>
      </c>
      <c r="C535" t="str">
        <f t="shared" si="17"/>
        <v>#' @export</v>
      </c>
    </row>
    <row r="536" spans="1:3" x14ac:dyDescent="0.2">
      <c r="A536" t="str">
        <f t="shared" si="16"/>
        <v>fun</v>
      </c>
      <c r="B536" t="s">
        <v>130</v>
      </c>
      <c r="C536" t="str">
        <f t="shared" si="17"/>
        <v>cmp_odd_mvc &lt;- function(x) {cmp_mmm_ccc(x, 'odd', 'mvc')}</v>
      </c>
    </row>
    <row r="537" spans="1:3" x14ac:dyDescent="0.2">
      <c r="A537" t="str">
        <f t="shared" si="16"/>
        <v>nil</v>
      </c>
      <c r="C537" t="str">
        <f t="shared" si="17"/>
        <v/>
      </c>
    </row>
    <row r="538" spans="1:3" x14ac:dyDescent="0.2">
      <c r="A538" t="str">
        <f t="shared" si="16"/>
        <v>doc</v>
      </c>
      <c r="B538" t="s">
        <v>211</v>
      </c>
      <c r="C538" t="str">
        <f t="shared" si="17"/>
        <v>#' @rdname cmp_mmm_ccc</v>
      </c>
    </row>
    <row r="539" spans="1:3" x14ac:dyDescent="0.2">
      <c r="A539" t="str">
        <f t="shared" si="16"/>
        <v>doc</v>
      </c>
      <c r="B539" t="s">
        <v>0</v>
      </c>
      <c r="C539" t="str">
        <f t="shared" si="17"/>
        <v>#' @export</v>
      </c>
    </row>
    <row r="540" spans="1:3" x14ac:dyDescent="0.2">
      <c r="A540" t="str">
        <f t="shared" si="16"/>
        <v>fun</v>
      </c>
      <c r="B540" t="s">
        <v>131</v>
      </c>
      <c r="C540" t="str">
        <f t="shared" si="17"/>
        <v>cmp_odd_scl &lt;- function(x) {cmp_mmm_ccc(x, 'odd', 'scl')}</v>
      </c>
    </row>
    <row r="541" spans="1:3" x14ac:dyDescent="0.2">
      <c r="A541" t="str">
        <f t="shared" si="16"/>
        <v>nil</v>
      </c>
      <c r="C541" t="str">
        <f t="shared" si="17"/>
        <v/>
      </c>
    </row>
    <row r="542" spans="1:3" x14ac:dyDescent="0.2">
      <c r="A542" t="str">
        <f t="shared" si="16"/>
        <v>doc</v>
      </c>
      <c r="B542" t="s">
        <v>211</v>
      </c>
      <c r="C542" t="str">
        <f t="shared" si="17"/>
        <v>#' @rdname cmp_mmm_ccc</v>
      </c>
    </row>
    <row r="543" spans="1:3" x14ac:dyDescent="0.2">
      <c r="A543" t="str">
        <f t="shared" si="16"/>
        <v>doc</v>
      </c>
      <c r="B543" t="s">
        <v>0</v>
      </c>
      <c r="C543" t="str">
        <f t="shared" si="17"/>
        <v>#' @export</v>
      </c>
    </row>
    <row r="544" spans="1:3" x14ac:dyDescent="0.2">
      <c r="A544" t="str">
        <f t="shared" si="16"/>
        <v>fun</v>
      </c>
      <c r="B544" t="s">
        <v>132</v>
      </c>
      <c r="C544" t="str">
        <f t="shared" si="17"/>
        <v>cmp_odd_vec &lt;- function(x) {cmp_mmm_ccc(x, 'odd', 'vec')}</v>
      </c>
    </row>
    <row r="545" spans="1:3" x14ac:dyDescent="0.2">
      <c r="A545" t="str">
        <f t="shared" si="16"/>
        <v>nil</v>
      </c>
      <c r="C545" t="str">
        <f t="shared" si="17"/>
        <v/>
      </c>
    </row>
    <row r="546" spans="1:3" x14ac:dyDescent="0.2">
      <c r="A546" t="str">
        <f t="shared" si="16"/>
        <v>doc</v>
      </c>
      <c r="B546" t="s">
        <v>211</v>
      </c>
      <c r="C546" t="str">
        <f t="shared" si="17"/>
        <v>#' @rdname cmp_mmm_ccc</v>
      </c>
    </row>
    <row r="547" spans="1:3" x14ac:dyDescent="0.2">
      <c r="A547" t="str">
        <f t="shared" si="16"/>
        <v>doc</v>
      </c>
      <c r="B547" t="s">
        <v>0</v>
      </c>
      <c r="C547" t="str">
        <f t="shared" si="17"/>
        <v>#' @export</v>
      </c>
    </row>
    <row r="548" spans="1:3" x14ac:dyDescent="0.2">
      <c r="A548" t="str">
        <f t="shared" si="16"/>
        <v>fun</v>
      </c>
      <c r="B548" t="s">
        <v>133</v>
      </c>
      <c r="C548" t="str">
        <f t="shared" si="17"/>
        <v>cmp_ord_arr &lt;- function(x) {cmp_mmm_ccc(x, 'ord', 'arr')}</v>
      </c>
    </row>
    <row r="549" spans="1:3" x14ac:dyDescent="0.2">
      <c r="A549" t="str">
        <f t="shared" si="16"/>
        <v>nil</v>
      </c>
      <c r="C549" t="str">
        <f t="shared" si="17"/>
        <v/>
      </c>
    </row>
    <row r="550" spans="1:3" x14ac:dyDescent="0.2">
      <c r="A550" t="str">
        <f t="shared" si="16"/>
        <v>doc</v>
      </c>
      <c r="B550" t="s">
        <v>211</v>
      </c>
      <c r="C550" t="str">
        <f t="shared" si="17"/>
        <v>#' @rdname cmp_mmm_ccc</v>
      </c>
    </row>
    <row r="551" spans="1:3" x14ac:dyDescent="0.2">
      <c r="A551" t="str">
        <f t="shared" si="16"/>
        <v>doc</v>
      </c>
      <c r="B551" t="s">
        <v>0</v>
      </c>
      <c r="C551" t="str">
        <f t="shared" si="17"/>
        <v>#' @export</v>
      </c>
    </row>
    <row r="552" spans="1:3" x14ac:dyDescent="0.2">
      <c r="A552" t="str">
        <f t="shared" si="16"/>
        <v>fun</v>
      </c>
      <c r="B552" t="s">
        <v>134</v>
      </c>
      <c r="C552" t="str">
        <f t="shared" si="17"/>
        <v>cmp_ord_gen &lt;- function(x) {cmp_mmm_ccc(x, 'ord', 'gen')}</v>
      </c>
    </row>
    <row r="553" spans="1:3" x14ac:dyDescent="0.2">
      <c r="A553" t="str">
        <f t="shared" si="16"/>
        <v>nil</v>
      </c>
      <c r="C553" t="str">
        <f t="shared" si="17"/>
        <v/>
      </c>
    </row>
    <row r="554" spans="1:3" x14ac:dyDescent="0.2">
      <c r="A554" t="str">
        <f t="shared" si="16"/>
        <v>doc</v>
      </c>
      <c r="B554" t="s">
        <v>211</v>
      </c>
      <c r="C554" t="str">
        <f t="shared" si="17"/>
        <v>#' @rdname cmp_mmm_ccc</v>
      </c>
    </row>
    <row r="555" spans="1:3" x14ac:dyDescent="0.2">
      <c r="A555" t="str">
        <f t="shared" si="16"/>
        <v>doc</v>
      </c>
      <c r="B555" t="s">
        <v>0</v>
      </c>
      <c r="C555" t="str">
        <f t="shared" si="17"/>
        <v>#' @export</v>
      </c>
    </row>
    <row r="556" spans="1:3" x14ac:dyDescent="0.2">
      <c r="A556" t="str">
        <f t="shared" si="16"/>
        <v>fun</v>
      </c>
      <c r="B556" t="s">
        <v>135</v>
      </c>
      <c r="C556" t="str">
        <f t="shared" si="17"/>
        <v>cmp_ord_dtf &lt;- function(x) {cmp_mmm_ccc(x, 'ord', 'dtf')}</v>
      </c>
    </row>
    <row r="557" spans="1:3" x14ac:dyDescent="0.2">
      <c r="A557" t="str">
        <f t="shared" si="16"/>
        <v>nil</v>
      </c>
      <c r="C557" t="str">
        <f t="shared" si="17"/>
        <v/>
      </c>
    </row>
    <row r="558" spans="1:3" x14ac:dyDescent="0.2">
      <c r="A558" t="str">
        <f t="shared" si="16"/>
        <v>doc</v>
      </c>
      <c r="B558" t="s">
        <v>211</v>
      </c>
      <c r="C558" t="str">
        <f t="shared" si="17"/>
        <v>#' @rdname cmp_mmm_ccc</v>
      </c>
    </row>
    <row r="559" spans="1:3" x14ac:dyDescent="0.2">
      <c r="A559" t="str">
        <f t="shared" si="16"/>
        <v>doc</v>
      </c>
      <c r="B559" t="s">
        <v>0</v>
      </c>
      <c r="C559" t="str">
        <f t="shared" si="17"/>
        <v>#' @export</v>
      </c>
    </row>
    <row r="560" spans="1:3" x14ac:dyDescent="0.2">
      <c r="A560" t="str">
        <f t="shared" si="16"/>
        <v>fun</v>
      </c>
      <c r="B560" t="s">
        <v>136</v>
      </c>
      <c r="C560" t="str">
        <f t="shared" si="17"/>
        <v>cmp_ord_vls &lt;- function(x) {cmp_mmm_ccc(x, 'ord', 'vls')}</v>
      </c>
    </row>
    <row r="561" spans="1:3" x14ac:dyDescent="0.2">
      <c r="A561" t="str">
        <f t="shared" si="16"/>
        <v>nil</v>
      </c>
      <c r="C561" t="str">
        <f t="shared" si="17"/>
        <v/>
      </c>
    </row>
    <row r="562" spans="1:3" x14ac:dyDescent="0.2">
      <c r="A562" t="str">
        <f t="shared" si="16"/>
        <v>doc</v>
      </c>
      <c r="B562" t="s">
        <v>211</v>
      </c>
      <c r="C562" t="str">
        <f t="shared" si="17"/>
        <v>#' @rdname cmp_mmm_ccc</v>
      </c>
    </row>
    <row r="563" spans="1:3" x14ac:dyDescent="0.2">
      <c r="A563" t="str">
        <f t="shared" si="16"/>
        <v>doc</v>
      </c>
      <c r="B563" t="s">
        <v>0</v>
      </c>
      <c r="C563" t="str">
        <f t="shared" si="17"/>
        <v>#' @export</v>
      </c>
    </row>
    <row r="564" spans="1:3" x14ac:dyDescent="0.2">
      <c r="A564" t="str">
        <f t="shared" si="16"/>
        <v>fun</v>
      </c>
      <c r="B564" t="s">
        <v>137</v>
      </c>
      <c r="C564" t="str">
        <f t="shared" si="17"/>
        <v>cmp_ord_mat &lt;- function(x) {cmp_mmm_ccc(x, 'ord', 'mat')}</v>
      </c>
    </row>
    <row r="565" spans="1:3" x14ac:dyDescent="0.2">
      <c r="A565" t="str">
        <f t="shared" si="16"/>
        <v>nil</v>
      </c>
      <c r="C565" t="str">
        <f t="shared" si="17"/>
        <v/>
      </c>
    </row>
    <row r="566" spans="1:3" x14ac:dyDescent="0.2">
      <c r="A566" t="str">
        <f t="shared" si="16"/>
        <v>doc</v>
      </c>
      <c r="B566" t="s">
        <v>211</v>
      </c>
      <c r="C566" t="str">
        <f t="shared" si="17"/>
        <v>#' @rdname cmp_mmm_ccc</v>
      </c>
    </row>
    <row r="567" spans="1:3" x14ac:dyDescent="0.2">
      <c r="A567" t="str">
        <f t="shared" si="16"/>
        <v>doc</v>
      </c>
      <c r="B567" t="s">
        <v>0</v>
      </c>
      <c r="C567" t="str">
        <f t="shared" si="17"/>
        <v>#' @export</v>
      </c>
    </row>
    <row r="568" spans="1:3" x14ac:dyDescent="0.2">
      <c r="A568" t="str">
        <f t="shared" si="16"/>
        <v>fun</v>
      </c>
      <c r="B568" t="s">
        <v>138</v>
      </c>
      <c r="C568" t="str">
        <f t="shared" si="17"/>
        <v>cmp_ord_mvc &lt;- function(x) {cmp_mmm_ccc(x, 'ord', 'mvc')}</v>
      </c>
    </row>
    <row r="569" spans="1:3" x14ac:dyDescent="0.2">
      <c r="A569" t="str">
        <f t="shared" si="16"/>
        <v>nil</v>
      </c>
      <c r="C569" t="str">
        <f t="shared" si="17"/>
        <v/>
      </c>
    </row>
    <row r="570" spans="1:3" x14ac:dyDescent="0.2">
      <c r="A570" t="str">
        <f t="shared" si="16"/>
        <v>doc</v>
      </c>
      <c r="B570" t="s">
        <v>211</v>
      </c>
      <c r="C570" t="str">
        <f t="shared" si="17"/>
        <v>#' @rdname cmp_mmm_ccc</v>
      </c>
    </row>
    <row r="571" spans="1:3" x14ac:dyDescent="0.2">
      <c r="A571" t="str">
        <f t="shared" si="16"/>
        <v>doc</v>
      </c>
      <c r="B571" t="s">
        <v>0</v>
      </c>
      <c r="C571" t="str">
        <f t="shared" si="17"/>
        <v>#' @export</v>
      </c>
    </row>
    <row r="572" spans="1:3" x14ac:dyDescent="0.2">
      <c r="A572" t="str">
        <f t="shared" si="16"/>
        <v>fun</v>
      </c>
      <c r="B572" t="s">
        <v>139</v>
      </c>
      <c r="C572" t="str">
        <f t="shared" si="17"/>
        <v>cmp_ord_scl &lt;- function(x) {cmp_mmm_ccc(x, 'ord', 'scl')}</v>
      </c>
    </row>
    <row r="573" spans="1:3" x14ac:dyDescent="0.2">
      <c r="A573" t="str">
        <f t="shared" si="16"/>
        <v>nil</v>
      </c>
      <c r="C573" t="str">
        <f t="shared" si="17"/>
        <v/>
      </c>
    </row>
    <row r="574" spans="1:3" x14ac:dyDescent="0.2">
      <c r="A574" t="str">
        <f t="shared" si="16"/>
        <v>doc</v>
      </c>
      <c r="B574" t="s">
        <v>211</v>
      </c>
      <c r="C574" t="str">
        <f t="shared" si="17"/>
        <v>#' @rdname cmp_mmm_ccc</v>
      </c>
    </row>
    <row r="575" spans="1:3" x14ac:dyDescent="0.2">
      <c r="A575" t="str">
        <f t="shared" si="16"/>
        <v>doc</v>
      </c>
      <c r="B575" t="s">
        <v>0</v>
      </c>
      <c r="C575" t="str">
        <f t="shared" si="17"/>
        <v>#' @export</v>
      </c>
    </row>
    <row r="576" spans="1:3" x14ac:dyDescent="0.2">
      <c r="A576" t="str">
        <f t="shared" si="16"/>
        <v>fun</v>
      </c>
      <c r="B576" t="s">
        <v>140</v>
      </c>
      <c r="C576" t="str">
        <f t="shared" si="17"/>
        <v>cmp_ord_vec &lt;- function(x) {cmp_mmm_ccc(x, 'ord', 'vec')}</v>
      </c>
    </row>
    <row r="577" spans="1:3" x14ac:dyDescent="0.2">
      <c r="A577" t="str">
        <f t="shared" si="16"/>
        <v>nil</v>
      </c>
      <c r="C577" t="str">
        <f t="shared" si="17"/>
        <v/>
      </c>
    </row>
    <row r="578" spans="1:3" x14ac:dyDescent="0.2">
      <c r="A578" t="str">
        <f t="shared" si="16"/>
        <v>doc</v>
      </c>
      <c r="B578" t="s">
        <v>211</v>
      </c>
      <c r="C578" t="str">
        <f t="shared" si="17"/>
        <v>#' @rdname cmp_mmm_ccc</v>
      </c>
    </row>
    <row r="579" spans="1:3" x14ac:dyDescent="0.2">
      <c r="A579" t="str">
        <f t="shared" ref="A579:A642" si="18">IF(LEFT(B579,1)="#","doc",IF(B579="","nil","fun"))</f>
        <v>doc</v>
      </c>
      <c r="B579" t="s">
        <v>0</v>
      </c>
      <c r="C579" t="str">
        <f t="shared" ref="C579:C642" si="19">IF(A579="nil","",IF(A579="doc",B579,IF(A579="fun",LEFT(B579,11)&amp;" &lt;- function(x) {cmp_mmm_ccc(x, '"&amp;MID(B579,5,3)&amp;"', '"&amp;MID(B579,9,3)&amp;"')}","")))</f>
        <v>#' @export</v>
      </c>
    </row>
    <row r="580" spans="1:3" x14ac:dyDescent="0.2">
      <c r="A580" t="str">
        <f t="shared" si="18"/>
        <v>fun</v>
      </c>
      <c r="B580" t="s">
        <v>141</v>
      </c>
      <c r="C580" t="str">
        <f t="shared" si="19"/>
        <v>cmp_pct_arr &lt;- function(x) {cmp_mmm_ccc(x, 'pct', 'arr')}</v>
      </c>
    </row>
    <row r="581" spans="1:3" x14ac:dyDescent="0.2">
      <c r="A581" t="str">
        <f t="shared" si="18"/>
        <v>nil</v>
      </c>
      <c r="C581" t="str">
        <f t="shared" si="19"/>
        <v/>
      </c>
    </row>
    <row r="582" spans="1:3" x14ac:dyDescent="0.2">
      <c r="A582" t="str">
        <f t="shared" si="18"/>
        <v>doc</v>
      </c>
      <c r="B582" t="s">
        <v>211</v>
      </c>
      <c r="C582" t="str">
        <f t="shared" si="19"/>
        <v>#' @rdname cmp_mmm_ccc</v>
      </c>
    </row>
    <row r="583" spans="1:3" x14ac:dyDescent="0.2">
      <c r="A583" t="str">
        <f t="shared" si="18"/>
        <v>doc</v>
      </c>
      <c r="B583" t="s">
        <v>0</v>
      </c>
      <c r="C583" t="str">
        <f t="shared" si="19"/>
        <v>#' @export</v>
      </c>
    </row>
    <row r="584" spans="1:3" x14ac:dyDescent="0.2">
      <c r="A584" t="str">
        <f t="shared" si="18"/>
        <v>fun</v>
      </c>
      <c r="B584" t="s">
        <v>142</v>
      </c>
      <c r="C584" t="str">
        <f t="shared" si="19"/>
        <v>cmp_pct_gen &lt;- function(x) {cmp_mmm_ccc(x, 'pct', 'gen')}</v>
      </c>
    </row>
    <row r="585" spans="1:3" x14ac:dyDescent="0.2">
      <c r="A585" t="str">
        <f t="shared" si="18"/>
        <v>nil</v>
      </c>
      <c r="C585" t="str">
        <f t="shared" si="19"/>
        <v/>
      </c>
    </row>
    <row r="586" spans="1:3" x14ac:dyDescent="0.2">
      <c r="A586" t="str">
        <f t="shared" si="18"/>
        <v>doc</v>
      </c>
      <c r="B586" t="s">
        <v>211</v>
      </c>
      <c r="C586" t="str">
        <f t="shared" si="19"/>
        <v>#' @rdname cmp_mmm_ccc</v>
      </c>
    </row>
    <row r="587" spans="1:3" x14ac:dyDescent="0.2">
      <c r="A587" t="str">
        <f t="shared" si="18"/>
        <v>doc</v>
      </c>
      <c r="B587" t="s">
        <v>0</v>
      </c>
      <c r="C587" t="str">
        <f t="shared" si="19"/>
        <v>#' @export</v>
      </c>
    </row>
    <row r="588" spans="1:3" x14ac:dyDescent="0.2">
      <c r="A588" t="str">
        <f t="shared" si="18"/>
        <v>fun</v>
      </c>
      <c r="B588" t="s">
        <v>143</v>
      </c>
      <c r="C588" t="str">
        <f t="shared" si="19"/>
        <v>cmp_pct_dtf &lt;- function(x) {cmp_mmm_ccc(x, 'pct', 'dtf')}</v>
      </c>
    </row>
    <row r="589" spans="1:3" x14ac:dyDescent="0.2">
      <c r="A589" t="str">
        <f t="shared" si="18"/>
        <v>nil</v>
      </c>
      <c r="C589" t="str">
        <f t="shared" si="19"/>
        <v/>
      </c>
    </row>
    <row r="590" spans="1:3" x14ac:dyDescent="0.2">
      <c r="A590" t="str">
        <f t="shared" si="18"/>
        <v>doc</v>
      </c>
      <c r="B590" t="s">
        <v>211</v>
      </c>
      <c r="C590" t="str">
        <f t="shared" si="19"/>
        <v>#' @rdname cmp_mmm_ccc</v>
      </c>
    </row>
    <row r="591" spans="1:3" x14ac:dyDescent="0.2">
      <c r="A591" t="str">
        <f t="shared" si="18"/>
        <v>doc</v>
      </c>
      <c r="B591" t="s">
        <v>0</v>
      </c>
      <c r="C591" t="str">
        <f t="shared" si="19"/>
        <v>#' @export</v>
      </c>
    </row>
    <row r="592" spans="1:3" x14ac:dyDescent="0.2">
      <c r="A592" t="str">
        <f t="shared" si="18"/>
        <v>fun</v>
      </c>
      <c r="B592" t="s">
        <v>144</v>
      </c>
      <c r="C592" t="str">
        <f t="shared" si="19"/>
        <v>cmp_pct_vls &lt;- function(x) {cmp_mmm_ccc(x, 'pct', 'vls')}</v>
      </c>
    </row>
    <row r="593" spans="1:3" x14ac:dyDescent="0.2">
      <c r="A593" t="str">
        <f t="shared" si="18"/>
        <v>nil</v>
      </c>
      <c r="C593" t="str">
        <f t="shared" si="19"/>
        <v/>
      </c>
    </row>
    <row r="594" spans="1:3" x14ac:dyDescent="0.2">
      <c r="A594" t="str">
        <f t="shared" si="18"/>
        <v>doc</v>
      </c>
      <c r="B594" t="s">
        <v>211</v>
      </c>
      <c r="C594" t="str">
        <f t="shared" si="19"/>
        <v>#' @rdname cmp_mmm_ccc</v>
      </c>
    </row>
    <row r="595" spans="1:3" x14ac:dyDescent="0.2">
      <c r="A595" t="str">
        <f t="shared" si="18"/>
        <v>doc</v>
      </c>
      <c r="B595" t="s">
        <v>0</v>
      </c>
      <c r="C595" t="str">
        <f t="shared" si="19"/>
        <v>#' @export</v>
      </c>
    </row>
    <row r="596" spans="1:3" x14ac:dyDescent="0.2">
      <c r="A596" t="str">
        <f t="shared" si="18"/>
        <v>fun</v>
      </c>
      <c r="B596" t="s">
        <v>145</v>
      </c>
      <c r="C596" t="str">
        <f t="shared" si="19"/>
        <v>cmp_pct_mat &lt;- function(x) {cmp_mmm_ccc(x, 'pct', 'mat')}</v>
      </c>
    </row>
    <row r="597" spans="1:3" x14ac:dyDescent="0.2">
      <c r="A597" t="str">
        <f t="shared" si="18"/>
        <v>nil</v>
      </c>
      <c r="C597" t="str">
        <f t="shared" si="19"/>
        <v/>
      </c>
    </row>
    <row r="598" spans="1:3" x14ac:dyDescent="0.2">
      <c r="A598" t="str">
        <f t="shared" si="18"/>
        <v>doc</v>
      </c>
      <c r="B598" t="s">
        <v>211</v>
      </c>
      <c r="C598" t="str">
        <f t="shared" si="19"/>
        <v>#' @rdname cmp_mmm_ccc</v>
      </c>
    </row>
    <row r="599" spans="1:3" x14ac:dyDescent="0.2">
      <c r="A599" t="str">
        <f t="shared" si="18"/>
        <v>doc</v>
      </c>
      <c r="B599" t="s">
        <v>0</v>
      </c>
      <c r="C599" t="str">
        <f t="shared" si="19"/>
        <v>#' @export</v>
      </c>
    </row>
    <row r="600" spans="1:3" x14ac:dyDescent="0.2">
      <c r="A600" t="str">
        <f t="shared" si="18"/>
        <v>fun</v>
      </c>
      <c r="B600" t="s">
        <v>146</v>
      </c>
      <c r="C600" t="str">
        <f t="shared" si="19"/>
        <v>cmp_pct_mvc &lt;- function(x) {cmp_mmm_ccc(x, 'pct', 'mvc')}</v>
      </c>
    </row>
    <row r="601" spans="1:3" x14ac:dyDescent="0.2">
      <c r="A601" t="str">
        <f t="shared" si="18"/>
        <v>nil</v>
      </c>
      <c r="C601" t="str">
        <f t="shared" si="19"/>
        <v/>
      </c>
    </row>
    <row r="602" spans="1:3" x14ac:dyDescent="0.2">
      <c r="A602" t="str">
        <f t="shared" si="18"/>
        <v>doc</v>
      </c>
      <c r="B602" t="s">
        <v>211</v>
      </c>
      <c r="C602" t="str">
        <f t="shared" si="19"/>
        <v>#' @rdname cmp_mmm_ccc</v>
      </c>
    </row>
    <row r="603" spans="1:3" x14ac:dyDescent="0.2">
      <c r="A603" t="str">
        <f t="shared" si="18"/>
        <v>doc</v>
      </c>
      <c r="B603" t="s">
        <v>0</v>
      </c>
      <c r="C603" t="str">
        <f t="shared" si="19"/>
        <v>#' @export</v>
      </c>
    </row>
    <row r="604" spans="1:3" x14ac:dyDescent="0.2">
      <c r="A604" t="str">
        <f t="shared" si="18"/>
        <v>fun</v>
      </c>
      <c r="B604" t="s">
        <v>147</v>
      </c>
      <c r="C604" t="str">
        <f t="shared" si="19"/>
        <v>cmp_pct_scl &lt;- function(x) {cmp_mmm_ccc(x, 'pct', 'scl')}</v>
      </c>
    </row>
    <row r="605" spans="1:3" x14ac:dyDescent="0.2">
      <c r="A605" t="str">
        <f t="shared" si="18"/>
        <v>nil</v>
      </c>
      <c r="C605" t="str">
        <f t="shared" si="19"/>
        <v/>
      </c>
    </row>
    <row r="606" spans="1:3" x14ac:dyDescent="0.2">
      <c r="A606" t="str">
        <f t="shared" si="18"/>
        <v>doc</v>
      </c>
      <c r="B606" t="s">
        <v>211</v>
      </c>
      <c r="C606" t="str">
        <f t="shared" si="19"/>
        <v>#' @rdname cmp_mmm_ccc</v>
      </c>
    </row>
    <row r="607" spans="1:3" x14ac:dyDescent="0.2">
      <c r="A607" t="str">
        <f t="shared" si="18"/>
        <v>doc</v>
      </c>
      <c r="B607" t="s">
        <v>0</v>
      </c>
      <c r="C607" t="str">
        <f t="shared" si="19"/>
        <v>#' @export</v>
      </c>
    </row>
    <row r="608" spans="1:3" x14ac:dyDescent="0.2">
      <c r="A608" t="str">
        <f t="shared" si="18"/>
        <v>fun</v>
      </c>
      <c r="B608" t="s">
        <v>148</v>
      </c>
      <c r="C608" t="str">
        <f t="shared" si="19"/>
        <v>cmp_pct_vec &lt;- function(x) {cmp_mmm_ccc(x, 'pct', 'vec')}</v>
      </c>
    </row>
    <row r="609" spans="1:3" x14ac:dyDescent="0.2">
      <c r="A609" t="str">
        <f t="shared" si="18"/>
        <v>nil</v>
      </c>
      <c r="C609" t="str">
        <f t="shared" si="19"/>
        <v/>
      </c>
    </row>
    <row r="610" spans="1:3" x14ac:dyDescent="0.2">
      <c r="A610" t="str">
        <f t="shared" si="18"/>
        <v>doc</v>
      </c>
      <c r="B610" t="s">
        <v>211</v>
      </c>
      <c r="C610" t="str">
        <f t="shared" si="19"/>
        <v>#' @rdname cmp_mmm_ccc</v>
      </c>
    </row>
    <row r="611" spans="1:3" x14ac:dyDescent="0.2">
      <c r="A611" t="str">
        <f t="shared" si="18"/>
        <v>doc</v>
      </c>
      <c r="B611" t="s">
        <v>0</v>
      </c>
      <c r="C611" t="str">
        <f t="shared" si="19"/>
        <v>#' @export</v>
      </c>
    </row>
    <row r="612" spans="1:3" x14ac:dyDescent="0.2">
      <c r="A612" t="str">
        <f t="shared" si="18"/>
        <v>fun</v>
      </c>
      <c r="B612" t="s">
        <v>149</v>
      </c>
      <c r="C612" t="str">
        <f t="shared" si="19"/>
        <v>cmp_pos_arr &lt;- function(x) {cmp_mmm_ccc(x, 'pos', 'arr')}</v>
      </c>
    </row>
    <row r="613" spans="1:3" x14ac:dyDescent="0.2">
      <c r="A613" t="str">
        <f t="shared" si="18"/>
        <v>nil</v>
      </c>
      <c r="C613" t="str">
        <f t="shared" si="19"/>
        <v/>
      </c>
    </row>
    <row r="614" spans="1:3" x14ac:dyDescent="0.2">
      <c r="A614" t="str">
        <f t="shared" si="18"/>
        <v>doc</v>
      </c>
      <c r="B614" t="s">
        <v>211</v>
      </c>
      <c r="C614" t="str">
        <f t="shared" si="19"/>
        <v>#' @rdname cmp_mmm_ccc</v>
      </c>
    </row>
    <row r="615" spans="1:3" x14ac:dyDescent="0.2">
      <c r="A615" t="str">
        <f t="shared" si="18"/>
        <v>doc</v>
      </c>
      <c r="B615" t="s">
        <v>0</v>
      </c>
      <c r="C615" t="str">
        <f t="shared" si="19"/>
        <v>#' @export</v>
      </c>
    </row>
    <row r="616" spans="1:3" x14ac:dyDescent="0.2">
      <c r="A616" t="str">
        <f t="shared" si="18"/>
        <v>fun</v>
      </c>
      <c r="B616" t="s">
        <v>150</v>
      </c>
      <c r="C616" t="str">
        <f t="shared" si="19"/>
        <v>cmp_pos_gen &lt;- function(x) {cmp_mmm_ccc(x, 'pos', 'gen')}</v>
      </c>
    </row>
    <row r="617" spans="1:3" x14ac:dyDescent="0.2">
      <c r="A617" t="str">
        <f t="shared" si="18"/>
        <v>nil</v>
      </c>
      <c r="C617" t="str">
        <f t="shared" si="19"/>
        <v/>
      </c>
    </row>
    <row r="618" spans="1:3" x14ac:dyDescent="0.2">
      <c r="A618" t="str">
        <f t="shared" si="18"/>
        <v>doc</v>
      </c>
      <c r="B618" t="s">
        <v>211</v>
      </c>
      <c r="C618" t="str">
        <f t="shared" si="19"/>
        <v>#' @rdname cmp_mmm_ccc</v>
      </c>
    </row>
    <row r="619" spans="1:3" x14ac:dyDescent="0.2">
      <c r="A619" t="str">
        <f t="shared" si="18"/>
        <v>doc</v>
      </c>
      <c r="B619" t="s">
        <v>0</v>
      </c>
      <c r="C619" t="str">
        <f t="shared" si="19"/>
        <v>#' @export</v>
      </c>
    </row>
    <row r="620" spans="1:3" x14ac:dyDescent="0.2">
      <c r="A620" t="str">
        <f t="shared" si="18"/>
        <v>fun</v>
      </c>
      <c r="B620" t="s">
        <v>151</v>
      </c>
      <c r="C620" t="str">
        <f t="shared" si="19"/>
        <v>cmp_pos_dtf &lt;- function(x) {cmp_mmm_ccc(x, 'pos', 'dtf')}</v>
      </c>
    </row>
    <row r="621" spans="1:3" x14ac:dyDescent="0.2">
      <c r="A621" t="str">
        <f t="shared" si="18"/>
        <v>nil</v>
      </c>
      <c r="C621" t="str">
        <f t="shared" si="19"/>
        <v/>
      </c>
    </row>
    <row r="622" spans="1:3" x14ac:dyDescent="0.2">
      <c r="A622" t="str">
        <f t="shared" si="18"/>
        <v>doc</v>
      </c>
      <c r="B622" t="s">
        <v>211</v>
      </c>
      <c r="C622" t="str">
        <f t="shared" si="19"/>
        <v>#' @rdname cmp_mmm_ccc</v>
      </c>
    </row>
    <row r="623" spans="1:3" x14ac:dyDescent="0.2">
      <c r="A623" t="str">
        <f t="shared" si="18"/>
        <v>doc</v>
      </c>
      <c r="B623" t="s">
        <v>0</v>
      </c>
      <c r="C623" t="str">
        <f t="shared" si="19"/>
        <v>#' @export</v>
      </c>
    </row>
    <row r="624" spans="1:3" x14ac:dyDescent="0.2">
      <c r="A624" t="str">
        <f t="shared" si="18"/>
        <v>fun</v>
      </c>
      <c r="B624" t="s">
        <v>152</v>
      </c>
      <c r="C624" t="str">
        <f t="shared" si="19"/>
        <v>cmp_pos_vls &lt;- function(x) {cmp_mmm_ccc(x, 'pos', 'vls')}</v>
      </c>
    </row>
    <row r="625" spans="1:3" x14ac:dyDescent="0.2">
      <c r="A625" t="str">
        <f t="shared" si="18"/>
        <v>nil</v>
      </c>
      <c r="C625" t="str">
        <f t="shared" si="19"/>
        <v/>
      </c>
    </row>
    <row r="626" spans="1:3" x14ac:dyDescent="0.2">
      <c r="A626" t="str">
        <f t="shared" si="18"/>
        <v>doc</v>
      </c>
      <c r="B626" t="s">
        <v>211</v>
      </c>
      <c r="C626" t="str">
        <f t="shared" si="19"/>
        <v>#' @rdname cmp_mmm_ccc</v>
      </c>
    </row>
    <row r="627" spans="1:3" x14ac:dyDescent="0.2">
      <c r="A627" t="str">
        <f t="shared" si="18"/>
        <v>doc</v>
      </c>
      <c r="B627" t="s">
        <v>0</v>
      </c>
      <c r="C627" t="str">
        <f t="shared" si="19"/>
        <v>#' @export</v>
      </c>
    </row>
    <row r="628" spans="1:3" x14ac:dyDescent="0.2">
      <c r="A628" t="str">
        <f t="shared" si="18"/>
        <v>fun</v>
      </c>
      <c r="B628" t="s">
        <v>153</v>
      </c>
      <c r="C628" t="str">
        <f t="shared" si="19"/>
        <v>cmp_pos_mat &lt;- function(x) {cmp_mmm_ccc(x, 'pos', 'mat')}</v>
      </c>
    </row>
    <row r="629" spans="1:3" x14ac:dyDescent="0.2">
      <c r="A629" t="str">
        <f t="shared" si="18"/>
        <v>nil</v>
      </c>
      <c r="C629" t="str">
        <f t="shared" si="19"/>
        <v/>
      </c>
    </row>
    <row r="630" spans="1:3" x14ac:dyDescent="0.2">
      <c r="A630" t="str">
        <f t="shared" si="18"/>
        <v>doc</v>
      </c>
      <c r="B630" t="s">
        <v>211</v>
      </c>
      <c r="C630" t="str">
        <f t="shared" si="19"/>
        <v>#' @rdname cmp_mmm_ccc</v>
      </c>
    </row>
    <row r="631" spans="1:3" x14ac:dyDescent="0.2">
      <c r="A631" t="str">
        <f t="shared" si="18"/>
        <v>doc</v>
      </c>
      <c r="B631" t="s">
        <v>0</v>
      </c>
      <c r="C631" t="str">
        <f t="shared" si="19"/>
        <v>#' @export</v>
      </c>
    </row>
    <row r="632" spans="1:3" x14ac:dyDescent="0.2">
      <c r="A632" t="str">
        <f t="shared" si="18"/>
        <v>fun</v>
      </c>
      <c r="B632" t="s">
        <v>154</v>
      </c>
      <c r="C632" t="str">
        <f t="shared" si="19"/>
        <v>cmp_pos_mvc &lt;- function(x) {cmp_mmm_ccc(x, 'pos', 'mvc')}</v>
      </c>
    </row>
    <row r="633" spans="1:3" x14ac:dyDescent="0.2">
      <c r="A633" t="str">
        <f t="shared" si="18"/>
        <v>nil</v>
      </c>
      <c r="C633" t="str">
        <f t="shared" si="19"/>
        <v/>
      </c>
    </row>
    <row r="634" spans="1:3" x14ac:dyDescent="0.2">
      <c r="A634" t="str">
        <f t="shared" si="18"/>
        <v>doc</v>
      </c>
      <c r="B634" t="s">
        <v>211</v>
      </c>
      <c r="C634" t="str">
        <f t="shared" si="19"/>
        <v>#' @rdname cmp_mmm_ccc</v>
      </c>
    </row>
    <row r="635" spans="1:3" x14ac:dyDescent="0.2">
      <c r="A635" t="str">
        <f t="shared" si="18"/>
        <v>doc</v>
      </c>
      <c r="B635" t="s">
        <v>0</v>
      </c>
      <c r="C635" t="str">
        <f t="shared" si="19"/>
        <v>#' @export</v>
      </c>
    </row>
    <row r="636" spans="1:3" x14ac:dyDescent="0.2">
      <c r="A636" t="str">
        <f t="shared" si="18"/>
        <v>fun</v>
      </c>
      <c r="B636" t="s">
        <v>155</v>
      </c>
      <c r="C636" t="str">
        <f t="shared" si="19"/>
        <v>cmp_pos_scl &lt;- function(x) {cmp_mmm_ccc(x, 'pos', 'scl')}</v>
      </c>
    </row>
    <row r="637" spans="1:3" x14ac:dyDescent="0.2">
      <c r="A637" t="str">
        <f t="shared" si="18"/>
        <v>nil</v>
      </c>
      <c r="C637" t="str">
        <f t="shared" si="19"/>
        <v/>
      </c>
    </row>
    <row r="638" spans="1:3" x14ac:dyDescent="0.2">
      <c r="A638" t="str">
        <f t="shared" si="18"/>
        <v>doc</v>
      </c>
      <c r="B638" t="s">
        <v>211</v>
      </c>
      <c r="C638" t="str">
        <f t="shared" si="19"/>
        <v>#' @rdname cmp_mmm_ccc</v>
      </c>
    </row>
    <row r="639" spans="1:3" x14ac:dyDescent="0.2">
      <c r="A639" t="str">
        <f t="shared" si="18"/>
        <v>doc</v>
      </c>
      <c r="B639" t="s">
        <v>0</v>
      </c>
      <c r="C639" t="str">
        <f t="shared" si="19"/>
        <v>#' @export</v>
      </c>
    </row>
    <row r="640" spans="1:3" x14ac:dyDescent="0.2">
      <c r="A640" t="str">
        <f t="shared" si="18"/>
        <v>fun</v>
      </c>
      <c r="B640" t="s">
        <v>156</v>
      </c>
      <c r="C640" t="str">
        <f t="shared" si="19"/>
        <v>cmp_pos_vec &lt;- function(x) {cmp_mmm_ccc(x, 'pos', 'vec')}</v>
      </c>
    </row>
    <row r="641" spans="1:3" x14ac:dyDescent="0.2">
      <c r="A641" t="str">
        <f t="shared" si="18"/>
        <v>nil</v>
      </c>
      <c r="C641" t="str">
        <f t="shared" si="19"/>
        <v/>
      </c>
    </row>
    <row r="642" spans="1:3" x14ac:dyDescent="0.2">
      <c r="A642" t="str">
        <f t="shared" si="18"/>
        <v>doc</v>
      </c>
      <c r="B642" t="s">
        <v>211</v>
      </c>
      <c r="C642" t="str">
        <f t="shared" si="19"/>
        <v>#' @rdname cmp_mmm_ccc</v>
      </c>
    </row>
    <row r="643" spans="1:3" x14ac:dyDescent="0.2">
      <c r="A643" t="str">
        <f t="shared" ref="A643:A706" si="20">IF(LEFT(B643,1)="#","doc",IF(B643="","nil","fun"))</f>
        <v>doc</v>
      </c>
      <c r="B643" t="s">
        <v>0</v>
      </c>
      <c r="C643" t="str">
        <f t="shared" ref="C643:C706" si="21">IF(A643="nil","",IF(A643="doc",B643,IF(A643="fun",LEFT(B643,11)&amp;" &lt;- function(x) {cmp_mmm_ccc(x, '"&amp;MID(B643,5,3)&amp;"', '"&amp;MID(B643,9,3)&amp;"')}","")))</f>
        <v>#' @export</v>
      </c>
    </row>
    <row r="644" spans="1:3" x14ac:dyDescent="0.2">
      <c r="A644" t="str">
        <f t="shared" si="20"/>
        <v>fun</v>
      </c>
      <c r="B644" t="s">
        <v>157</v>
      </c>
      <c r="C644" t="str">
        <f t="shared" si="21"/>
        <v>cmp_ppn_arr &lt;- function(x) {cmp_mmm_ccc(x, 'ppn', 'arr')}</v>
      </c>
    </row>
    <row r="645" spans="1:3" x14ac:dyDescent="0.2">
      <c r="A645" t="str">
        <f t="shared" si="20"/>
        <v>nil</v>
      </c>
      <c r="C645" t="str">
        <f t="shared" si="21"/>
        <v/>
      </c>
    </row>
    <row r="646" spans="1:3" x14ac:dyDescent="0.2">
      <c r="A646" t="str">
        <f t="shared" si="20"/>
        <v>doc</v>
      </c>
      <c r="B646" t="s">
        <v>211</v>
      </c>
      <c r="C646" t="str">
        <f t="shared" si="21"/>
        <v>#' @rdname cmp_mmm_ccc</v>
      </c>
    </row>
    <row r="647" spans="1:3" x14ac:dyDescent="0.2">
      <c r="A647" t="str">
        <f t="shared" si="20"/>
        <v>doc</v>
      </c>
      <c r="B647" t="s">
        <v>0</v>
      </c>
      <c r="C647" t="str">
        <f t="shared" si="21"/>
        <v>#' @export</v>
      </c>
    </row>
    <row r="648" spans="1:3" x14ac:dyDescent="0.2">
      <c r="A648" t="str">
        <f t="shared" si="20"/>
        <v>fun</v>
      </c>
      <c r="B648" t="s">
        <v>158</v>
      </c>
      <c r="C648" t="str">
        <f t="shared" si="21"/>
        <v>cmp_ppn_gen &lt;- function(x) {cmp_mmm_ccc(x, 'ppn', 'gen')}</v>
      </c>
    </row>
    <row r="649" spans="1:3" x14ac:dyDescent="0.2">
      <c r="A649" t="str">
        <f t="shared" si="20"/>
        <v>nil</v>
      </c>
      <c r="C649" t="str">
        <f t="shared" si="21"/>
        <v/>
      </c>
    </row>
    <row r="650" spans="1:3" x14ac:dyDescent="0.2">
      <c r="A650" t="str">
        <f t="shared" si="20"/>
        <v>doc</v>
      </c>
      <c r="B650" t="s">
        <v>211</v>
      </c>
      <c r="C650" t="str">
        <f t="shared" si="21"/>
        <v>#' @rdname cmp_mmm_ccc</v>
      </c>
    </row>
    <row r="651" spans="1:3" x14ac:dyDescent="0.2">
      <c r="A651" t="str">
        <f t="shared" si="20"/>
        <v>doc</v>
      </c>
      <c r="B651" t="s">
        <v>0</v>
      </c>
      <c r="C651" t="str">
        <f t="shared" si="21"/>
        <v>#' @export</v>
      </c>
    </row>
    <row r="652" spans="1:3" x14ac:dyDescent="0.2">
      <c r="A652" t="str">
        <f t="shared" si="20"/>
        <v>fun</v>
      </c>
      <c r="B652" t="s">
        <v>159</v>
      </c>
      <c r="C652" t="str">
        <f t="shared" si="21"/>
        <v>cmp_ppn_dtf &lt;- function(x) {cmp_mmm_ccc(x, 'ppn', 'dtf')}</v>
      </c>
    </row>
    <row r="653" spans="1:3" x14ac:dyDescent="0.2">
      <c r="A653" t="str">
        <f t="shared" si="20"/>
        <v>nil</v>
      </c>
      <c r="C653" t="str">
        <f t="shared" si="21"/>
        <v/>
      </c>
    </row>
    <row r="654" spans="1:3" x14ac:dyDescent="0.2">
      <c r="A654" t="str">
        <f t="shared" si="20"/>
        <v>doc</v>
      </c>
      <c r="B654" t="s">
        <v>211</v>
      </c>
      <c r="C654" t="str">
        <f t="shared" si="21"/>
        <v>#' @rdname cmp_mmm_ccc</v>
      </c>
    </row>
    <row r="655" spans="1:3" x14ac:dyDescent="0.2">
      <c r="A655" t="str">
        <f t="shared" si="20"/>
        <v>doc</v>
      </c>
      <c r="B655" t="s">
        <v>0</v>
      </c>
      <c r="C655" t="str">
        <f t="shared" si="21"/>
        <v>#' @export</v>
      </c>
    </row>
    <row r="656" spans="1:3" x14ac:dyDescent="0.2">
      <c r="A656" t="str">
        <f t="shared" si="20"/>
        <v>fun</v>
      </c>
      <c r="B656" t="s">
        <v>160</v>
      </c>
      <c r="C656" t="str">
        <f t="shared" si="21"/>
        <v>cmp_ppn_vls &lt;- function(x) {cmp_mmm_ccc(x, 'ppn', 'vls')}</v>
      </c>
    </row>
    <row r="657" spans="1:3" x14ac:dyDescent="0.2">
      <c r="A657" t="str">
        <f t="shared" si="20"/>
        <v>nil</v>
      </c>
      <c r="C657" t="str">
        <f t="shared" si="21"/>
        <v/>
      </c>
    </row>
    <row r="658" spans="1:3" x14ac:dyDescent="0.2">
      <c r="A658" t="str">
        <f t="shared" si="20"/>
        <v>doc</v>
      </c>
      <c r="B658" t="s">
        <v>211</v>
      </c>
      <c r="C658" t="str">
        <f t="shared" si="21"/>
        <v>#' @rdname cmp_mmm_ccc</v>
      </c>
    </row>
    <row r="659" spans="1:3" x14ac:dyDescent="0.2">
      <c r="A659" t="str">
        <f t="shared" si="20"/>
        <v>doc</v>
      </c>
      <c r="B659" t="s">
        <v>0</v>
      </c>
      <c r="C659" t="str">
        <f t="shared" si="21"/>
        <v>#' @export</v>
      </c>
    </row>
    <row r="660" spans="1:3" x14ac:dyDescent="0.2">
      <c r="A660" t="str">
        <f t="shared" si="20"/>
        <v>fun</v>
      </c>
      <c r="B660" t="s">
        <v>161</v>
      </c>
      <c r="C660" t="str">
        <f t="shared" si="21"/>
        <v>cmp_ppn_mat &lt;- function(x) {cmp_mmm_ccc(x, 'ppn', 'mat')}</v>
      </c>
    </row>
    <row r="661" spans="1:3" x14ac:dyDescent="0.2">
      <c r="A661" t="str">
        <f t="shared" si="20"/>
        <v>nil</v>
      </c>
      <c r="C661" t="str">
        <f t="shared" si="21"/>
        <v/>
      </c>
    </row>
    <row r="662" spans="1:3" x14ac:dyDescent="0.2">
      <c r="A662" t="str">
        <f t="shared" si="20"/>
        <v>doc</v>
      </c>
      <c r="B662" t="s">
        <v>211</v>
      </c>
      <c r="C662" t="str">
        <f t="shared" si="21"/>
        <v>#' @rdname cmp_mmm_ccc</v>
      </c>
    </row>
    <row r="663" spans="1:3" x14ac:dyDescent="0.2">
      <c r="A663" t="str">
        <f t="shared" si="20"/>
        <v>doc</v>
      </c>
      <c r="B663" t="s">
        <v>0</v>
      </c>
      <c r="C663" t="str">
        <f t="shared" si="21"/>
        <v>#' @export</v>
      </c>
    </row>
    <row r="664" spans="1:3" x14ac:dyDescent="0.2">
      <c r="A664" t="str">
        <f t="shared" si="20"/>
        <v>fun</v>
      </c>
      <c r="B664" t="s">
        <v>162</v>
      </c>
      <c r="C664" t="str">
        <f t="shared" si="21"/>
        <v>cmp_ppn_mvc &lt;- function(x) {cmp_mmm_ccc(x, 'ppn', 'mvc')}</v>
      </c>
    </row>
    <row r="665" spans="1:3" x14ac:dyDescent="0.2">
      <c r="A665" t="str">
        <f t="shared" si="20"/>
        <v>nil</v>
      </c>
      <c r="C665" t="str">
        <f t="shared" si="21"/>
        <v/>
      </c>
    </row>
    <row r="666" spans="1:3" x14ac:dyDescent="0.2">
      <c r="A666" t="str">
        <f t="shared" si="20"/>
        <v>doc</v>
      </c>
      <c r="B666" t="s">
        <v>211</v>
      </c>
      <c r="C666" t="str">
        <f t="shared" si="21"/>
        <v>#' @rdname cmp_mmm_ccc</v>
      </c>
    </row>
    <row r="667" spans="1:3" x14ac:dyDescent="0.2">
      <c r="A667" t="str">
        <f t="shared" si="20"/>
        <v>doc</v>
      </c>
      <c r="B667" t="s">
        <v>0</v>
      </c>
      <c r="C667" t="str">
        <f t="shared" si="21"/>
        <v>#' @export</v>
      </c>
    </row>
    <row r="668" spans="1:3" x14ac:dyDescent="0.2">
      <c r="A668" t="str">
        <f t="shared" si="20"/>
        <v>fun</v>
      </c>
      <c r="B668" t="s">
        <v>163</v>
      </c>
      <c r="C668" t="str">
        <f t="shared" si="21"/>
        <v>cmp_ppn_scl &lt;- function(x) {cmp_mmm_ccc(x, 'ppn', 'scl')}</v>
      </c>
    </row>
    <row r="669" spans="1:3" x14ac:dyDescent="0.2">
      <c r="A669" t="str">
        <f t="shared" si="20"/>
        <v>nil</v>
      </c>
      <c r="C669" t="str">
        <f t="shared" si="21"/>
        <v/>
      </c>
    </row>
    <row r="670" spans="1:3" x14ac:dyDescent="0.2">
      <c r="A670" t="str">
        <f t="shared" si="20"/>
        <v>doc</v>
      </c>
      <c r="B670" t="s">
        <v>211</v>
      </c>
      <c r="C670" t="str">
        <f t="shared" si="21"/>
        <v>#' @rdname cmp_mmm_ccc</v>
      </c>
    </row>
    <row r="671" spans="1:3" x14ac:dyDescent="0.2">
      <c r="A671" t="str">
        <f t="shared" si="20"/>
        <v>doc</v>
      </c>
      <c r="B671" t="s">
        <v>0</v>
      </c>
      <c r="C671" t="str">
        <f t="shared" si="21"/>
        <v>#' @export</v>
      </c>
    </row>
    <row r="672" spans="1:3" x14ac:dyDescent="0.2">
      <c r="A672" t="str">
        <f t="shared" si="20"/>
        <v>fun</v>
      </c>
      <c r="B672" t="s">
        <v>164</v>
      </c>
      <c r="C672" t="str">
        <f t="shared" si="21"/>
        <v>cmp_ppn_vec &lt;- function(x) {cmp_mmm_ccc(x, 'ppn', 'vec')}</v>
      </c>
    </row>
    <row r="673" spans="1:3" x14ac:dyDescent="0.2">
      <c r="A673" t="str">
        <f t="shared" si="20"/>
        <v>nil</v>
      </c>
      <c r="C673" t="str">
        <f t="shared" si="21"/>
        <v/>
      </c>
    </row>
    <row r="674" spans="1:3" x14ac:dyDescent="0.2">
      <c r="A674" t="str">
        <f t="shared" si="20"/>
        <v>doc</v>
      </c>
      <c r="B674" t="s">
        <v>211</v>
      </c>
      <c r="C674" t="str">
        <f t="shared" si="21"/>
        <v>#' @rdname cmp_mmm_ccc</v>
      </c>
    </row>
    <row r="675" spans="1:3" x14ac:dyDescent="0.2">
      <c r="A675" t="str">
        <f t="shared" si="20"/>
        <v>doc</v>
      </c>
      <c r="B675" t="s">
        <v>0</v>
      </c>
      <c r="C675" t="str">
        <f t="shared" si="21"/>
        <v>#' @export</v>
      </c>
    </row>
    <row r="676" spans="1:3" x14ac:dyDescent="0.2">
      <c r="A676" t="str">
        <f t="shared" si="20"/>
        <v>fun</v>
      </c>
      <c r="B676" t="s">
        <v>165</v>
      </c>
      <c r="C676" t="str">
        <f t="shared" si="21"/>
        <v>cmp_psw_arr &lt;- function(x) {cmp_mmm_ccc(x, 'psw', 'arr')}</v>
      </c>
    </row>
    <row r="677" spans="1:3" x14ac:dyDescent="0.2">
      <c r="A677" t="str">
        <f t="shared" si="20"/>
        <v>nil</v>
      </c>
      <c r="C677" t="str">
        <f t="shared" si="21"/>
        <v/>
      </c>
    </row>
    <row r="678" spans="1:3" x14ac:dyDescent="0.2">
      <c r="A678" t="str">
        <f t="shared" si="20"/>
        <v>doc</v>
      </c>
      <c r="B678" t="s">
        <v>211</v>
      </c>
      <c r="C678" t="str">
        <f t="shared" si="21"/>
        <v>#' @rdname cmp_mmm_ccc</v>
      </c>
    </row>
    <row r="679" spans="1:3" x14ac:dyDescent="0.2">
      <c r="A679" t="str">
        <f t="shared" si="20"/>
        <v>doc</v>
      </c>
      <c r="B679" t="s">
        <v>0</v>
      </c>
      <c r="C679" t="str">
        <f t="shared" si="21"/>
        <v>#' @export</v>
      </c>
    </row>
    <row r="680" spans="1:3" x14ac:dyDescent="0.2">
      <c r="A680" t="str">
        <f t="shared" si="20"/>
        <v>fun</v>
      </c>
      <c r="B680" t="s">
        <v>166</v>
      </c>
      <c r="C680" t="str">
        <f t="shared" si="21"/>
        <v>cmp_psw_gen &lt;- function(x) {cmp_mmm_ccc(x, 'psw', 'gen')}</v>
      </c>
    </row>
    <row r="681" spans="1:3" x14ac:dyDescent="0.2">
      <c r="A681" t="str">
        <f t="shared" si="20"/>
        <v>nil</v>
      </c>
      <c r="C681" t="str">
        <f t="shared" si="21"/>
        <v/>
      </c>
    </row>
    <row r="682" spans="1:3" x14ac:dyDescent="0.2">
      <c r="A682" t="str">
        <f t="shared" si="20"/>
        <v>doc</v>
      </c>
      <c r="B682" t="s">
        <v>211</v>
      </c>
      <c r="C682" t="str">
        <f t="shared" si="21"/>
        <v>#' @rdname cmp_mmm_ccc</v>
      </c>
    </row>
    <row r="683" spans="1:3" x14ac:dyDescent="0.2">
      <c r="A683" t="str">
        <f t="shared" si="20"/>
        <v>doc</v>
      </c>
      <c r="B683" t="s">
        <v>0</v>
      </c>
      <c r="C683" t="str">
        <f t="shared" si="21"/>
        <v>#' @export</v>
      </c>
    </row>
    <row r="684" spans="1:3" x14ac:dyDescent="0.2">
      <c r="A684" t="str">
        <f t="shared" si="20"/>
        <v>fun</v>
      </c>
      <c r="B684" t="s">
        <v>167</v>
      </c>
      <c r="C684" t="str">
        <f t="shared" si="21"/>
        <v>cmp_psw_dtf &lt;- function(x) {cmp_mmm_ccc(x, 'psw', 'dtf')}</v>
      </c>
    </row>
    <row r="685" spans="1:3" x14ac:dyDescent="0.2">
      <c r="A685" t="str">
        <f t="shared" si="20"/>
        <v>nil</v>
      </c>
      <c r="C685" t="str">
        <f t="shared" si="21"/>
        <v/>
      </c>
    </row>
    <row r="686" spans="1:3" x14ac:dyDescent="0.2">
      <c r="A686" t="str">
        <f t="shared" si="20"/>
        <v>doc</v>
      </c>
      <c r="B686" t="s">
        <v>211</v>
      </c>
      <c r="C686" t="str">
        <f t="shared" si="21"/>
        <v>#' @rdname cmp_mmm_ccc</v>
      </c>
    </row>
    <row r="687" spans="1:3" x14ac:dyDescent="0.2">
      <c r="A687" t="str">
        <f t="shared" si="20"/>
        <v>doc</v>
      </c>
      <c r="B687" t="s">
        <v>0</v>
      </c>
      <c r="C687" t="str">
        <f t="shared" si="21"/>
        <v>#' @export</v>
      </c>
    </row>
    <row r="688" spans="1:3" x14ac:dyDescent="0.2">
      <c r="A688" t="str">
        <f t="shared" si="20"/>
        <v>fun</v>
      </c>
      <c r="B688" t="s">
        <v>168</v>
      </c>
      <c r="C688" t="str">
        <f t="shared" si="21"/>
        <v>cmp_psw_vls &lt;- function(x) {cmp_mmm_ccc(x, 'psw', 'vls')}</v>
      </c>
    </row>
    <row r="689" spans="1:3" x14ac:dyDescent="0.2">
      <c r="A689" t="str">
        <f t="shared" si="20"/>
        <v>nil</v>
      </c>
      <c r="C689" t="str">
        <f t="shared" si="21"/>
        <v/>
      </c>
    </row>
    <row r="690" spans="1:3" x14ac:dyDescent="0.2">
      <c r="A690" t="str">
        <f t="shared" si="20"/>
        <v>doc</v>
      </c>
      <c r="B690" t="s">
        <v>211</v>
      </c>
      <c r="C690" t="str">
        <f t="shared" si="21"/>
        <v>#' @rdname cmp_mmm_ccc</v>
      </c>
    </row>
    <row r="691" spans="1:3" x14ac:dyDescent="0.2">
      <c r="A691" t="str">
        <f t="shared" si="20"/>
        <v>doc</v>
      </c>
      <c r="B691" t="s">
        <v>0</v>
      </c>
      <c r="C691" t="str">
        <f t="shared" si="21"/>
        <v>#' @export</v>
      </c>
    </row>
    <row r="692" spans="1:3" x14ac:dyDescent="0.2">
      <c r="A692" t="str">
        <f t="shared" si="20"/>
        <v>fun</v>
      </c>
      <c r="B692" t="s">
        <v>169</v>
      </c>
      <c r="C692" t="str">
        <f t="shared" si="21"/>
        <v>cmp_psw_mat &lt;- function(x) {cmp_mmm_ccc(x, 'psw', 'mat')}</v>
      </c>
    </row>
    <row r="693" spans="1:3" x14ac:dyDescent="0.2">
      <c r="A693" t="str">
        <f t="shared" si="20"/>
        <v>nil</v>
      </c>
      <c r="C693" t="str">
        <f t="shared" si="21"/>
        <v/>
      </c>
    </row>
    <row r="694" spans="1:3" x14ac:dyDescent="0.2">
      <c r="A694" t="str">
        <f t="shared" si="20"/>
        <v>doc</v>
      </c>
      <c r="B694" t="s">
        <v>211</v>
      </c>
      <c r="C694" t="str">
        <f t="shared" si="21"/>
        <v>#' @rdname cmp_mmm_ccc</v>
      </c>
    </row>
    <row r="695" spans="1:3" x14ac:dyDescent="0.2">
      <c r="A695" t="str">
        <f t="shared" si="20"/>
        <v>doc</v>
      </c>
      <c r="B695" t="s">
        <v>0</v>
      </c>
      <c r="C695" t="str">
        <f t="shared" si="21"/>
        <v>#' @export</v>
      </c>
    </row>
    <row r="696" spans="1:3" x14ac:dyDescent="0.2">
      <c r="A696" t="str">
        <f t="shared" si="20"/>
        <v>fun</v>
      </c>
      <c r="B696" t="s">
        <v>170</v>
      </c>
      <c r="C696" t="str">
        <f t="shared" si="21"/>
        <v>cmp_psw_mvc &lt;- function(x) {cmp_mmm_ccc(x, 'psw', 'mvc')}</v>
      </c>
    </row>
    <row r="697" spans="1:3" x14ac:dyDescent="0.2">
      <c r="A697" t="str">
        <f t="shared" si="20"/>
        <v>nil</v>
      </c>
      <c r="C697" t="str">
        <f t="shared" si="21"/>
        <v/>
      </c>
    </row>
    <row r="698" spans="1:3" x14ac:dyDescent="0.2">
      <c r="A698" t="str">
        <f t="shared" si="20"/>
        <v>doc</v>
      </c>
      <c r="B698" t="s">
        <v>211</v>
      </c>
      <c r="C698" t="str">
        <f t="shared" si="21"/>
        <v>#' @rdname cmp_mmm_ccc</v>
      </c>
    </row>
    <row r="699" spans="1:3" x14ac:dyDescent="0.2">
      <c r="A699" t="str">
        <f t="shared" si="20"/>
        <v>doc</v>
      </c>
      <c r="B699" t="s">
        <v>0</v>
      </c>
      <c r="C699" t="str">
        <f t="shared" si="21"/>
        <v>#' @export</v>
      </c>
    </row>
    <row r="700" spans="1:3" x14ac:dyDescent="0.2">
      <c r="A700" t="str">
        <f t="shared" si="20"/>
        <v>fun</v>
      </c>
      <c r="B700" t="s">
        <v>171</v>
      </c>
      <c r="C700" t="str">
        <f t="shared" si="21"/>
        <v>cmp_psw_scl &lt;- function(x) {cmp_mmm_ccc(x, 'psw', 'scl')}</v>
      </c>
    </row>
    <row r="701" spans="1:3" x14ac:dyDescent="0.2">
      <c r="A701" t="str">
        <f t="shared" si="20"/>
        <v>nil</v>
      </c>
      <c r="C701" t="str">
        <f t="shared" si="21"/>
        <v/>
      </c>
    </row>
    <row r="702" spans="1:3" x14ac:dyDescent="0.2">
      <c r="A702" t="str">
        <f t="shared" si="20"/>
        <v>doc</v>
      </c>
      <c r="B702" t="s">
        <v>211</v>
      </c>
      <c r="C702" t="str">
        <f t="shared" si="21"/>
        <v>#' @rdname cmp_mmm_ccc</v>
      </c>
    </row>
    <row r="703" spans="1:3" x14ac:dyDescent="0.2">
      <c r="A703" t="str">
        <f t="shared" si="20"/>
        <v>doc</v>
      </c>
      <c r="B703" t="s">
        <v>0</v>
      </c>
      <c r="C703" t="str">
        <f t="shared" si="21"/>
        <v>#' @export</v>
      </c>
    </row>
    <row r="704" spans="1:3" x14ac:dyDescent="0.2">
      <c r="A704" t="str">
        <f t="shared" si="20"/>
        <v>fun</v>
      </c>
      <c r="B704" t="s">
        <v>172</v>
      </c>
      <c r="C704" t="str">
        <f t="shared" si="21"/>
        <v>cmp_psw_vec &lt;- function(x) {cmp_mmm_ccc(x, 'psw', 'vec')}</v>
      </c>
    </row>
    <row r="705" spans="1:3" x14ac:dyDescent="0.2">
      <c r="A705" t="str">
        <f t="shared" si="20"/>
        <v>nil</v>
      </c>
      <c r="C705" t="str">
        <f t="shared" si="21"/>
        <v/>
      </c>
    </row>
    <row r="706" spans="1:3" x14ac:dyDescent="0.2">
      <c r="A706" t="str">
        <f t="shared" si="20"/>
        <v>doc</v>
      </c>
      <c r="B706" t="s">
        <v>211</v>
      </c>
      <c r="C706" t="str">
        <f t="shared" si="21"/>
        <v>#' @rdname cmp_mmm_ccc</v>
      </c>
    </row>
    <row r="707" spans="1:3" x14ac:dyDescent="0.2">
      <c r="A707" t="str">
        <f t="shared" ref="A707:A770" si="22">IF(LEFT(B707,1)="#","doc",IF(B707="","nil","fun"))</f>
        <v>doc</v>
      </c>
      <c r="B707" t="s">
        <v>0</v>
      </c>
      <c r="C707" t="str">
        <f t="shared" ref="C707:C770" si="23">IF(A707="nil","",IF(A707="doc",B707,IF(A707="fun",LEFT(B707,11)&amp;" &lt;- function(x) {cmp_mmm_ccc(x, '"&amp;MID(B707,5,3)&amp;"', '"&amp;MID(B707,9,3)&amp;"')}","")))</f>
        <v>#' @export</v>
      </c>
    </row>
    <row r="708" spans="1:3" x14ac:dyDescent="0.2">
      <c r="A708" t="str">
        <f t="shared" si="22"/>
        <v>fun</v>
      </c>
      <c r="B708" t="s">
        <v>173</v>
      </c>
      <c r="C708" t="str">
        <f t="shared" si="23"/>
        <v>cmp_srt_arr &lt;- function(x) {cmp_mmm_ccc(x, 'srt', 'arr')}</v>
      </c>
    </row>
    <row r="709" spans="1:3" x14ac:dyDescent="0.2">
      <c r="A709" t="str">
        <f t="shared" si="22"/>
        <v>nil</v>
      </c>
      <c r="C709" t="str">
        <f t="shared" si="23"/>
        <v/>
      </c>
    </row>
    <row r="710" spans="1:3" x14ac:dyDescent="0.2">
      <c r="A710" t="str">
        <f t="shared" si="22"/>
        <v>doc</v>
      </c>
      <c r="B710" t="s">
        <v>211</v>
      </c>
      <c r="C710" t="str">
        <f t="shared" si="23"/>
        <v>#' @rdname cmp_mmm_ccc</v>
      </c>
    </row>
    <row r="711" spans="1:3" x14ac:dyDescent="0.2">
      <c r="A711" t="str">
        <f t="shared" si="22"/>
        <v>doc</v>
      </c>
      <c r="B711" t="s">
        <v>0</v>
      </c>
      <c r="C711" t="str">
        <f t="shared" si="23"/>
        <v>#' @export</v>
      </c>
    </row>
    <row r="712" spans="1:3" x14ac:dyDescent="0.2">
      <c r="A712" t="str">
        <f t="shared" si="22"/>
        <v>fun</v>
      </c>
      <c r="B712" t="s">
        <v>174</v>
      </c>
      <c r="C712" t="str">
        <f t="shared" si="23"/>
        <v>cmp_srt_gen &lt;- function(x) {cmp_mmm_ccc(x, 'srt', 'gen')}</v>
      </c>
    </row>
    <row r="713" spans="1:3" x14ac:dyDescent="0.2">
      <c r="A713" t="str">
        <f t="shared" si="22"/>
        <v>nil</v>
      </c>
      <c r="C713" t="str">
        <f t="shared" si="23"/>
        <v/>
      </c>
    </row>
    <row r="714" spans="1:3" x14ac:dyDescent="0.2">
      <c r="A714" t="str">
        <f t="shared" si="22"/>
        <v>doc</v>
      </c>
      <c r="B714" t="s">
        <v>211</v>
      </c>
      <c r="C714" t="str">
        <f t="shared" si="23"/>
        <v>#' @rdname cmp_mmm_ccc</v>
      </c>
    </row>
    <row r="715" spans="1:3" x14ac:dyDescent="0.2">
      <c r="A715" t="str">
        <f t="shared" si="22"/>
        <v>doc</v>
      </c>
      <c r="B715" t="s">
        <v>0</v>
      </c>
      <c r="C715" t="str">
        <f t="shared" si="23"/>
        <v>#' @export</v>
      </c>
    </row>
    <row r="716" spans="1:3" x14ac:dyDescent="0.2">
      <c r="A716" t="str">
        <f t="shared" si="22"/>
        <v>fun</v>
      </c>
      <c r="B716" t="s">
        <v>175</v>
      </c>
      <c r="C716" t="str">
        <f t="shared" si="23"/>
        <v>cmp_srt_dtf &lt;- function(x) {cmp_mmm_ccc(x, 'srt', 'dtf')}</v>
      </c>
    </row>
    <row r="717" spans="1:3" x14ac:dyDescent="0.2">
      <c r="A717" t="str">
        <f t="shared" si="22"/>
        <v>nil</v>
      </c>
      <c r="C717" t="str">
        <f t="shared" si="23"/>
        <v/>
      </c>
    </row>
    <row r="718" spans="1:3" x14ac:dyDescent="0.2">
      <c r="A718" t="str">
        <f t="shared" si="22"/>
        <v>doc</v>
      </c>
      <c r="B718" t="s">
        <v>211</v>
      </c>
      <c r="C718" t="str">
        <f t="shared" si="23"/>
        <v>#' @rdname cmp_mmm_ccc</v>
      </c>
    </row>
    <row r="719" spans="1:3" x14ac:dyDescent="0.2">
      <c r="A719" t="str">
        <f t="shared" si="22"/>
        <v>doc</v>
      </c>
      <c r="B719" t="s">
        <v>0</v>
      </c>
      <c r="C719" t="str">
        <f t="shared" si="23"/>
        <v>#' @export</v>
      </c>
    </row>
    <row r="720" spans="1:3" x14ac:dyDescent="0.2">
      <c r="A720" t="str">
        <f t="shared" si="22"/>
        <v>fun</v>
      </c>
      <c r="B720" t="s">
        <v>176</v>
      </c>
      <c r="C720" t="str">
        <f t="shared" si="23"/>
        <v>cmp_srt_vls &lt;- function(x) {cmp_mmm_ccc(x, 'srt', 'vls')}</v>
      </c>
    </row>
    <row r="721" spans="1:3" x14ac:dyDescent="0.2">
      <c r="A721" t="str">
        <f t="shared" si="22"/>
        <v>nil</v>
      </c>
      <c r="C721" t="str">
        <f t="shared" si="23"/>
        <v/>
      </c>
    </row>
    <row r="722" spans="1:3" x14ac:dyDescent="0.2">
      <c r="A722" t="str">
        <f t="shared" si="22"/>
        <v>doc</v>
      </c>
      <c r="B722" t="s">
        <v>211</v>
      </c>
      <c r="C722" t="str">
        <f t="shared" si="23"/>
        <v>#' @rdname cmp_mmm_ccc</v>
      </c>
    </row>
    <row r="723" spans="1:3" x14ac:dyDescent="0.2">
      <c r="A723" t="str">
        <f t="shared" si="22"/>
        <v>doc</v>
      </c>
      <c r="B723" t="s">
        <v>0</v>
      </c>
      <c r="C723" t="str">
        <f t="shared" si="23"/>
        <v>#' @export</v>
      </c>
    </row>
    <row r="724" spans="1:3" x14ac:dyDescent="0.2">
      <c r="A724" t="str">
        <f t="shared" si="22"/>
        <v>fun</v>
      </c>
      <c r="B724" t="s">
        <v>177</v>
      </c>
      <c r="C724" t="str">
        <f t="shared" si="23"/>
        <v>cmp_srt_mat &lt;- function(x) {cmp_mmm_ccc(x, 'srt', 'mat')}</v>
      </c>
    </row>
    <row r="725" spans="1:3" x14ac:dyDescent="0.2">
      <c r="A725" t="str">
        <f t="shared" si="22"/>
        <v>nil</v>
      </c>
      <c r="C725" t="str">
        <f t="shared" si="23"/>
        <v/>
      </c>
    </row>
    <row r="726" spans="1:3" x14ac:dyDescent="0.2">
      <c r="A726" t="str">
        <f t="shared" si="22"/>
        <v>doc</v>
      </c>
      <c r="B726" t="s">
        <v>211</v>
      </c>
      <c r="C726" t="str">
        <f t="shared" si="23"/>
        <v>#' @rdname cmp_mmm_ccc</v>
      </c>
    </row>
    <row r="727" spans="1:3" x14ac:dyDescent="0.2">
      <c r="A727" t="str">
        <f t="shared" si="22"/>
        <v>doc</v>
      </c>
      <c r="B727" t="s">
        <v>0</v>
      </c>
      <c r="C727" t="str">
        <f t="shared" si="23"/>
        <v>#' @export</v>
      </c>
    </row>
    <row r="728" spans="1:3" x14ac:dyDescent="0.2">
      <c r="A728" t="str">
        <f t="shared" si="22"/>
        <v>fun</v>
      </c>
      <c r="B728" t="s">
        <v>178</v>
      </c>
      <c r="C728" t="str">
        <f t="shared" si="23"/>
        <v>cmp_srt_mvc &lt;- function(x) {cmp_mmm_ccc(x, 'srt', 'mvc')}</v>
      </c>
    </row>
    <row r="729" spans="1:3" x14ac:dyDescent="0.2">
      <c r="A729" t="str">
        <f t="shared" si="22"/>
        <v>nil</v>
      </c>
      <c r="C729" t="str">
        <f t="shared" si="23"/>
        <v/>
      </c>
    </row>
    <row r="730" spans="1:3" x14ac:dyDescent="0.2">
      <c r="A730" t="str">
        <f t="shared" si="22"/>
        <v>doc</v>
      </c>
      <c r="B730" t="s">
        <v>211</v>
      </c>
      <c r="C730" t="str">
        <f t="shared" si="23"/>
        <v>#' @rdname cmp_mmm_ccc</v>
      </c>
    </row>
    <row r="731" spans="1:3" x14ac:dyDescent="0.2">
      <c r="A731" t="str">
        <f t="shared" si="22"/>
        <v>doc</v>
      </c>
      <c r="B731" t="s">
        <v>0</v>
      </c>
      <c r="C731" t="str">
        <f t="shared" si="23"/>
        <v>#' @export</v>
      </c>
    </row>
    <row r="732" spans="1:3" x14ac:dyDescent="0.2">
      <c r="A732" t="str">
        <f t="shared" si="22"/>
        <v>fun</v>
      </c>
      <c r="B732" t="s">
        <v>179</v>
      </c>
      <c r="C732" t="str">
        <f t="shared" si="23"/>
        <v>cmp_srt_scl &lt;- function(x) {cmp_mmm_ccc(x, 'srt', 'scl')}</v>
      </c>
    </row>
    <row r="733" spans="1:3" x14ac:dyDescent="0.2">
      <c r="A733" t="str">
        <f t="shared" si="22"/>
        <v>nil</v>
      </c>
      <c r="C733" t="str">
        <f t="shared" si="23"/>
        <v/>
      </c>
    </row>
    <row r="734" spans="1:3" x14ac:dyDescent="0.2">
      <c r="A734" t="str">
        <f t="shared" si="22"/>
        <v>doc</v>
      </c>
      <c r="B734" t="s">
        <v>211</v>
      </c>
      <c r="C734" t="str">
        <f t="shared" si="23"/>
        <v>#' @rdname cmp_mmm_ccc</v>
      </c>
    </row>
    <row r="735" spans="1:3" x14ac:dyDescent="0.2">
      <c r="A735" t="str">
        <f t="shared" si="22"/>
        <v>doc</v>
      </c>
      <c r="B735" t="s">
        <v>0</v>
      </c>
      <c r="C735" t="str">
        <f t="shared" si="23"/>
        <v>#' @export</v>
      </c>
    </row>
    <row r="736" spans="1:3" x14ac:dyDescent="0.2">
      <c r="A736" t="str">
        <f t="shared" si="22"/>
        <v>fun</v>
      </c>
      <c r="B736" t="s">
        <v>180</v>
      </c>
      <c r="C736" t="str">
        <f t="shared" si="23"/>
        <v>cmp_srt_vec &lt;- function(x) {cmp_mmm_ccc(x, 'srt', 'vec')}</v>
      </c>
    </row>
    <row r="737" spans="1:3" x14ac:dyDescent="0.2">
      <c r="A737" t="str">
        <f t="shared" si="22"/>
        <v>nil</v>
      </c>
      <c r="C737" t="str">
        <f t="shared" si="23"/>
        <v/>
      </c>
    </row>
    <row r="738" spans="1:3" x14ac:dyDescent="0.2">
      <c r="A738" t="str">
        <f t="shared" si="22"/>
        <v>doc</v>
      </c>
      <c r="B738" t="s">
        <v>211</v>
      </c>
      <c r="C738" t="str">
        <f t="shared" si="23"/>
        <v>#' @rdname cmp_mmm_ccc</v>
      </c>
    </row>
    <row r="739" spans="1:3" x14ac:dyDescent="0.2">
      <c r="A739" t="str">
        <f t="shared" si="22"/>
        <v>doc</v>
      </c>
      <c r="B739" t="s">
        <v>0</v>
      </c>
      <c r="C739" t="str">
        <f t="shared" si="23"/>
        <v>#' @export</v>
      </c>
    </row>
    <row r="740" spans="1:3" x14ac:dyDescent="0.2">
      <c r="A740" t="str">
        <f t="shared" si="22"/>
        <v>fun</v>
      </c>
      <c r="B740" t="s">
        <v>181</v>
      </c>
      <c r="C740" t="str">
        <f t="shared" si="23"/>
        <v>cmp_str_arr &lt;- function(x) {cmp_mmm_ccc(x, 'str', 'arr')}</v>
      </c>
    </row>
    <row r="741" spans="1:3" x14ac:dyDescent="0.2">
      <c r="A741" t="str">
        <f t="shared" si="22"/>
        <v>nil</v>
      </c>
      <c r="C741" t="str">
        <f t="shared" si="23"/>
        <v/>
      </c>
    </row>
    <row r="742" spans="1:3" x14ac:dyDescent="0.2">
      <c r="A742" t="str">
        <f t="shared" si="22"/>
        <v>doc</v>
      </c>
      <c r="B742" t="s">
        <v>211</v>
      </c>
      <c r="C742" t="str">
        <f t="shared" si="23"/>
        <v>#' @rdname cmp_mmm_ccc</v>
      </c>
    </row>
    <row r="743" spans="1:3" x14ac:dyDescent="0.2">
      <c r="A743" t="str">
        <f t="shared" si="22"/>
        <v>doc</v>
      </c>
      <c r="B743" t="s">
        <v>0</v>
      </c>
      <c r="C743" t="str">
        <f t="shared" si="23"/>
        <v>#' @export</v>
      </c>
    </row>
    <row r="744" spans="1:3" x14ac:dyDescent="0.2">
      <c r="A744" t="str">
        <f t="shared" si="22"/>
        <v>fun</v>
      </c>
      <c r="B744" t="s">
        <v>182</v>
      </c>
      <c r="C744" t="str">
        <f t="shared" si="23"/>
        <v>cmp_str_gen &lt;- function(x) {cmp_mmm_ccc(x, 'str', 'gen')}</v>
      </c>
    </row>
    <row r="745" spans="1:3" x14ac:dyDescent="0.2">
      <c r="A745" t="str">
        <f t="shared" si="22"/>
        <v>nil</v>
      </c>
      <c r="C745" t="str">
        <f t="shared" si="23"/>
        <v/>
      </c>
    </row>
    <row r="746" spans="1:3" x14ac:dyDescent="0.2">
      <c r="A746" t="str">
        <f t="shared" si="22"/>
        <v>doc</v>
      </c>
      <c r="B746" t="s">
        <v>211</v>
      </c>
      <c r="C746" t="str">
        <f t="shared" si="23"/>
        <v>#' @rdname cmp_mmm_ccc</v>
      </c>
    </row>
    <row r="747" spans="1:3" x14ac:dyDescent="0.2">
      <c r="A747" t="str">
        <f t="shared" si="22"/>
        <v>doc</v>
      </c>
      <c r="B747" t="s">
        <v>0</v>
      </c>
      <c r="C747" t="str">
        <f t="shared" si="23"/>
        <v>#' @export</v>
      </c>
    </row>
    <row r="748" spans="1:3" x14ac:dyDescent="0.2">
      <c r="A748" t="str">
        <f t="shared" si="22"/>
        <v>fun</v>
      </c>
      <c r="B748" t="s">
        <v>183</v>
      </c>
      <c r="C748" t="str">
        <f t="shared" si="23"/>
        <v>cmp_str_dtf &lt;- function(x) {cmp_mmm_ccc(x, 'str', 'dtf')}</v>
      </c>
    </row>
    <row r="749" spans="1:3" x14ac:dyDescent="0.2">
      <c r="A749" t="str">
        <f t="shared" si="22"/>
        <v>nil</v>
      </c>
      <c r="C749" t="str">
        <f t="shared" si="23"/>
        <v/>
      </c>
    </row>
    <row r="750" spans="1:3" x14ac:dyDescent="0.2">
      <c r="A750" t="str">
        <f t="shared" si="22"/>
        <v>doc</v>
      </c>
      <c r="B750" t="s">
        <v>211</v>
      </c>
      <c r="C750" t="str">
        <f t="shared" si="23"/>
        <v>#' @rdname cmp_mmm_ccc</v>
      </c>
    </row>
    <row r="751" spans="1:3" x14ac:dyDescent="0.2">
      <c r="A751" t="str">
        <f t="shared" si="22"/>
        <v>doc</v>
      </c>
      <c r="B751" t="s">
        <v>0</v>
      </c>
      <c r="C751" t="str">
        <f t="shared" si="23"/>
        <v>#' @export</v>
      </c>
    </row>
    <row r="752" spans="1:3" x14ac:dyDescent="0.2">
      <c r="A752" t="str">
        <f t="shared" si="22"/>
        <v>fun</v>
      </c>
      <c r="B752" t="s">
        <v>184</v>
      </c>
      <c r="C752" t="str">
        <f t="shared" si="23"/>
        <v>cmp_str_vls &lt;- function(x) {cmp_mmm_ccc(x, 'str', 'vls')}</v>
      </c>
    </row>
    <row r="753" spans="1:3" x14ac:dyDescent="0.2">
      <c r="A753" t="str">
        <f t="shared" si="22"/>
        <v>nil</v>
      </c>
      <c r="C753" t="str">
        <f t="shared" si="23"/>
        <v/>
      </c>
    </row>
    <row r="754" spans="1:3" x14ac:dyDescent="0.2">
      <c r="A754" t="str">
        <f t="shared" si="22"/>
        <v>doc</v>
      </c>
      <c r="B754" t="s">
        <v>211</v>
      </c>
      <c r="C754" t="str">
        <f t="shared" si="23"/>
        <v>#' @rdname cmp_mmm_ccc</v>
      </c>
    </row>
    <row r="755" spans="1:3" x14ac:dyDescent="0.2">
      <c r="A755" t="str">
        <f t="shared" si="22"/>
        <v>doc</v>
      </c>
      <c r="B755" t="s">
        <v>0</v>
      </c>
      <c r="C755" t="str">
        <f t="shared" si="23"/>
        <v>#' @export</v>
      </c>
    </row>
    <row r="756" spans="1:3" x14ac:dyDescent="0.2">
      <c r="A756" t="str">
        <f t="shared" si="22"/>
        <v>fun</v>
      </c>
      <c r="B756" t="s">
        <v>185</v>
      </c>
      <c r="C756" t="str">
        <f t="shared" si="23"/>
        <v>cmp_str_mat &lt;- function(x) {cmp_mmm_ccc(x, 'str', 'mat')}</v>
      </c>
    </row>
    <row r="757" spans="1:3" x14ac:dyDescent="0.2">
      <c r="A757" t="str">
        <f t="shared" si="22"/>
        <v>nil</v>
      </c>
      <c r="C757" t="str">
        <f t="shared" si="23"/>
        <v/>
      </c>
    </row>
    <row r="758" spans="1:3" x14ac:dyDescent="0.2">
      <c r="A758" t="str">
        <f t="shared" si="22"/>
        <v>doc</v>
      </c>
      <c r="B758" t="s">
        <v>211</v>
      </c>
      <c r="C758" t="str">
        <f t="shared" si="23"/>
        <v>#' @rdname cmp_mmm_ccc</v>
      </c>
    </row>
    <row r="759" spans="1:3" x14ac:dyDescent="0.2">
      <c r="A759" t="str">
        <f t="shared" si="22"/>
        <v>doc</v>
      </c>
      <c r="B759" t="s">
        <v>0</v>
      </c>
      <c r="C759" t="str">
        <f t="shared" si="23"/>
        <v>#' @export</v>
      </c>
    </row>
    <row r="760" spans="1:3" x14ac:dyDescent="0.2">
      <c r="A760" t="str">
        <f t="shared" si="22"/>
        <v>fun</v>
      </c>
      <c r="B760" t="s">
        <v>186</v>
      </c>
      <c r="C760" t="str">
        <f t="shared" si="23"/>
        <v>cmp_str_mvc &lt;- function(x) {cmp_mmm_ccc(x, 'str', 'mvc')}</v>
      </c>
    </row>
    <row r="761" spans="1:3" x14ac:dyDescent="0.2">
      <c r="A761" t="str">
        <f t="shared" si="22"/>
        <v>nil</v>
      </c>
      <c r="C761" t="str">
        <f t="shared" si="23"/>
        <v/>
      </c>
    </row>
    <row r="762" spans="1:3" x14ac:dyDescent="0.2">
      <c r="A762" t="str">
        <f t="shared" si="22"/>
        <v>doc</v>
      </c>
      <c r="B762" t="s">
        <v>211</v>
      </c>
      <c r="C762" t="str">
        <f t="shared" si="23"/>
        <v>#' @rdname cmp_mmm_ccc</v>
      </c>
    </row>
    <row r="763" spans="1:3" x14ac:dyDescent="0.2">
      <c r="A763" t="str">
        <f t="shared" si="22"/>
        <v>doc</v>
      </c>
      <c r="B763" t="s">
        <v>0</v>
      </c>
      <c r="C763" t="str">
        <f t="shared" si="23"/>
        <v>#' @export</v>
      </c>
    </row>
    <row r="764" spans="1:3" x14ac:dyDescent="0.2">
      <c r="A764" t="str">
        <f t="shared" si="22"/>
        <v>fun</v>
      </c>
      <c r="B764" t="s">
        <v>187</v>
      </c>
      <c r="C764" t="str">
        <f t="shared" si="23"/>
        <v>cmp_str_scl &lt;- function(x) {cmp_mmm_ccc(x, 'str', 'scl')}</v>
      </c>
    </row>
    <row r="765" spans="1:3" x14ac:dyDescent="0.2">
      <c r="A765" t="str">
        <f t="shared" si="22"/>
        <v>nil</v>
      </c>
      <c r="C765" t="str">
        <f t="shared" si="23"/>
        <v/>
      </c>
    </row>
    <row r="766" spans="1:3" x14ac:dyDescent="0.2">
      <c r="A766" t="str">
        <f t="shared" si="22"/>
        <v>doc</v>
      </c>
      <c r="B766" t="s">
        <v>211</v>
      </c>
      <c r="C766" t="str">
        <f t="shared" si="23"/>
        <v>#' @rdname cmp_mmm_ccc</v>
      </c>
    </row>
    <row r="767" spans="1:3" x14ac:dyDescent="0.2">
      <c r="A767" t="str">
        <f t="shared" si="22"/>
        <v>doc</v>
      </c>
      <c r="B767" t="s">
        <v>0</v>
      </c>
      <c r="C767" t="str">
        <f t="shared" si="23"/>
        <v>#' @export</v>
      </c>
    </row>
    <row r="768" spans="1:3" x14ac:dyDescent="0.2">
      <c r="A768" t="str">
        <f t="shared" si="22"/>
        <v>fun</v>
      </c>
      <c r="B768" t="s">
        <v>188</v>
      </c>
      <c r="C768" t="str">
        <f t="shared" si="23"/>
        <v>cmp_str_vec &lt;- function(x) {cmp_mmm_ccc(x, 'str', 'vec')}</v>
      </c>
    </row>
    <row r="769" spans="1:3" x14ac:dyDescent="0.2">
      <c r="A769" t="str">
        <f t="shared" si="22"/>
        <v>nil</v>
      </c>
      <c r="C769" t="str">
        <f t="shared" si="23"/>
        <v/>
      </c>
    </row>
    <row r="770" spans="1:3" x14ac:dyDescent="0.2">
      <c r="A770" t="str">
        <f t="shared" si="22"/>
        <v>doc</v>
      </c>
      <c r="B770" t="s">
        <v>211</v>
      </c>
      <c r="C770" t="str">
        <f t="shared" si="23"/>
        <v>#' @rdname cmp_mmm_ccc</v>
      </c>
    </row>
    <row r="771" spans="1:3" x14ac:dyDescent="0.2">
      <c r="A771" t="str">
        <f t="shared" ref="A771:A832" si="24">IF(LEFT(B771,1)="#","doc",IF(B771="","nil","fun"))</f>
        <v>doc</v>
      </c>
      <c r="B771" t="s">
        <v>0</v>
      </c>
      <c r="C771" t="str">
        <f t="shared" ref="C771:C832" si="25">IF(A771="nil","",IF(A771="doc",B771,IF(A771="fun",LEFT(B771,11)&amp;" &lt;- function(x) {cmp_mmm_ccc(x, '"&amp;MID(B771,5,3)&amp;"', '"&amp;MID(B771,9,3)&amp;"')}","")))</f>
        <v>#' @export</v>
      </c>
    </row>
    <row r="772" spans="1:3" x14ac:dyDescent="0.2">
      <c r="A772" t="str">
        <f t="shared" si="24"/>
        <v>fun</v>
      </c>
      <c r="B772" t="s">
        <v>189</v>
      </c>
      <c r="C772" t="str">
        <f t="shared" si="25"/>
        <v>cmp_uno_arr &lt;- function(x) {cmp_mmm_ccc(x, 'uno', 'arr')}</v>
      </c>
    </row>
    <row r="773" spans="1:3" x14ac:dyDescent="0.2">
      <c r="A773" t="str">
        <f t="shared" si="24"/>
        <v>nil</v>
      </c>
      <c r="C773" t="str">
        <f t="shared" si="25"/>
        <v/>
      </c>
    </row>
    <row r="774" spans="1:3" x14ac:dyDescent="0.2">
      <c r="A774" t="str">
        <f t="shared" si="24"/>
        <v>doc</v>
      </c>
      <c r="B774" t="s">
        <v>211</v>
      </c>
      <c r="C774" t="str">
        <f t="shared" si="25"/>
        <v>#' @rdname cmp_mmm_ccc</v>
      </c>
    </row>
    <row r="775" spans="1:3" x14ac:dyDescent="0.2">
      <c r="A775" t="str">
        <f t="shared" si="24"/>
        <v>doc</v>
      </c>
      <c r="B775" t="s">
        <v>0</v>
      </c>
      <c r="C775" t="str">
        <f t="shared" si="25"/>
        <v>#' @export</v>
      </c>
    </row>
    <row r="776" spans="1:3" x14ac:dyDescent="0.2">
      <c r="A776" t="str">
        <f t="shared" si="24"/>
        <v>fun</v>
      </c>
      <c r="B776" t="s">
        <v>190</v>
      </c>
      <c r="C776" t="str">
        <f t="shared" si="25"/>
        <v>cmp_uno_gen &lt;- function(x) {cmp_mmm_ccc(x, 'uno', 'gen')}</v>
      </c>
    </row>
    <row r="777" spans="1:3" x14ac:dyDescent="0.2">
      <c r="A777" t="str">
        <f t="shared" si="24"/>
        <v>nil</v>
      </c>
      <c r="C777" t="str">
        <f t="shared" si="25"/>
        <v/>
      </c>
    </row>
    <row r="778" spans="1:3" x14ac:dyDescent="0.2">
      <c r="A778" t="str">
        <f t="shared" si="24"/>
        <v>doc</v>
      </c>
      <c r="B778" t="s">
        <v>211</v>
      </c>
      <c r="C778" t="str">
        <f t="shared" si="25"/>
        <v>#' @rdname cmp_mmm_ccc</v>
      </c>
    </row>
    <row r="779" spans="1:3" x14ac:dyDescent="0.2">
      <c r="A779" t="str">
        <f t="shared" si="24"/>
        <v>doc</v>
      </c>
      <c r="B779" t="s">
        <v>0</v>
      </c>
      <c r="C779" t="str">
        <f t="shared" si="25"/>
        <v>#' @export</v>
      </c>
    </row>
    <row r="780" spans="1:3" x14ac:dyDescent="0.2">
      <c r="A780" t="str">
        <f t="shared" si="24"/>
        <v>fun</v>
      </c>
      <c r="B780" t="s">
        <v>191</v>
      </c>
      <c r="C780" t="str">
        <f t="shared" si="25"/>
        <v>cmp_uno_dtf &lt;- function(x) {cmp_mmm_ccc(x, 'uno', 'dtf')}</v>
      </c>
    </row>
    <row r="781" spans="1:3" x14ac:dyDescent="0.2">
      <c r="A781" t="str">
        <f t="shared" si="24"/>
        <v>nil</v>
      </c>
      <c r="C781" t="str">
        <f t="shared" si="25"/>
        <v/>
      </c>
    </row>
    <row r="782" spans="1:3" x14ac:dyDescent="0.2">
      <c r="A782" t="str">
        <f t="shared" si="24"/>
        <v>doc</v>
      </c>
      <c r="B782" t="s">
        <v>211</v>
      </c>
      <c r="C782" t="str">
        <f t="shared" si="25"/>
        <v>#' @rdname cmp_mmm_ccc</v>
      </c>
    </row>
    <row r="783" spans="1:3" x14ac:dyDescent="0.2">
      <c r="A783" t="str">
        <f t="shared" si="24"/>
        <v>doc</v>
      </c>
      <c r="B783" t="s">
        <v>0</v>
      </c>
      <c r="C783" t="str">
        <f t="shared" si="25"/>
        <v>#' @export</v>
      </c>
    </row>
    <row r="784" spans="1:3" x14ac:dyDescent="0.2">
      <c r="A784" t="str">
        <f t="shared" si="24"/>
        <v>fun</v>
      </c>
      <c r="B784" t="s">
        <v>192</v>
      </c>
      <c r="C784" t="str">
        <f t="shared" si="25"/>
        <v>cmp_uno_vls &lt;- function(x) {cmp_mmm_ccc(x, 'uno', 'vls')}</v>
      </c>
    </row>
    <row r="785" spans="1:3" x14ac:dyDescent="0.2">
      <c r="A785" t="str">
        <f t="shared" si="24"/>
        <v>nil</v>
      </c>
      <c r="C785" t="str">
        <f t="shared" si="25"/>
        <v/>
      </c>
    </row>
    <row r="786" spans="1:3" x14ac:dyDescent="0.2">
      <c r="A786" t="str">
        <f t="shared" si="24"/>
        <v>doc</v>
      </c>
      <c r="B786" t="s">
        <v>211</v>
      </c>
      <c r="C786" t="str">
        <f t="shared" si="25"/>
        <v>#' @rdname cmp_mmm_ccc</v>
      </c>
    </row>
    <row r="787" spans="1:3" x14ac:dyDescent="0.2">
      <c r="A787" t="str">
        <f t="shared" si="24"/>
        <v>doc</v>
      </c>
      <c r="B787" t="s">
        <v>0</v>
      </c>
      <c r="C787" t="str">
        <f t="shared" si="25"/>
        <v>#' @export</v>
      </c>
    </row>
    <row r="788" spans="1:3" x14ac:dyDescent="0.2">
      <c r="A788" t="str">
        <f t="shared" si="24"/>
        <v>fun</v>
      </c>
      <c r="B788" t="s">
        <v>193</v>
      </c>
      <c r="C788" t="str">
        <f t="shared" si="25"/>
        <v>cmp_uno_mat &lt;- function(x) {cmp_mmm_ccc(x, 'uno', 'mat')}</v>
      </c>
    </row>
    <row r="789" spans="1:3" x14ac:dyDescent="0.2">
      <c r="A789" t="str">
        <f t="shared" si="24"/>
        <v>nil</v>
      </c>
      <c r="C789" t="str">
        <f t="shared" si="25"/>
        <v/>
      </c>
    </row>
    <row r="790" spans="1:3" x14ac:dyDescent="0.2">
      <c r="A790" t="str">
        <f t="shared" si="24"/>
        <v>doc</v>
      </c>
      <c r="B790" t="s">
        <v>211</v>
      </c>
      <c r="C790" t="str">
        <f t="shared" si="25"/>
        <v>#' @rdname cmp_mmm_ccc</v>
      </c>
    </row>
    <row r="791" spans="1:3" x14ac:dyDescent="0.2">
      <c r="A791" t="str">
        <f t="shared" si="24"/>
        <v>doc</v>
      </c>
      <c r="B791" t="s">
        <v>0</v>
      </c>
      <c r="C791" t="str">
        <f t="shared" si="25"/>
        <v>#' @export</v>
      </c>
    </row>
    <row r="792" spans="1:3" x14ac:dyDescent="0.2">
      <c r="A792" t="str">
        <f t="shared" si="24"/>
        <v>fun</v>
      </c>
      <c r="B792" t="s">
        <v>194</v>
      </c>
      <c r="C792" t="str">
        <f t="shared" si="25"/>
        <v>cmp_uno_mvc &lt;- function(x) {cmp_mmm_ccc(x, 'uno', 'mvc')}</v>
      </c>
    </row>
    <row r="793" spans="1:3" x14ac:dyDescent="0.2">
      <c r="A793" t="str">
        <f t="shared" si="24"/>
        <v>nil</v>
      </c>
      <c r="C793" t="str">
        <f t="shared" si="25"/>
        <v/>
      </c>
    </row>
    <row r="794" spans="1:3" x14ac:dyDescent="0.2">
      <c r="A794" t="str">
        <f t="shared" si="24"/>
        <v>doc</v>
      </c>
      <c r="B794" t="s">
        <v>211</v>
      </c>
      <c r="C794" t="str">
        <f t="shared" si="25"/>
        <v>#' @rdname cmp_mmm_ccc</v>
      </c>
    </row>
    <row r="795" spans="1:3" x14ac:dyDescent="0.2">
      <c r="A795" t="str">
        <f t="shared" si="24"/>
        <v>doc</v>
      </c>
      <c r="B795" t="s">
        <v>0</v>
      </c>
      <c r="C795" t="str">
        <f t="shared" si="25"/>
        <v>#' @export</v>
      </c>
    </row>
    <row r="796" spans="1:3" x14ac:dyDescent="0.2">
      <c r="A796" t="str">
        <f t="shared" si="24"/>
        <v>fun</v>
      </c>
      <c r="B796" t="s">
        <v>195</v>
      </c>
      <c r="C796" t="str">
        <f t="shared" si="25"/>
        <v>cmp_uno_scl &lt;- function(x) {cmp_mmm_ccc(x, 'uno', 'scl')}</v>
      </c>
    </row>
    <row r="797" spans="1:3" x14ac:dyDescent="0.2">
      <c r="A797" t="str">
        <f t="shared" si="24"/>
        <v>nil</v>
      </c>
      <c r="C797" t="str">
        <f t="shared" si="25"/>
        <v/>
      </c>
    </row>
    <row r="798" spans="1:3" x14ac:dyDescent="0.2">
      <c r="A798" t="str">
        <f t="shared" si="24"/>
        <v>doc</v>
      </c>
      <c r="B798" t="s">
        <v>211</v>
      </c>
      <c r="C798" t="str">
        <f t="shared" si="25"/>
        <v>#' @rdname cmp_mmm_ccc</v>
      </c>
    </row>
    <row r="799" spans="1:3" x14ac:dyDescent="0.2">
      <c r="A799" t="str">
        <f t="shared" si="24"/>
        <v>doc</v>
      </c>
      <c r="B799" t="s">
        <v>0</v>
      </c>
      <c r="C799" t="str">
        <f t="shared" si="25"/>
        <v>#' @export</v>
      </c>
    </row>
    <row r="800" spans="1:3" x14ac:dyDescent="0.2">
      <c r="A800" t="str">
        <f t="shared" si="24"/>
        <v>fun</v>
      </c>
      <c r="B800" t="s">
        <v>196</v>
      </c>
      <c r="C800" t="str">
        <f t="shared" si="25"/>
        <v>cmp_uno_vec &lt;- function(x) {cmp_mmm_ccc(x, 'uno', 'vec')}</v>
      </c>
    </row>
    <row r="801" spans="1:3" x14ac:dyDescent="0.2">
      <c r="A801" t="str">
        <f t="shared" si="24"/>
        <v>nil</v>
      </c>
      <c r="C801" t="str">
        <f t="shared" si="25"/>
        <v/>
      </c>
    </row>
    <row r="802" spans="1:3" x14ac:dyDescent="0.2">
      <c r="A802" t="str">
        <f t="shared" si="24"/>
        <v>doc</v>
      </c>
      <c r="B802" t="s">
        <v>211</v>
      </c>
      <c r="C802" t="str">
        <f t="shared" si="25"/>
        <v>#' @rdname cmp_mmm_ccc</v>
      </c>
    </row>
    <row r="803" spans="1:3" x14ac:dyDescent="0.2">
      <c r="A803" t="str">
        <f t="shared" si="24"/>
        <v>doc</v>
      </c>
      <c r="B803" t="s">
        <v>0</v>
      </c>
      <c r="C803" t="str">
        <f t="shared" si="25"/>
        <v>#' @export</v>
      </c>
    </row>
    <row r="804" spans="1:3" x14ac:dyDescent="0.2">
      <c r="A804" t="str">
        <f t="shared" si="24"/>
        <v>fun</v>
      </c>
      <c r="B804" t="s">
        <v>197</v>
      </c>
      <c r="C804" t="str">
        <f t="shared" si="25"/>
        <v>cmp_whl_arr &lt;- function(x) {cmp_mmm_ccc(x, 'whl', 'arr')}</v>
      </c>
    </row>
    <row r="805" spans="1:3" x14ac:dyDescent="0.2">
      <c r="A805" t="str">
        <f t="shared" si="24"/>
        <v>nil</v>
      </c>
      <c r="C805" t="str">
        <f t="shared" si="25"/>
        <v/>
      </c>
    </row>
    <row r="806" spans="1:3" x14ac:dyDescent="0.2">
      <c r="A806" t="str">
        <f t="shared" si="24"/>
        <v>doc</v>
      </c>
      <c r="B806" t="s">
        <v>211</v>
      </c>
      <c r="C806" t="str">
        <f t="shared" si="25"/>
        <v>#' @rdname cmp_mmm_ccc</v>
      </c>
    </row>
    <row r="807" spans="1:3" x14ac:dyDescent="0.2">
      <c r="A807" t="str">
        <f t="shared" si="24"/>
        <v>doc</v>
      </c>
      <c r="B807" t="s">
        <v>0</v>
      </c>
      <c r="C807" t="str">
        <f t="shared" si="25"/>
        <v>#' @export</v>
      </c>
    </row>
    <row r="808" spans="1:3" x14ac:dyDescent="0.2">
      <c r="A808" t="str">
        <f t="shared" si="24"/>
        <v>fun</v>
      </c>
      <c r="B808" t="s">
        <v>198</v>
      </c>
      <c r="C808" t="str">
        <f t="shared" si="25"/>
        <v>cmp_whl_gen &lt;- function(x) {cmp_mmm_ccc(x, 'whl', 'gen')}</v>
      </c>
    </row>
    <row r="809" spans="1:3" x14ac:dyDescent="0.2">
      <c r="A809" t="str">
        <f t="shared" si="24"/>
        <v>nil</v>
      </c>
      <c r="C809" t="str">
        <f t="shared" si="25"/>
        <v/>
      </c>
    </row>
    <row r="810" spans="1:3" x14ac:dyDescent="0.2">
      <c r="A810" t="str">
        <f t="shared" si="24"/>
        <v>doc</v>
      </c>
      <c r="B810" t="s">
        <v>211</v>
      </c>
      <c r="C810" t="str">
        <f t="shared" si="25"/>
        <v>#' @rdname cmp_mmm_ccc</v>
      </c>
    </row>
    <row r="811" spans="1:3" x14ac:dyDescent="0.2">
      <c r="A811" t="str">
        <f t="shared" si="24"/>
        <v>doc</v>
      </c>
      <c r="B811" t="s">
        <v>0</v>
      </c>
      <c r="C811" t="str">
        <f t="shared" si="25"/>
        <v>#' @export</v>
      </c>
    </row>
    <row r="812" spans="1:3" x14ac:dyDescent="0.2">
      <c r="A812" t="str">
        <f t="shared" si="24"/>
        <v>fun</v>
      </c>
      <c r="B812" t="s">
        <v>199</v>
      </c>
      <c r="C812" t="str">
        <f t="shared" si="25"/>
        <v>cmp_whl_dtf &lt;- function(x) {cmp_mmm_ccc(x, 'whl', 'dtf')}</v>
      </c>
    </row>
    <row r="813" spans="1:3" x14ac:dyDescent="0.2">
      <c r="A813" t="str">
        <f t="shared" si="24"/>
        <v>nil</v>
      </c>
      <c r="C813" t="str">
        <f t="shared" si="25"/>
        <v/>
      </c>
    </row>
    <row r="814" spans="1:3" x14ac:dyDescent="0.2">
      <c r="A814" t="str">
        <f t="shared" si="24"/>
        <v>doc</v>
      </c>
      <c r="B814" t="s">
        <v>211</v>
      </c>
      <c r="C814" t="str">
        <f t="shared" si="25"/>
        <v>#' @rdname cmp_mmm_ccc</v>
      </c>
    </row>
    <row r="815" spans="1:3" x14ac:dyDescent="0.2">
      <c r="A815" t="str">
        <f t="shared" si="24"/>
        <v>doc</v>
      </c>
      <c r="B815" t="s">
        <v>0</v>
      </c>
      <c r="C815" t="str">
        <f t="shared" si="25"/>
        <v>#' @export</v>
      </c>
    </row>
    <row r="816" spans="1:3" x14ac:dyDescent="0.2">
      <c r="A816" t="str">
        <f t="shared" si="24"/>
        <v>fun</v>
      </c>
      <c r="B816" t="s">
        <v>200</v>
      </c>
      <c r="C816" t="str">
        <f t="shared" si="25"/>
        <v>cmp_whl_vls &lt;- function(x) {cmp_mmm_ccc(x, 'whl', 'vls')}</v>
      </c>
    </row>
    <row r="817" spans="1:3" x14ac:dyDescent="0.2">
      <c r="A817" t="str">
        <f t="shared" si="24"/>
        <v>nil</v>
      </c>
      <c r="C817" t="str">
        <f t="shared" si="25"/>
        <v/>
      </c>
    </row>
    <row r="818" spans="1:3" x14ac:dyDescent="0.2">
      <c r="A818" t="str">
        <f t="shared" si="24"/>
        <v>doc</v>
      </c>
      <c r="B818" t="s">
        <v>211</v>
      </c>
      <c r="C818" t="str">
        <f t="shared" si="25"/>
        <v>#' @rdname cmp_mmm_ccc</v>
      </c>
    </row>
    <row r="819" spans="1:3" x14ac:dyDescent="0.2">
      <c r="A819" t="str">
        <f t="shared" si="24"/>
        <v>doc</v>
      </c>
      <c r="B819" t="s">
        <v>0</v>
      </c>
      <c r="C819" t="str">
        <f t="shared" si="25"/>
        <v>#' @export</v>
      </c>
    </row>
    <row r="820" spans="1:3" x14ac:dyDescent="0.2">
      <c r="A820" t="str">
        <f t="shared" si="24"/>
        <v>fun</v>
      </c>
      <c r="B820" t="s">
        <v>201</v>
      </c>
      <c r="C820" t="str">
        <f t="shared" si="25"/>
        <v>cmp_whl_mat &lt;- function(x) {cmp_mmm_ccc(x, 'whl', 'mat')}</v>
      </c>
    </row>
    <row r="821" spans="1:3" x14ac:dyDescent="0.2">
      <c r="A821" t="str">
        <f t="shared" si="24"/>
        <v>nil</v>
      </c>
      <c r="C821" t="str">
        <f t="shared" si="25"/>
        <v/>
      </c>
    </row>
    <row r="822" spans="1:3" x14ac:dyDescent="0.2">
      <c r="A822" t="str">
        <f t="shared" si="24"/>
        <v>doc</v>
      </c>
      <c r="B822" t="s">
        <v>211</v>
      </c>
      <c r="C822" t="str">
        <f t="shared" si="25"/>
        <v>#' @rdname cmp_mmm_ccc</v>
      </c>
    </row>
    <row r="823" spans="1:3" x14ac:dyDescent="0.2">
      <c r="A823" t="str">
        <f t="shared" si="24"/>
        <v>doc</v>
      </c>
      <c r="B823" t="s">
        <v>0</v>
      </c>
      <c r="C823" t="str">
        <f t="shared" si="25"/>
        <v>#' @export</v>
      </c>
    </row>
    <row r="824" spans="1:3" x14ac:dyDescent="0.2">
      <c r="A824" t="str">
        <f t="shared" si="24"/>
        <v>fun</v>
      </c>
      <c r="B824" t="s">
        <v>202</v>
      </c>
      <c r="C824" t="str">
        <f t="shared" si="25"/>
        <v>cmp_whl_mvc &lt;- function(x) {cmp_mmm_ccc(x, 'whl', 'mvc')}</v>
      </c>
    </row>
    <row r="825" spans="1:3" x14ac:dyDescent="0.2">
      <c r="A825" t="str">
        <f t="shared" si="24"/>
        <v>nil</v>
      </c>
      <c r="C825" t="str">
        <f t="shared" si="25"/>
        <v/>
      </c>
    </row>
    <row r="826" spans="1:3" x14ac:dyDescent="0.2">
      <c r="A826" t="str">
        <f t="shared" si="24"/>
        <v>doc</v>
      </c>
      <c r="B826" t="s">
        <v>211</v>
      </c>
      <c r="C826" t="str">
        <f t="shared" si="25"/>
        <v>#' @rdname cmp_mmm_ccc</v>
      </c>
    </row>
    <row r="827" spans="1:3" x14ac:dyDescent="0.2">
      <c r="A827" t="str">
        <f t="shared" si="24"/>
        <v>doc</v>
      </c>
      <c r="B827" t="s">
        <v>0</v>
      </c>
      <c r="C827" t="str">
        <f t="shared" si="25"/>
        <v>#' @export</v>
      </c>
    </row>
    <row r="828" spans="1:3" x14ac:dyDescent="0.2">
      <c r="A828" t="str">
        <f t="shared" si="24"/>
        <v>fun</v>
      </c>
      <c r="B828" t="s">
        <v>203</v>
      </c>
      <c r="C828" t="str">
        <f t="shared" si="25"/>
        <v>cmp_whl_scl &lt;- function(x) {cmp_mmm_ccc(x, 'whl', 'scl')}</v>
      </c>
    </row>
    <row r="829" spans="1:3" x14ac:dyDescent="0.2">
      <c r="A829" t="str">
        <f t="shared" si="24"/>
        <v>nil</v>
      </c>
      <c r="C829" t="str">
        <f t="shared" si="25"/>
        <v/>
      </c>
    </row>
    <row r="830" spans="1:3" x14ac:dyDescent="0.2">
      <c r="A830" t="str">
        <f t="shared" si="24"/>
        <v>doc</v>
      </c>
      <c r="B830" t="s">
        <v>211</v>
      </c>
      <c r="C830" t="str">
        <f t="shared" si="25"/>
        <v>#' @rdname cmp_mmm_ccc</v>
      </c>
    </row>
    <row r="831" spans="1:3" x14ac:dyDescent="0.2">
      <c r="A831" t="str">
        <f t="shared" si="24"/>
        <v>doc</v>
      </c>
      <c r="B831" t="s">
        <v>0</v>
      </c>
      <c r="C831" t="str">
        <f t="shared" si="25"/>
        <v>#' @export</v>
      </c>
    </row>
    <row r="832" spans="1:3" x14ac:dyDescent="0.2">
      <c r="A832" t="str">
        <f t="shared" si="24"/>
        <v>fun</v>
      </c>
      <c r="B832" t="s">
        <v>204</v>
      </c>
      <c r="C832" t="str">
        <f t="shared" si="25"/>
        <v>cmp_whl_vec &lt;- function(x) {cmp_mmm_ccc(x, 'whl', 'vec')}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9848-144E-6F4C-8A1E-AD7A4F9A50A7}">
  <dimension ref="A1:A831"/>
  <sheetViews>
    <sheetView workbookViewId="0">
      <selection sqref="A1:A831"/>
    </sheetView>
  </sheetViews>
  <sheetFormatPr baseColWidth="10" defaultRowHeight="16" x14ac:dyDescent="0.2"/>
  <cols>
    <col min="1" max="1" width="45.1640625" bestFit="1" customWidth="1"/>
  </cols>
  <sheetData>
    <row r="1" spans="1:1" x14ac:dyDescent="0.2">
      <c r="A1" t="s">
        <v>214</v>
      </c>
    </row>
    <row r="2" spans="1:1" x14ac:dyDescent="0.2">
      <c r="A2" t="s">
        <v>0</v>
      </c>
    </row>
    <row r="3" spans="1:1" x14ac:dyDescent="0.2">
      <c r="A3" t="s">
        <v>215</v>
      </c>
    </row>
    <row r="4" spans="1:1" x14ac:dyDescent="0.2">
      <c r="A4" t="s">
        <v>213</v>
      </c>
    </row>
    <row r="5" spans="1:1" x14ac:dyDescent="0.2">
      <c r="A5" t="s">
        <v>214</v>
      </c>
    </row>
    <row r="6" spans="1:1" x14ac:dyDescent="0.2">
      <c r="A6" t="s">
        <v>0</v>
      </c>
    </row>
    <row r="7" spans="1:1" x14ac:dyDescent="0.2">
      <c r="A7" t="s">
        <v>216</v>
      </c>
    </row>
    <row r="8" spans="1:1" x14ac:dyDescent="0.2">
      <c r="A8" t="s">
        <v>213</v>
      </c>
    </row>
    <row r="9" spans="1:1" x14ac:dyDescent="0.2">
      <c r="A9" t="s">
        <v>214</v>
      </c>
    </row>
    <row r="10" spans="1:1" x14ac:dyDescent="0.2">
      <c r="A10" t="s">
        <v>0</v>
      </c>
    </row>
    <row r="11" spans="1:1" x14ac:dyDescent="0.2">
      <c r="A11" t="s">
        <v>217</v>
      </c>
    </row>
    <row r="12" spans="1:1" x14ac:dyDescent="0.2">
      <c r="A12" t="s">
        <v>213</v>
      </c>
    </row>
    <row r="13" spans="1:1" x14ac:dyDescent="0.2">
      <c r="A13" t="s">
        <v>214</v>
      </c>
    </row>
    <row r="14" spans="1:1" x14ac:dyDescent="0.2">
      <c r="A14" t="s">
        <v>0</v>
      </c>
    </row>
    <row r="15" spans="1:1" x14ac:dyDescent="0.2">
      <c r="A15" t="s">
        <v>218</v>
      </c>
    </row>
    <row r="16" spans="1:1" x14ac:dyDescent="0.2">
      <c r="A16" t="s">
        <v>213</v>
      </c>
    </row>
    <row r="17" spans="1:1" x14ac:dyDescent="0.2">
      <c r="A17" t="s">
        <v>214</v>
      </c>
    </row>
    <row r="18" spans="1:1" x14ac:dyDescent="0.2">
      <c r="A18" t="s">
        <v>0</v>
      </c>
    </row>
    <row r="19" spans="1:1" x14ac:dyDescent="0.2">
      <c r="A19" t="s">
        <v>219</v>
      </c>
    </row>
    <row r="20" spans="1:1" x14ac:dyDescent="0.2">
      <c r="A20" t="s">
        <v>213</v>
      </c>
    </row>
    <row r="21" spans="1:1" x14ac:dyDescent="0.2">
      <c r="A21" t="s">
        <v>214</v>
      </c>
    </row>
    <row r="22" spans="1:1" x14ac:dyDescent="0.2">
      <c r="A22" t="s">
        <v>0</v>
      </c>
    </row>
    <row r="23" spans="1:1" x14ac:dyDescent="0.2">
      <c r="A23" t="s">
        <v>220</v>
      </c>
    </row>
    <row r="24" spans="1:1" x14ac:dyDescent="0.2">
      <c r="A24" t="s">
        <v>213</v>
      </c>
    </row>
    <row r="25" spans="1:1" x14ac:dyDescent="0.2">
      <c r="A25" t="s">
        <v>214</v>
      </c>
    </row>
    <row r="26" spans="1:1" x14ac:dyDescent="0.2">
      <c r="A26" t="s">
        <v>0</v>
      </c>
    </row>
    <row r="27" spans="1:1" x14ac:dyDescent="0.2">
      <c r="A27" t="s">
        <v>221</v>
      </c>
    </row>
    <row r="28" spans="1:1" x14ac:dyDescent="0.2">
      <c r="A28" t="s">
        <v>213</v>
      </c>
    </row>
    <row r="29" spans="1:1" x14ac:dyDescent="0.2">
      <c r="A29" t="s">
        <v>214</v>
      </c>
    </row>
    <row r="30" spans="1:1" x14ac:dyDescent="0.2">
      <c r="A30" t="s">
        <v>0</v>
      </c>
    </row>
    <row r="31" spans="1:1" x14ac:dyDescent="0.2">
      <c r="A31" t="s">
        <v>222</v>
      </c>
    </row>
    <row r="32" spans="1:1" x14ac:dyDescent="0.2">
      <c r="A32" t="s">
        <v>213</v>
      </c>
    </row>
    <row r="33" spans="1:1" x14ac:dyDescent="0.2">
      <c r="A33" t="s">
        <v>214</v>
      </c>
    </row>
    <row r="34" spans="1:1" x14ac:dyDescent="0.2">
      <c r="A34" t="s">
        <v>0</v>
      </c>
    </row>
    <row r="35" spans="1:1" x14ac:dyDescent="0.2">
      <c r="A35" t="s">
        <v>223</v>
      </c>
    </row>
    <row r="36" spans="1:1" x14ac:dyDescent="0.2">
      <c r="A36" t="s">
        <v>213</v>
      </c>
    </row>
    <row r="37" spans="1:1" x14ac:dyDescent="0.2">
      <c r="A37" t="s">
        <v>214</v>
      </c>
    </row>
    <row r="38" spans="1:1" x14ac:dyDescent="0.2">
      <c r="A38" t="s">
        <v>0</v>
      </c>
    </row>
    <row r="39" spans="1:1" x14ac:dyDescent="0.2">
      <c r="A39" t="s">
        <v>224</v>
      </c>
    </row>
    <row r="40" spans="1:1" x14ac:dyDescent="0.2">
      <c r="A40" t="s">
        <v>213</v>
      </c>
    </row>
    <row r="41" spans="1:1" x14ac:dyDescent="0.2">
      <c r="A41" t="s">
        <v>214</v>
      </c>
    </row>
    <row r="42" spans="1:1" x14ac:dyDescent="0.2">
      <c r="A42" t="s">
        <v>0</v>
      </c>
    </row>
    <row r="43" spans="1:1" x14ac:dyDescent="0.2">
      <c r="A43" t="s">
        <v>225</v>
      </c>
    </row>
    <row r="44" spans="1:1" x14ac:dyDescent="0.2">
      <c r="A44" t="s">
        <v>213</v>
      </c>
    </row>
    <row r="45" spans="1:1" x14ac:dyDescent="0.2">
      <c r="A45" t="s">
        <v>214</v>
      </c>
    </row>
    <row r="46" spans="1:1" x14ac:dyDescent="0.2">
      <c r="A46" t="s">
        <v>0</v>
      </c>
    </row>
    <row r="47" spans="1:1" x14ac:dyDescent="0.2">
      <c r="A47" t="s">
        <v>226</v>
      </c>
    </row>
    <row r="48" spans="1:1" x14ac:dyDescent="0.2">
      <c r="A48" t="s">
        <v>213</v>
      </c>
    </row>
    <row r="49" spans="1:1" x14ac:dyDescent="0.2">
      <c r="A49" t="s">
        <v>214</v>
      </c>
    </row>
    <row r="50" spans="1:1" x14ac:dyDescent="0.2">
      <c r="A50" t="s">
        <v>0</v>
      </c>
    </row>
    <row r="51" spans="1:1" x14ac:dyDescent="0.2">
      <c r="A51" t="s">
        <v>227</v>
      </c>
    </row>
    <row r="52" spans="1:1" x14ac:dyDescent="0.2">
      <c r="A52" t="s">
        <v>213</v>
      </c>
    </row>
    <row r="53" spans="1:1" x14ac:dyDescent="0.2">
      <c r="A53" t="s">
        <v>214</v>
      </c>
    </row>
    <row r="54" spans="1:1" x14ac:dyDescent="0.2">
      <c r="A54" t="s">
        <v>0</v>
      </c>
    </row>
    <row r="55" spans="1:1" x14ac:dyDescent="0.2">
      <c r="A55" t="s">
        <v>228</v>
      </c>
    </row>
    <row r="56" spans="1:1" x14ac:dyDescent="0.2">
      <c r="A56" t="s">
        <v>213</v>
      </c>
    </row>
    <row r="57" spans="1:1" x14ac:dyDescent="0.2">
      <c r="A57" t="s">
        <v>214</v>
      </c>
    </row>
    <row r="58" spans="1:1" x14ac:dyDescent="0.2">
      <c r="A58" t="s">
        <v>0</v>
      </c>
    </row>
    <row r="59" spans="1:1" x14ac:dyDescent="0.2">
      <c r="A59" t="s">
        <v>229</v>
      </c>
    </row>
    <row r="60" spans="1:1" x14ac:dyDescent="0.2">
      <c r="A60" t="s">
        <v>213</v>
      </c>
    </row>
    <row r="61" spans="1:1" x14ac:dyDescent="0.2">
      <c r="A61" t="s">
        <v>214</v>
      </c>
    </row>
    <row r="62" spans="1:1" x14ac:dyDescent="0.2">
      <c r="A62" t="s">
        <v>0</v>
      </c>
    </row>
    <row r="63" spans="1:1" x14ac:dyDescent="0.2">
      <c r="A63" t="s">
        <v>230</v>
      </c>
    </row>
    <row r="64" spans="1:1" x14ac:dyDescent="0.2">
      <c r="A64" t="s">
        <v>213</v>
      </c>
    </row>
    <row r="65" spans="1:1" x14ac:dyDescent="0.2">
      <c r="A65" t="s">
        <v>214</v>
      </c>
    </row>
    <row r="66" spans="1:1" x14ac:dyDescent="0.2">
      <c r="A66" t="s">
        <v>0</v>
      </c>
    </row>
    <row r="67" spans="1:1" x14ac:dyDescent="0.2">
      <c r="A67" t="s">
        <v>231</v>
      </c>
    </row>
    <row r="68" spans="1:1" x14ac:dyDescent="0.2">
      <c r="A68" t="s">
        <v>213</v>
      </c>
    </row>
    <row r="69" spans="1:1" x14ac:dyDescent="0.2">
      <c r="A69" t="s">
        <v>214</v>
      </c>
    </row>
    <row r="70" spans="1:1" x14ac:dyDescent="0.2">
      <c r="A70" t="s">
        <v>0</v>
      </c>
    </row>
    <row r="71" spans="1:1" x14ac:dyDescent="0.2">
      <c r="A71" t="s">
        <v>232</v>
      </c>
    </row>
    <row r="72" spans="1:1" x14ac:dyDescent="0.2">
      <c r="A72" t="s">
        <v>213</v>
      </c>
    </row>
    <row r="73" spans="1:1" x14ac:dyDescent="0.2">
      <c r="A73" t="s">
        <v>214</v>
      </c>
    </row>
    <row r="74" spans="1:1" x14ac:dyDescent="0.2">
      <c r="A74" t="s">
        <v>0</v>
      </c>
    </row>
    <row r="75" spans="1:1" x14ac:dyDescent="0.2">
      <c r="A75" t="s">
        <v>233</v>
      </c>
    </row>
    <row r="76" spans="1:1" x14ac:dyDescent="0.2">
      <c r="A76" t="s">
        <v>213</v>
      </c>
    </row>
    <row r="77" spans="1:1" x14ac:dyDescent="0.2">
      <c r="A77" t="s">
        <v>214</v>
      </c>
    </row>
    <row r="78" spans="1:1" x14ac:dyDescent="0.2">
      <c r="A78" t="s">
        <v>0</v>
      </c>
    </row>
    <row r="79" spans="1:1" x14ac:dyDescent="0.2">
      <c r="A79" t="s">
        <v>234</v>
      </c>
    </row>
    <row r="80" spans="1:1" x14ac:dyDescent="0.2">
      <c r="A80" t="s">
        <v>213</v>
      </c>
    </row>
    <row r="81" spans="1:1" x14ac:dyDescent="0.2">
      <c r="A81" t="s">
        <v>214</v>
      </c>
    </row>
    <row r="82" spans="1:1" x14ac:dyDescent="0.2">
      <c r="A82" t="s">
        <v>0</v>
      </c>
    </row>
    <row r="83" spans="1:1" x14ac:dyDescent="0.2">
      <c r="A83" t="s">
        <v>235</v>
      </c>
    </row>
    <row r="84" spans="1:1" x14ac:dyDescent="0.2">
      <c r="A84" t="s">
        <v>213</v>
      </c>
    </row>
    <row r="85" spans="1:1" x14ac:dyDescent="0.2">
      <c r="A85" t="s">
        <v>214</v>
      </c>
    </row>
    <row r="86" spans="1:1" x14ac:dyDescent="0.2">
      <c r="A86" t="s">
        <v>0</v>
      </c>
    </row>
    <row r="87" spans="1:1" x14ac:dyDescent="0.2">
      <c r="A87" t="s">
        <v>236</v>
      </c>
    </row>
    <row r="88" spans="1:1" x14ac:dyDescent="0.2">
      <c r="A88" t="s">
        <v>213</v>
      </c>
    </row>
    <row r="89" spans="1:1" x14ac:dyDescent="0.2">
      <c r="A89" t="s">
        <v>214</v>
      </c>
    </row>
    <row r="90" spans="1:1" x14ac:dyDescent="0.2">
      <c r="A90" t="s">
        <v>0</v>
      </c>
    </row>
    <row r="91" spans="1:1" x14ac:dyDescent="0.2">
      <c r="A91" t="s">
        <v>237</v>
      </c>
    </row>
    <row r="92" spans="1:1" x14ac:dyDescent="0.2">
      <c r="A92" t="s">
        <v>213</v>
      </c>
    </row>
    <row r="93" spans="1:1" x14ac:dyDescent="0.2">
      <c r="A93" t="s">
        <v>214</v>
      </c>
    </row>
    <row r="94" spans="1:1" x14ac:dyDescent="0.2">
      <c r="A94" t="s">
        <v>0</v>
      </c>
    </row>
    <row r="95" spans="1:1" x14ac:dyDescent="0.2">
      <c r="A95" t="s">
        <v>238</v>
      </c>
    </row>
    <row r="96" spans="1:1" x14ac:dyDescent="0.2">
      <c r="A96" t="s">
        <v>213</v>
      </c>
    </row>
    <row r="97" spans="1:1" x14ac:dyDescent="0.2">
      <c r="A97" t="s">
        <v>214</v>
      </c>
    </row>
    <row r="98" spans="1:1" x14ac:dyDescent="0.2">
      <c r="A98" t="s">
        <v>0</v>
      </c>
    </row>
    <row r="99" spans="1:1" x14ac:dyDescent="0.2">
      <c r="A99" t="s">
        <v>239</v>
      </c>
    </row>
    <row r="100" spans="1:1" x14ac:dyDescent="0.2">
      <c r="A100" t="s">
        <v>213</v>
      </c>
    </row>
    <row r="101" spans="1:1" x14ac:dyDescent="0.2">
      <c r="A101" t="s">
        <v>214</v>
      </c>
    </row>
    <row r="102" spans="1:1" x14ac:dyDescent="0.2">
      <c r="A102" t="s">
        <v>0</v>
      </c>
    </row>
    <row r="103" spans="1:1" x14ac:dyDescent="0.2">
      <c r="A103" t="s">
        <v>240</v>
      </c>
    </row>
    <row r="104" spans="1:1" x14ac:dyDescent="0.2">
      <c r="A104" t="s">
        <v>213</v>
      </c>
    </row>
    <row r="105" spans="1:1" x14ac:dyDescent="0.2">
      <c r="A105" t="s">
        <v>214</v>
      </c>
    </row>
    <row r="106" spans="1:1" x14ac:dyDescent="0.2">
      <c r="A106" t="s">
        <v>0</v>
      </c>
    </row>
    <row r="107" spans="1:1" x14ac:dyDescent="0.2">
      <c r="A107" t="s">
        <v>241</v>
      </c>
    </row>
    <row r="108" spans="1:1" x14ac:dyDescent="0.2">
      <c r="A108" t="s">
        <v>213</v>
      </c>
    </row>
    <row r="109" spans="1:1" x14ac:dyDescent="0.2">
      <c r="A109" t="s">
        <v>214</v>
      </c>
    </row>
    <row r="110" spans="1:1" x14ac:dyDescent="0.2">
      <c r="A110" t="s">
        <v>0</v>
      </c>
    </row>
    <row r="111" spans="1:1" x14ac:dyDescent="0.2">
      <c r="A111" t="s">
        <v>242</v>
      </c>
    </row>
    <row r="112" spans="1:1" x14ac:dyDescent="0.2">
      <c r="A112" t="s">
        <v>213</v>
      </c>
    </row>
    <row r="113" spans="1:1" x14ac:dyDescent="0.2">
      <c r="A113" t="s">
        <v>214</v>
      </c>
    </row>
    <row r="114" spans="1:1" x14ac:dyDescent="0.2">
      <c r="A114" t="s">
        <v>0</v>
      </c>
    </row>
    <row r="115" spans="1:1" x14ac:dyDescent="0.2">
      <c r="A115" t="s">
        <v>243</v>
      </c>
    </row>
    <row r="116" spans="1:1" x14ac:dyDescent="0.2">
      <c r="A116" t="s">
        <v>213</v>
      </c>
    </row>
    <row r="117" spans="1:1" x14ac:dyDescent="0.2">
      <c r="A117" t="s">
        <v>214</v>
      </c>
    </row>
    <row r="118" spans="1:1" x14ac:dyDescent="0.2">
      <c r="A118" t="s">
        <v>0</v>
      </c>
    </row>
    <row r="119" spans="1:1" x14ac:dyDescent="0.2">
      <c r="A119" t="s">
        <v>244</v>
      </c>
    </row>
    <row r="120" spans="1:1" x14ac:dyDescent="0.2">
      <c r="A120" t="s">
        <v>213</v>
      </c>
    </row>
    <row r="121" spans="1:1" x14ac:dyDescent="0.2">
      <c r="A121" t="s">
        <v>214</v>
      </c>
    </row>
    <row r="122" spans="1:1" x14ac:dyDescent="0.2">
      <c r="A122" t="s">
        <v>0</v>
      </c>
    </row>
    <row r="123" spans="1:1" x14ac:dyDescent="0.2">
      <c r="A123" t="s">
        <v>245</v>
      </c>
    </row>
    <row r="124" spans="1:1" x14ac:dyDescent="0.2">
      <c r="A124" t="s">
        <v>213</v>
      </c>
    </row>
    <row r="125" spans="1:1" x14ac:dyDescent="0.2">
      <c r="A125" t="s">
        <v>214</v>
      </c>
    </row>
    <row r="126" spans="1:1" x14ac:dyDescent="0.2">
      <c r="A126" t="s">
        <v>0</v>
      </c>
    </row>
    <row r="127" spans="1:1" x14ac:dyDescent="0.2">
      <c r="A127" t="s">
        <v>246</v>
      </c>
    </row>
    <row r="128" spans="1:1" x14ac:dyDescent="0.2">
      <c r="A128" t="s">
        <v>213</v>
      </c>
    </row>
    <row r="129" spans="1:1" x14ac:dyDescent="0.2">
      <c r="A129" t="s">
        <v>214</v>
      </c>
    </row>
    <row r="130" spans="1:1" x14ac:dyDescent="0.2">
      <c r="A130" t="s">
        <v>0</v>
      </c>
    </row>
    <row r="131" spans="1:1" x14ac:dyDescent="0.2">
      <c r="A131" t="s">
        <v>247</v>
      </c>
    </row>
    <row r="132" spans="1:1" x14ac:dyDescent="0.2">
      <c r="A132" t="s">
        <v>213</v>
      </c>
    </row>
    <row r="133" spans="1:1" x14ac:dyDescent="0.2">
      <c r="A133" t="s">
        <v>214</v>
      </c>
    </row>
    <row r="134" spans="1:1" x14ac:dyDescent="0.2">
      <c r="A134" t="s">
        <v>0</v>
      </c>
    </row>
    <row r="135" spans="1:1" x14ac:dyDescent="0.2">
      <c r="A135" t="s">
        <v>248</v>
      </c>
    </row>
    <row r="136" spans="1:1" x14ac:dyDescent="0.2">
      <c r="A136" t="s">
        <v>213</v>
      </c>
    </row>
    <row r="137" spans="1:1" x14ac:dyDescent="0.2">
      <c r="A137" t="s">
        <v>214</v>
      </c>
    </row>
    <row r="138" spans="1:1" x14ac:dyDescent="0.2">
      <c r="A138" t="s">
        <v>0</v>
      </c>
    </row>
    <row r="139" spans="1:1" x14ac:dyDescent="0.2">
      <c r="A139" t="s">
        <v>249</v>
      </c>
    </row>
    <row r="140" spans="1:1" x14ac:dyDescent="0.2">
      <c r="A140" t="s">
        <v>213</v>
      </c>
    </row>
    <row r="141" spans="1:1" x14ac:dyDescent="0.2">
      <c r="A141" t="s">
        <v>214</v>
      </c>
    </row>
    <row r="142" spans="1:1" x14ac:dyDescent="0.2">
      <c r="A142" t="s">
        <v>0</v>
      </c>
    </row>
    <row r="143" spans="1:1" x14ac:dyDescent="0.2">
      <c r="A143" t="s">
        <v>250</v>
      </c>
    </row>
    <row r="144" spans="1:1" x14ac:dyDescent="0.2">
      <c r="A144" t="s">
        <v>213</v>
      </c>
    </row>
    <row r="145" spans="1:1" x14ac:dyDescent="0.2">
      <c r="A145" t="s">
        <v>214</v>
      </c>
    </row>
    <row r="146" spans="1:1" x14ac:dyDescent="0.2">
      <c r="A146" t="s">
        <v>0</v>
      </c>
    </row>
    <row r="147" spans="1:1" x14ac:dyDescent="0.2">
      <c r="A147" t="s">
        <v>251</v>
      </c>
    </row>
    <row r="148" spans="1:1" x14ac:dyDescent="0.2">
      <c r="A148" t="s">
        <v>213</v>
      </c>
    </row>
    <row r="149" spans="1:1" x14ac:dyDescent="0.2">
      <c r="A149" t="s">
        <v>214</v>
      </c>
    </row>
    <row r="150" spans="1:1" x14ac:dyDescent="0.2">
      <c r="A150" t="s">
        <v>0</v>
      </c>
    </row>
    <row r="151" spans="1:1" x14ac:dyDescent="0.2">
      <c r="A151" t="s">
        <v>252</v>
      </c>
    </row>
    <row r="152" spans="1:1" x14ac:dyDescent="0.2">
      <c r="A152" t="s">
        <v>213</v>
      </c>
    </row>
    <row r="153" spans="1:1" x14ac:dyDescent="0.2">
      <c r="A153" t="s">
        <v>214</v>
      </c>
    </row>
    <row r="154" spans="1:1" x14ac:dyDescent="0.2">
      <c r="A154" t="s">
        <v>0</v>
      </c>
    </row>
    <row r="155" spans="1:1" x14ac:dyDescent="0.2">
      <c r="A155" t="s">
        <v>253</v>
      </c>
    </row>
    <row r="156" spans="1:1" x14ac:dyDescent="0.2">
      <c r="A156" t="s">
        <v>213</v>
      </c>
    </row>
    <row r="157" spans="1:1" x14ac:dyDescent="0.2">
      <c r="A157" t="s">
        <v>214</v>
      </c>
    </row>
    <row r="158" spans="1:1" x14ac:dyDescent="0.2">
      <c r="A158" t="s">
        <v>0</v>
      </c>
    </row>
    <row r="159" spans="1:1" x14ac:dyDescent="0.2">
      <c r="A159" t="s">
        <v>254</v>
      </c>
    </row>
    <row r="160" spans="1:1" x14ac:dyDescent="0.2">
      <c r="A160" t="s">
        <v>213</v>
      </c>
    </row>
    <row r="161" spans="1:1" x14ac:dyDescent="0.2">
      <c r="A161" t="s">
        <v>214</v>
      </c>
    </row>
    <row r="162" spans="1:1" x14ac:dyDescent="0.2">
      <c r="A162" t="s">
        <v>0</v>
      </c>
    </row>
    <row r="163" spans="1:1" x14ac:dyDescent="0.2">
      <c r="A163" t="s">
        <v>255</v>
      </c>
    </row>
    <row r="164" spans="1:1" x14ac:dyDescent="0.2">
      <c r="A164" t="s">
        <v>213</v>
      </c>
    </row>
    <row r="165" spans="1:1" x14ac:dyDescent="0.2">
      <c r="A165" t="s">
        <v>214</v>
      </c>
    </row>
    <row r="166" spans="1:1" x14ac:dyDescent="0.2">
      <c r="A166" t="s">
        <v>0</v>
      </c>
    </row>
    <row r="167" spans="1:1" x14ac:dyDescent="0.2">
      <c r="A167" t="s">
        <v>256</v>
      </c>
    </row>
    <row r="168" spans="1:1" x14ac:dyDescent="0.2">
      <c r="A168" t="s">
        <v>213</v>
      </c>
    </row>
    <row r="169" spans="1:1" x14ac:dyDescent="0.2">
      <c r="A169" t="s">
        <v>214</v>
      </c>
    </row>
    <row r="170" spans="1:1" x14ac:dyDescent="0.2">
      <c r="A170" t="s">
        <v>0</v>
      </c>
    </row>
    <row r="171" spans="1:1" x14ac:dyDescent="0.2">
      <c r="A171" t="s">
        <v>257</v>
      </c>
    </row>
    <row r="172" spans="1:1" x14ac:dyDescent="0.2">
      <c r="A172" t="s">
        <v>213</v>
      </c>
    </row>
    <row r="173" spans="1:1" x14ac:dyDescent="0.2">
      <c r="A173" t="s">
        <v>214</v>
      </c>
    </row>
    <row r="174" spans="1:1" x14ac:dyDescent="0.2">
      <c r="A174" t="s">
        <v>0</v>
      </c>
    </row>
    <row r="175" spans="1:1" x14ac:dyDescent="0.2">
      <c r="A175" t="s">
        <v>258</v>
      </c>
    </row>
    <row r="176" spans="1:1" x14ac:dyDescent="0.2">
      <c r="A176" t="s">
        <v>213</v>
      </c>
    </row>
    <row r="177" spans="1:1" x14ac:dyDescent="0.2">
      <c r="A177" t="s">
        <v>214</v>
      </c>
    </row>
    <row r="178" spans="1:1" x14ac:dyDescent="0.2">
      <c r="A178" t="s">
        <v>0</v>
      </c>
    </row>
    <row r="179" spans="1:1" x14ac:dyDescent="0.2">
      <c r="A179" t="s">
        <v>259</v>
      </c>
    </row>
    <row r="180" spans="1:1" x14ac:dyDescent="0.2">
      <c r="A180" t="s">
        <v>213</v>
      </c>
    </row>
    <row r="181" spans="1:1" x14ac:dyDescent="0.2">
      <c r="A181" t="s">
        <v>214</v>
      </c>
    </row>
    <row r="182" spans="1:1" x14ac:dyDescent="0.2">
      <c r="A182" t="s">
        <v>0</v>
      </c>
    </row>
    <row r="183" spans="1:1" x14ac:dyDescent="0.2">
      <c r="A183" t="s">
        <v>260</v>
      </c>
    </row>
    <row r="184" spans="1:1" x14ac:dyDescent="0.2">
      <c r="A184" t="s">
        <v>213</v>
      </c>
    </row>
    <row r="185" spans="1:1" x14ac:dyDescent="0.2">
      <c r="A185" t="s">
        <v>214</v>
      </c>
    </row>
    <row r="186" spans="1:1" x14ac:dyDescent="0.2">
      <c r="A186" t="s">
        <v>0</v>
      </c>
    </row>
    <row r="187" spans="1:1" x14ac:dyDescent="0.2">
      <c r="A187" t="s">
        <v>261</v>
      </c>
    </row>
    <row r="188" spans="1:1" x14ac:dyDescent="0.2">
      <c r="A188" t="s">
        <v>213</v>
      </c>
    </row>
    <row r="189" spans="1:1" x14ac:dyDescent="0.2">
      <c r="A189" t="s">
        <v>214</v>
      </c>
    </row>
    <row r="190" spans="1:1" x14ac:dyDescent="0.2">
      <c r="A190" t="s">
        <v>0</v>
      </c>
    </row>
    <row r="191" spans="1:1" x14ac:dyDescent="0.2">
      <c r="A191" t="s">
        <v>262</v>
      </c>
    </row>
    <row r="192" spans="1:1" x14ac:dyDescent="0.2">
      <c r="A192" t="s">
        <v>213</v>
      </c>
    </row>
    <row r="193" spans="1:1" x14ac:dyDescent="0.2">
      <c r="A193" t="s">
        <v>214</v>
      </c>
    </row>
    <row r="194" spans="1:1" x14ac:dyDescent="0.2">
      <c r="A194" t="s">
        <v>0</v>
      </c>
    </row>
    <row r="195" spans="1:1" x14ac:dyDescent="0.2">
      <c r="A195" t="s">
        <v>263</v>
      </c>
    </row>
    <row r="196" spans="1:1" x14ac:dyDescent="0.2">
      <c r="A196" t="s">
        <v>213</v>
      </c>
    </row>
    <row r="197" spans="1:1" x14ac:dyDescent="0.2">
      <c r="A197" t="s">
        <v>214</v>
      </c>
    </row>
    <row r="198" spans="1:1" x14ac:dyDescent="0.2">
      <c r="A198" t="s">
        <v>0</v>
      </c>
    </row>
    <row r="199" spans="1:1" x14ac:dyDescent="0.2">
      <c r="A199" t="s">
        <v>264</v>
      </c>
    </row>
    <row r="200" spans="1:1" x14ac:dyDescent="0.2">
      <c r="A200" t="s">
        <v>213</v>
      </c>
    </row>
    <row r="201" spans="1:1" x14ac:dyDescent="0.2">
      <c r="A201" t="s">
        <v>214</v>
      </c>
    </row>
    <row r="202" spans="1:1" x14ac:dyDescent="0.2">
      <c r="A202" t="s">
        <v>0</v>
      </c>
    </row>
    <row r="203" spans="1:1" x14ac:dyDescent="0.2">
      <c r="A203" t="s">
        <v>265</v>
      </c>
    </row>
    <row r="204" spans="1:1" x14ac:dyDescent="0.2">
      <c r="A204" t="s">
        <v>213</v>
      </c>
    </row>
    <row r="205" spans="1:1" x14ac:dyDescent="0.2">
      <c r="A205" t="s">
        <v>214</v>
      </c>
    </row>
    <row r="206" spans="1:1" x14ac:dyDescent="0.2">
      <c r="A206" t="s">
        <v>0</v>
      </c>
    </row>
    <row r="207" spans="1:1" x14ac:dyDescent="0.2">
      <c r="A207" t="s">
        <v>266</v>
      </c>
    </row>
    <row r="208" spans="1:1" x14ac:dyDescent="0.2">
      <c r="A208" t="s">
        <v>213</v>
      </c>
    </row>
    <row r="209" spans="1:1" x14ac:dyDescent="0.2">
      <c r="A209" t="s">
        <v>214</v>
      </c>
    </row>
    <row r="210" spans="1:1" x14ac:dyDescent="0.2">
      <c r="A210" t="s">
        <v>0</v>
      </c>
    </row>
    <row r="211" spans="1:1" x14ac:dyDescent="0.2">
      <c r="A211" t="s">
        <v>267</v>
      </c>
    </row>
    <row r="212" spans="1:1" x14ac:dyDescent="0.2">
      <c r="A212" t="s">
        <v>213</v>
      </c>
    </row>
    <row r="213" spans="1:1" x14ac:dyDescent="0.2">
      <c r="A213" t="s">
        <v>214</v>
      </c>
    </row>
    <row r="214" spans="1:1" x14ac:dyDescent="0.2">
      <c r="A214" t="s">
        <v>0</v>
      </c>
    </row>
    <row r="215" spans="1:1" x14ac:dyDescent="0.2">
      <c r="A215" t="s">
        <v>268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0</v>
      </c>
    </row>
    <row r="219" spans="1:1" x14ac:dyDescent="0.2">
      <c r="A219" t="s">
        <v>269</v>
      </c>
    </row>
    <row r="220" spans="1:1" x14ac:dyDescent="0.2">
      <c r="A220" t="s">
        <v>213</v>
      </c>
    </row>
    <row r="221" spans="1:1" x14ac:dyDescent="0.2">
      <c r="A221" t="s">
        <v>214</v>
      </c>
    </row>
    <row r="222" spans="1:1" x14ac:dyDescent="0.2">
      <c r="A222" t="s">
        <v>0</v>
      </c>
    </row>
    <row r="223" spans="1:1" x14ac:dyDescent="0.2">
      <c r="A223" t="s">
        <v>270</v>
      </c>
    </row>
    <row r="224" spans="1:1" x14ac:dyDescent="0.2">
      <c r="A224" t="s">
        <v>213</v>
      </c>
    </row>
    <row r="225" spans="1:1" x14ac:dyDescent="0.2">
      <c r="A225" t="s">
        <v>214</v>
      </c>
    </row>
    <row r="226" spans="1:1" x14ac:dyDescent="0.2">
      <c r="A226" t="s">
        <v>0</v>
      </c>
    </row>
    <row r="227" spans="1:1" x14ac:dyDescent="0.2">
      <c r="A227" t="s">
        <v>271</v>
      </c>
    </row>
    <row r="228" spans="1:1" x14ac:dyDescent="0.2">
      <c r="A228" t="s">
        <v>213</v>
      </c>
    </row>
    <row r="229" spans="1:1" x14ac:dyDescent="0.2">
      <c r="A229" t="s">
        <v>214</v>
      </c>
    </row>
    <row r="230" spans="1:1" x14ac:dyDescent="0.2">
      <c r="A230" t="s">
        <v>0</v>
      </c>
    </row>
    <row r="231" spans="1:1" x14ac:dyDescent="0.2">
      <c r="A231" t="s">
        <v>272</v>
      </c>
    </row>
    <row r="232" spans="1:1" x14ac:dyDescent="0.2">
      <c r="A232" t="s">
        <v>213</v>
      </c>
    </row>
    <row r="233" spans="1:1" x14ac:dyDescent="0.2">
      <c r="A233" t="s">
        <v>214</v>
      </c>
    </row>
    <row r="234" spans="1:1" x14ac:dyDescent="0.2">
      <c r="A234" t="s">
        <v>0</v>
      </c>
    </row>
    <row r="235" spans="1:1" x14ac:dyDescent="0.2">
      <c r="A235" t="s">
        <v>273</v>
      </c>
    </row>
    <row r="236" spans="1:1" x14ac:dyDescent="0.2">
      <c r="A236" t="s">
        <v>213</v>
      </c>
    </row>
    <row r="237" spans="1:1" x14ac:dyDescent="0.2">
      <c r="A237" t="s">
        <v>214</v>
      </c>
    </row>
    <row r="238" spans="1:1" x14ac:dyDescent="0.2">
      <c r="A238" t="s">
        <v>0</v>
      </c>
    </row>
    <row r="239" spans="1:1" x14ac:dyDescent="0.2">
      <c r="A239" t="s">
        <v>274</v>
      </c>
    </row>
    <row r="240" spans="1:1" x14ac:dyDescent="0.2">
      <c r="A240" t="s">
        <v>213</v>
      </c>
    </row>
    <row r="241" spans="1:1" x14ac:dyDescent="0.2">
      <c r="A241" t="s">
        <v>214</v>
      </c>
    </row>
    <row r="242" spans="1:1" x14ac:dyDescent="0.2">
      <c r="A242" t="s">
        <v>0</v>
      </c>
    </row>
    <row r="243" spans="1:1" x14ac:dyDescent="0.2">
      <c r="A243" t="s">
        <v>275</v>
      </c>
    </row>
    <row r="244" spans="1:1" x14ac:dyDescent="0.2">
      <c r="A244" t="s">
        <v>213</v>
      </c>
    </row>
    <row r="245" spans="1:1" x14ac:dyDescent="0.2">
      <c r="A245" t="s">
        <v>214</v>
      </c>
    </row>
    <row r="246" spans="1:1" x14ac:dyDescent="0.2">
      <c r="A246" t="s">
        <v>0</v>
      </c>
    </row>
    <row r="247" spans="1:1" x14ac:dyDescent="0.2">
      <c r="A247" t="s">
        <v>276</v>
      </c>
    </row>
    <row r="248" spans="1:1" x14ac:dyDescent="0.2">
      <c r="A248" t="s">
        <v>213</v>
      </c>
    </row>
    <row r="249" spans="1:1" x14ac:dyDescent="0.2">
      <c r="A249" t="s">
        <v>214</v>
      </c>
    </row>
    <row r="250" spans="1:1" x14ac:dyDescent="0.2">
      <c r="A250" t="s">
        <v>0</v>
      </c>
    </row>
    <row r="251" spans="1:1" x14ac:dyDescent="0.2">
      <c r="A251" t="s">
        <v>277</v>
      </c>
    </row>
    <row r="252" spans="1:1" x14ac:dyDescent="0.2">
      <c r="A252" t="s">
        <v>213</v>
      </c>
    </row>
    <row r="253" spans="1:1" x14ac:dyDescent="0.2">
      <c r="A253" t="s">
        <v>214</v>
      </c>
    </row>
    <row r="254" spans="1:1" x14ac:dyDescent="0.2">
      <c r="A254" t="s">
        <v>0</v>
      </c>
    </row>
    <row r="255" spans="1:1" x14ac:dyDescent="0.2">
      <c r="A255" t="s">
        <v>278</v>
      </c>
    </row>
    <row r="256" spans="1:1" x14ac:dyDescent="0.2">
      <c r="A256" t="s">
        <v>213</v>
      </c>
    </row>
    <row r="257" spans="1:1" x14ac:dyDescent="0.2">
      <c r="A257" t="s">
        <v>214</v>
      </c>
    </row>
    <row r="258" spans="1:1" x14ac:dyDescent="0.2">
      <c r="A258" t="s">
        <v>0</v>
      </c>
    </row>
    <row r="259" spans="1:1" x14ac:dyDescent="0.2">
      <c r="A259" t="s">
        <v>279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0</v>
      </c>
    </row>
    <row r="263" spans="1:1" x14ac:dyDescent="0.2">
      <c r="A263" t="s">
        <v>280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0</v>
      </c>
    </row>
    <row r="267" spans="1:1" x14ac:dyDescent="0.2">
      <c r="A267" t="s">
        <v>281</v>
      </c>
    </row>
    <row r="268" spans="1:1" x14ac:dyDescent="0.2">
      <c r="A268" t="s">
        <v>213</v>
      </c>
    </row>
    <row r="269" spans="1:1" x14ac:dyDescent="0.2">
      <c r="A269" t="s">
        <v>214</v>
      </c>
    </row>
    <row r="270" spans="1:1" x14ac:dyDescent="0.2">
      <c r="A270" t="s">
        <v>0</v>
      </c>
    </row>
    <row r="271" spans="1:1" x14ac:dyDescent="0.2">
      <c r="A271" t="s">
        <v>282</v>
      </c>
    </row>
    <row r="272" spans="1:1" x14ac:dyDescent="0.2">
      <c r="A272" t="s">
        <v>213</v>
      </c>
    </row>
    <row r="273" spans="1:1" x14ac:dyDescent="0.2">
      <c r="A273" t="s">
        <v>214</v>
      </c>
    </row>
    <row r="274" spans="1:1" x14ac:dyDescent="0.2">
      <c r="A274" t="s">
        <v>0</v>
      </c>
    </row>
    <row r="275" spans="1:1" x14ac:dyDescent="0.2">
      <c r="A275" t="s">
        <v>283</v>
      </c>
    </row>
    <row r="276" spans="1:1" x14ac:dyDescent="0.2">
      <c r="A276" t="s">
        <v>213</v>
      </c>
    </row>
    <row r="277" spans="1:1" x14ac:dyDescent="0.2">
      <c r="A277" t="s">
        <v>214</v>
      </c>
    </row>
    <row r="278" spans="1:1" x14ac:dyDescent="0.2">
      <c r="A278" t="s">
        <v>0</v>
      </c>
    </row>
    <row r="279" spans="1:1" x14ac:dyDescent="0.2">
      <c r="A279" t="s">
        <v>284</v>
      </c>
    </row>
    <row r="280" spans="1:1" x14ac:dyDescent="0.2">
      <c r="A280" t="s">
        <v>213</v>
      </c>
    </row>
    <row r="281" spans="1:1" x14ac:dyDescent="0.2">
      <c r="A281" t="s">
        <v>214</v>
      </c>
    </row>
    <row r="282" spans="1:1" x14ac:dyDescent="0.2">
      <c r="A282" t="s">
        <v>0</v>
      </c>
    </row>
    <row r="283" spans="1:1" x14ac:dyDescent="0.2">
      <c r="A283" t="s">
        <v>285</v>
      </c>
    </row>
    <row r="284" spans="1:1" x14ac:dyDescent="0.2">
      <c r="A284" t="s">
        <v>213</v>
      </c>
    </row>
    <row r="285" spans="1:1" x14ac:dyDescent="0.2">
      <c r="A285" t="s">
        <v>214</v>
      </c>
    </row>
    <row r="286" spans="1:1" x14ac:dyDescent="0.2">
      <c r="A286" t="s">
        <v>0</v>
      </c>
    </row>
    <row r="287" spans="1:1" x14ac:dyDescent="0.2">
      <c r="A287" t="s">
        <v>286</v>
      </c>
    </row>
    <row r="288" spans="1:1" x14ac:dyDescent="0.2">
      <c r="A288" t="s">
        <v>213</v>
      </c>
    </row>
    <row r="289" spans="1:1" x14ac:dyDescent="0.2">
      <c r="A289" t="s">
        <v>214</v>
      </c>
    </row>
    <row r="290" spans="1:1" x14ac:dyDescent="0.2">
      <c r="A290" t="s">
        <v>0</v>
      </c>
    </row>
    <row r="291" spans="1:1" x14ac:dyDescent="0.2">
      <c r="A291" t="s">
        <v>287</v>
      </c>
    </row>
    <row r="292" spans="1:1" x14ac:dyDescent="0.2">
      <c r="A292" t="s">
        <v>213</v>
      </c>
    </row>
    <row r="293" spans="1:1" x14ac:dyDescent="0.2">
      <c r="A293" t="s">
        <v>214</v>
      </c>
    </row>
    <row r="294" spans="1:1" x14ac:dyDescent="0.2">
      <c r="A294" t="s">
        <v>0</v>
      </c>
    </row>
    <row r="295" spans="1:1" x14ac:dyDescent="0.2">
      <c r="A295" t="s">
        <v>288</v>
      </c>
    </row>
    <row r="296" spans="1:1" x14ac:dyDescent="0.2">
      <c r="A296" t="s">
        <v>213</v>
      </c>
    </row>
    <row r="297" spans="1:1" x14ac:dyDescent="0.2">
      <c r="A297" t="s">
        <v>214</v>
      </c>
    </row>
    <row r="298" spans="1:1" x14ac:dyDescent="0.2">
      <c r="A298" t="s">
        <v>0</v>
      </c>
    </row>
    <row r="299" spans="1:1" x14ac:dyDescent="0.2">
      <c r="A299" t="s">
        <v>289</v>
      </c>
    </row>
    <row r="300" spans="1:1" x14ac:dyDescent="0.2">
      <c r="A300" t="s">
        <v>213</v>
      </c>
    </row>
    <row r="301" spans="1:1" x14ac:dyDescent="0.2">
      <c r="A301" t="s">
        <v>214</v>
      </c>
    </row>
    <row r="302" spans="1:1" x14ac:dyDescent="0.2">
      <c r="A302" t="s">
        <v>0</v>
      </c>
    </row>
    <row r="303" spans="1:1" x14ac:dyDescent="0.2">
      <c r="A303" t="s">
        <v>290</v>
      </c>
    </row>
    <row r="304" spans="1:1" x14ac:dyDescent="0.2">
      <c r="A304" t="s">
        <v>213</v>
      </c>
    </row>
    <row r="305" spans="1:1" x14ac:dyDescent="0.2">
      <c r="A305" t="s">
        <v>214</v>
      </c>
    </row>
    <row r="306" spans="1:1" x14ac:dyDescent="0.2">
      <c r="A306" t="s">
        <v>0</v>
      </c>
    </row>
    <row r="307" spans="1:1" x14ac:dyDescent="0.2">
      <c r="A307" t="s">
        <v>291</v>
      </c>
    </row>
    <row r="308" spans="1:1" x14ac:dyDescent="0.2">
      <c r="A308" t="s">
        <v>213</v>
      </c>
    </row>
    <row r="309" spans="1:1" x14ac:dyDescent="0.2">
      <c r="A309" t="s">
        <v>214</v>
      </c>
    </row>
    <row r="310" spans="1:1" x14ac:dyDescent="0.2">
      <c r="A310" t="s">
        <v>0</v>
      </c>
    </row>
    <row r="311" spans="1:1" x14ac:dyDescent="0.2">
      <c r="A311" t="s">
        <v>292</v>
      </c>
    </row>
    <row r="312" spans="1:1" x14ac:dyDescent="0.2">
      <c r="A312" t="s">
        <v>213</v>
      </c>
    </row>
    <row r="313" spans="1:1" x14ac:dyDescent="0.2">
      <c r="A313" t="s">
        <v>214</v>
      </c>
    </row>
    <row r="314" spans="1:1" x14ac:dyDescent="0.2">
      <c r="A314" t="s">
        <v>0</v>
      </c>
    </row>
    <row r="315" spans="1:1" x14ac:dyDescent="0.2">
      <c r="A315" t="s">
        <v>293</v>
      </c>
    </row>
    <row r="316" spans="1:1" x14ac:dyDescent="0.2">
      <c r="A316" t="s">
        <v>213</v>
      </c>
    </row>
    <row r="317" spans="1:1" x14ac:dyDescent="0.2">
      <c r="A317" t="s">
        <v>214</v>
      </c>
    </row>
    <row r="318" spans="1:1" x14ac:dyDescent="0.2">
      <c r="A318" t="s">
        <v>0</v>
      </c>
    </row>
    <row r="319" spans="1:1" x14ac:dyDescent="0.2">
      <c r="A319" t="s">
        <v>294</v>
      </c>
    </row>
    <row r="320" spans="1:1" x14ac:dyDescent="0.2">
      <c r="A320" t="s">
        <v>213</v>
      </c>
    </row>
    <row r="321" spans="1:1" x14ac:dyDescent="0.2">
      <c r="A321" t="s">
        <v>214</v>
      </c>
    </row>
    <row r="322" spans="1:1" x14ac:dyDescent="0.2">
      <c r="A322" t="s">
        <v>0</v>
      </c>
    </row>
    <row r="323" spans="1:1" x14ac:dyDescent="0.2">
      <c r="A323" t="s">
        <v>295</v>
      </c>
    </row>
    <row r="324" spans="1:1" x14ac:dyDescent="0.2">
      <c r="A324" t="s">
        <v>213</v>
      </c>
    </row>
    <row r="325" spans="1:1" x14ac:dyDescent="0.2">
      <c r="A325" t="s">
        <v>214</v>
      </c>
    </row>
    <row r="326" spans="1:1" x14ac:dyDescent="0.2">
      <c r="A326" t="s">
        <v>0</v>
      </c>
    </row>
    <row r="327" spans="1:1" x14ac:dyDescent="0.2">
      <c r="A327" t="s">
        <v>296</v>
      </c>
    </row>
    <row r="328" spans="1:1" x14ac:dyDescent="0.2">
      <c r="A328" t="s">
        <v>213</v>
      </c>
    </row>
    <row r="329" spans="1:1" x14ac:dyDescent="0.2">
      <c r="A329" t="s">
        <v>214</v>
      </c>
    </row>
    <row r="330" spans="1:1" x14ac:dyDescent="0.2">
      <c r="A330" t="s">
        <v>0</v>
      </c>
    </row>
    <row r="331" spans="1:1" x14ac:dyDescent="0.2">
      <c r="A331" t="s">
        <v>297</v>
      </c>
    </row>
    <row r="332" spans="1:1" x14ac:dyDescent="0.2">
      <c r="A332" t="s">
        <v>213</v>
      </c>
    </row>
    <row r="333" spans="1:1" x14ac:dyDescent="0.2">
      <c r="A333" t="s">
        <v>214</v>
      </c>
    </row>
    <row r="334" spans="1:1" x14ac:dyDescent="0.2">
      <c r="A334" t="s">
        <v>0</v>
      </c>
    </row>
    <row r="335" spans="1:1" x14ac:dyDescent="0.2">
      <c r="A335" t="s">
        <v>298</v>
      </c>
    </row>
    <row r="336" spans="1:1" x14ac:dyDescent="0.2">
      <c r="A336" t="s">
        <v>213</v>
      </c>
    </row>
    <row r="337" spans="1:1" x14ac:dyDescent="0.2">
      <c r="A337" t="s">
        <v>214</v>
      </c>
    </row>
    <row r="338" spans="1:1" x14ac:dyDescent="0.2">
      <c r="A338" t="s">
        <v>0</v>
      </c>
    </row>
    <row r="339" spans="1:1" x14ac:dyDescent="0.2">
      <c r="A339" t="s">
        <v>299</v>
      </c>
    </row>
    <row r="340" spans="1:1" x14ac:dyDescent="0.2">
      <c r="A340" t="s">
        <v>213</v>
      </c>
    </row>
    <row r="341" spans="1:1" x14ac:dyDescent="0.2">
      <c r="A341" t="s">
        <v>214</v>
      </c>
    </row>
    <row r="342" spans="1:1" x14ac:dyDescent="0.2">
      <c r="A342" t="s">
        <v>0</v>
      </c>
    </row>
    <row r="343" spans="1:1" x14ac:dyDescent="0.2">
      <c r="A343" t="s">
        <v>300</v>
      </c>
    </row>
    <row r="344" spans="1:1" x14ac:dyDescent="0.2">
      <c r="A344" t="s">
        <v>213</v>
      </c>
    </row>
    <row r="345" spans="1:1" x14ac:dyDescent="0.2">
      <c r="A345" t="s">
        <v>214</v>
      </c>
    </row>
    <row r="346" spans="1:1" x14ac:dyDescent="0.2">
      <c r="A346" t="s">
        <v>0</v>
      </c>
    </row>
    <row r="347" spans="1:1" x14ac:dyDescent="0.2">
      <c r="A347" t="s">
        <v>301</v>
      </c>
    </row>
    <row r="348" spans="1:1" x14ac:dyDescent="0.2">
      <c r="A348" t="s">
        <v>213</v>
      </c>
    </row>
    <row r="349" spans="1:1" x14ac:dyDescent="0.2">
      <c r="A349" t="s">
        <v>214</v>
      </c>
    </row>
    <row r="350" spans="1:1" x14ac:dyDescent="0.2">
      <c r="A350" t="s">
        <v>0</v>
      </c>
    </row>
    <row r="351" spans="1:1" x14ac:dyDescent="0.2">
      <c r="A351" t="s">
        <v>302</v>
      </c>
    </row>
    <row r="352" spans="1:1" x14ac:dyDescent="0.2">
      <c r="A352" t="s">
        <v>213</v>
      </c>
    </row>
    <row r="353" spans="1:1" x14ac:dyDescent="0.2">
      <c r="A353" t="s">
        <v>214</v>
      </c>
    </row>
    <row r="354" spans="1:1" x14ac:dyDescent="0.2">
      <c r="A354" t="s">
        <v>0</v>
      </c>
    </row>
    <row r="355" spans="1:1" x14ac:dyDescent="0.2">
      <c r="A355" t="s">
        <v>303</v>
      </c>
    </row>
    <row r="356" spans="1:1" x14ac:dyDescent="0.2">
      <c r="A356" t="s">
        <v>213</v>
      </c>
    </row>
    <row r="357" spans="1:1" x14ac:dyDescent="0.2">
      <c r="A357" t="s">
        <v>214</v>
      </c>
    </row>
    <row r="358" spans="1:1" x14ac:dyDescent="0.2">
      <c r="A358" t="s">
        <v>0</v>
      </c>
    </row>
    <row r="359" spans="1:1" x14ac:dyDescent="0.2">
      <c r="A359" t="s">
        <v>304</v>
      </c>
    </row>
    <row r="360" spans="1:1" x14ac:dyDescent="0.2">
      <c r="A360" t="s">
        <v>213</v>
      </c>
    </row>
    <row r="361" spans="1:1" x14ac:dyDescent="0.2">
      <c r="A361" t="s">
        <v>214</v>
      </c>
    </row>
    <row r="362" spans="1:1" x14ac:dyDescent="0.2">
      <c r="A362" t="s">
        <v>0</v>
      </c>
    </row>
    <row r="363" spans="1:1" x14ac:dyDescent="0.2">
      <c r="A363" t="s">
        <v>305</v>
      </c>
    </row>
    <row r="364" spans="1:1" x14ac:dyDescent="0.2">
      <c r="A364" t="s">
        <v>213</v>
      </c>
    </row>
    <row r="365" spans="1:1" x14ac:dyDescent="0.2">
      <c r="A365" t="s">
        <v>214</v>
      </c>
    </row>
    <row r="366" spans="1:1" x14ac:dyDescent="0.2">
      <c r="A366" t="s">
        <v>0</v>
      </c>
    </row>
    <row r="367" spans="1:1" x14ac:dyDescent="0.2">
      <c r="A367" t="s">
        <v>306</v>
      </c>
    </row>
    <row r="368" spans="1:1" x14ac:dyDescent="0.2">
      <c r="A368" t="s">
        <v>213</v>
      </c>
    </row>
    <row r="369" spans="1:1" x14ac:dyDescent="0.2">
      <c r="A369" t="s">
        <v>214</v>
      </c>
    </row>
    <row r="370" spans="1:1" x14ac:dyDescent="0.2">
      <c r="A370" t="s">
        <v>0</v>
      </c>
    </row>
    <row r="371" spans="1:1" x14ac:dyDescent="0.2">
      <c r="A371" t="s">
        <v>307</v>
      </c>
    </row>
    <row r="372" spans="1:1" x14ac:dyDescent="0.2">
      <c r="A372" t="s">
        <v>213</v>
      </c>
    </row>
    <row r="373" spans="1:1" x14ac:dyDescent="0.2">
      <c r="A373" t="s">
        <v>214</v>
      </c>
    </row>
    <row r="374" spans="1:1" x14ac:dyDescent="0.2">
      <c r="A374" t="s">
        <v>0</v>
      </c>
    </row>
    <row r="375" spans="1:1" x14ac:dyDescent="0.2">
      <c r="A375" t="s">
        <v>308</v>
      </c>
    </row>
    <row r="376" spans="1:1" x14ac:dyDescent="0.2">
      <c r="A376" t="s">
        <v>213</v>
      </c>
    </row>
    <row r="377" spans="1:1" x14ac:dyDescent="0.2">
      <c r="A377" t="s">
        <v>214</v>
      </c>
    </row>
    <row r="378" spans="1:1" x14ac:dyDescent="0.2">
      <c r="A378" t="s">
        <v>0</v>
      </c>
    </row>
    <row r="379" spans="1:1" x14ac:dyDescent="0.2">
      <c r="A379" t="s">
        <v>309</v>
      </c>
    </row>
    <row r="380" spans="1:1" x14ac:dyDescent="0.2">
      <c r="A380" t="s">
        <v>213</v>
      </c>
    </row>
    <row r="381" spans="1:1" x14ac:dyDescent="0.2">
      <c r="A381" t="s">
        <v>214</v>
      </c>
    </row>
    <row r="382" spans="1:1" x14ac:dyDescent="0.2">
      <c r="A382" t="s">
        <v>0</v>
      </c>
    </row>
    <row r="383" spans="1:1" x14ac:dyDescent="0.2">
      <c r="A383" t="s">
        <v>310</v>
      </c>
    </row>
    <row r="384" spans="1:1" x14ac:dyDescent="0.2">
      <c r="A384" t="s">
        <v>213</v>
      </c>
    </row>
    <row r="385" spans="1:1" x14ac:dyDescent="0.2">
      <c r="A385" t="s">
        <v>214</v>
      </c>
    </row>
    <row r="386" spans="1:1" x14ac:dyDescent="0.2">
      <c r="A386" t="s">
        <v>0</v>
      </c>
    </row>
    <row r="387" spans="1:1" x14ac:dyDescent="0.2">
      <c r="A387" t="s">
        <v>311</v>
      </c>
    </row>
    <row r="388" spans="1:1" x14ac:dyDescent="0.2">
      <c r="A388" t="s">
        <v>213</v>
      </c>
    </row>
    <row r="389" spans="1:1" x14ac:dyDescent="0.2">
      <c r="A389" t="s">
        <v>214</v>
      </c>
    </row>
    <row r="390" spans="1:1" x14ac:dyDescent="0.2">
      <c r="A390" t="s">
        <v>0</v>
      </c>
    </row>
    <row r="391" spans="1:1" x14ac:dyDescent="0.2">
      <c r="A391" t="s">
        <v>312</v>
      </c>
    </row>
    <row r="392" spans="1:1" x14ac:dyDescent="0.2">
      <c r="A392" t="s">
        <v>213</v>
      </c>
    </row>
    <row r="393" spans="1:1" x14ac:dyDescent="0.2">
      <c r="A393" t="s">
        <v>214</v>
      </c>
    </row>
    <row r="394" spans="1:1" x14ac:dyDescent="0.2">
      <c r="A394" t="s">
        <v>0</v>
      </c>
    </row>
    <row r="395" spans="1:1" x14ac:dyDescent="0.2">
      <c r="A395" t="s">
        <v>313</v>
      </c>
    </row>
    <row r="396" spans="1:1" x14ac:dyDescent="0.2">
      <c r="A396" t="s">
        <v>213</v>
      </c>
    </row>
    <row r="397" spans="1:1" x14ac:dyDescent="0.2">
      <c r="A397" t="s">
        <v>214</v>
      </c>
    </row>
    <row r="398" spans="1:1" x14ac:dyDescent="0.2">
      <c r="A398" t="s">
        <v>0</v>
      </c>
    </row>
    <row r="399" spans="1:1" x14ac:dyDescent="0.2">
      <c r="A399" t="s">
        <v>314</v>
      </c>
    </row>
    <row r="400" spans="1:1" x14ac:dyDescent="0.2">
      <c r="A400" t="s">
        <v>213</v>
      </c>
    </row>
    <row r="401" spans="1:1" x14ac:dyDescent="0.2">
      <c r="A401" t="s">
        <v>214</v>
      </c>
    </row>
    <row r="402" spans="1:1" x14ac:dyDescent="0.2">
      <c r="A402" t="s">
        <v>0</v>
      </c>
    </row>
    <row r="403" spans="1:1" x14ac:dyDescent="0.2">
      <c r="A403" t="s">
        <v>315</v>
      </c>
    </row>
    <row r="404" spans="1:1" x14ac:dyDescent="0.2">
      <c r="A404" t="s">
        <v>213</v>
      </c>
    </row>
    <row r="405" spans="1:1" x14ac:dyDescent="0.2">
      <c r="A405" t="s">
        <v>214</v>
      </c>
    </row>
    <row r="406" spans="1:1" x14ac:dyDescent="0.2">
      <c r="A406" t="s">
        <v>0</v>
      </c>
    </row>
    <row r="407" spans="1:1" x14ac:dyDescent="0.2">
      <c r="A407" t="s">
        <v>316</v>
      </c>
    </row>
    <row r="408" spans="1:1" x14ac:dyDescent="0.2">
      <c r="A408" t="s">
        <v>213</v>
      </c>
    </row>
    <row r="409" spans="1:1" x14ac:dyDescent="0.2">
      <c r="A409" t="s">
        <v>214</v>
      </c>
    </row>
    <row r="410" spans="1:1" x14ac:dyDescent="0.2">
      <c r="A410" t="s">
        <v>0</v>
      </c>
    </row>
    <row r="411" spans="1:1" x14ac:dyDescent="0.2">
      <c r="A411" t="s">
        <v>317</v>
      </c>
    </row>
    <row r="412" spans="1:1" x14ac:dyDescent="0.2">
      <c r="A412" t="s">
        <v>213</v>
      </c>
    </row>
    <row r="413" spans="1:1" x14ac:dyDescent="0.2">
      <c r="A413" t="s">
        <v>214</v>
      </c>
    </row>
    <row r="414" spans="1:1" x14ac:dyDescent="0.2">
      <c r="A414" t="s">
        <v>0</v>
      </c>
    </row>
    <row r="415" spans="1:1" x14ac:dyDescent="0.2">
      <c r="A415" t="s">
        <v>318</v>
      </c>
    </row>
    <row r="416" spans="1:1" x14ac:dyDescent="0.2">
      <c r="A416" t="s">
        <v>213</v>
      </c>
    </row>
    <row r="417" spans="1:1" x14ac:dyDescent="0.2">
      <c r="A417" t="s">
        <v>214</v>
      </c>
    </row>
    <row r="418" spans="1:1" x14ac:dyDescent="0.2">
      <c r="A418" t="s">
        <v>0</v>
      </c>
    </row>
    <row r="419" spans="1:1" x14ac:dyDescent="0.2">
      <c r="A419" t="s">
        <v>319</v>
      </c>
    </row>
    <row r="420" spans="1:1" x14ac:dyDescent="0.2">
      <c r="A420" t="s">
        <v>213</v>
      </c>
    </row>
    <row r="421" spans="1:1" x14ac:dyDescent="0.2">
      <c r="A421" t="s">
        <v>214</v>
      </c>
    </row>
    <row r="422" spans="1:1" x14ac:dyDescent="0.2">
      <c r="A422" t="s">
        <v>0</v>
      </c>
    </row>
    <row r="423" spans="1:1" x14ac:dyDescent="0.2">
      <c r="A423" t="s">
        <v>320</v>
      </c>
    </row>
    <row r="424" spans="1:1" x14ac:dyDescent="0.2">
      <c r="A424" t="s">
        <v>213</v>
      </c>
    </row>
    <row r="425" spans="1:1" x14ac:dyDescent="0.2">
      <c r="A425" t="s">
        <v>214</v>
      </c>
    </row>
    <row r="426" spans="1:1" x14ac:dyDescent="0.2">
      <c r="A426" t="s">
        <v>0</v>
      </c>
    </row>
    <row r="427" spans="1:1" x14ac:dyDescent="0.2">
      <c r="A427" t="s">
        <v>321</v>
      </c>
    </row>
    <row r="428" spans="1:1" x14ac:dyDescent="0.2">
      <c r="A428" t="s">
        <v>213</v>
      </c>
    </row>
    <row r="429" spans="1:1" x14ac:dyDescent="0.2">
      <c r="A429" t="s">
        <v>214</v>
      </c>
    </row>
    <row r="430" spans="1:1" x14ac:dyDescent="0.2">
      <c r="A430" t="s">
        <v>0</v>
      </c>
    </row>
    <row r="431" spans="1:1" x14ac:dyDescent="0.2">
      <c r="A431" t="s">
        <v>322</v>
      </c>
    </row>
    <row r="432" spans="1:1" x14ac:dyDescent="0.2">
      <c r="A432" t="s">
        <v>213</v>
      </c>
    </row>
    <row r="433" spans="1:1" x14ac:dyDescent="0.2">
      <c r="A433" t="s">
        <v>214</v>
      </c>
    </row>
    <row r="434" spans="1:1" x14ac:dyDescent="0.2">
      <c r="A434" t="s">
        <v>0</v>
      </c>
    </row>
    <row r="435" spans="1:1" x14ac:dyDescent="0.2">
      <c r="A435" t="s">
        <v>323</v>
      </c>
    </row>
    <row r="436" spans="1:1" x14ac:dyDescent="0.2">
      <c r="A436" t="s">
        <v>213</v>
      </c>
    </row>
    <row r="437" spans="1:1" x14ac:dyDescent="0.2">
      <c r="A437" t="s">
        <v>214</v>
      </c>
    </row>
    <row r="438" spans="1:1" x14ac:dyDescent="0.2">
      <c r="A438" t="s">
        <v>0</v>
      </c>
    </row>
    <row r="439" spans="1:1" x14ac:dyDescent="0.2">
      <c r="A439" t="s">
        <v>324</v>
      </c>
    </row>
    <row r="440" spans="1:1" x14ac:dyDescent="0.2">
      <c r="A440" t="s">
        <v>213</v>
      </c>
    </row>
    <row r="441" spans="1:1" x14ac:dyDescent="0.2">
      <c r="A441" t="s">
        <v>214</v>
      </c>
    </row>
    <row r="442" spans="1:1" x14ac:dyDescent="0.2">
      <c r="A442" t="s">
        <v>0</v>
      </c>
    </row>
    <row r="443" spans="1:1" x14ac:dyDescent="0.2">
      <c r="A443" t="s">
        <v>325</v>
      </c>
    </row>
    <row r="444" spans="1:1" x14ac:dyDescent="0.2">
      <c r="A444" t="s">
        <v>213</v>
      </c>
    </row>
    <row r="445" spans="1:1" x14ac:dyDescent="0.2">
      <c r="A445" t="s">
        <v>214</v>
      </c>
    </row>
    <row r="446" spans="1:1" x14ac:dyDescent="0.2">
      <c r="A446" t="s">
        <v>0</v>
      </c>
    </row>
    <row r="447" spans="1:1" x14ac:dyDescent="0.2">
      <c r="A447" t="s">
        <v>326</v>
      </c>
    </row>
    <row r="448" spans="1:1" x14ac:dyDescent="0.2">
      <c r="A448" t="s">
        <v>213</v>
      </c>
    </row>
    <row r="449" spans="1:1" x14ac:dyDescent="0.2">
      <c r="A449" t="s">
        <v>214</v>
      </c>
    </row>
    <row r="450" spans="1:1" x14ac:dyDescent="0.2">
      <c r="A450" t="s">
        <v>0</v>
      </c>
    </row>
    <row r="451" spans="1:1" x14ac:dyDescent="0.2">
      <c r="A451" t="s">
        <v>327</v>
      </c>
    </row>
    <row r="452" spans="1:1" x14ac:dyDescent="0.2">
      <c r="A452" t="s">
        <v>213</v>
      </c>
    </row>
    <row r="453" spans="1:1" x14ac:dyDescent="0.2">
      <c r="A453" t="s">
        <v>214</v>
      </c>
    </row>
    <row r="454" spans="1:1" x14ac:dyDescent="0.2">
      <c r="A454" t="s">
        <v>0</v>
      </c>
    </row>
    <row r="455" spans="1:1" x14ac:dyDescent="0.2">
      <c r="A455" t="s">
        <v>328</v>
      </c>
    </row>
    <row r="456" spans="1:1" x14ac:dyDescent="0.2">
      <c r="A456" t="s">
        <v>213</v>
      </c>
    </row>
    <row r="457" spans="1:1" x14ac:dyDescent="0.2">
      <c r="A457" t="s">
        <v>214</v>
      </c>
    </row>
    <row r="458" spans="1:1" x14ac:dyDescent="0.2">
      <c r="A458" t="s">
        <v>0</v>
      </c>
    </row>
    <row r="459" spans="1:1" x14ac:dyDescent="0.2">
      <c r="A459" t="s">
        <v>329</v>
      </c>
    </row>
    <row r="460" spans="1:1" x14ac:dyDescent="0.2">
      <c r="A460" t="s">
        <v>213</v>
      </c>
    </row>
    <row r="461" spans="1:1" x14ac:dyDescent="0.2">
      <c r="A461" t="s">
        <v>214</v>
      </c>
    </row>
    <row r="462" spans="1:1" x14ac:dyDescent="0.2">
      <c r="A462" t="s">
        <v>0</v>
      </c>
    </row>
    <row r="463" spans="1:1" x14ac:dyDescent="0.2">
      <c r="A463" t="s">
        <v>330</v>
      </c>
    </row>
    <row r="464" spans="1:1" x14ac:dyDescent="0.2">
      <c r="A464" t="s">
        <v>213</v>
      </c>
    </row>
    <row r="465" spans="1:1" x14ac:dyDescent="0.2">
      <c r="A465" t="s">
        <v>214</v>
      </c>
    </row>
    <row r="466" spans="1:1" x14ac:dyDescent="0.2">
      <c r="A466" t="s">
        <v>0</v>
      </c>
    </row>
    <row r="467" spans="1:1" x14ac:dyDescent="0.2">
      <c r="A467" t="s">
        <v>331</v>
      </c>
    </row>
    <row r="468" spans="1:1" x14ac:dyDescent="0.2">
      <c r="A468" t="s">
        <v>213</v>
      </c>
    </row>
    <row r="469" spans="1:1" x14ac:dyDescent="0.2">
      <c r="A469" t="s">
        <v>214</v>
      </c>
    </row>
    <row r="470" spans="1:1" x14ac:dyDescent="0.2">
      <c r="A470" t="s">
        <v>0</v>
      </c>
    </row>
    <row r="471" spans="1:1" x14ac:dyDescent="0.2">
      <c r="A471" t="s">
        <v>332</v>
      </c>
    </row>
    <row r="472" spans="1:1" x14ac:dyDescent="0.2">
      <c r="A472" t="s">
        <v>213</v>
      </c>
    </row>
    <row r="473" spans="1:1" x14ac:dyDescent="0.2">
      <c r="A473" t="s">
        <v>214</v>
      </c>
    </row>
    <row r="474" spans="1:1" x14ac:dyDescent="0.2">
      <c r="A474" t="s">
        <v>0</v>
      </c>
    </row>
    <row r="475" spans="1:1" x14ac:dyDescent="0.2">
      <c r="A475" t="s">
        <v>333</v>
      </c>
    </row>
    <row r="476" spans="1:1" x14ac:dyDescent="0.2">
      <c r="A476" t="s">
        <v>213</v>
      </c>
    </row>
    <row r="477" spans="1:1" x14ac:dyDescent="0.2">
      <c r="A477" t="s">
        <v>214</v>
      </c>
    </row>
    <row r="478" spans="1:1" x14ac:dyDescent="0.2">
      <c r="A478" t="s">
        <v>0</v>
      </c>
    </row>
    <row r="479" spans="1:1" x14ac:dyDescent="0.2">
      <c r="A479" t="s">
        <v>334</v>
      </c>
    </row>
    <row r="480" spans="1:1" x14ac:dyDescent="0.2">
      <c r="A480" t="s">
        <v>213</v>
      </c>
    </row>
    <row r="481" spans="1:1" x14ac:dyDescent="0.2">
      <c r="A481" t="s">
        <v>214</v>
      </c>
    </row>
    <row r="482" spans="1:1" x14ac:dyDescent="0.2">
      <c r="A482" t="s">
        <v>0</v>
      </c>
    </row>
    <row r="483" spans="1:1" x14ac:dyDescent="0.2">
      <c r="A483" t="s">
        <v>335</v>
      </c>
    </row>
    <row r="484" spans="1:1" x14ac:dyDescent="0.2">
      <c r="A484" t="s">
        <v>213</v>
      </c>
    </row>
    <row r="485" spans="1:1" x14ac:dyDescent="0.2">
      <c r="A485" t="s">
        <v>214</v>
      </c>
    </row>
    <row r="486" spans="1:1" x14ac:dyDescent="0.2">
      <c r="A486" t="s">
        <v>0</v>
      </c>
    </row>
    <row r="487" spans="1:1" x14ac:dyDescent="0.2">
      <c r="A487" t="s">
        <v>336</v>
      </c>
    </row>
    <row r="488" spans="1:1" x14ac:dyDescent="0.2">
      <c r="A488" t="s">
        <v>213</v>
      </c>
    </row>
    <row r="489" spans="1:1" x14ac:dyDescent="0.2">
      <c r="A489" t="s">
        <v>214</v>
      </c>
    </row>
    <row r="490" spans="1:1" x14ac:dyDescent="0.2">
      <c r="A490" t="s">
        <v>0</v>
      </c>
    </row>
    <row r="491" spans="1:1" x14ac:dyDescent="0.2">
      <c r="A491" t="s">
        <v>337</v>
      </c>
    </row>
    <row r="492" spans="1:1" x14ac:dyDescent="0.2">
      <c r="A492" t="s">
        <v>213</v>
      </c>
    </row>
    <row r="493" spans="1:1" x14ac:dyDescent="0.2">
      <c r="A493" t="s">
        <v>214</v>
      </c>
    </row>
    <row r="494" spans="1:1" x14ac:dyDescent="0.2">
      <c r="A494" t="s">
        <v>0</v>
      </c>
    </row>
    <row r="495" spans="1:1" x14ac:dyDescent="0.2">
      <c r="A495" t="s">
        <v>338</v>
      </c>
    </row>
    <row r="496" spans="1:1" x14ac:dyDescent="0.2">
      <c r="A496" t="s">
        <v>213</v>
      </c>
    </row>
    <row r="497" spans="1:1" x14ac:dyDescent="0.2">
      <c r="A497" t="s">
        <v>214</v>
      </c>
    </row>
    <row r="498" spans="1:1" x14ac:dyDescent="0.2">
      <c r="A498" t="s">
        <v>0</v>
      </c>
    </row>
    <row r="499" spans="1:1" x14ac:dyDescent="0.2">
      <c r="A499" t="s">
        <v>339</v>
      </c>
    </row>
    <row r="500" spans="1:1" x14ac:dyDescent="0.2">
      <c r="A500" t="s">
        <v>213</v>
      </c>
    </row>
    <row r="501" spans="1:1" x14ac:dyDescent="0.2">
      <c r="A501" t="s">
        <v>214</v>
      </c>
    </row>
    <row r="502" spans="1:1" x14ac:dyDescent="0.2">
      <c r="A502" t="s">
        <v>0</v>
      </c>
    </row>
    <row r="503" spans="1:1" x14ac:dyDescent="0.2">
      <c r="A503" t="s">
        <v>340</v>
      </c>
    </row>
    <row r="504" spans="1:1" x14ac:dyDescent="0.2">
      <c r="A504" t="s">
        <v>213</v>
      </c>
    </row>
    <row r="505" spans="1:1" x14ac:dyDescent="0.2">
      <c r="A505" t="s">
        <v>214</v>
      </c>
    </row>
    <row r="506" spans="1:1" x14ac:dyDescent="0.2">
      <c r="A506" t="s">
        <v>0</v>
      </c>
    </row>
    <row r="507" spans="1:1" x14ac:dyDescent="0.2">
      <c r="A507" t="s">
        <v>341</v>
      </c>
    </row>
    <row r="508" spans="1:1" x14ac:dyDescent="0.2">
      <c r="A508" t="s">
        <v>213</v>
      </c>
    </row>
    <row r="509" spans="1:1" x14ac:dyDescent="0.2">
      <c r="A509" t="s">
        <v>214</v>
      </c>
    </row>
    <row r="510" spans="1:1" x14ac:dyDescent="0.2">
      <c r="A510" t="s">
        <v>0</v>
      </c>
    </row>
    <row r="511" spans="1:1" x14ac:dyDescent="0.2">
      <c r="A511" t="s">
        <v>342</v>
      </c>
    </row>
    <row r="512" spans="1:1" x14ac:dyDescent="0.2">
      <c r="A512" t="s">
        <v>213</v>
      </c>
    </row>
    <row r="513" spans="1:1" x14ac:dyDescent="0.2">
      <c r="A513" t="s">
        <v>214</v>
      </c>
    </row>
    <row r="514" spans="1:1" x14ac:dyDescent="0.2">
      <c r="A514" t="s">
        <v>0</v>
      </c>
    </row>
    <row r="515" spans="1:1" x14ac:dyDescent="0.2">
      <c r="A515" t="s">
        <v>343</v>
      </c>
    </row>
    <row r="516" spans="1:1" x14ac:dyDescent="0.2">
      <c r="A516" t="s">
        <v>213</v>
      </c>
    </row>
    <row r="517" spans="1:1" x14ac:dyDescent="0.2">
      <c r="A517" t="s">
        <v>214</v>
      </c>
    </row>
    <row r="518" spans="1:1" x14ac:dyDescent="0.2">
      <c r="A518" t="s">
        <v>0</v>
      </c>
    </row>
    <row r="519" spans="1:1" x14ac:dyDescent="0.2">
      <c r="A519" t="s">
        <v>344</v>
      </c>
    </row>
    <row r="520" spans="1:1" x14ac:dyDescent="0.2">
      <c r="A520" t="s">
        <v>213</v>
      </c>
    </row>
    <row r="521" spans="1:1" x14ac:dyDescent="0.2">
      <c r="A521" t="s">
        <v>214</v>
      </c>
    </row>
    <row r="522" spans="1:1" x14ac:dyDescent="0.2">
      <c r="A522" t="s">
        <v>0</v>
      </c>
    </row>
    <row r="523" spans="1:1" x14ac:dyDescent="0.2">
      <c r="A523" t="s">
        <v>345</v>
      </c>
    </row>
    <row r="524" spans="1:1" x14ac:dyDescent="0.2">
      <c r="A524" t="s">
        <v>213</v>
      </c>
    </row>
    <row r="525" spans="1:1" x14ac:dyDescent="0.2">
      <c r="A525" t="s">
        <v>214</v>
      </c>
    </row>
    <row r="526" spans="1:1" x14ac:dyDescent="0.2">
      <c r="A526" t="s">
        <v>0</v>
      </c>
    </row>
    <row r="527" spans="1:1" x14ac:dyDescent="0.2">
      <c r="A527" t="s">
        <v>346</v>
      </c>
    </row>
    <row r="528" spans="1:1" x14ac:dyDescent="0.2">
      <c r="A528" t="s">
        <v>213</v>
      </c>
    </row>
    <row r="529" spans="1:1" x14ac:dyDescent="0.2">
      <c r="A529" t="s">
        <v>214</v>
      </c>
    </row>
    <row r="530" spans="1:1" x14ac:dyDescent="0.2">
      <c r="A530" t="s">
        <v>0</v>
      </c>
    </row>
    <row r="531" spans="1:1" x14ac:dyDescent="0.2">
      <c r="A531" t="s">
        <v>347</v>
      </c>
    </row>
    <row r="532" spans="1:1" x14ac:dyDescent="0.2">
      <c r="A532" t="s">
        <v>213</v>
      </c>
    </row>
    <row r="533" spans="1:1" x14ac:dyDescent="0.2">
      <c r="A533" t="s">
        <v>214</v>
      </c>
    </row>
    <row r="534" spans="1:1" x14ac:dyDescent="0.2">
      <c r="A534" t="s">
        <v>0</v>
      </c>
    </row>
    <row r="535" spans="1:1" x14ac:dyDescent="0.2">
      <c r="A535" t="s">
        <v>348</v>
      </c>
    </row>
    <row r="536" spans="1:1" x14ac:dyDescent="0.2">
      <c r="A536" t="s">
        <v>213</v>
      </c>
    </row>
    <row r="537" spans="1:1" x14ac:dyDescent="0.2">
      <c r="A537" t="s">
        <v>214</v>
      </c>
    </row>
    <row r="538" spans="1:1" x14ac:dyDescent="0.2">
      <c r="A538" t="s">
        <v>0</v>
      </c>
    </row>
    <row r="539" spans="1:1" x14ac:dyDescent="0.2">
      <c r="A539" t="s">
        <v>349</v>
      </c>
    </row>
    <row r="540" spans="1:1" x14ac:dyDescent="0.2">
      <c r="A540" t="s">
        <v>213</v>
      </c>
    </row>
    <row r="541" spans="1:1" x14ac:dyDescent="0.2">
      <c r="A541" t="s">
        <v>214</v>
      </c>
    </row>
    <row r="542" spans="1:1" x14ac:dyDescent="0.2">
      <c r="A542" t="s">
        <v>0</v>
      </c>
    </row>
    <row r="543" spans="1:1" x14ac:dyDescent="0.2">
      <c r="A543" t="s">
        <v>350</v>
      </c>
    </row>
    <row r="544" spans="1:1" x14ac:dyDescent="0.2">
      <c r="A544" t="s">
        <v>213</v>
      </c>
    </row>
    <row r="545" spans="1:1" x14ac:dyDescent="0.2">
      <c r="A545" t="s">
        <v>214</v>
      </c>
    </row>
    <row r="546" spans="1:1" x14ac:dyDescent="0.2">
      <c r="A546" t="s">
        <v>0</v>
      </c>
    </row>
    <row r="547" spans="1:1" x14ac:dyDescent="0.2">
      <c r="A547" t="s">
        <v>351</v>
      </c>
    </row>
    <row r="548" spans="1:1" x14ac:dyDescent="0.2">
      <c r="A548" t="s">
        <v>213</v>
      </c>
    </row>
    <row r="549" spans="1:1" x14ac:dyDescent="0.2">
      <c r="A549" t="s">
        <v>214</v>
      </c>
    </row>
    <row r="550" spans="1:1" x14ac:dyDescent="0.2">
      <c r="A550" t="s">
        <v>0</v>
      </c>
    </row>
    <row r="551" spans="1:1" x14ac:dyDescent="0.2">
      <c r="A551" t="s">
        <v>352</v>
      </c>
    </row>
    <row r="552" spans="1:1" x14ac:dyDescent="0.2">
      <c r="A552" t="s">
        <v>213</v>
      </c>
    </row>
    <row r="553" spans="1:1" x14ac:dyDescent="0.2">
      <c r="A553" t="s">
        <v>214</v>
      </c>
    </row>
    <row r="554" spans="1:1" x14ac:dyDescent="0.2">
      <c r="A554" t="s">
        <v>0</v>
      </c>
    </row>
    <row r="555" spans="1:1" x14ac:dyDescent="0.2">
      <c r="A555" t="s">
        <v>353</v>
      </c>
    </row>
    <row r="556" spans="1:1" x14ac:dyDescent="0.2">
      <c r="A556" t="s">
        <v>213</v>
      </c>
    </row>
    <row r="557" spans="1:1" x14ac:dyDescent="0.2">
      <c r="A557" t="s">
        <v>214</v>
      </c>
    </row>
    <row r="558" spans="1:1" x14ac:dyDescent="0.2">
      <c r="A558" t="s">
        <v>0</v>
      </c>
    </row>
    <row r="559" spans="1:1" x14ac:dyDescent="0.2">
      <c r="A559" t="s">
        <v>354</v>
      </c>
    </row>
    <row r="560" spans="1:1" x14ac:dyDescent="0.2">
      <c r="A560" t="s">
        <v>213</v>
      </c>
    </row>
    <row r="561" spans="1:1" x14ac:dyDescent="0.2">
      <c r="A561" t="s">
        <v>214</v>
      </c>
    </row>
    <row r="562" spans="1:1" x14ac:dyDescent="0.2">
      <c r="A562" t="s">
        <v>0</v>
      </c>
    </row>
    <row r="563" spans="1:1" x14ac:dyDescent="0.2">
      <c r="A563" t="s">
        <v>355</v>
      </c>
    </row>
    <row r="564" spans="1:1" x14ac:dyDescent="0.2">
      <c r="A564" t="s">
        <v>213</v>
      </c>
    </row>
    <row r="565" spans="1:1" x14ac:dyDescent="0.2">
      <c r="A565" t="s">
        <v>214</v>
      </c>
    </row>
    <row r="566" spans="1:1" x14ac:dyDescent="0.2">
      <c r="A566" t="s">
        <v>0</v>
      </c>
    </row>
    <row r="567" spans="1:1" x14ac:dyDescent="0.2">
      <c r="A567" t="s">
        <v>356</v>
      </c>
    </row>
    <row r="568" spans="1:1" x14ac:dyDescent="0.2">
      <c r="A568" t="s">
        <v>213</v>
      </c>
    </row>
    <row r="569" spans="1:1" x14ac:dyDescent="0.2">
      <c r="A569" t="s">
        <v>214</v>
      </c>
    </row>
    <row r="570" spans="1:1" x14ac:dyDescent="0.2">
      <c r="A570" t="s">
        <v>0</v>
      </c>
    </row>
    <row r="571" spans="1:1" x14ac:dyDescent="0.2">
      <c r="A571" t="s">
        <v>357</v>
      </c>
    </row>
    <row r="572" spans="1:1" x14ac:dyDescent="0.2">
      <c r="A572" t="s">
        <v>213</v>
      </c>
    </row>
    <row r="573" spans="1:1" x14ac:dyDescent="0.2">
      <c r="A573" t="s">
        <v>214</v>
      </c>
    </row>
    <row r="574" spans="1:1" x14ac:dyDescent="0.2">
      <c r="A574" t="s">
        <v>0</v>
      </c>
    </row>
    <row r="575" spans="1:1" x14ac:dyDescent="0.2">
      <c r="A575" t="s">
        <v>358</v>
      </c>
    </row>
    <row r="576" spans="1:1" x14ac:dyDescent="0.2">
      <c r="A576" t="s">
        <v>213</v>
      </c>
    </row>
    <row r="577" spans="1:1" x14ac:dyDescent="0.2">
      <c r="A577" t="s">
        <v>214</v>
      </c>
    </row>
    <row r="578" spans="1:1" x14ac:dyDescent="0.2">
      <c r="A578" t="s">
        <v>0</v>
      </c>
    </row>
    <row r="579" spans="1:1" x14ac:dyDescent="0.2">
      <c r="A579" t="s">
        <v>359</v>
      </c>
    </row>
    <row r="580" spans="1:1" x14ac:dyDescent="0.2">
      <c r="A580" t="s">
        <v>213</v>
      </c>
    </row>
    <row r="581" spans="1:1" x14ac:dyDescent="0.2">
      <c r="A581" t="s">
        <v>214</v>
      </c>
    </row>
    <row r="582" spans="1:1" x14ac:dyDescent="0.2">
      <c r="A582" t="s">
        <v>0</v>
      </c>
    </row>
    <row r="583" spans="1:1" x14ac:dyDescent="0.2">
      <c r="A583" t="s">
        <v>360</v>
      </c>
    </row>
    <row r="584" spans="1:1" x14ac:dyDescent="0.2">
      <c r="A584" t="s">
        <v>213</v>
      </c>
    </row>
    <row r="585" spans="1:1" x14ac:dyDescent="0.2">
      <c r="A585" t="s">
        <v>214</v>
      </c>
    </row>
    <row r="586" spans="1:1" x14ac:dyDescent="0.2">
      <c r="A586" t="s">
        <v>0</v>
      </c>
    </row>
    <row r="587" spans="1:1" x14ac:dyDescent="0.2">
      <c r="A587" t="s">
        <v>361</v>
      </c>
    </row>
    <row r="588" spans="1:1" x14ac:dyDescent="0.2">
      <c r="A588" t="s">
        <v>213</v>
      </c>
    </row>
    <row r="589" spans="1:1" x14ac:dyDescent="0.2">
      <c r="A589" t="s">
        <v>214</v>
      </c>
    </row>
    <row r="590" spans="1:1" x14ac:dyDescent="0.2">
      <c r="A590" t="s">
        <v>0</v>
      </c>
    </row>
    <row r="591" spans="1:1" x14ac:dyDescent="0.2">
      <c r="A591" t="s">
        <v>362</v>
      </c>
    </row>
    <row r="592" spans="1:1" x14ac:dyDescent="0.2">
      <c r="A592" t="s">
        <v>213</v>
      </c>
    </row>
    <row r="593" spans="1:1" x14ac:dyDescent="0.2">
      <c r="A593" t="s">
        <v>214</v>
      </c>
    </row>
    <row r="594" spans="1:1" x14ac:dyDescent="0.2">
      <c r="A594" t="s">
        <v>0</v>
      </c>
    </row>
    <row r="595" spans="1:1" x14ac:dyDescent="0.2">
      <c r="A595" t="s">
        <v>363</v>
      </c>
    </row>
    <row r="596" spans="1:1" x14ac:dyDescent="0.2">
      <c r="A596" t="s">
        <v>213</v>
      </c>
    </row>
    <row r="597" spans="1:1" x14ac:dyDescent="0.2">
      <c r="A597" t="s">
        <v>214</v>
      </c>
    </row>
    <row r="598" spans="1:1" x14ac:dyDescent="0.2">
      <c r="A598" t="s">
        <v>0</v>
      </c>
    </row>
    <row r="599" spans="1:1" x14ac:dyDescent="0.2">
      <c r="A599" t="s">
        <v>364</v>
      </c>
    </row>
    <row r="600" spans="1:1" x14ac:dyDescent="0.2">
      <c r="A600" t="s">
        <v>213</v>
      </c>
    </row>
    <row r="601" spans="1:1" x14ac:dyDescent="0.2">
      <c r="A601" t="s">
        <v>214</v>
      </c>
    </row>
    <row r="602" spans="1:1" x14ac:dyDescent="0.2">
      <c r="A602" t="s">
        <v>0</v>
      </c>
    </row>
    <row r="603" spans="1:1" x14ac:dyDescent="0.2">
      <c r="A603" t="s">
        <v>365</v>
      </c>
    </row>
    <row r="604" spans="1:1" x14ac:dyDescent="0.2">
      <c r="A604" t="s">
        <v>213</v>
      </c>
    </row>
    <row r="605" spans="1:1" x14ac:dyDescent="0.2">
      <c r="A605" t="s">
        <v>214</v>
      </c>
    </row>
    <row r="606" spans="1:1" x14ac:dyDescent="0.2">
      <c r="A606" t="s">
        <v>0</v>
      </c>
    </row>
    <row r="607" spans="1:1" x14ac:dyDescent="0.2">
      <c r="A607" t="s">
        <v>366</v>
      </c>
    </row>
    <row r="608" spans="1:1" x14ac:dyDescent="0.2">
      <c r="A608" t="s">
        <v>213</v>
      </c>
    </row>
    <row r="609" spans="1:1" x14ac:dyDescent="0.2">
      <c r="A609" t="s">
        <v>214</v>
      </c>
    </row>
    <row r="610" spans="1:1" x14ac:dyDescent="0.2">
      <c r="A610" t="s">
        <v>0</v>
      </c>
    </row>
    <row r="611" spans="1:1" x14ac:dyDescent="0.2">
      <c r="A611" t="s">
        <v>367</v>
      </c>
    </row>
    <row r="612" spans="1:1" x14ac:dyDescent="0.2">
      <c r="A612" t="s">
        <v>213</v>
      </c>
    </row>
    <row r="613" spans="1:1" x14ac:dyDescent="0.2">
      <c r="A613" t="s">
        <v>214</v>
      </c>
    </row>
    <row r="614" spans="1:1" x14ac:dyDescent="0.2">
      <c r="A614" t="s">
        <v>0</v>
      </c>
    </row>
    <row r="615" spans="1:1" x14ac:dyDescent="0.2">
      <c r="A615" t="s">
        <v>368</v>
      </c>
    </row>
    <row r="616" spans="1:1" x14ac:dyDescent="0.2">
      <c r="A616" t="s">
        <v>213</v>
      </c>
    </row>
    <row r="617" spans="1:1" x14ac:dyDescent="0.2">
      <c r="A617" t="s">
        <v>214</v>
      </c>
    </row>
    <row r="618" spans="1:1" x14ac:dyDescent="0.2">
      <c r="A618" t="s">
        <v>0</v>
      </c>
    </row>
    <row r="619" spans="1:1" x14ac:dyDescent="0.2">
      <c r="A619" t="s">
        <v>369</v>
      </c>
    </row>
    <row r="620" spans="1:1" x14ac:dyDescent="0.2">
      <c r="A620" t="s">
        <v>213</v>
      </c>
    </row>
    <row r="621" spans="1:1" x14ac:dyDescent="0.2">
      <c r="A621" t="s">
        <v>214</v>
      </c>
    </row>
    <row r="622" spans="1:1" x14ac:dyDescent="0.2">
      <c r="A622" t="s">
        <v>0</v>
      </c>
    </row>
    <row r="623" spans="1:1" x14ac:dyDescent="0.2">
      <c r="A623" t="s">
        <v>370</v>
      </c>
    </row>
    <row r="624" spans="1:1" x14ac:dyDescent="0.2">
      <c r="A624" t="s">
        <v>213</v>
      </c>
    </row>
    <row r="625" spans="1:1" x14ac:dyDescent="0.2">
      <c r="A625" t="s">
        <v>214</v>
      </c>
    </row>
    <row r="626" spans="1:1" x14ac:dyDescent="0.2">
      <c r="A626" t="s">
        <v>0</v>
      </c>
    </row>
    <row r="627" spans="1:1" x14ac:dyDescent="0.2">
      <c r="A627" t="s">
        <v>371</v>
      </c>
    </row>
    <row r="628" spans="1:1" x14ac:dyDescent="0.2">
      <c r="A628" t="s">
        <v>213</v>
      </c>
    </row>
    <row r="629" spans="1:1" x14ac:dyDescent="0.2">
      <c r="A629" t="s">
        <v>214</v>
      </c>
    </row>
    <row r="630" spans="1:1" x14ac:dyDescent="0.2">
      <c r="A630" t="s">
        <v>0</v>
      </c>
    </row>
    <row r="631" spans="1:1" x14ac:dyDescent="0.2">
      <c r="A631" t="s">
        <v>372</v>
      </c>
    </row>
    <row r="632" spans="1:1" x14ac:dyDescent="0.2">
      <c r="A632" t="s">
        <v>213</v>
      </c>
    </row>
    <row r="633" spans="1:1" x14ac:dyDescent="0.2">
      <c r="A633" t="s">
        <v>214</v>
      </c>
    </row>
    <row r="634" spans="1:1" x14ac:dyDescent="0.2">
      <c r="A634" t="s">
        <v>0</v>
      </c>
    </row>
    <row r="635" spans="1:1" x14ac:dyDescent="0.2">
      <c r="A635" t="s">
        <v>373</v>
      </c>
    </row>
    <row r="636" spans="1:1" x14ac:dyDescent="0.2">
      <c r="A636" t="s">
        <v>213</v>
      </c>
    </row>
    <row r="637" spans="1:1" x14ac:dyDescent="0.2">
      <c r="A637" t="s">
        <v>214</v>
      </c>
    </row>
    <row r="638" spans="1:1" x14ac:dyDescent="0.2">
      <c r="A638" t="s">
        <v>0</v>
      </c>
    </row>
    <row r="639" spans="1:1" x14ac:dyDescent="0.2">
      <c r="A639" t="s">
        <v>374</v>
      </c>
    </row>
    <row r="640" spans="1:1" x14ac:dyDescent="0.2">
      <c r="A640" t="s">
        <v>213</v>
      </c>
    </row>
    <row r="641" spans="1:1" x14ac:dyDescent="0.2">
      <c r="A641" t="s">
        <v>214</v>
      </c>
    </row>
    <row r="642" spans="1:1" x14ac:dyDescent="0.2">
      <c r="A642" t="s">
        <v>0</v>
      </c>
    </row>
    <row r="643" spans="1:1" x14ac:dyDescent="0.2">
      <c r="A643" t="s">
        <v>375</v>
      </c>
    </row>
    <row r="644" spans="1:1" x14ac:dyDescent="0.2">
      <c r="A644" t="s">
        <v>213</v>
      </c>
    </row>
    <row r="645" spans="1:1" x14ac:dyDescent="0.2">
      <c r="A645" t="s">
        <v>214</v>
      </c>
    </row>
    <row r="646" spans="1:1" x14ac:dyDescent="0.2">
      <c r="A646" t="s">
        <v>0</v>
      </c>
    </row>
    <row r="647" spans="1:1" x14ac:dyDescent="0.2">
      <c r="A647" t="s">
        <v>376</v>
      </c>
    </row>
    <row r="648" spans="1:1" x14ac:dyDescent="0.2">
      <c r="A648" t="s">
        <v>213</v>
      </c>
    </row>
    <row r="649" spans="1:1" x14ac:dyDescent="0.2">
      <c r="A649" t="s">
        <v>214</v>
      </c>
    </row>
    <row r="650" spans="1:1" x14ac:dyDescent="0.2">
      <c r="A650" t="s">
        <v>0</v>
      </c>
    </row>
    <row r="651" spans="1:1" x14ac:dyDescent="0.2">
      <c r="A651" t="s">
        <v>377</v>
      </c>
    </row>
    <row r="652" spans="1:1" x14ac:dyDescent="0.2">
      <c r="A652" t="s">
        <v>213</v>
      </c>
    </row>
    <row r="653" spans="1:1" x14ac:dyDescent="0.2">
      <c r="A653" t="s">
        <v>214</v>
      </c>
    </row>
    <row r="654" spans="1:1" x14ac:dyDescent="0.2">
      <c r="A654" t="s">
        <v>0</v>
      </c>
    </row>
    <row r="655" spans="1:1" x14ac:dyDescent="0.2">
      <c r="A655" t="s">
        <v>378</v>
      </c>
    </row>
    <row r="656" spans="1:1" x14ac:dyDescent="0.2">
      <c r="A656" t="s">
        <v>213</v>
      </c>
    </row>
    <row r="657" spans="1:1" x14ac:dyDescent="0.2">
      <c r="A657" t="s">
        <v>214</v>
      </c>
    </row>
    <row r="658" spans="1:1" x14ac:dyDescent="0.2">
      <c r="A658" t="s">
        <v>0</v>
      </c>
    </row>
    <row r="659" spans="1:1" x14ac:dyDescent="0.2">
      <c r="A659" t="s">
        <v>379</v>
      </c>
    </row>
    <row r="660" spans="1:1" x14ac:dyDescent="0.2">
      <c r="A660" t="s">
        <v>213</v>
      </c>
    </row>
    <row r="661" spans="1:1" x14ac:dyDescent="0.2">
      <c r="A661" t="s">
        <v>214</v>
      </c>
    </row>
    <row r="662" spans="1:1" x14ac:dyDescent="0.2">
      <c r="A662" t="s">
        <v>0</v>
      </c>
    </row>
    <row r="663" spans="1:1" x14ac:dyDescent="0.2">
      <c r="A663" t="s">
        <v>380</v>
      </c>
    </row>
    <row r="664" spans="1:1" x14ac:dyDescent="0.2">
      <c r="A664" t="s">
        <v>213</v>
      </c>
    </row>
    <row r="665" spans="1:1" x14ac:dyDescent="0.2">
      <c r="A665" t="s">
        <v>214</v>
      </c>
    </row>
    <row r="666" spans="1:1" x14ac:dyDescent="0.2">
      <c r="A666" t="s">
        <v>0</v>
      </c>
    </row>
    <row r="667" spans="1:1" x14ac:dyDescent="0.2">
      <c r="A667" t="s">
        <v>381</v>
      </c>
    </row>
    <row r="668" spans="1:1" x14ac:dyDescent="0.2">
      <c r="A668" t="s">
        <v>213</v>
      </c>
    </row>
    <row r="669" spans="1:1" x14ac:dyDescent="0.2">
      <c r="A669" t="s">
        <v>214</v>
      </c>
    </row>
    <row r="670" spans="1:1" x14ac:dyDescent="0.2">
      <c r="A670" t="s">
        <v>0</v>
      </c>
    </row>
    <row r="671" spans="1:1" x14ac:dyDescent="0.2">
      <c r="A671" t="s">
        <v>382</v>
      </c>
    </row>
    <row r="672" spans="1:1" x14ac:dyDescent="0.2">
      <c r="A672" t="s">
        <v>213</v>
      </c>
    </row>
    <row r="673" spans="1:1" x14ac:dyDescent="0.2">
      <c r="A673" t="s">
        <v>214</v>
      </c>
    </row>
    <row r="674" spans="1:1" x14ac:dyDescent="0.2">
      <c r="A674" t="s">
        <v>0</v>
      </c>
    </row>
    <row r="675" spans="1:1" x14ac:dyDescent="0.2">
      <c r="A675" t="s">
        <v>383</v>
      </c>
    </row>
    <row r="676" spans="1:1" x14ac:dyDescent="0.2">
      <c r="A676" t="s">
        <v>213</v>
      </c>
    </row>
    <row r="677" spans="1:1" x14ac:dyDescent="0.2">
      <c r="A677" t="s">
        <v>214</v>
      </c>
    </row>
    <row r="678" spans="1:1" x14ac:dyDescent="0.2">
      <c r="A678" t="s">
        <v>0</v>
      </c>
    </row>
    <row r="679" spans="1:1" x14ac:dyDescent="0.2">
      <c r="A679" t="s">
        <v>384</v>
      </c>
    </row>
    <row r="680" spans="1:1" x14ac:dyDescent="0.2">
      <c r="A680" t="s">
        <v>213</v>
      </c>
    </row>
    <row r="681" spans="1:1" x14ac:dyDescent="0.2">
      <c r="A681" t="s">
        <v>214</v>
      </c>
    </row>
    <row r="682" spans="1:1" x14ac:dyDescent="0.2">
      <c r="A682" t="s">
        <v>0</v>
      </c>
    </row>
    <row r="683" spans="1:1" x14ac:dyDescent="0.2">
      <c r="A683" t="s">
        <v>385</v>
      </c>
    </row>
    <row r="684" spans="1:1" x14ac:dyDescent="0.2">
      <c r="A684" t="s">
        <v>213</v>
      </c>
    </row>
    <row r="685" spans="1:1" x14ac:dyDescent="0.2">
      <c r="A685" t="s">
        <v>214</v>
      </c>
    </row>
    <row r="686" spans="1:1" x14ac:dyDescent="0.2">
      <c r="A686" t="s">
        <v>0</v>
      </c>
    </row>
    <row r="687" spans="1:1" x14ac:dyDescent="0.2">
      <c r="A687" t="s">
        <v>386</v>
      </c>
    </row>
    <row r="688" spans="1:1" x14ac:dyDescent="0.2">
      <c r="A688" t="s">
        <v>213</v>
      </c>
    </row>
    <row r="689" spans="1:1" x14ac:dyDescent="0.2">
      <c r="A689" t="s">
        <v>214</v>
      </c>
    </row>
    <row r="690" spans="1:1" x14ac:dyDescent="0.2">
      <c r="A690" t="s">
        <v>0</v>
      </c>
    </row>
    <row r="691" spans="1:1" x14ac:dyDescent="0.2">
      <c r="A691" t="s">
        <v>387</v>
      </c>
    </row>
    <row r="692" spans="1:1" x14ac:dyDescent="0.2">
      <c r="A692" t="s">
        <v>213</v>
      </c>
    </row>
    <row r="693" spans="1:1" x14ac:dyDescent="0.2">
      <c r="A693" t="s">
        <v>214</v>
      </c>
    </row>
    <row r="694" spans="1:1" x14ac:dyDescent="0.2">
      <c r="A694" t="s">
        <v>0</v>
      </c>
    </row>
    <row r="695" spans="1:1" x14ac:dyDescent="0.2">
      <c r="A695" t="s">
        <v>388</v>
      </c>
    </row>
    <row r="696" spans="1:1" x14ac:dyDescent="0.2">
      <c r="A696" t="s">
        <v>213</v>
      </c>
    </row>
    <row r="697" spans="1:1" x14ac:dyDescent="0.2">
      <c r="A697" t="s">
        <v>214</v>
      </c>
    </row>
    <row r="698" spans="1:1" x14ac:dyDescent="0.2">
      <c r="A698" t="s">
        <v>0</v>
      </c>
    </row>
    <row r="699" spans="1:1" x14ac:dyDescent="0.2">
      <c r="A699" t="s">
        <v>389</v>
      </c>
    </row>
    <row r="700" spans="1:1" x14ac:dyDescent="0.2">
      <c r="A700" t="s">
        <v>213</v>
      </c>
    </row>
    <row r="701" spans="1:1" x14ac:dyDescent="0.2">
      <c r="A701" t="s">
        <v>214</v>
      </c>
    </row>
    <row r="702" spans="1:1" x14ac:dyDescent="0.2">
      <c r="A702" t="s">
        <v>0</v>
      </c>
    </row>
    <row r="703" spans="1:1" x14ac:dyDescent="0.2">
      <c r="A703" t="s">
        <v>390</v>
      </c>
    </row>
    <row r="704" spans="1:1" x14ac:dyDescent="0.2">
      <c r="A704" t="s">
        <v>213</v>
      </c>
    </row>
    <row r="705" spans="1:1" x14ac:dyDescent="0.2">
      <c r="A705" t="s">
        <v>214</v>
      </c>
    </row>
    <row r="706" spans="1:1" x14ac:dyDescent="0.2">
      <c r="A706" t="s">
        <v>0</v>
      </c>
    </row>
    <row r="707" spans="1:1" x14ac:dyDescent="0.2">
      <c r="A707" t="s">
        <v>391</v>
      </c>
    </row>
    <row r="708" spans="1:1" x14ac:dyDescent="0.2">
      <c r="A708" t="s">
        <v>213</v>
      </c>
    </row>
    <row r="709" spans="1:1" x14ac:dyDescent="0.2">
      <c r="A709" t="s">
        <v>214</v>
      </c>
    </row>
    <row r="710" spans="1:1" x14ac:dyDescent="0.2">
      <c r="A710" t="s">
        <v>0</v>
      </c>
    </row>
    <row r="711" spans="1:1" x14ac:dyDescent="0.2">
      <c r="A711" t="s">
        <v>392</v>
      </c>
    </row>
    <row r="712" spans="1:1" x14ac:dyDescent="0.2">
      <c r="A712" t="s">
        <v>213</v>
      </c>
    </row>
    <row r="713" spans="1:1" x14ac:dyDescent="0.2">
      <c r="A713" t="s">
        <v>214</v>
      </c>
    </row>
    <row r="714" spans="1:1" x14ac:dyDescent="0.2">
      <c r="A714" t="s">
        <v>0</v>
      </c>
    </row>
    <row r="715" spans="1:1" x14ac:dyDescent="0.2">
      <c r="A715" t="s">
        <v>393</v>
      </c>
    </row>
    <row r="716" spans="1:1" x14ac:dyDescent="0.2">
      <c r="A716" t="s">
        <v>213</v>
      </c>
    </row>
    <row r="717" spans="1:1" x14ac:dyDescent="0.2">
      <c r="A717" t="s">
        <v>214</v>
      </c>
    </row>
    <row r="718" spans="1:1" x14ac:dyDescent="0.2">
      <c r="A718" t="s">
        <v>0</v>
      </c>
    </row>
    <row r="719" spans="1:1" x14ac:dyDescent="0.2">
      <c r="A719" t="s">
        <v>394</v>
      </c>
    </row>
    <row r="720" spans="1:1" x14ac:dyDescent="0.2">
      <c r="A720" t="s">
        <v>213</v>
      </c>
    </row>
    <row r="721" spans="1:1" x14ac:dyDescent="0.2">
      <c r="A721" t="s">
        <v>214</v>
      </c>
    </row>
    <row r="722" spans="1:1" x14ac:dyDescent="0.2">
      <c r="A722" t="s">
        <v>0</v>
      </c>
    </row>
    <row r="723" spans="1:1" x14ac:dyDescent="0.2">
      <c r="A723" t="s">
        <v>395</v>
      </c>
    </row>
    <row r="724" spans="1:1" x14ac:dyDescent="0.2">
      <c r="A724" t="s">
        <v>213</v>
      </c>
    </row>
    <row r="725" spans="1:1" x14ac:dyDescent="0.2">
      <c r="A725" t="s">
        <v>214</v>
      </c>
    </row>
    <row r="726" spans="1:1" x14ac:dyDescent="0.2">
      <c r="A726" t="s">
        <v>0</v>
      </c>
    </row>
    <row r="727" spans="1:1" x14ac:dyDescent="0.2">
      <c r="A727" t="s">
        <v>396</v>
      </c>
    </row>
    <row r="728" spans="1:1" x14ac:dyDescent="0.2">
      <c r="A728" t="s">
        <v>213</v>
      </c>
    </row>
    <row r="729" spans="1:1" x14ac:dyDescent="0.2">
      <c r="A729" t="s">
        <v>214</v>
      </c>
    </row>
    <row r="730" spans="1:1" x14ac:dyDescent="0.2">
      <c r="A730" t="s">
        <v>0</v>
      </c>
    </row>
    <row r="731" spans="1:1" x14ac:dyDescent="0.2">
      <c r="A731" t="s">
        <v>397</v>
      </c>
    </row>
    <row r="732" spans="1:1" x14ac:dyDescent="0.2">
      <c r="A732" t="s">
        <v>213</v>
      </c>
    </row>
    <row r="733" spans="1:1" x14ac:dyDescent="0.2">
      <c r="A733" t="s">
        <v>214</v>
      </c>
    </row>
    <row r="734" spans="1:1" x14ac:dyDescent="0.2">
      <c r="A734" t="s">
        <v>0</v>
      </c>
    </row>
    <row r="735" spans="1:1" x14ac:dyDescent="0.2">
      <c r="A735" t="s">
        <v>398</v>
      </c>
    </row>
    <row r="736" spans="1:1" x14ac:dyDescent="0.2">
      <c r="A736" t="s">
        <v>213</v>
      </c>
    </row>
    <row r="737" spans="1:1" x14ac:dyDescent="0.2">
      <c r="A737" t="s">
        <v>214</v>
      </c>
    </row>
    <row r="738" spans="1:1" x14ac:dyDescent="0.2">
      <c r="A738" t="s">
        <v>0</v>
      </c>
    </row>
    <row r="739" spans="1:1" x14ac:dyDescent="0.2">
      <c r="A739" t="s">
        <v>399</v>
      </c>
    </row>
    <row r="740" spans="1:1" x14ac:dyDescent="0.2">
      <c r="A740" t="s">
        <v>213</v>
      </c>
    </row>
    <row r="741" spans="1:1" x14ac:dyDescent="0.2">
      <c r="A741" t="s">
        <v>214</v>
      </c>
    </row>
    <row r="742" spans="1:1" x14ac:dyDescent="0.2">
      <c r="A742" t="s">
        <v>0</v>
      </c>
    </row>
    <row r="743" spans="1:1" x14ac:dyDescent="0.2">
      <c r="A743" t="s">
        <v>400</v>
      </c>
    </row>
    <row r="744" spans="1:1" x14ac:dyDescent="0.2">
      <c r="A744" t="s">
        <v>213</v>
      </c>
    </row>
    <row r="745" spans="1:1" x14ac:dyDescent="0.2">
      <c r="A745" t="s">
        <v>214</v>
      </c>
    </row>
    <row r="746" spans="1:1" x14ac:dyDescent="0.2">
      <c r="A746" t="s">
        <v>0</v>
      </c>
    </row>
    <row r="747" spans="1:1" x14ac:dyDescent="0.2">
      <c r="A747" t="s">
        <v>401</v>
      </c>
    </row>
    <row r="748" spans="1:1" x14ac:dyDescent="0.2">
      <c r="A748" t="s">
        <v>213</v>
      </c>
    </row>
    <row r="749" spans="1:1" x14ac:dyDescent="0.2">
      <c r="A749" t="s">
        <v>214</v>
      </c>
    </row>
    <row r="750" spans="1:1" x14ac:dyDescent="0.2">
      <c r="A750" t="s">
        <v>0</v>
      </c>
    </row>
    <row r="751" spans="1:1" x14ac:dyDescent="0.2">
      <c r="A751" t="s">
        <v>402</v>
      </c>
    </row>
    <row r="752" spans="1:1" x14ac:dyDescent="0.2">
      <c r="A752" t="s">
        <v>213</v>
      </c>
    </row>
    <row r="753" spans="1:1" x14ac:dyDescent="0.2">
      <c r="A753" t="s">
        <v>214</v>
      </c>
    </row>
    <row r="754" spans="1:1" x14ac:dyDescent="0.2">
      <c r="A754" t="s">
        <v>0</v>
      </c>
    </row>
    <row r="755" spans="1:1" x14ac:dyDescent="0.2">
      <c r="A755" t="s">
        <v>403</v>
      </c>
    </row>
    <row r="756" spans="1:1" x14ac:dyDescent="0.2">
      <c r="A756" t="s">
        <v>213</v>
      </c>
    </row>
    <row r="757" spans="1:1" x14ac:dyDescent="0.2">
      <c r="A757" t="s">
        <v>214</v>
      </c>
    </row>
    <row r="758" spans="1:1" x14ac:dyDescent="0.2">
      <c r="A758" t="s">
        <v>0</v>
      </c>
    </row>
    <row r="759" spans="1:1" x14ac:dyDescent="0.2">
      <c r="A759" t="s">
        <v>404</v>
      </c>
    </row>
    <row r="760" spans="1:1" x14ac:dyDescent="0.2">
      <c r="A760" t="s">
        <v>213</v>
      </c>
    </row>
    <row r="761" spans="1:1" x14ac:dyDescent="0.2">
      <c r="A761" t="s">
        <v>214</v>
      </c>
    </row>
    <row r="762" spans="1:1" x14ac:dyDescent="0.2">
      <c r="A762" t="s">
        <v>0</v>
      </c>
    </row>
    <row r="763" spans="1:1" x14ac:dyDescent="0.2">
      <c r="A763" t="s">
        <v>405</v>
      </c>
    </row>
    <row r="764" spans="1:1" x14ac:dyDescent="0.2">
      <c r="A764" t="s">
        <v>213</v>
      </c>
    </row>
    <row r="765" spans="1:1" x14ac:dyDescent="0.2">
      <c r="A765" t="s">
        <v>214</v>
      </c>
    </row>
    <row r="766" spans="1:1" x14ac:dyDescent="0.2">
      <c r="A766" t="s">
        <v>0</v>
      </c>
    </row>
    <row r="767" spans="1:1" x14ac:dyDescent="0.2">
      <c r="A767" t="s">
        <v>406</v>
      </c>
    </row>
    <row r="768" spans="1:1" x14ac:dyDescent="0.2">
      <c r="A768" t="s">
        <v>213</v>
      </c>
    </row>
    <row r="769" spans="1:1" x14ac:dyDescent="0.2">
      <c r="A769" t="s">
        <v>214</v>
      </c>
    </row>
    <row r="770" spans="1:1" x14ac:dyDescent="0.2">
      <c r="A770" t="s">
        <v>0</v>
      </c>
    </row>
    <row r="771" spans="1:1" x14ac:dyDescent="0.2">
      <c r="A771" t="s">
        <v>407</v>
      </c>
    </row>
    <row r="772" spans="1:1" x14ac:dyDescent="0.2">
      <c r="A772" t="s">
        <v>213</v>
      </c>
    </row>
    <row r="773" spans="1:1" x14ac:dyDescent="0.2">
      <c r="A773" t="s">
        <v>214</v>
      </c>
    </row>
    <row r="774" spans="1:1" x14ac:dyDescent="0.2">
      <c r="A774" t="s">
        <v>0</v>
      </c>
    </row>
    <row r="775" spans="1:1" x14ac:dyDescent="0.2">
      <c r="A775" t="s">
        <v>408</v>
      </c>
    </row>
    <row r="776" spans="1:1" x14ac:dyDescent="0.2">
      <c r="A776" t="s">
        <v>213</v>
      </c>
    </row>
    <row r="777" spans="1:1" x14ac:dyDescent="0.2">
      <c r="A777" t="s">
        <v>214</v>
      </c>
    </row>
    <row r="778" spans="1:1" x14ac:dyDescent="0.2">
      <c r="A778" t="s">
        <v>0</v>
      </c>
    </row>
    <row r="779" spans="1:1" x14ac:dyDescent="0.2">
      <c r="A779" t="s">
        <v>409</v>
      </c>
    </row>
    <row r="780" spans="1:1" x14ac:dyDescent="0.2">
      <c r="A780" t="s">
        <v>213</v>
      </c>
    </row>
    <row r="781" spans="1:1" x14ac:dyDescent="0.2">
      <c r="A781" t="s">
        <v>214</v>
      </c>
    </row>
    <row r="782" spans="1:1" x14ac:dyDescent="0.2">
      <c r="A782" t="s">
        <v>0</v>
      </c>
    </row>
    <row r="783" spans="1:1" x14ac:dyDescent="0.2">
      <c r="A783" t="s">
        <v>410</v>
      </c>
    </row>
    <row r="784" spans="1:1" x14ac:dyDescent="0.2">
      <c r="A784" t="s">
        <v>213</v>
      </c>
    </row>
    <row r="785" spans="1:1" x14ac:dyDescent="0.2">
      <c r="A785" t="s">
        <v>214</v>
      </c>
    </row>
    <row r="786" spans="1:1" x14ac:dyDescent="0.2">
      <c r="A786" t="s">
        <v>0</v>
      </c>
    </row>
    <row r="787" spans="1:1" x14ac:dyDescent="0.2">
      <c r="A787" t="s">
        <v>411</v>
      </c>
    </row>
    <row r="788" spans="1:1" x14ac:dyDescent="0.2">
      <c r="A788" t="s">
        <v>213</v>
      </c>
    </row>
    <row r="789" spans="1:1" x14ac:dyDescent="0.2">
      <c r="A789" t="s">
        <v>214</v>
      </c>
    </row>
    <row r="790" spans="1:1" x14ac:dyDescent="0.2">
      <c r="A790" t="s">
        <v>0</v>
      </c>
    </row>
    <row r="791" spans="1:1" x14ac:dyDescent="0.2">
      <c r="A791" t="s">
        <v>412</v>
      </c>
    </row>
    <row r="792" spans="1:1" x14ac:dyDescent="0.2">
      <c r="A792" t="s">
        <v>213</v>
      </c>
    </row>
    <row r="793" spans="1:1" x14ac:dyDescent="0.2">
      <c r="A793" t="s">
        <v>214</v>
      </c>
    </row>
    <row r="794" spans="1:1" x14ac:dyDescent="0.2">
      <c r="A794" t="s">
        <v>0</v>
      </c>
    </row>
    <row r="795" spans="1:1" x14ac:dyDescent="0.2">
      <c r="A795" t="s">
        <v>413</v>
      </c>
    </row>
    <row r="796" spans="1:1" x14ac:dyDescent="0.2">
      <c r="A796" t="s">
        <v>213</v>
      </c>
    </row>
    <row r="797" spans="1:1" x14ac:dyDescent="0.2">
      <c r="A797" t="s">
        <v>214</v>
      </c>
    </row>
    <row r="798" spans="1:1" x14ac:dyDescent="0.2">
      <c r="A798" t="s">
        <v>0</v>
      </c>
    </row>
    <row r="799" spans="1:1" x14ac:dyDescent="0.2">
      <c r="A799" t="s">
        <v>414</v>
      </c>
    </row>
    <row r="800" spans="1:1" x14ac:dyDescent="0.2">
      <c r="A800" t="s">
        <v>213</v>
      </c>
    </row>
    <row r="801" spans="1:1" x14ac:dyDescent="0.2">
      <c r="A801" t="s">
        <v>214</v>
      </c>
    </row>
    <row r="802" spans="1:1" x14ac:dyDescent="0.2">
      <c r="A802" t="s">
        <v>0</v>
      </c>
    </row>
    <row r="803" spans="1:1" x14ac:dyDescent="0.2">
      <c r="A803" t="s">
        <v>415</v>
      </c>
    </row>
    <row r="804" spans="1:1" x14ac:dyDescent="0.2">
      <c r="A804" t="s">
        <v>213</v>
      </c>
    </row>
    <row r="805" spans="1:1" x14ac:dyDescent="0.2">
      <c r="A805" t="s">
        <v>214</v>
      </c>
    </row>
    <row r="806" spans="1:1" x14ac:dyDescent="0.2">
      <c r="A806" t="s">
        <v>0</v>
      </c>
    </row>
    <row r="807" spans="1:1" x14ac:dyDescent="0.2">
      <c r="A807" t="s">
        <v>416</v>
      </c>
    </row>
    <row r="808" spans="1:1" x14ac:dyDescent="0.2">
      <c r="A808" t="s">
        <v>213</v>
      </c>
    </row>
    <row r="809" spans="1:1" x14ac:dyDescent="0.2">
      <c r="A809" t="s">
        <v>214</v>
      </c>
    </row>
    <row r="810" spans="1:1" x14ac:dyDescent="0.2">
      <c r="A810" t="s">
        <v>0</v>
      </c>
    </row>
    <row r="811" spans="1:1" x14ac:dyDescent="0.2">
      <c r="A811" t="s">
        <v>417</v>
      </c>
    </row>
    <row r="812" spans="1:1" x14ac:dyDescent="0.2">
      <c r="A812" t="s">
        <v>213</v>
      </c>
    </row>
    <row r="813" spans="1:1" x14ac:dyDescent="0.2">
      <c r="A813" t="s">
        <v>214</v>
      </c>
    </row>
    <row r="814" spans="1:1" x14ac:dyDescent="0.2">
      <c r="A814" t="s">
        <v>0</v>
      </c>
    </row>
    <row r="815" spans="1:1" x14ac:dyDescent="0.2">
      <c r="A815" t="s">
        <v>418</v>
      </c>
    </row>
    <row r="816" spans="1:1" x14ac:dyDescent="0.2">
      <c r="A816" t="s">
        <v>213</v>
      </c>
    </row>
    <row r="817" spans="1:1" x14ac:dyDescent="0.2">
      <c r="A817" t="s">
        <v>214</v>
      </c>
    </row>
    <row r="818" spans="1:1" x14ac:dyDescent="0.2">
      <c r="A818" t="s">
        <v>0</v>
      </c>
    </row>
    <row r="819" spans="1:1" x14ac:dyDescent="0.2">
      <c r="A819" t="s">
        <v>419</v>
      </c>
    </row>
    <row r="820" spans="1:1" x14ac:dyDescent="0.2">
      <c r="A820" t="s">
        <v>213</v>
      </c>
    </row>
    <row r="821" spans="1:1" x14ac:dyDescent="0.2">
      <c r="A821" t="s">
        <v>214</v>
      </c>
    </row>
    <row r="822" spans="1:1" x14ac:dyDescent="0.2">
      <c r="A822" t="s">
        <v>0</v>
      </c>
    </row>
    <row r="823" spans="1:1" x14ac:dyDescent="0.2">
      <c r="A823" t="s">
        <v>420</v>
      </c>
    </row>
    <row r="824" spans="1:1" x14ac:dyDescent="0.2">
      <c r="A824" t="s">
        <v>213</v>
      </c>
    </row>
    <row r="825" spans="1:1" x14ac:dyDescent="0.2">
      <c r="A825" t="s">
        <v>214</v>
      </c>
    </row>
    <row r="826" spans="1:1" x14ac:dyDescent="0.2">
      <c r="A826" t="s">
        <v>0</v>
      </c>
    </row>
    <row r="827" spans="1:1" x14ac:dyDescent="0.2">
      <c r="A827" t="s">
        <v>421</v>
      </c>
    </row>
    <row r="828" spans="1:1" x14ac:dyDescent="0.2">
      <c r="A828" t="s">
        <v>213</v>
      </c>
    </row>
    <row r="829" spans="1:1" x14ac:dyDescent="0.2">
      <c r="A829" t="s">
        <v>214</v>
      </c>
    </row>
    <row r="830" spans="1:1" x14ac:dyDescent="0.2">
      <c r="A830" t="s">
        <v>0</v>
      </c>
    </row>
    <row r="831" spans="1:1" x14ac:dyDescent="0.2">
      <c r="A831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3643-0988-B846-83D5-175F7BE5FF98}">
  <dimension ref="C1:E428"/>
  <sheetViews>
    <sheetView workbookViewId="0">
      <selection activeCell="I10" sqref="I10"/>
    </sheetView>
  </sheetViews>
  <sheetFormatPr baseColWidth="10" defaultRowHeight="16" x14ac:dyDescent="0.2"/>
  <cols>
    <col min="4" max="4" width="38.6640625" bestFit="1" customWidth="1"/>
    <col min="5" max="5" width="48.1640625" bestFit="1" customWidth="1"/>
  </cols>
  <sheetData>
    <row r="1" spans="3:5" x14ac:dyDescent="0.2">
      <c r="C1" t="s">
        <v>531</v>
      </c>
      <c r="D1" t="s">
        <v>503</v>
      </c>
      <c r="E1" t="str">
        <f>IF(LEFT(D1,1)="#",D1,IF(D1="","",LEFT(D1,7)&amp;" &lt;- function(x, …) {ttt_mmm(x, '"&amp;LEFT(D1,3)&amp;"', '"&amp;MID(D1,5,3)&amp;"', …)}"))</f>
        <v>#' @rdname ttt_mmm</v>
      </c>
    </row>
    <row r="2" spans="3:5" x14ac:dyDescent="0.2">
      <c r="C2" t="s">
        <v>532</v>
      </c>
      <c r="D2" t="s">
        <v>0</v>
      </c>
      <c r="E2" t="str">
        <f>IF(LEFT(D2,1)="#",D2,IF(D2="","",LEFT(D2,7)&amp;" &lt;- function(x, …) {ttt_mmm(x, '"&amp;LEFT(D2,3)&amp;"', '"&amp;MID(D2,5,3)&amp;"', …)}"))</f>
        <v>#' @export</v>
      </c>
    </row>
    <row r="3" spans="3:5" x14ac:dyDescent="0.2">
      <c r="C3" t="s">
        <v>533</v>
      </c>
      <c r="D3" t="s">
        <v>423</v>
      </c>
      <c r="E3" t="str">
        <f>IF(LEFT(D3,1)="#",D3,IF(D3="","",LEFT(D3,7)&amp;" &lt;- function(x, …) {ttt_mmm(x, '"&amp;LEFT(D3,3)&amp;"', '"&amp;MID(D3,5,3)&amp;"', …)}"))</f>
        <v>atm_ch1 &lt;- function(x, …) {ttt_mmm(x, 'atm', 'ch1', …)}</v>
      </c>
    </row>
    <row r="4" spans="3:5" x14ac:dyDescent="0.2">
      <c r="C4" t="s">
        <v>534</v>
      </c>
      <c r="E4" t="str">
        <f>IF(LEFT(D4,1)="#",D4,IF(D4="","",LEFT(D4,7)&amp;" &lt;- function(x, …) {ttt_mmm(x, '"&amp;LEFT(D4,3)&amp;"', '"&amp;MID(D4,5,3)&amp;"', …)}"))</f>
        <v/>
      </c>
    </row>
    <row r="5" spans="3:5" x14ac:dyDescent="0.2">
      <c r="C5" t="s">
        <v>535</v>
      </c>
      <c r="D5" t="s">
        <v>503</v>
      </c>
      <c r="E5" t="str">
        <f>IF(LEFT(D5,1)="#",D5,IF(D5="","",LEFT(D5,7)&amp;" &lt;- function(x, …) {ttt_mmm(x, '"&amp;LEFT(D5,3)&amp;"', '"&amp;MID(D5,5,3)&amp;"', …)}"))</f>
        <v>#' @rdname ttt_mmm</v>
      </c>
    </row>
    <row r="6" spans="3:5" x14ac:dyDescent="0.2">
      <c r="C6" t="s">
        <v>536</v>
      </c>
      <c r="D6" t="s">
        <v>0</v>
      </c>
      <c r="E6" t="str">
        <f>IF(LEFT(D6,1)="#",D6,IF(D6="","",LEFT(D6,7)&amp;" &lt;- function(x, …) {ttt_mmm(x, '"&amp;LEFT(D6,3)&amp;"', '"&amp;MID(D6,5,3)&amp;"', …)}"))</f>
        <v>#' @export</v>
      </c>
    </row>
    <row r="7" spans="3:5" x14ac:dyDescent="0.2">
      <c r="C7" t="s">
        <v>537</v>
      </c>
      <c r="D7" t="s">
        <v>424</v>
      </c>
      <c r="E7" t="str">
        <f>IF(LEFT(D7,1)="#",D7,IF(D7="","",LEFT(D7,7)&amp;" &lt;- function(x, …) {ttt_mmm(x, '"&amp;LEFT(D7,3)&amp;"', '"&amp;MID(D7,5,3)&amp;"', …)}"))</f>
        <v>atm_chr &lt;- function(x, …) {ttt_mmm(x, 'atm', 'chr', …)}</v>
      </c>
    </row>
    <row r="8" spans="3:5" x14ac:dyDescent="0.2">
      <c r="C8" t="s">
        <v>538</v>
      </c>
      <c r="E8" t="str">
        <f>IF(LEFT(D8,1)="#",D8,IF(D8="","",LEFT(D8,7)&amp;" &lt;- function(x, …) {ttt_mmm(x, '"&amp;LEFT(D8,3)&amp;"', '"&amp;MID(D8,5,3)&amp;"', …)}"))</f>
        <v/>
      </c>
    </row>
    <row r="9" spans="3:5" x14ac:dyDescent="0.2">
      <c r="C9" t="s">
        <v>539</v>
      </c>
      <c r="D9" t="s">
        <v>503</v>
      </c>
      <c r="E9" t="str">
        <f>IF(LEFT(D9,1)="#",D9,IF(D9="","",LEFT(D9,7)&amp;" &lt;- function(x, …) {ttt_mmm(x, '"&amp;LEFT(D9,3)&amp;"', '"&amp;MID(D9,5,3)&amp;"', …)}"))</f>
        <v>#' @rdname ttt_mmm</v>
      </c>
    </row>
    <row r="10" spans="3:5" x14ac:dyDescent="0.2">
      <c r="C10" t="s">
        <v>540</v>
      </c>
      <c r="D10" t="s">
        <v>0</v>
      </c>
      <c r="E10" t="str">
        <f>IF(LEFT(D10,1)="#",D10,IF(D10="","",LEFT(D10,7)&amp;" &lt;- function(x, …) {ttt_mmm(x, '"&amp;LEFT(D10,3)&amp;"', '"&amp;MID(D10,5,3)&amp;"', …)}"))</f>
        <v>#' @export</v>
      </c>
    </row>
    <row r="11" spans="3:5" x14ac:dyDescent="0.2">
      <c r="C11" t="s">
        <v>541</v>
      </c>
      <c r="D11" t="s">
        <v>425</v>
      </c>
      <c r="E11" t="str">
        <f>IF(LEFT(D11,1)="#",D11,IF(D11="","",LEFT(D11,7)&amp;" &lt;- function(x, …) {ttt_mmm(x, '"&amp;LEFT(D11,3)&amp;"', '"&amp;MID(D11,5,3)&amp;"', …)}"))</f>
        <v>atm_clr &lt;- function(x, …) {ttt_mmm(x, 'atm', 'clr', …)}</v>
      </c>
    </row>
    <row r="12" spans="3:5" x14ac:dyDescent="0.2">
      <c r="C12" t="s">
        <v>542</v>
      </c>
      <c r="E12" t="str">
        <f>IF(LEFT(D12,1)="#",D12,IF(D12="","",LEFT(D12,7)&amp;" &lt;- function(x, …) {ttt_mmm(x, '"&amp;LEFT(D12,3)&amp;"', '"&amp;MID(D12,5,3)&amp;"', …)}"))</f>
        <v/>
      </c>
    </row>
    <row r="13" spans="3:5" x14ac:dyDescent="0.2">
      <c r="C13" t="s">
        <v>543</v>
      </c>
      <c r="D13" t="s">
        <v>503</v>
      </c>
      <c r="E13" t="str">
        <f>IF(LEFT(D13,1)="#",D13,IF(D13="","",LEFT(D13,7)&amp;" &lt;- function(x, …) {ttt_mmm(x, '"&amp;LEFT(D13,3)&amp;"', '"&amp;MID(D13,5,3)&amp;"', …)}"))</f>
        <v>#' @rdname ttt_mmm</v>
      </c>
    </row>
    <row r="14" spans="3:5" x14ac:dyDescent="0.2">
      <c r="C14" t="s">
        <v>544</v>
      </c>
      <c r="D14" t="s">
        <v>0</v>
      </c>
      <c r="E14" t="str">
        <f>IF(LEFT(D14,1)="#",D14,IF(D14="","",LEFT(D14,7)&amp;" &lt;- function(x, …) {ttt_mmm(x, '"&amp;LEFT(D14,3)&amp;"', '"&amp;MID(D14,5,3)&amp;"', …)}"))</f>
        <v>#' @export</v>
      </c>
    </row>
    <row r="15" spans="3:5" x14ac:dyDescent="0.2">
      <c r="C15" t="s">
        <v>545</v>
      </c>
      <c r="D15" t="s">
        <v>426</v>
      </c>
      <c r="E15" t="str">
        <f>IF(LEFT(D15,1)="#",D15,IF(D15="","",LEFT(D15,7)&amp;" &lt;- function(x, …) {ttt_mmm(x, '"&amp;LEFT(D15,3)&amp;"', '"&amp;MID(D15,5,3)&amp;"', …)}"))</f>
        <v>atm_evn &lt;- function(x, …) {ttt_mmm(x, 'atm', 'evn', …)}</v>
      </c>
    </row>
    <row r="16" spans="3:5" x14ac:dyDescent="0.2">
      <c r="C16" t="s">
        <v>546</v>
      </c>
      <c r="E16" t="str">
        <f>IF(LEFT(D16,1)="#",D16,IF(D16="","",LEFT(D16,7)&amp;" &lt;- function(x, …) {ttt_mmm(x, '"&amp;LEFT(D16,3)&amp;"', '"&amp;MID(D16,5,3)&amp;"', …)}"))</f>
        <v/>
      </c>
    </row>
    <row r="17" spans="3:5" x14ac:dyDescent="0.2">
      <c r="C17" t="s">
        <v>547</v>
      </c>
      <c r="D17" t="s">
        <v>503</v>
      </c>
      <c r="E17" t="str">
        <f>IF(LEFT(D17,1)="#",D17,IF(D17="","",LEFT(D17,7)&amp;" &lt;- function(x, …) {ttt_mmm(x, '"&amp;LEFT(D17,3)&amp;"', '"&amp;MID(D17,5,3)&amp;"', …)}"))</f>
        <v>#' @rdname ttt_mmm</v>
      </c>
    </row>
    <row r="18" spans="3:5" x14ac:dyDescent="0.2">
      <c r="C18" t="s">
        <v>548</v>
      </c>
      <c r="D18" t="s">
        <v>0</v>
      </c>
      <c r="E18" t="str">
        <f>IF(LEFT(D18,1)="#",D18,IF(D18="","",LEFT(D18,7)&amp;" &lt;- function(x, …) {ttt_mmm(x, '"&amp;LEFT(D18,3)&amp;"', '"&amp;MID(D18,5,3)&amp;"', …)}"))</f>
        <v>#' @export</v>
      </c>
    </row>
    <row r="19" spans="3:5" x14ac:dyDescent="0.2">
      <c r="C19" t="s">
        <v>549</v>
      </c>
      <c r="D19" t="s">
        <v>427</v>
      </c>
      <c r="E19" t="str">
        <f>IF(LEFT(D19,1)="#",D19,IF(D19="","",LEFT(D19,7)&amp;" &lt;- function(x, …) {ttt_mmm(x, '"&amp;LEFT(D19,3)&amp;"', '"&amp;MID(D19,5,3)&amp;"', …)}"))</f>
        <v>atm_fac &lt;- function(x, …) {ttt_mmm(x, 'atm', 'fac', …)}</v>
      </c>
    </row>
    <row r="20" spans="3:5" x14ac:dyDescent="0.2">
      <c r="C20" t="s">
        <v>550</v>
      </c>
      <c r="E20" t="str">
        <f>IF(LEFT(D20,1)="#",D20,IF(D20="","",LEFT(D20,7)&amp;" &lt;- function(x, …) {ttt_mmm(x, '"&amp;LEFT(D20,3)&amp;"', '"&amp;MID(D20,5,3)&amp;"', …)}"))</f>
        <v/>
      </c>
    </row>
    <row r="21" spans="3:5" x14ac:dyDescent="0.2">
      <c r="C21" t="s">
        <v>551</v>
      </c>
      <c r="D21" t="s">
        <v>503</v>
      </c>
      <c r="E21" t="str">
        <f>IF(LEFT(D21,1)="#",D21,IF(D21="","",LEFT(D21,7)&amp;" &lt;- function(x, …) {ttt_mmm(x, '"&amp;LEFT(D21,3)&amp;"', '"&amp;MID(D21,5,3)&amp;"', …)}"))</f>
        <v>#' @rdname ttt_mmm</v>
      </c>
    </row>
    <row r="22" spans="3:5" x14ac:dyDescent="0.2">
      <c r="C22" t="s">
        <v>552</v>
      </c>
      <c r="D22" t="s">
        <v>0</v>
      </c>
      <c r="E22" t="str">
        <f>IF(LEFT(D22,1)="#",D22,IF(D22="","",LEFT(D22,7)&amp;" &lt;- function(x, …) {ttt_mmm(x, '"&amp;LEFT(D22,3)&amp;"', '"&amp;MID(D22,5,3)&amp;"', …)}"))</f>
        <v>#' @export</v>
      </c>
    </row>
    <row r="23" spans="3:5" x14ac:dyDescent="0.2">
      <c r="C23" t="s">
        <v>553</v>
      </c>
      <c r="D23" t="s">
        <v>428</v>
      </c>
      <c r="E23" t="str">
        <f>IF(LEFT(D23,1)="#",D23,IF(D23="","",LEFT(D23,7)&amp;" &lt;- function(x, …) {ttt_mmm(x, '"&amp;LEFT(D23,3)&amp;"', '"&amp;MID(D23,5,3)&amp;"', …)}"))</f>
        <v>atm_frc &lt;- function(x, …) {ttt_mmm(x, 'atm', 'frc', …)}</v>
      </c>
    </row>
    <row r="24" spans="3:5" x14ac:dyDescent="0.2">
      <c r="C24" t="s">
        <v>554</v>
      </c>
      <c r="E24" t="str">
        <f>IF(LEFT(D24,1)="#",D24,IF(D24="","",LEFT(D24,7)&amp;" &lt;- function(x, …) {ttt_mmm(x, '"&amp;LEFT(D24,3)&amp;"', '"&amp;MID(D24,5,3)&amp;"', …)}"))</f>
        <v/>
      </c>
    </row>
    <row r="25" spans="3:5" x14ac:dyDescent="0.2">
      <c r="C25" t="s">
        <v>555</v>
      </c>
      <c r="D25" t="s">
        <v>503</v>
      </c>
      <c r="E25" t="str">
        <f>IF(LEFT(D25,1)="#",D25,IF(D25="","",LEFT(D25,7)&amp;" &lt;- function(x, …) {ttt_mmm(x, '"&amp;LEFT(D25,3)&amp;"', '"&amp;MID(D25,5,3)&amp;"', …)}"))</f>
        <v>#' @rdname ttt_mmm</v>
      </c>
    </row>
    <row r="26" spans="3:5" x14ac:dyDescent="0.2">
      <c r="C26" t="s">
        <v>556</v>
      </c>
      <c r="D26" t="s">
        <v>0</v>
      </c>
      <c r="E26" t="str">
        <f>IF(LEFT(D26,1)="#",D26,IF(D26="","",LEFT(D26,7)&amp;" &lt;- function(x, …) {ttt_mmm(x, '"&amp;LEFT(D26,3)&amp;"', '"&amp;MID(D26,5,3)&amp;"', …)}"))</f>
        <v>#' @export</v>
      </c>
    </row>
    <row r="27" spans="3:5" x14ac:dyDescent="0.2">
      <c r="C27" t="s">
        <v>557</v>
      </c>
      <c r="D27" t="s">
        <v>429</v>
      </c>
      <c r="E27" t="str">
        <f>IF(LEFT(D27,1)="#",D27,IF(D27="","",LEFT(D27,7)&amp;" &lt;- function(x, …) {ttt_mmm(x, '"&amp;LEFT(D27,3)&amp;"', '"&amp;MID(D27,5,3)&amp;"', …)}"))</f>
        <v>atm_ind &lt;- function(x, …) {ttt_mmm(x, 'atm', 'ind', …)}</v>
      </c>
    </row>
    <row r="28" spans="3:5" x14ac:dyDescent="0.2">
      <c r="C28" t="s">
        <v>558</v>
      </c>
      <c r="E28" t="str">
        <f>IF(LEFT(D28,1)="#",D28,IF(D28="","",LEFT(D28,7)&amp;" &lt;- function(x, …) {ttt_mmm(x, '"&amp;LEFT(D28,3)&amp;"', '"&amp;MID(D28,5,3)&amp;"', …)}"))</f>
        <v/>
      </c>
    </row>
    <row r="29" spans="3:5" x14ac:dyDescent="0.2">
      <c r="C29" t="s">
        <v>559</v>
      </c>
      <c r="D29" t="s">
        <v>503</v>
      </c>
      <c r="E29" t="str">
        <f>IF(LEFT(D29,1)="#",D29,IF(D29="","",LEFT(D29,7)&amp;" &lt;- function(x, …) {ttt_mmm(x, '"&amp;LEFT(D29,3)&amp;"', '"&amp;MID(D29,5,3)&amp;"', …)}"))</f>
        <v>#' @rdname ttt_mmm</v>
      </c>
    </row>
    <row r="30" spans="3:5" x14ac:dyDescent="0.2">
      <c r="C30" t="s">
        <v>560</v>
      </c>
      <c r="D30" t="s">
        <v>0</v>
      </c>
      <c r="E30" t="str">
        <f>IF(LEFT(D30,1)="#",D30,IF(D30="","",LEFT(D30,7)&amp;" &lt;- function(x, …) {ttt_mmm(x, '"&amp;LEFT(D30,3)&amp;"', '"&amp;MID(D30,5,3)&amp;"', …)}"))</f>
        <v>#' @export</v>
      </c>
    </row>
    <row r="31" spans="3:5" x14ac:dyDescent="0.2">
      <c r="C31" t="s">
        <v>561</v>
      </c>
      <c r="D31" t="s">
        <v>430</v>
      </c>
      <c r="E31" t="str">
        <f>IF(LEFT(D31,1)="#",D31,IF(D31="","",LEFT(D31,7)&amp;" &lt;- function(x, …) {ttt_mmm(x, '"&amp;LEFT(D31,3)&amp;"', '"&amp;MID(D31,5,3)&amp;"', …)}"))</f>
        <v>atm_lgl &lt;- function(x, …) {ttt_mmm(x, 'atm', 'lgl', …)}</v>
      </c>
    </row>
    <row r="32" spans="3:5" x14ac:dyDescent="0.2">
      <c r="C32" t="s">
        <v>562</v>
      </c>
      <c r="E32" t="str">
        <f>IF(LEFT(D32,1)="#",D32,IF(D32="","",LEFT(D32,7)&amp;" &lt;- function(x, …) {ttt_mmm(x, '"&amp;LEFT(D32,3)&amp;"', '"&amp;MID(D32,5,3)&amp;"', …)}"))</f>
        <v/>
      </c>
    </row>
    <row r="33" spans="3:5" x14ac:dyDescent="0.2">
      <c r="C33" t="s">
        <v>563</v>
      </c>
      <c r="D33" t="s">
        <v>503</v>
      </c>
      <c r="E33" t="str">
        <f>IF(LEFT(D33,1)="#",D33,IF(D33="","",LEFT(D33,7)&amp;" &lt;- function(x, …) {ttt_mmm(x, '"&amp;LEFT(D33,3)&amp;"', '"&amp;MID(D33,5,3)&amp;"', …)}"))</f>
        <v>#' @rdname ttt_mmm</v>
      </c>
    </row>
    <row r="34" spans="3:5" x14ac:dyDescent="0.2">
      <c r="C34" t="s">
        <v>564</v>
      </c>
      <c r="D34" t="s">
        <v>0</v>
      </c>
      <c r="E34" t="str">
        <f>IF(LEFT(D34,1)="#",D34,IF(D34="","",LEFT(D34,7)&amp;" &lt;- function(x, …) {ttt_mmm(x, '"&amp;LEFT(D34,3)&amp;"', '"&amp;MID(D34,5,3)&amp;"', …)}"))</f>
        <v>#' @export</v>
      </c>
    </row>
    <row r="35" spans="3:5" x14ac:dyDescent="0.2">
      <c r="C35" t="s">
        <v>565</v>
      </c>
      <c r="D35" t="s">
        <v>431</v>
      </c>
      <c r="E35" t="str">
        <f>IF(LEFT(D35,1)="#",D35,IF(D35="","",LEFT(D35,7)&amp;" &lt;- function(x, …) {ttt_mmm(x, '"&amp;LEFT(D35,3)&amp;"', '"&amp;MID(D35,5,3)&amp;"', …)}"))</f>
        <v>atm_neg &lt;- function(x, …) {ttt_mmm(x, 'atm', 'neg', …)}</v>
      </c>
    </row>
    <row r="36" spans="3:5" x14ac:dyDescent="0.2">
      <c r="C36" t="s">
        <v>566</v>
      </c>
      <c r="E36" t="str">
        <f>IF(LEFT(D36,1)="#",D36,IF(D36="","",LEFT(D36,7)&amp;" &lt;- function(x, …) {ttt_mmm(x, '"&amp;LEFT(D36,3)&amp;"', '"&amp;MID(D36,5,3)&amp;"', …)}"))</f>
        <v/>
      </c>
    </row>
    <row r="37" spans="3:5" x14ac:dyDescent="0.2">
      <c r="C37" t="s">
        <v>567</v>
      </c>
      <c r="D37" t="s">
        <v>503</v>
      </c>
      <c r="E37" t="str">
        <f>IF(LEFT(D37,1)="#",D37,IF(D37="","",LEFT(D37,7)&amp;" &lt;- function(x, …) {ttt_mmm(x, '"&amp;LEFT(D37,3)&amp;"', '"&amp;MID(D37,5,3)&amp;"', …)}"))</f>
        <v>#' @rdname ttt_mmm</v>
      </c>
    </row>
    <row r="38" spans="3:5" x14ac:dyDescent="0.2">
      <c r="C38" t="s">
        <v>568</v>
      </c>
      <c r="D38" t="s">
        <v>0</v>
      </c>
      <c r="E38" t="str">
        <f>IF(LEFT(D38,1)="#",D38,IF(D38="","",LEFT(D38,7)&amp;" &lt;- function(x, …) {ttt_mmm(x, '"&amp;LEFT(D38,3)&amp;"', '"&amp;MID(D38,5,3)&amp;"', …)}"))</f>
        <v>#' @export</v>
      </c>
    </row>
    <row r="39" spans="3:5" x14ac:dyDescent="0.2">
      <c r="C39" t="s">
        <v>569</v>
      </c>
      <c r="D39" t="s">
        <v>432</v>
      </c>
      <c r="E39" t="str">
        <f>IF(LEFT(D39,1)="#",D39,IF(D39="","",LEFT(D39,7)&amp;" &lt;- function(x, …) {ttt_mmm(x, '"&amp;LEFT(D39,3)&amp;"', '"&amp;MID(D39,5,3)&amp;"', …)}"))</f>
        <v>atm_ngw &lt;- function(x, …) {ttt_mmm(x, 'atm', 'ngw', …)}</v>
      </c>
    </row>
    <row r="40" spans="3:5" x14ac:dyDescent="0.2">
      <c r="C40" t="s">
        <v>570</v>
      </c>
      <c r="E40" t="str">
        <f>IF(LEFT(D40,1)="#",D40,IF(D40="","",LEFT(D40,7)&amp;" &lt;- function(x, …) {ttt_mmm(x, '"&amp;LEFT(D40,3)&amp;"', '"&amp;MID(D40,5,3)&amp;"', …)}"))</f>
        <v/>
      </c>
    </row>
    <row r="41" spans="3:5" x14ac:dyDescent="0.2">
      <c r="C41" t="s">
        <v>571</v>
      </c>
      <c r="D41" t="s">
        <v>503</v>
      </c>
      <c r="E41" t="str">
        <f>IF(LEFT(D41,1)="#",D41,IF(D41="","",LEFT(D41,7)&amp;" &lt;- function(x, …) {ttt_mmm(x, '"&amp;LEFT(D41,3)&amp;"', '"&amp;MID(D41,5,3)&amp;"', …)}"))</f>
        <v>#' @rdname ttt_mmm</v>
      </c>
    </row>
    <row r="42" spans="3:5" x14ac:dyDescent="0.2">
      <c r="C42" t="s">
        <v>572</v>
      </c>
      <c r="D42" t="s">
        <v>0</v>
      </c>
      <c r="E42" t="str">
        <f>IF(LEFT(D42,1)="#",D42,IF(D42="","",LEFT(D42,7)&amp;" &lt;- function(x, …) {ttt_mmm(x, '"&amp;LEFT(D42,3)&amp;"', '"&amp;MID(D42,5,3)&amp;"', …)}"))</f>
        <v>#' @export</v>
      </c>
    </row>
    <row r="43" spans="3:5" x14ac:dyDescent="0.2">
      <c r="C43" t="s">
        <v>573</v>
      </c>
      <c r="D43" t="s">
        <v>433</v>
      </c>
      <c r="E43" t="str">
        <f>IF(LEFT(D43,1)="#",D43,IF(D43="","",LEFT(D43,7)&amp;" &lt;- function(x, …) {ttt_mmm(x, '"&amp;LEFT(D43,3)&amp;"', '"&amp;MID(D43,5,3)&amp;"', …)}"))</f>
        <v>atm_nng &lt;- function(x, …) {ttt_mmm(x, 'atm', 'nng', …)}</v>
      </c>
    </row>
    <row r="44" spans="3:5" x14ac:dyDescent="0.2">
      <c r="C44" t="s">
        <v>574</v>
      </c>
      <c r="E44" t="str">
        <f>IF(LEFT(D44,1)="#",D44,IF(D44="","",LEFT(D44,7)&amp;" &lt;- function(x, …) {ttt_mmm(x, '"&amp;LEFT(D44,3)&amp;"', '"&amp;MID(D44,5,3)&amp;"', …)}"))</f>
        <v/>
      </c>
    </row>
    <row r="45" spans="3:5" x14ac:dyDescent="0.2">
      <c r="C45" t="s">
        <v>575</v>
      </c>
      <c r="D45" t="s">
        <v>503</v>
      </c>
      <c r="E45" t="str">
        <f>IF(LEFT(D45,1)="#",D45,IF(D45="","",LEFT(D45,7)&amp;" &lt;- function(x, …) {ttt_mmm(x, '"&amp;LEFT(D45,3)&amp;"', '"&amp;MID(D45,5,3)&amp;"', …)}"))</f>
        <v>#' @rdname ttt_mmm</v>
      </c>
    </row>
    <row r="46" spans="3:5" x14ac:dyDescent="0.2">
      <c r="C46" t="s">
        <v>576</v>
      </c>
      <c r="D46" t="s">
        <v>0</v>
      </c>
      <c r="E46" t="str">
        <f>IF(LEFT(D46,1)="#",D46,IF(D46="","",LEFT(D46,7)&amp;" &lt;- function(x, …) {ttt_mmm(x, '"&amp;LEFT(D46,3)&amp;"', '"&amp;MID(D46,5,3)&amp;"', …)}"))</f>
        <v>#' @export</v>
      </c>
    </row>
    <row r="47" spans="3:5" x14ac:dyDescent="0.2">
      <c r="C47" t="s">
        <v>577</v>
      </c>
      <c r="D47" t="s">
        <v>434</v>
      </c>
      <c r="E47" t="str">
        <f>IF(LEFT(D47,1)="#",D47,IF(D47="","",LEFT(D47,7)&amp;" &lt;- function(x, …) {ttt_mmm(x, '"&amp;LEFT(D47,3)&amp;"', '"&amp;MID(D47,5,3)&amp;"', …)}"))</f>
        <v>atm_nnw &lt;- function(x, …) {ttt_mmm(x, 'atm', 'nnw', …)}</v>
      </c>
    </row>
    <row r="48" spans="3:5" x14ac:dyDescent="0.2">
      <c r="C48" t="s">
        <v>578</v>
      </c>
      <c r="E48" t="str">
        <f>IF(LEFT(D48,1)="#",D48,IF(D48="","",LEFT(D48,7)&amp;" &lt;- function(x, …) {ttt_mmm(x, '"&amp;LEFT(D48,3)&amp;"', '"&amp;MID(D48,5,3)&amp;"', …)}"))</f>
        <v/>
      </c>
    </row>
    <row r="49" spans="3:5" x14ac:dyDescent="0.2">
      <c r="C49" t="s">
        <v>579</v>
      </c>
      <c r="D49" t="s">
        <v>503</v>
      </c>
      <c r="E49" t="str">
        <f>IF(LEFT(D49,1)="#",D49,IF(D49="","",LEFT(D49,7)&amp;" &lt;- function(x, …) {ttt_mmm(x, '"&amp;LEFT(D49,3)&amp;"', '"&amp;MID(D49,5,3)&amp;"', …)}"))</f>
        <v>#' @rdname ttt_mmm</v>
      </c>
    </row>
    <row r="50" spans="3:5" x14ac:dyDescent="0.2">
      <c r="C50" t="s">
        <v>580</v>
      </c>
      <c r="D50" t="s">
        <v>0</v>
      </c>
      <c r="E50" t="str">
        <f>IF(LEFT(D50,1)="#",D50,IF(D50="","",LEFT(D50,7)&amp;" &lt;- function(x, …) {ttt_mmm(x, '"&amp;LEFT(D50,3)&amp;"', '"&amp;MID(D50,5,3)&amp;"', …)}"))</f>
        <v>#' @export</v>
      </c>
    </row>
    <row r="51" spans="3:5" x14ac:dyDescent="0.2">
      <c r="C51" t="s">
        <v>581</v>
      </c>
      <c r="D51" t="s">
        <v>435</v>
      </c>
      <c r="E51" t="str">
        <f>IF(LEFT(D51,1)="#",D51,IF(D51="","",LEFT(D51,7)&amp;" &lt;- function(x, …) {ttt_mmm(x, '"&amp;LEFT(D51,3)&amp;"', '"&amp;MID(D51,5,3)&amp;"', …)}"))</f>
        <v>atm_nps &lt;- function(x, …) {ttt_mmm(x, 'atm', 'nps', …)}</v>
      </c>
    </row>
    <row r="52" spans="3:5" x14ac:dyDescent="0.2">
      <c r="C52" t="s">
        <v>582</v>
      </c>
      <c r="E52" t="str">
        <f>IF(LEFT(D52,1)="#",D52,IF(D52="","",LEFT(D52,7)&amp;" &lt;- function(x, …) {ttt_mmm(x, '"&amp;LEFT(D52,3)&amp;"', '"&amp;MID(D52,5,3)&amp;"', …)}"))</f>
        <v/>
      </c>
    </row>
    <row r="53" spans="3:5" x14ac:dyDescent="0.2">
      <c r="C53" t="s">
        <v>583</v>
      </c>
      <c r="D53" t="s">
        <v>503</v>
      </c>
      <c r="E53" t="str">
        <f>IF(LEFT(D53,1)="#",D53,IF(D53="","",LEFT(D53,7)&amp;" &lt;- function(x, …) {ttt_mmm(x, '"&amp;LEFT(D53,3)&amp;"', '"&amp;MID(D53,5,3)&amp;"', …)}"))</f>
        <v>#' @rdname ttt_mmm</v>
      </c>
    </row>
    <row r="54" spans="3:5" x14ac:dyDescent="0.2">
      <c r="C54" t="s">
        <v>584</v>
      </c>
      <c r="D54" t="s">
        <v>0</v>
      </c>
      <c r="E54" t="str">
        <f>IF(LEFT(D54,1)="#",D54,IF(D54="","",LEFT(D54,7)&amp;" &lt;- function(x, …) {ttt_mmm(x, '"&amp;LEFT(D54,3)&amp;"', '"&amp;MID(D54,5,3)&amp;"', …)}"))</f>
        <v>#' @export</v>
      </c>
    </row>
    <row r="55" spans="3:5" x14ac:dyDescent="0.2">
      <c r="C55" t="s">
        <v>585</v>
      </c>
      <c r="D55" t="s">
        <v>436</v>
      </c>
      <c r="E55" t="str">
        <f>IF(LEFT(D55,1)="#",D55,IF(D55="","",LEFT(D55,7)&amp;" &lt;- function(x, …) {ttt_mmm(x, '"&amp;LEFT(D55,3)&amp;"', '"&amp;MID(D55,5,3)&amp;"', …)}"))</f>
        <v>atm_npw &lt;- function(x, …) {ttt_mmm(x, 'atm', 'npw', …)}</v>
      </c>
    </row>
    <row r="56" spans="3:5" x14ac:dyDescent="0.2">
      <c r="C56" t="s">
        <v>586</v>
      </c>
      <c r="E56" t="str">
        <f>IF(LEFT(D56,1)="#",D56,IF(D56="","",LEFT(D56,7)&amp;" &lt;- function(x, …) {ttt_mmm(x, '"&amp;LEFT(D56,3)&amp;"', '"&amp;MID(D56,5,3)&amp;"', …)}"))</f>
        <v/>
      </c>
    </row>
    <row r="57" spans="3:5" x14ac:dyDescent="0.2">
      <c r="C57" t="s">
        <v>587</v>
      </c>
      <c r="D57" t="s">
        <v>503</v>
      </c>
      <c r="E57" t="str">
        <f>IF(LEFT(D57,1)="#",D57,IF(D57="","",LEFT(D57,7)&amp;" &lt;- function(x, …) {ttt_mmm(x, '"&amp;LEFT(D57,3)&amp;"', '"&amp;MID(D57,5,3)&amp;"', …)}"))</f>
        <v>#' @rdname ttt_mmm</v>
      </c>
    </row>
    <row r="58" spans="3:5" x14ac:dyDescent="0.2">
      <c r="C58" t="s">
        <v>588</v>
      </c>
      <c r="D58" t="s">
        <v>0</v>
      </c>
      <c r="E58" t="str">
        <f>IF(LEFT(D58,1)="#",D58,IF(D58="","",LEFT(D58,7)&amp;" &lt;- function(x, …) {ttt_mmm(x, '"&amp;LEFT(D58,3)&amp;"', '"&amp;MID(D58,5,3)&amp;"', …)}"))</f>
        <v>#' @export</v>
      </c>
    </row>
    <row r="59" spans="3:5" x14ac:dyDescent="0.2">
      <c r="C59" t="s">
        <v>589</v>
      </c>
      <c r="D59" t="s">
        <v>437</v>
      </c>
      <c r="E59" t="str">
        <f>IF(LEFT(D59,1)="#",D59,IF(D59="","",LEFT(D59,7)&amp;" &lt;- function(x, …) {ttt_mmm(x, '"&amp;LEFT(D59,3)&amp;"', '"&amp;MID(D59,5,3)&amp;"', …)}"))</f>
        <v>atm_nst &lt;- function(x, …) {ttt_mmm(x, 'atm', 'nst', …)}</v>
      </c>
    </row>
    <row r="60" spans="3:5" x14ac:dyDescent="0.2">
      <c r="C60" t="s">
        <v>590</v>
      </c>
      <c r="E60" t="str">
        <f>IF(LEFT(D60,1)="#",D60,IF(D60="","",LEFT(D60,7)&amp;" &lt;- function(x, …) {ttt_mmm(x, '"&amp;LEFT(D60,3)&amp;"', '"&amp;MID(D60,5,3)&amp;"', …)}"))</f>
        <v/>
      </c>
    </row>
    <row r="61" spans="3:5" x14ac:dyDescent="0.2">
      <c r="C61" t="s">
        <v>591</v>
      </c>
      <c r="D61" t="s">
        <v>503</v>
      </c>
      <c r="E61" t="str">
        <f>IF(LEFT(D61,1)="#",D61,IF(D61="","",LEFT(D61,7)&amp;" &lt;- function(x, …) {ttt_mmm(x, '"&amp;LEFT(D61,3)&amp;"', '"&amp;MID(D61,5,3)&amp;"', …)}"))</f>
        <v>#' @rdname ttt_mmm</v>
      </c>
    </row>
    <row r="62" spans="3:5" x14ac:dyDescent="0.2">
      <c r="C62" t="s">
        <v>592</v>
      </c>
      <c r="D62" t="s">
        <v>0</v>
      </c>
      <c r="E62" t="str">
        <f>IF(LEFT(D62,1)="#",D62,IF(D62="","",LEFT(D62,7)&amp;" &lt;- function(x, …) {ttt_mmm(x, '"&amp;LEFT(D62,3)&amp;"', '"&amp;MID(D62,5,3)&amp;"', …)}"))</f>
        <v>#' @export</v>
      </c>
    </row>
    <row r="63" spans="3:5" x14ac:dyDescent="0.2">
      <c r="C63" t="s">
        <v>593</v>
      </c>
      <c r="D63" t="s">
        <v>438</v>
      </c>
      <c r="E63" t="str">
        <f>IF(LEFT(D63,1)="#",D63,IF(D63="","",LEFT(D63,7)&amp;" &lt;- function(x, …) {ttt_mmm(x, '"&amp;LEFT(D63,3)&amp;"', '"&amp;MID(D63,5,3)&amp;"', …)}"))</f>
        <v>atm_num &lt;- function(x, …) {ttt_mmm(x, 'atm', 'num', …)}</v>
      </c>
    </row>
    <row r="64" spans="3:5" x14ac:dyDescent="0.2">
      <c r="C64" t="s">
        <v>594</v>
      </c>
      <c r="E64" t="str">
        <f>IF(LEFT(D64,1)="#",D64,IF(D64="","",LEFT(D64,7)&amp;" &lt;- function(x, …) {ttt_mmm(x, '"&amp;LEFT(D64,3)&amp;"', '"&amp;MID(D64,5,3)&amp;"', …)}"))</f>
        <v/>
      </c>
    </row>
    <row r="65" spans="3:5" x14ac:dyDescent="0.2">
      <c r="C65" t="s">
        <v>595</v>
      </c>
      <c r="D65" t="s">
        <v>503</v>
      </c>
      <c r="E65" t="str">
        <f>IF(LEFT(D65,1)="#",D65,IF(D65="","",LEFT(D65,7)&amp;" &lt;- function(x, …) {ttt_mmm(x, '"&amp;LEFT(D65,3)&amp;"', '"&amp;MID(D65,5,3)&amp;"', …)}"))</f>
        <v>#' @rdname ttt_mmm</v>
      </c>
    </row>
    <row r="66" spans="3:5" x14ac:dyDescent="0.2">
      <c r="C66" t="s">
        <v>596</v>
      </c>
      <c r="D66" t="s">
        <v>0</v>
      </c>
      <c r="E66" t="str">
        <f>IF(LEFT(D66,1)="#",D66,IF(D66="","",LEFT(D66,7)&amp;" &lt;- function(x, …) {ttt_mmm(x, '"&amp;LEFT(D66,3)&amp;"', '"&amp;MID(D66,5,3)&amp;"', …)}"))</f>
        <v>#' @export</v>
      </c>
    </row>
    <row r="67" spans="3:5" x14ac:dyDescent="0.2">
      <c r="C67" t="s">
        <v>597</v>
      </c>
      <c r="D67" t="s">
        <v>439</v>
      </c>
      <c r="E67" t="str">
        <f>IF(LEFT(D67,1)="#",D67,IF(D67="","",LEFT(D67,7)&amp;" &lt;- function(x, …) {ttt_mmm(x, '"&amp;LEFT(D67,3)&amp;"', '"&amp;MID(D67,5,3)&amp;"', …)}"))</f>
        <v>atm_odd &lt;- function(x, …) {ttt_mmm(x, 'atm', 'odd', …)}</v>
      </c>
    </row>
    <row r="68" spans="3:5" x14ac:dyDescent="0.2">
      <c r="C68" t="s">
        <v>598</v>
      </c>
      <c r="E68" t="str">
        <f>IF(LEFT(D68,1)="#",D68,IF(D68="","",LEFT(D68,7)&amp;" &lt;- function(x, …) {ttt_mmm(x, '"&amp;LEFT(D68,3)&amp;"', '"&amp;MID(D68,5,3)&amp;"', …)}"))</f>
        <v/>
      </c>
    </row>
    <row r="69" spans="3:5" x14ac:dyDescent="0.2">
      <c r="C69" t="s">
        <v>599</v>
      </c>
      <c r="D69" t="s">
        <v>503</v>
      </c>
      <c r="E69" t="str">
        <f>IF(LEFT(D69,1)="#",D69,IF(D69="","",LEFT(D69,7)&amp;" &lt;- function(x, …) {ttt_mmm(x, '"&amp;LEFT(D69,3)&amp;"', '"&amp;MID(D69,5,3)&amp;"', …)}"))</f>
        <v>#' @rdname ttt_mmm</v>
      </c>
    </row>
    <row r="70" spans="3:5" x14ac:dyDescent="0.2">
      <c r="C70" t="s">
        <v>600</v>
      </c>
      <c r="D70" t="s">
        <v>0</v>
      </c>
      <c r="E70" t="str">
        <f>IF(LEFT(D70,1)="#",D70,IF(D70="","",LEFT(D70,7)&amp;" &lt;- function(x, …) {ttt_mmm(x, '"&amp;LEFT(D70,3)&amp;"', '"&amp;MID(D70,5,3)&amp;"', …)}"))</f>
        <v>#' @export</v>
      </c>
    </row>
    <row r="71" spans="3:5" x14ac:dyDescent="0.2">
      <c r="C71" t="s">
        <v>601</v>
      </c>
      <c r="D71" t="s">
        <v>440</v>
      </c>
      <c r="E71" t="str">
        <f>IF(LEFT(D71,1)="#",D71,IF(D71="","",LEFT(D71,7)&amp;" &lt;- function(x, …) {ttt_mmm(x, '"&amp;LEFT(D71,3)&amp;"', '"&amp;MID(D71,5,3)&amp;"', …)}"))</f>
        <v>atm_ord &lt;- function(x, …) {ttt_mmm(x, 'atm', 'ord', …)}</v>
      </c>
    </row>
    <row r="72" spans="3:5" x14ac:dyDescent="0.2">
      <c r="C72" t="s">
        <v>602</v>
      </c>
      <c r="E72" t="str">
        <f>IF(LEFT(D72,1)="#",D72,IF(D72="","",LEFT(D72,7)&amp;" &lt;- function(x, …) {ttt_mmm(x, '"&amp;LEFT(D72,3)&amp;"', '"&amp;MID(D72,5,3)&amp;"', …)}"))</f>
        <v/>
      </c>
    </row>
    <row r="73" spans="3:5" x14ac:dyDescent="0.2">
      <c r="C73" t="s">
        <v>603</v>
      </c>
      <c r="D73" t="s">
        <v>503</v>
      </c>
      <c r="E73" t="str">
        <f>IF(LEFT(D73,1)="#",D73,IF(D73="","",LEFT(D73,7)&amp;" &lt;- function(x, …) {ttt_mmm(x, '"&amp;LEFT(D73,3)&amp;"', '"&amp;MID(D73,5,3)&amp;"', …)}"))</f>
        <v>#' @rdname ttt_mmm</v>
      </c>
    </row>
    <row r="74" spans="3:5" x14ac:dyDescent="0.2">
      <c r="C74" t="s">
        <v>604</v>
      </c>
      <c r="D74" t="s">
        <v>0</v>
      </c>
      <c r="E74" t="str">
        <f>IF(LEFT(D74,1)="#",D74,IF(D74="","",LEFT(D74,7)&amp;" &lt;- function(x, …) {ttt_mmm(x, '"&amp;LEFT(D74,3)&amp;"', '"&amp;MID(D74,5,3)&amp;"', …)}"))</f>
        <v>#' @export</v>
      </c>
    </row>
    <row r="75" spans="3:5" x14ac:dyDescent="0.2">
      <c r="C75" t="s">
        <v>605</v>
      </c>
      <c r="D75" t="s">
        <v>441</v>
      </c>
      <c r="E75" t="str">
        <f>IF(LEFT(D75,1)="#",D75,IF(D75="","",LEFT(D75,7)&amp;" &lt;- function(x, …) {ttt_mmm(x, '"&amp;LEFT(D75,3)&amp;"', '"&amp;MID(D75,5,3)&amp;"', …)}"))</f>
        <v>atm_pct &lt;- function(x, …) {ttt_mmm(x, 'atm', 'pct', …)}</v>
      </c>
    </row>
    <row r="76" spans="3:5" x14ac:dyDescent="0.2">
      <c r="C76" t="s">
        <v>606</v>
      </c>
      <c r="E76" t="str">
        <f>IF(LEFT(D76,1)="#",D76,IF(D76="","",LEFT(D76,7)&amp;" &lt;- function(x, …) {ttt_mmm(x, '"&amp;LEFT(D76,3)&amp;"', '"&amp;MID(D76,5,3)&amp;"', …)}"))</f>
        <v/>
      </c>
    </row>
    <row r="77" spans="3:5" x14ac:dyDescent="0.2">
      <c r="C77" t="s">
        <v>607</v>
      </c>
      <c r="D77" t="s">
        <v>503</v>
      </c>
      <c r="E77" t="str">
        <f>IF(LEFT(D77,1)="#",D77,IF(D77="","",LEFT(D77,7)&amp;" &lt;- function(x, …) {ttt_mmm(x, '"&amp;LEFT(D77,3)&amp;"', '"&amp;MID(D77,5,3)&amp;"', …)}"))</f>
        <v>#' @rdname ttt_mmm</v>
      </c>
    </row>
    <row r="78" spans="3:5" x14ac:dyDescent="0.2">
      <c r="C78" t="s">
        <v>608</v>
      </c>
      <c r="D78" t="s">
        <v>0</v>
      </c>
      <c r="E78" t="str">
        <f>IF(LEFT(D78,1)="#",D78,IF(D78="","",LEFT(D78,7)&amp;" &lt;- function(x, …) {ttt_mmm(x, '"&amp;LEFT(D78,3)&amp;"', '"&amp;MID(D78,5,3)&amp;"', …)}"))</f>
        <v>#' @export</v>
      </c>
    </row>
    <row r="79" spans="3:5" x14ac:dyDescent="0.2">
      <c r="C79" t="s">
        <v>609</v>
      </c>
      <c r="D79" t="s">
        <v>442</v>
      </c>
      <c r="E79" t="str">
        <f>IF(LEFT(D79,1)="#",D79,IF(D79="","",LEFT(D79,7)&amp;" &lt;- function(x, …) {ttt_mmm(x, '"&amp;LEFT(D79,3)&amp;"', '"&amp;MID(D79,5,3)&amp;"', …)}"))</f>
        <v>atm_pos &lt;- function(x, …) {ttt_mmm(x, 'atm', 'pos', …)}</v>
      </c>
    </row>
    <row r="80" spans="3:5" x14ac:dyDescent="0.2">
      <c r="C80" t="s">
        <v>610</v>
      </c>
      <c r="E80" t="str">
        <f>IF(LEFT(D80,1)="#",D80,IF(D80="","",LEFT(D80,7)&amp;" &lt;- function(x, …) {ttt_mmm(x, '"&amp;LEFT(D80,3)&amp;"', '"&amp;MID(D80,5,3)&amp;"', …)}"))</f>
        <v/>
      </c>
    </row>
    <row r="81" spans="3:5" x14ac:dyDescent="0.2">
      <c r="C81" t="s">
        <v>611</v>
      </c>
      <c r="D81" t="s">
        <v>503</v>
      </c>
      <c r="E81" t="str">
        <f>IF(LEFT(D81,1)="#",D81,IF(D81="","",LEFT(D81,7)&amp;" &lt;- function(x, …) {ttt_mmm(x, '"&amp;LEFT(D81,3)&amp;"', '"&amp;MID(D81,5,3)&amp;"', …)}"))</f>
        <v>#' @rdname ttt_mmm</v>
      </c>
    </row>
    <row r="82" spans="3:5" x14ac:dyDescent="0.2">
      <c r="C82" t="s">
        <v>612</v>
      </c>
      <c r="D82" t="s">
        <v>0</v>
      </c>
      <c r="E82" t="str">
        <f>IF(LEFT(D82,1)="#",D82,IF(D82="","",LEFT(D82,7)&amp;" &lt;- function(x, …) {ttt_mmm(x, '"&amp;LEFT(D82,3)&amp;"', '"&amp;MID(D82,5,3)&amp;"', …)}"))</f>
        <v>#' @export</v>
      </c>
    </row>
    <row r="83" spans="3:5" x14ac:dyDescent="0.2">
      <c r="C83" t="s">
        <v>613</v>
      </c>
      <c r="D83" t="s">
        <v>443</v>
      </c>
      <c r="E83" t="str">
        <f>IF(LEFT(D83,1)="#",D83,IF(D83="","",LEFT(D83,7)&amp;" &lt;- function(x, …) {ttt_mmm(x, '"&amp;LEFT(D83,3)&amp;"', '"&amp;MID(D83,5,3)&amp;"', …)}"))</f>
        <v>atm_ppn &lt;- function(x, …) {ttt_mmm(x, 'atm', 'ppn', …)}</v>
      </c>
    </row>
    <row r="84" spans="3:5" x14ac:dyDescent="0.2">
      <c r="C84" t="s">
        <v>614</v>
      </c>
      <c r="E84" t="str">
        <f>IF(LEFT(D84,1)="#",D84,IF(D84="","",LEFT(D84,7)&amp;" &lt;- function(x, …) {ttt_mmm(x, '"&amp;LEFT(D84,3)&amp;"', '"&amp;MID(D84,5,3)&amp;"', …)}"))</f>
        <v/>
      </c>
    </row>
    <row r="85" spans="3:5" x14ac:dyDescent="0.2">
      <c r="C85" t="s">
        <v>615</v>
      </c>
      <c r="D85" t="s">
        <v>503</v>
      </c>
      <c r="E85" t="str">
        <f>IF(LEFT(D85,1)="#",D85,IF(D85="","",LEFT(D85,7)&amp;" &lt;- function(x, …) {ttt_mmm(x, '"&amp;LEFT(D85,3)&amp;"', '"&amp;MID(D85,5,3)&amp;"', …)}"))</f>
        <v>#' @rdname ttt_mmm</v>
      </c>
    </row>
    <row r="86" spans="3:5" x14ac:dyDescent="0.2">
      <c r="C86" t="s">
        <v>616</v>
      </c>
      <c r="D86" t="s">
        <v>0</v>
      </c>
      <c r="E86" t="str">
        <f>IF(LEFT(D86,1)="#",D86,IF(D86="","",LEFT(D86,7)&amp;" &lt;- function(x, …) {ttt_mmm(x, '"&amp;LEFT(D86,3)&amp;"', '"&amp;MID(D86,5,3)&amp;"', …)}"))</f>
        <v>#' @export</v>
      </c>
    </row>
    <row r="87" spans="3:5" x14ac:dyDescent="0.2">
      <c r="C87" t="s">
        <v>617</v>
      </c>
      <c r="D87" t="s">
        <v>444</v>
      </c>
      <c r="E87" t="str">
        <f>IF(LEFT(D87,1)="#",D87,IF(D87="","",LEFT(D87,7)&amp;" &lt;- function(x, …) {ttt_mmm(x, '"&amp;LEFT(D87,3)&amp;"', '"&amp;MID(D87,5,3)&amp;"', …)}"))</f>
        <v>atm_psw &lt;- function(x, …) {ttt_mmm(x, 'atm', 'psw', …)}</v>
      </c>
    </row>
    <row r="88" spans="3:5" x14ac:dyDescent="0.2">
      <c r="C88" t="s">
        <v>618</v>
      </c>
      <c r="E88" t="str">
        <f>IF(LEFT(D88,1)="#",D88,IF(D88="","",LEFT(D88,7)&amp;" &lt;- function(x, …) {ttt_mmm(x, '"&amp;LEFT(D88,3)&amp;"', '"&amp;MID(D88,5,3)&amp;"', …)}"))</f>
        <v/>
      </c>
    </row>
    <row r="89" spans="3:5" x14ac:dyDescent="0.2">
      <c r="C89" t="s">
        <v>619</v>
      </c>
      <c r="D89" t="s">
        <v>503</v>
      </c>
      <c r="E89" t="str">
        <f>IF(LEFT(D89,1)="#",D89,IF(D89="","",LEFT(D89,7)&amp;" &lt;- function(x, …) {ttt_mmm(x, '"&amp;LEFT(D89,3)&amp;"', '"&amp;MID(D89,5,3)&amp;"', …)}"))</f>
        <v>#' @rdname ttt_mmm</v>
      </c>
    </row>
    <row r="90" spans="3:5" x14ac:dyDescent="0.2">
      <c r="C90" t="s">
        <v>620</v>
      </c>
      <c r="D90" t="s">
        <v>0</v>
      </c>
      <c r="E90" t="str">
        <f>IF(LEFT(D90,1)="#",D90,IF(D90="","",LEFT(D90,7)&amp;" &lt;- function(x, …) {ttt_mmm(x, '"&amp;LEFT(D90,3)&amp;"', '"&amp;MID(D90,5,3)&amp;"', …)}"))</f>
        <v>#' @export</v>
      </c>
    </row>
    <row r="91" spans="3:5" x14ac:dyDescent="0.2">
      <c r="C91" t="s">
        <v>621</v>
      </c>
      <c r="D91" t="s">
        <v>445</v>
      </c>
      <c r="E91" t="str">
        <f>IF(LEFT(D91,1)="#",D91,IF(D91="","",LEFT(D91,7)&amp;" &lt;- function(x, …) {ttt_mmm(x, '"&amp;LEFT(D91,3)&amp;"', '"&amp;MID(D91,5,3)&amp;"', …)}"))</f>
        <v>atm_srt &lt;- function(x, …) {ttt_mmm(x, 'atm', 'srt', …)}</v>
      </c>
    </row>
    <row r="92" spans="3:5" x14ac:dyDescent="0.2">
      <c r="C92" t="s">
        <v>622</v>
      </c>
      <c r="E92" t="str">
        <f>IF(LEFT(D92,1)="#",D92,IF(D92="","",LEFT(D92,7)&amp;" &lt;- function(x, …) {ttt_mmm(x, '"&amp;LEFT(D92,3)&amp;"', '"&amp;MID(D92,5,3)&amp;"', …)}"))</f>
        <v/>
      </c>
    </row>
    <row r="93" spans="3:5" x14ac:dyDescent="0.2">
      <c r="C93" t="s">
        <v>623</v>
      </c>
      <c r="D93" t="s">
        <v>503</v>
      </c>
      <c r="E93" t="str">
        <f>IF(LEFT(D93,1)="#",D93,IF(D93="","",LEFT(D93,7)&amp;" &lt;- function(x, …) {ttt_mmm(x, '"&amp;LEFT(D93,3)&amp;"', '"&amp;MID(D93,5,3)&amp;"', …)}"))</f>
        <v>#' @rdname ttt_mmm</v>
      </c>
    </row>
    <row r="94" spans="3:5" x14ac:dyDescent="0.2">
      <c r="C94" t="s">
        <v>624</v>
      </c>
      <c r="D94" t="s">
        <v>0</v>
      </c>
      <c r="E94" t="str">
        <f>IF(LEFT(D94,1)="#",D94,IF(D94="","",LEFT(D94,7)&amp;" &lt;- function(x, …) {ttt_mmm(x, '"&amp;LEFT(D94,3)&amp;"', '"&amp;MID(D94,5,3)&amp;"', …)}"))</f>
        <v>#' @export</v>
      </c>
    </row>
    <row r="95" spans="3:5" x14ac:dyDescent="0.2">
      <c r="C95" t="s">
        <v>625</v>
      </c>
      <c r="D95" t="s">
        <v>446</v>
      </c>
      <c r="E95" t="str">
        <f>IF(LEFT(D95,1)="#",D95,IF(D95="","",LEFT(D95,7)&amp;" &lt;- function(x, …) {ttt_mmm(x, '"&amp;LEFT(D95,3)&amp;"', '"&amp;MID(D95,5,3)&amp;"', …)}"))</f>
        <v>atm_str &lt;- function(x, …) {ttt_mmm(x, 'atm', 'str', …)}</v>
      </c>
    </row>
    <row r="96" spans="3:5" x14ac:dyDescent="0.2">
      <c r="C96" t="s">
        <v>626</v>
      </c>
      <c r="E96" t="str">
        <f>IF(LEFT(D96,1)="#",D96,IF(D96="","",LEFT(D96,7)&amp;" &lt;- function(x, …) {ttt_mmm(x, '"&amp;LEFT(D96,3)&amp;"', '"&amp;MID(D96,5,3)&amp;"', …)}"))</f>
        <v/>
      </c>
    </row>
    <row r="97" spans="3:5" x14ac:dyDescent="0.2">
      <c r="C97" t="s">
        <v>627</v>
      </c>
      <c r="D97" t="s">
        <v>503</v>
      </c>
      <c r="E97" t="str">
        <f>IF(LEFT(D97,1)="#",D97,IF(D97="","",LEFT(D97,7)&amp;" &lt;- function(x, …) {ttt_mmm(x, '"&amp;LEFT(D97,3)&amp;"', '"&amp;MID(D97,5,3)&amp;"', …)}"))</f>
        <v>#' @rdname ttt_mmm</v>
      </c>
    </row>
    <row r="98" spans="3:5" x14ac:dyDescent="0.2">
      <c r="C98" t="s">
        <v>628</v>
      </c>
      <c r="D98" t="s">
        <v>0</v>
      </c>
      <c r="E98" t="str">
        <f>IF(LEFT(D98,1)="#",D98,IF(D98="","",LEFT(D98,7)&amp;" &lt;- function(x, …) {ttt_mmm(x, '"&amp;LEFT(D98,3)&amp;"', '"&amp;MID(D98,5,3)&amp;"', …)}"))</f>
        <v>#' @export</v>
      </c>
    </row>
    <row r="99" spans="3:5" x14ac:dyDescent="0.2">
      <c r="C99" t="s">
        <v>629</v>
      </c>
      <c r="D99" t="s">
        <v>447</v>
      </c>
      <c r="E99" t="str">
        <f>IF(LEFT(D99,1)="#",D99,IF(D99="","",LEFT(D99,7)&amp;" &lt;- function(x, …) {ttt_mmm(x, '"&amp;LEFT(D99,3)&amp;"', '"&amp;MID(D99,5,3)&amp;"', …)}"))</f>
        <v>atm_uno &lt;- function(x, …) {ttt_mmm(x, 'atm', 'uno', …)}</v>
      </c>
    </row>
    <row r="100" spans="3:5" x14ac:dyDescent="0.2">
      <c r="C100" t="s">
        <v>630</v>
      </c>
      <c r="E100" t="str">
        <f>IF(LEFT(D100,1)="#",D100,IF(D100="","",LEFT(D100,7)&amp;" &lt;- function(x, …) {ttt_mmm(x, '"&amp;LEFT(D100,3)&amp;"', '"&amp;MID(D100,5,3)&amp;"', …)}"))</f>
        <v/>
      </c>
    </row>
    <row r="101" spans="3:5" x14ac:dyDescent="0.2">
      <c r="C101" t="s">
        <v>631</v>
      </c>
      <c r="D101" t="s">
        <v>503</v>
      </c>
      <c r="E101" t="str">
        <f>IF(LEFT(D101,1)="#",D101,IF(D101="","",LEFT(D101,7)&amp;" &lt;- function(x, …) {ttt_mmm(x, '"&amp;LEFT(D101,3)&amp;"', '"&amp;MID(D101,5,3)&amp;"', …)}"))</f>
        <v>#' @rdname ttt_mmm</v>
      </c>
    </row>
    <row r="102" spans="3:5" x14ac:dyDescent="0.2">
      <c r="C102" t="s">
        <v>632</v>
      </c>
      <c r="D102" t="s">
        <v>0</v>
      </c>
      <c r="E102" t="str">
        <f>IF(LEFT(D102,1)="#",D102,IF(D102="","",LEFT(D102,7)&amp;" &lt;- function(x, …) {ttt_mmm(x, '"&amp;LEFT(D102,3)&amp;"', '"&amp;MID(D102,5,3)&amp;"', …)}"))</f>
        <v>#' @export</v>
      </c>
    </row>
    <row r="103" spans="3:5" x14ac:dyDescent="0.2">
      <c r="C103" t="s">
        <v>633</v>
      </c>
      <c r="D103" t="s">
        <v>448</v>
      </c>
      <c r="E103" t="str">
        <f>IF(LEFT(D103,1)="#",D103,IF(D103="","",LEFT(D103,7)&amp;" &lt;- function(x, …) {ttt_mmm(x, '"&amp;LEFT(D103,3)&amp;"', '"&amp;MID(D103,5,3)&amp;"', …)}"))</f>
        <v>atm_whl &lt;- function(x, …) {ttt_mmm(x, 'atm', 'whl', …)}</v>
      </c>
    </row>
    <row r="104" spans="3:5" x14ac:dyDescent="0.2">
      <c r="C104" t="s">
        <v>634</v>
      </c>
      <c r="E104" t="str">
        <f>IF(LEFT(D104,1)="#",D104,IF(D104="","",LEFT(D104,7)&amp;" &lt;- function(x, …) {ttt_mmm(x, '"&amp;LEFT(D104,3)&amp;"', '"&amp;MID(D104,5,3)&amp;"', …)}"))</f>
        <v/>
      </c>
    </row>
    <row r="105" spans="3:5" x14ac:dyDescent="0.2">
      <c r="C105" t="s">
        <v>851</v>
      </c>
      <c r="D105" t="s">
        <v>503</v>
      </c>
      <c r="E105" t="str">
        <f>IF(LEFT(D105,1)="#",D105,IF(D105="","",LEFT(D105,7)&amp;" &lt;- function(x, …) {ttt_mmm(x, '"&amp;LEFT(D105,3)&amp;"', '"&amp;MID(D105,5,3)&amp;"', …)}"))</f>
        <v>#' @rdname ttt_mmm</v>
      </c>
    </row>
    <row r="106" spans="3:5" x14ac:dyDescent="0.2">
      <c r="C106" t="s">
        <v>852</v>
      </c>
      <c r="D106" t="s">
        <v>0</v>
      </c>
      <c r="E106" t="str">
        <f>IF(LEFT(D106,1)="#",D106,IF(D106="","",LEFT(D106,7)&amp;" &lt;- function(x, …) {ttt_mmm(x, '"&amp;LEFT(D106,3)&amp;"', '"&amp;MID(D106,5,3)&amp;"', …)}"))</f>
        <v>#' @export</v>
      </c>
    </row>
    <row r="107" spans="3:5" x14ac:dyDescent="0.2">
      <c r="C107" t="s">
        <v>853</v>
      </c>
      <c r="D107" t="s">
        <v>476</v>
      </c>
      <c r="E107" t="str">
        <f>IF(LEFT(D107,1)="#",D107,IF(D107="","",LEFT(D107,7)&amp;" &lt;- function(x, …) {ttt_mmm(x, '"&amp;LEFT(D107,3)&amp;"', '"&amp;MID(D107,5,3)&amp;"', …)}"))</f>
        <v>emp_atm &lt;- function(x, …) {ttt_mmm(x, 'emp', 'atm', …)}</v>
      </c>
    </row>
    <row r="108" spans="3:5" x14ac:dyDescent="0.2">
      <c r="C108" t="s">
        <v>854</v>
      </c>
      <c r="E108" t="str">
        <f>IF(LEFT(D108,1)="#",D108,IF(D108="","",LEFT(D108,7)&amp;" &lt;- function(x, …) {ttt_mmm(x, '"&amp;LEFT(D108,3)&amp;"', '"&amp;MID(D108,5,3)&amp;"', …)}"))</f>
        <v/>
      </c>
    </row>
    <row r="109" spans="3:5" x14ac:dyDescent="0.2">
      <c r="C109" t="s">
        <v>855</v>
      </c>
      <c r="D109" t="s">
        <v>503</v>
      </c>
      <c r="E109" t="str">
        <f>IF(LEFT(D109,1)="#",D109,IF(D109="","",LEFT(D109,7)&amp;" &lt;- function(x, …) {ttt_mmm(x, '"&amp;LEFT(D109,3)&amp;"', '"&amp;MID(D109,5,3)&amp;"', …)}"))</f>
        <v>#' @rdname ttt_mmm</v>
      </c>
    </row>
    <row r="110" spans="3:5" x14ac:dyDescent="0.2">
      <c r="C110" t="s">
        <v>856</v>
      </c>
      <c r="D110" t="s">
        <v>0</v>
      </c>
      <c r="E110" t="str">
        <f>IF(LEFT(D110,1)="#",D110,IF(D110="","",LEFT(D110,7)&amp;" &lt;- function(x, …) {ttt_mmm(x, '"&amp;LEFT(D110,3)&amp;"', '"&amp;MID(D110,5,3)&amp;"', …)}"))</f>
        <v>#' @export</v>
      </c>
    </row>
    <row r="111" spans="3:5" x14ac:dyDescent="0.2">
      <c r="C111" t="s">
        <v>857</v>
      </c>
      <c r="D111" t="s">
        <v>477</v>
      </c>
      <c r="E111" t="str">
        <f>IF(LEFT(D111,1)="#",D111,IF(D111="","",LEFT(D111,7)&amp;" &lt;- function(x, …) {ttt_mmm(x, '"&amp;LEFT(D111,3)&amp;"', '"&amp;MID(D111,5,3)&amp;"', …)}"))</f>
        <v>emp_ch1 &lt;- function(x, …) {ttt_mmm(x, 'emp', 'ch1', …)}</v>
      </c>
    </row>
    <row r="112" spans="3:5" x14ac:dyDescent="0.2">
      <c r="C112" t="s">
        <v>858</v>
      </c>
      <c r="E112" t="str">
        <f>IF(LEFT(D112,1)="#",D112,IF(D112="","",LEFT(D112,7)&amp;" &lt;- function(x, …) {ttt_mmm(x, '"&amp;LEFT(D112,3)&amp;"', '"&amp;MID(D112,5,3)&amp;"', …)}"))</f>
        <v/>
      </c>
    </row>
    <row r="113" spans="3:5" x14ac:dyDescent="0.2">
      <c r="C113" t="s">
        <v>859</v>
      </c>
      <c r="D113" t="s">
        <v>503</v>
      </c>
      <c r="E113" t="str">
        <f>IF(LEFT(D113,1)="#",D113,IF(D113="","",LEFT(D113,7)&amp;" &lt;- function(x, …) {ttt_mmm(x, '"&amp;LEFT(D113,3)&amp;"', '"&amp;MID(D113,5,3)&amp;"', …)}"))</f>
        <v>#' @rdname ttt_mmm</v>
      </c>
    </row>
    <row r="114" spans="3:5" x14ac:dyDescent="0.2">
      <c r="C114" t="s">
        <v>860</v>
      </c>
      <c r="D114" t="s">
        <v>0</v>
      </c>
      <c r="E114" t="str">
        <f>IF(LEFT(D114,1)="#",D114,IF(D114="","",LEFT(D114,7)&amp;" &lt;- function(x, …) {ttt_mmm(x, '"&amp;LEFT(D114,3)&amp;"', '"&amp;MID(D114,5,3)&amp;"', …)}"))</f>
        <v>#' @export</v>
      </c>
    </row>
    <row r="115" spans="3:5" x14ac:dyDescent="0.2">
      <c r="C115" t="s">
        <v>861</v>
      </c>
      <c r="D115" t="s">
        <v>478</v>
      </c>
      <c r="E115" t="str">
        <f>IF(LEFT(D115,1)="#",D115,IF(D115="","",LEFT(D115,7)&amp;" &lt;- function(x, …) {ttt_mmm(x, '"&amp;LEFT(D115,3)&amp;"', '"&amp;MID(D115,5,3)&amp;"', …)}"))</f>
        <v>emp_chr &lt;- function(x, …) {ttt_mmm(x, 'emp', 'chr', …)}</v>
      </c>
    </row>
    <row r="116" spans="3:5" x14ac:dyDescent="0.2">
      <c r="C116" t="s">
        <v>862</v>
      </c>
      <c r="E116" t="str">
        <f>IF(LEFT(D116,1)="#",D116,IF(D116="","",LEFT(D116,7)&amp;" &lt;- function(x, …) {ttt_mmm(x, '"&amp;LEFT(D116,3)&amp;"', '"&amp;MID(D116,5,3)&amp;"', …)}"))</f>
        <v/>
      </c>
    </row>
    <row r="117" spans="3:5" x14ac:dyDescent="0.2">
      <c r="C117" t="s">
        <v>863</v>
      </c>
      <c r="D117" t="s">
        <v>503</v>
      </c>
      <c r="E117" t="str">
        <f>IF(LEFT(D117,1)="#",D117,IF(D117="","",LEFT(D117,7)&amp;" &lt;- function(x, …) {ttt_mmm(x, '"&amp;LEFT(D117,3)&amp;"', '"&amp;MID(D117,5,3)&amp;"', …)}"))</f>
        <v>#' @rdname ttt_mmm</v>
      </c>
    </row>
    <row r="118" spans="3:5" x14ac:dyDescent="0.2">
      <c r="C118" t="s">
        <v>864</v>
      </c>
      <c r="D118" t="s">
        <v>0</v>
      </c>
      <c r="E118" t="str">
        <f>IF(LEFT(D118,1)="#",D118,IF(D118="","",LEFT(D118,7)&amp;" &lt;- function(x, …) {ttt_mmm(x, '"&amp;LEFT(D118,3)&amp;"', '"&amp;MID(D118,5,3)&amp;"', …)}"))</f>
        <v>#' @export</v>
      </c>
    </row>
    <row r="119" spans="3:5" x14ac:dyDescent="0.2">
      <c r="C119" t="s">
        <v>865</v>
      </c>
      <c r="D119" t="s">
        <v>479</v>
      </c>
      <c r="E119" t="str">
        <f>IF(LEFT(D119,1)="#",D119,IF(D119="","",LEFT(D119,7)&amp;" &lt;- function(x, …) {ttt_mmm(x, '"&amp;LEFT(D119,3)&amp;"', '"&amp;MID(D119,5,3)&amp;"', …)}"))</f>
        <v>emp_clr &lt;- function(x, …) {ttt_mmm(x, 'emp', 'clr', …)}</v>
      </c>
    </row>
    <row r="120" spans="3:5" x14ac:dyDescent="0.2">
      <c r="C120" t="s">
        <v>866</v>
      </c>
      <c r="E120" t="str">
        <f>IF(LEFT(D120,1)="#",D120,IF(D120="","",LEFT(D120,7)&amp;" &lt;- function(x, …) {ttt_mmm(x, '"&amp;LEFT(D120,3)&amp;"', '"&amp;MID(D120,5,3)&amp;"', …)}"))</f>
        <v/>
      </c>
    </row>
    <row r="121" spans="3:5" x14ac:dyDescent="0.2">
      <c r="C121" t="s">
        <v>867</v>
      </c>
      <c r="D121" t="s">
        <v>503</v>
      </c>
      <c r="E121" t="str">
        <f>IF(LEFT(D121,1)="#",D121,IF(D121="","",LEFT(D121,7)&amp;" &lt;- function(x, …) {ttt_mmm(x, '"&amp;LEFT(D121,3)&amp;"', '"&amp;MID(D121,5,3)&amp;"', …)}"))</f>
        <v>#' @rdname ttt_mmm</v>
      </c>
    </row>
    <row r="122" spans="3:5" x14ac:dyDescent="0.2">
      <c r="C122" t="s">
        <v>868</v>
      </c>
      <c r="D122" t="s">
        <v>0</v>
      </c>
      <c r="E122" t="str">
        <f>IF(LEFT(D122,1)="#",D122,IF(D122="","",LEFT(D122,7)&amp;" &lt;- function(x, …) {ttt_mmm(x, '"&amp;LEFT(D122,3)&amp;"', '"&amp;MID(D122,5,3)&amp;"', …)}"))</f>
        <v>#' @export</v>
      </c>
    </row>
    <row r="123" spans="3:5" x14ac:dyDescent="0.2">
      <c r="C123" t="s">
        <v>869</v>
      </c>
      <c r="D123" t="s">
        <v>480</v>
      </c>
      <c r="E123" t="str">
        <f>IF(LEFT(D123,1)="#",D123,IF(D123="","",LEFT(D123,7)&amp;" &lt;- function(x, …) {ttt_mmm(x, '"&amp;LEFT(D123,3)&amp;"', '"&amp;MID(D123,5,3)&amp;"', …)}"))</f>
        <v>emp_evn &lt;- function(x, …) {ttt_mmm(x, 'emp', 'evn', …)}</v>
      </c>
    </row>
    <row r="124" spans="3:5" x14ac:dyDescent="0.2">
      <c r="C124" t="s">
        <v>870</v>
      </c>
      <c r="E124" t="str">
        <f>IF(LEFT(D124,1)="#",D124,IF(D124="","",LEFT(D124,7)&amp;" &lt;- function(x, …) {ttt_mmm(x, '"&amp;LEFT(D124,3)&amp;"', '"&amp;MID(D124,5,3)&amp;"', …)}"))</f>
        <v/>
      </c>
    </row>
    <row r="125" spans="3:5" x14ac:dyDescent="0.2">
      <c r="C125" t="s">
        <v>871</v>
      </c>
      <c r="D125" t="s">
        <v>503</v>
      </c>
      <c r="E125" t="str">
        <f>IF(LEFT(D125,1)="#",D125,IF(D125="","",LEFT(D125,7)&amp;" &lt;- function(x, …) {ttt_mmm(x, '"&amp;LEFT(D125,3)&amp;"', '"&amp;MID(D125,5,3)&amp;"', …)}"))</f>
        <v>#' @rdname ttt_mmm</v>
      </c>
    </row>
    <row r="126" spans="3:5" x14ac:dyDescent="0.2">
      <c r="C126" t="s">
        <v>872</v>
      </c>
      <c r="D126" t="s">
        <v>0</v>
      </c>
      <c r="E126" t="str">
        <f>IF(LEFT(D126,1)="#",D126,IF(D126="","",LEFT(D126,7)&amp;" &lt;- function(x, …) {ttt_mmm(x, '"&amp;LEFT(D126,3)&amp;"', '"&amp;MID(D126,5,3)&amp;"', …)}"))</f>
        <v>#' @export</v>
      </c>
    </row>
    <row r="127" spans="3:5" x14ac:dyDescent="0.2">
      <c r="C127" t="s">
        <v>873</v>
      </c>
      <c r="D127" t="s">
        <v>481</v>
      </c>
      <c r="E127" t="str">
        <f>IF(LEFT(D127,1)="#",D127,IF(D127="","",LEFT(D127,7)&amp;" &lt;- function(x, …) {ttt_mmm(x, '"&amp;LEFT(D127,3)&amp;"', '"&amp;MID(D127,5,3)&amp;"', …)}"))</f>
        <v>emp_fac &lt;- function(x, …) {ttt_mmm(x, 'emp', 'fac', …)}</v>
      </c>
    </row>
    <row r="128" spans="3:5" x14ac:dyDescent="0.2">
      <c r="C128" t="s">
        <v>874</v>
      </c>
      <c r="E128" t="str">
        <f>IF(LEFT(D128,1)="#",D128,IF(D128="","",LEFT(D128,7)&amp;" &lt;- function(x, …) {ttt_mmm(x, '"&amp;LEFT(D128,3)&amp;"', '"&amp;MID(D128,5,3)&amp;"', …)}"))</f>
        <v/>
      </c>
    </row>
    <row r="129" spans="3:5" x14ac:dyDescent="0.2">
      <c r="C129" t="s">
        <v>875</v>
      </c>
      <c r="D129" t="s">
        <v>503</v>
      </c>
      <c r="E129" t="str">
        <f>IF(LEFT(D129,1)="#",D129,IF(D129="","",LEFT(D129,7)&amp;" &lt;- function(x, …) {ttt_mmm(x, '"&amp;LEFT(D129,3)&amp;"', '"&amp;MID(D129,5,3)&amp;"', …)}"))</f>
        <v>#' @rdname ttt_mmm</v>
      </c>
    </row>
    <row r="130" spans="3:5" x14ac:dyDescent="0.2">
      <c r="C130" t="s">
        <v>876</v>
      </c>
      <c r="D130" t="s">
        <v>0</v>
      </c>
      <c r="E130" t="str">
        <f>IF(LEFT(D130,1)="#",D130,IF(D130="","",LEFT(D130,7)&amp;" &lt;- function(x, …) {ttt_mmm(x, '"&amp;LEFT(D130,3)&amp;"', '"&amp;MID(D130,5,3)&amp;"', …)}"))</f>
        <v>#' @export</v>
      </c>
    </row>
    <row r="131" spans="3:5" x14ac:dyDescent="0.2">
      <c r="C131" t="s">
        <v>877</v>
      </c>
      <c r="D131" t="s">
        <v>482</v>
      </c>
      <c r="E131" t="str">
        <f>IF(LEFT(D131,1)="#",D131,IF(D131="","",LEFT(D131,7)&amp;" &lt;- function(x, …) {ttt_mmm(x, '"&amp;LEFT(D131,3)&amp;"', '"&amp;MID(D131,5,3)&amp;"', …)}"))</f>
        <v>emp_frc &lt;- function(x, …) {ttt_mmm(x, 'emp', 'frc', …)}</v>
      </c>
    </row>
    <row r="132" spans="3:5" x14ac:dyDescent="0.2">
      <c r="C132" t="s">
        <v>878</v>
      </c>
      <c r="E132" t="str">
        <f>IF(LEFT(D132,1)="#",D132,IF(D132="","",LEFT(D132,7)&amp;" &lt;- function(x, …) {ttt_mmm(x, '"&amp;LEFT(D132,3)&amp;"', '"&amp;MID(D132,5,3)&amp;"', …)}"))</f>
        <v/>
      </c>
    </row>
    <row r="133" spans="3:5" x14ac:dyDescent="0.2">
      <c r="C133" t="s">
        <v>879</v>
      </c>
      <c r="D133" t="s">
        <v>503</v>
      </c>
      <c r="E133" t="str">
        <f>IF(LEFT(D133,1)="#",D133,IF(D133="","",LEFT(D133,7)&amp;" &lt;- function(x, …) {ttt_mmm(x, '"&amp;LEFT(D133,3)&amp;"', '"&amp;MID(D133,5,3)&amp;"', …)}"))</f>
        <v>#' @rdname ttt_mmm</v>
      </c>
    </row>
    <row r="134" spans="3:5" x14ac:dyDescent="0.2">
      <c r="C134" t="s">
        <v>880</v>
      </c>
      <c r="D134" t="s">
        <v>0</v>
      </c>
      <c r="E134" t="str">
        <f>IF(LEFT(D134,1)="#",D134,IF(D134="","",LEFT(D134,7)&amp;" &lt;- function(x, …) {ttt_mmm(x, '"&amp;LEFT(D134,3)&amp;"', '"&amp;MID(D134,5,3)&amp;"', …)}"))</f>
        <v>#' @export</v>
      </c>
    </row>
    <row r="135" spans="3:5" x14ac:dyDescent="0.2">
      <c r="C135" t="s">
        <v>881</v>
      </c>
      <c r="D135" t="s">
        <v>483</v>
      </c>
      <c r="E135" t="str">
        <f>IF(LEFT(D135,1)="#",D135,IF(D135="","",LEFT(D135,7)&amp;" &lt;- function(x, …) {ttt_mmm(x, '"&amp;LEFT(D135,3)&amp;"', '"&amp;MID(D135,5,3)&amp;"', …)}"))</f>
        <v>emp_ind &lt;- function(x, …) {ttt_mmm(x, 'emp', 'ind', …)}</v>
      </c>
    </row>
    <row r="136" spans="3:5" x14ac:dyDescent="0.2">
      <c r="C136" t="s">
        <v>882</v>
      </c>
      <c r="E136" t="str">
        <f>IF(LEFT(D136,1)="#",D136,IF(D136="","",LEFT(D136,7)&amp;" &lt;- function(x, …) {ttt_mmm(x, '"&amp;LEFT(D136,3)&amp;"', '"&amp;MID(D136,5,3)&amp;"', …)}"))</f>
        <v/>
      </c>
    </row>
    <row r="137" spans="3:5" x14ac:dyDescent="0.2">
      <c r="C137" t="s">
        <v>883</v>
      </c>
      <c r="D137" t="s">
        <v>503</v>
      </c>
      <c r="E137" t="str">
        <f>IF(LEFT(D137,1)="#",D137,IF(D137="","",LEFT(D137,7)&amp;" &lt;- function(x, …) {ttt_mmm(x, '"&amp;LEFT(D137,3)&amp;"', '"&amp;MID(D137,5,3)&amp;"', …)}"))</f>
        <v>#' @rdname ttt_mmm</v>
      </c>
    </row>
    <row r="138" spans="3:5" x14ac:dyDescent="0.2">
      <c r="C138" t="s">
        <v>884</v>
      </c>
      <c r="D138" t="s">
        <v>0</v>
      </c>
      <c r="E138" t="str">
        <f>IF(LEFT(D138,1)="#",D138,IF(D138="","",LEFT(D138,7)&amp;" &lt;- function(x, …) {ttt_mmm(x, '"&amp;LEFT(D138,3)&amp;"', '"&amp;MID(D138,5,3)&amp;"', …)}"))</f>
        <v>#' @export</v>
      </c>
    </row>
    <row r="139" spans="3:5" x14ac:dyDescent="0.2">
      <c r="C139" t="s">
        <v>885</v>
      </c>
      <c r="D139" t="s">
        <v>484</v>
      </c>
      <c r="E139" t="str">
        <f>IF(LEFT(D139,1)="#",D139,IF(D139="","",LEFT(D139,7)&amp;" &lt;- function(x, …) {ttt_mmm(x, '"&amp;LEFT(D139,3)&amp;"', '"&amp;MID(D139,5,3)&amp;"', …)}"))</f>
        <v>emp_lgl &lt;- function(x, …) {ttt_mmm(x, 'emp', 'lgl', …)}</v>
      </c>
    </row>
    <row r="140" spans="3:5" x14ac:dyDescent="0.2">
      <c r="C140" t="s">
        <v>886</v>
      </c>
      <c r="E140" t="str">
        <f>IF(LEFT(D140,1)="#",D140,IF(D140="","",LEFT(D140,7)&amp;" &lt;- function(x, …) {ttt_mmm(x, '"&amp;LEFT(D140,3)&amp;"', '"&amp;MID(D140,5,3)&amp;"', …)}"))</f>
        <v/>
      </c>
    </row>
    <row r="141" spans="3:5" x14ac:dyDescent="0.2">
      <c r="C141" t="s">
        <v>887</v>
      </c>
      <c r="D141" t="s">
        <v>503</v>
      </c>
      <c r="E141" t="str">
        <f>IF(LEFT(D141,1)="#",D141,IF(D141="","",LEFT(D141,7)&amp;" &lt;- function(x, …) {ttt_mmm(x, '"&amp;LEFT(D141,3)&amp;"', '"&amp;MID(D141,5,3)&amp;"', …)}"))</f>
        <v>#' @rdname ttt_mmm</v>
      </c>
    </row>
    <row r="142" spans="3:5" x14ac:dyDescent="0.2">
      <c r="C142" t="s">
        <v>888</v>
      </c>
      <c r="D142" t="s">
        <v>0</v>
      </c>
      <c r="E142" t="str">
        <f>IF(LEFT(D142,1)="#",D142,IF(D142="","",LEFT(D142,7)&amp;" &lt;- function(x, …) {ttt_mmm(x, '"&amp;LEFT(D142,3)&amp;"', '"&amp;MID(D142,5,3)&amp;"', …)}"))</f>
        <v>#' @export</v>
      </c>
    </row>
    <row r="143" spans="3:5" x14ac:dyDescent="0.2">
      <c r="C143" t="s">
        <v>889</v>
      </c>
      <c r="D143" t="s">
        <v>485</v>
      </c>
      <c r="E143" t="str">
        <f>IF(LEFT(D143,1)="#",D143,IF(D143="","",LEFT(D143,7)&amp;" &lt;- function(x, …) {ttt_mmm(x, '"&amp;LEFT(D143,3)&amp;"', '"&amp;MID(D143,5,3)&amp;"', …)}"))</f>
        <v>emp_neg &lt;- function(x, …) {ttt_mmm(x, 'emp', 'neg', …)}</v>
      </c>
    </row>
    <row r="144" spans="3:5" x14ac:dyDescent="0.2">
      <c r="C144" t="s">
        <v>890</v>
      </c>
      <c r="E144" t="str">
        <f>IF(LEFT(D144,1)="#",D144,IF(D144="","",LEFT(D144,7)&amp;" &lt;- function(x, …) {ttt_mmm(x, '"&amp;LEFT(D144,3)&amp;"', '"&amp;MID(D144,5,3)&amp;"', …)}"))</f>
        <v/>
      </c>
    </row>
    <row r="145" spans="3:5" x14ac:dyDescent="0.2">
      <c r="C145" t="s">
        <v>891</v>
      </c>
      <c r="D145" t="s">
        <v>503</v>
      </c>
      <c r="E145" t="str">
        <f>IF(LEFT(D145,1)="#",D145,IF(D145="","",LEFT(D145,7)&amp;" &lt;- function(x, …) {ttt_mmm(x, '"&amp;LEFT(D145,3)&amp;"', '"&amp;MID(D145,5,3)&amp;"', …)}"))</f>
        <v>#' @rdname ttt_mmm</v>
      </c>
    </row>
    <row r="146" spans="3:5" x14ac:dyDescent="0.2">
      <c r="C146" t="s">
        <v>892</v>
      </c>
      <c r="D146" t="s">
        <v>0</v>
      </c>
      <c r="E146" t="str">
        <f>IF(LEFT(D146,1)="#",D146,IF(D146="","",LEFT(D146,7)&amp;" &lt;- function(x, …) {ttt_mmm(x, '"&amp;LEFT(D146,3)&amp;"', '"&amp;MID(D146,5,3)&amp;"', …)}"))</f>
        <v>#' @export</v>
      </c>
    </row>
    <row r="147" spans="3:5" x14ac:dyDescent="0.2">
      <c r="C147" t="s">
        <v>893</v>
      </c>
      <c r="D147" t="s">
        <v>486</v>
      </c>
      <c r="E147" t="str">
        <f>IF(LEFT(D147,1)="#",D147,IF(D147="","",LEFT(D147,7)&amp;" &lt;- function(x, …) {ttt_mmm(x, '"&amp;LEFT(D147,3)&amp;"', '"&amp;MID(D147,5,3)&amp;"', …)}"))</f>
        <v>emp_ngw &lt;- function(x, …) {ttt_mmm(x, 'emp', 'ngw', …)}</v>
      </c>
    </row>
    <row r="148" spans="3:5" x14ac:dyDescent="0.2">
      <c r="C148" t="s">
        <v>894</v>
      </c>
      <c r="E148" t="str">
        <f>IF(LEFT(D148,1)="#",D148,IF(D148="","",LEFT(D148,7)&amp;" &lt;- function(x, …) {ttt_mmm(x, '"&amp;LEFT(D148,3)&amp;"', '"&amp;MID(D148,5,3)&amp;"', …)}"))</f>
        <v/>
      </c>
    </row>
    <row r="149" spans="3:5" x14ac:dyDescent="0.2">
      <c r="C149" t="s">
        <v>895</v>
      </c>
      <c r="D149" t="s">
        <v>503</v>
      </c>
      <c r="E149" t="str">
        <f>IF(LEFT(D149,1)="#",D149,IF(D149="","",LEFT(D149,7)&amp;" &lt;- function(x, …) {ttt_mmm(x, '"&amp;LEFT(D149,3)&amp;"', '"&amp;MID(D149,5,3)&amp;"', …)}"))</f>
        <v>#' @rdname ttt_mmm</v>
      </c>
    </row>
    <row r="150" spans="3:5" x14ac:dyDescent="0.2">
      <c r="C150" t="s">
        <v>896</v>
      </c>
      <c r="D150" t="s">
        <v>0</v>
      </c>
      <c r="E150" t="str">
        <f>IF(LEFT(D150,1)="#",D150,IF(D150="","",LEFT(D150,7)&amp;" &lt;- function(x, …) {ttt_mmm(x, '"&amp;LEFT(D150,3)&amp;"', '"&amp;MID(D150,5,3)&amp;"', …)}"))</f>
        <v>#' @export</v>
      </c>
    </row>
    <row r="151" spans="3:5" x14ac:dyDescent="0.2">
      <c r="C151" t="s">
        <v>897</v>
      </c>
      <c r="D151" t="s">
        <v>487</v>
      </c>
      <c r="E151" t="str">
        <f>IF(LEFT(D151,1)="#",D151,IF(D151="","",LEFT(D151,7)&amp;" &lt;- function(x, …) {ttt_mmm(x, '"&amp;LEFT(D151,3)&amp;"', '"&amp;MID(D151,5,3)&amp;"', …)}"))</f>
        <v>emp_nng &lt;- function(x, …) {ttt_mmm(x, 'emp', 'nng', …)}</v>
      </c>
    </row>
    <row r="152" spans="3:5" x14ac:dyDescent="0.2">
      <c r="C152" t="s">
        <v>898</v>
      </c>
      <c r="E152" t="str">
        <f>IF(LEFT(D152,1)="#",D152,IF(D152="","",LEFT(D152,7)&amp;" &lt;- function(x, …) {ttt_mmm(x, '"&amp;LEFT(D152,3)&amp;"', '"&amp;MID(D152,5,3)&amp;"', …)}"))</f>
        <v/>
      </c>
    </row>
    <row r="153" spans="3:5" x14ac:dyDescent="0.2">
      <c r="C153" t="s">
        <v>899</v>
      </c>
      <c r="D153" t="s">
        <v>503</v>
      </c>
      <c r="E153" t="str">
        <f>IF(LEFT(D153,1)="#",D153,IF(D153="","",LEFT(D153,7)&amp;" &lt;- function(x, …) {ttt_mmm(x, '"&amp;LEFT(D153,3)&amp;"', '"&amp;MID(D153,5,3)&amp;"', …)}"))</f>
        <v>#' @rdname ttt_mmm</v>
      </c>
    </row>
    <row r="154" spans="3:5" x14ac:dyDescent="0.2">
      <c r="C154" t="s">
        <v>900</v>
      </c>
      <c r="D154" t="s">
        <v>0</v>
      </c>
      <c r="E154" t="str">
        <f>IF(LEFT(D154,1)="#",D154,IF(D154="","",LEFT(D154,7)&amp;" &lt;- function(x, …) {ttt_mmm(x, '"&amp;LEFT(D154,3)&amp;"', '"&amp;MID(D154,5,3)&amp;"', …)}"))</f>
        <v>#' @export</v>
      </c>
    </row>
    <row r="155" spans="3:5" x14ac:dyDescent="0.2">
      <c r="C155" t="s">
        <v>901</v>
      </c>
      <c r="D155" t="s">
        <v>488</v>
      </c>
      <c r="E155" t="str">
        <f>IF(LEFT(D155,1)="#",D155,IF(D155="","",LEFT(D155,7)&amp;" &lt;- function(x, …) {ttt_mmm(x, '"&amp;LEFT(D155,3)&amp;"', '"&amp;MID(D155,5,3)&amp;"', …)}"))</f>
        <v>emp_nnw &lt;- function(x, …) {ttt_mmm(x, 'emp', 'nnw', …)}</v>
      </c>
    </row>
    <row r="156" spans="3:5" x14ac:dyDescent="0.2">
      <c r="C156" t="s">
        <v>902</v>
      </c>
      <c r="E156" t="str">
        <f>IF(LEFT(D156,1)="#",D156,IF(D156="","",LEFT(D156,7)&amp;" &lt;- function(x, …) {ttt_mmm(x, '"&amp;LEFT(D156,3)&amp;"', '"&amp;MID(D156,5,3)&amp;"', …)}"))</f>
        <v/>
      </c>
    </row>
    <row r="157" spans="3:5" x14ac:dyDescent="0.2">
      <c r="C157" t="s">
        <v>903</v>
      </c>
      <c r="D157" t="s">
        <v>503</v>
      </c>
      <c r="E157" t="str">
        <f>IF(LEFT(D157,1)="#",D157,IF(D157="","",LEFT(D157,7)&amp;" &lt;- function(x, …) {ttt_mmm(x, '"&amp;LEFT(D157,3)&amp;"', '"&amp;MID(D157,5,3)&amp;"', …)}"))</f>
        <v>#' @rdname ttt_mmm</v>
      </c>
    </row>
    <row r="158" spans="3:5" x14ac:dyDescent="0.2">
      <c r="C158" t="s">
        <v>904</v>
      </c>
      <c r="D158" t="s">
        <v>0</v>
      </c>
      <c r="E158" t="str">
        <f>IF(LEFT(D158,1)="#",D158,IF(D158="","",LEFT(D158,7)&amp;" &lt;- function(x, …) {ttt_mmm(x, '"&amp;LEFT(D158,3)&amp;"', '"&amp;MID(D158,5,3)&amp;"', …)}"))</f>
        <v>#' @export</v>
      </c>
    </row>
    <row r="159" spans="3:5" x14ac:dyDescent="0.2">
      <c r="C159" t="s">
        <v>905</v>
      </c>
      <c r="D159" t="s">
        <v>489</v>
      </c>
      <c r="E159" t="str">
        <f>IF(LEFT(D159,1)="#",D159,IF(D159="","",LEFT(D159,7)&amp;" &lt;- function(x, …) {ttt_mmm(x, '"&amp;LEFT(D159,3)&amp;"', '"&amp;MID(D159,5,3)&amp;"', …)}"))</f>
        <v>emp_nps &lt;- function(x, …) {ttt_mmm(x, 'emp', 'nps', …)}</v>
      </c>
    </row>
    <row r="160" spans="3:5" x14ac:dyDescent="0.2">
      <c r="C160" t="s">
        <v>906</v>
      </c>
      <c r="E160" t="str">
        <f>IF(LEFT(D160,1)="#",D160,IF(D160="","",LEFT(D160,7)&amp;" &lt;- function(x, …) {ttt_mmm(x, '"&amp;LEFT(D160,3)&amp;"', '"&amp;MID(D160,5,3)&amp;"', …)}"))</f>
        <v/>
      </c>
    </row>
    <row r="161" spans="3:5" x14ac:dyDescent="0.2">
      <c r="C161" t="s">
        <v>907</v>
      </c>
      <c r="D161" t="s">
        <v>503</v>
      </c>
      <c r="E161" t="str">
        <f>IF(LEFT(D161,1)="#",D161,IF(D161="","",LEFT(D161,7)&amp;" &lt;- function(x, …) {ttt_mmm(x, '"&amp;LEFT(D161,3)&amp;"', '"&amp;MID(D161,5,3)&amp;"', …)}"))</f>
        <v>#' @rdname ttt_mmm</v>
      </c>
    </row>
    <row r="162" spans="3:5" x14ac:dyDescent="0.2">
      <c r="C162" t="s">
        <v>908</v>
      </c>
      <c r="D162" t="s">
        <v>0</v>
      </c>
      <c r="E162" t="str">
        <f>IF(LEFT(D162,1)="#",D162,IF(D162="","",LEFT(D162,7)&amp;" &lt;- function(x, …) {ttt_mmm(x, '"&amp;LEFT(D162,3)&amp;"', '"&amp;MID(D162,5,3)&amp;"', …)}"))</f>
        <v>#' @export</v>
      </c>
    </row>
    <row r="163" spans="3:5" x14ac:dyDescent="0.2">
      <c r="C163" t="s">
        <v>909</v>
      </c>
      <c r="D163" t="s">
        <v>490</v>
      </c>
      <c r="E163" t="str">
        <f>IF(LEFT(D163,1)="#",D163,IF(D163="","",LEFT(D163,7)&amp;" &lt;- function(x, …) {ttt_mmm(x, '"&amp;LEFT(D163,3)&amp;"', '"&amp;MID(D163,5,3)&amp;"', …)}"))</f>
        <v>emp_npw &lt;- function(x, …) {ttt_mmm(x, 'emp', 'npw', …)}</v>
      </c>
    </row>
    <row r="164" spans="3:5" x14ac:dyDescent="0.2">
      <c r="C164" t="s">
        <v>910</v>
      </c>
      <c r="E164" t="str">
        <f>IF(LEFT(D164,1)="#",D164,IF(D164="","",LEFT(D164,7)&amp;" &lt;- function(x, …) {ttt_mmm(x, '"&amp;LEFT(D164,3)&amp;"', '"&amp;MID(D164,5,3)&amp;"', …)}"))</f>
        <v/>
      </c>
    </row>
    <row r="165" spans="3:5" x14ac:dyDescent="0.2">
      <c r="C165" t="s">
        <v>911</v>
      </c>
      <c r="D165" t="s">
        <v>503</v>
      </c>
      <c r="E165" t="str">
        <f>IF(LEFT(D165,1)="#",D165,IF(D165="","",LEFT(D165,7)&amp;" &lt;- function(x, …) {ttt_mmm(x, '"&amp;LEFT(D165,3)&amp;"', '"&amp;MID(D165,5,3)&amp;"', …)}"))</f>
        <v>#' @rdname ttt_mmm</v>
      </c>
    </row>
    <row r="166" spans="3:5" x14ac:dyDescent="0.2">
      <c r="C166" t="s">
        <v>912</v>
      </c>
      <c r="D166" t="s">
        <v>0</v>
      </c>
      <c r="E166" t="str">
        <f>IF(LEFT(D166,1)="#",D166,IF(D166="","",LEFT(D166,7)&amp;" &lt;- function(x, …) {ttt_mmm(x, '"&amp;LEFT(D166,3)&amp;"', '"&amp;MID(D166,5,3)&amp;"', …)}"))</f>
        <v>#' @export</v>
      </c>
    </row>
    <row r="167" spans="3:5" x14ac:dyDescent="0.2">
      <c r="C167" t="s">
        <v>913</v>
      </c>
      <c r="D167" t="s">
        <v>491</v>
      </c>
      <c r="E167" t="str">
        <f>IF(LEFT(D167,1)="#",D167,IF(D167="","",LEFT(D167,7)&amp;" &lt;- function(x, …) {ttt_mmm(x, '"&amp;LEFT(D167,3)&amp;"', '"&amp;MID(D167,5,3)&amp;"', …)}"))</f>
        <v>emp_nst &lt;- function(x, …) {ttt_mmm(x, 'emp', 'nst', …)}</v>
      </c>
    </row>
    <row r="168" spans="3:5" x14ac:dyDescent="0.2">
      <c r="C168" t="s">
        <v>914</v>
      </c>
      <c r="E168" t="str">
        <f>IF(LEFT(D168,1)="#",D168,IF(D168="","",LEFT(D168,7)&amp;" &lt;- function(x, …) {ttt_mmm(x, '"&amp;LEFT(D168,3)&amp;"', '"&amp;MID(D168,5,3)&amp;"', …)}"))</f>
        <v/>
      </c>
    </row>
    <row r="169" spans="3:5" x14ac:dyDescent="0.2">
      <c r="C169" t="s">
        <v>915</v>
      </c>
      <c r="D169" t="s">
        <v>503</v>
      </c>
      <c r="E169" t="str">
        <f>IF(LEFT(D169,1)="#",D169,IF(D169="","",LEFT(D169,7)&amp;" &lt;- function(x, …) {ttt_mmm(x, '"&amp;LEFT(D169,3)&amp;"', '"&amp;MID(D169,5,3)&amp;"', …)}"))</f>
        <v>#' @rdname ttt_mmm</v>
      </c>
    </row>
    <row r="170" spans="3:5" x14ac:dyDescent="0.2">
      <c r="C170" t="s">
        <v>916</v>
      </c>
      <c r="D170" t="s">
        <v>0</v>
      </c>
      <c r="E170" t="str">
        <f>IF(LEFT(D170,1)="#",D170,IF(D170="","",LEFT(D170,7)&amp;" &lt;- function(x, …) {ttt_mmm(x, '"&amp;LEFT(D170,3)&amp;"', '"&amp;MID(D170,5,3)&amp;"', …)}"))</f>
        <v>#' @export</v>
      </c>
    </row>
    <row r="171" spans="3:5" x14ac:dyDescent="0.2">
      <c r="C171" t="s">
        <v>917</v>
      </c>
      <c r="D171" t="s">
        <v>492</v>
      </c>
      <c r="E171" t="str">
        <f>IF(LEFT(D171,1)="#",D171,IF(D171="","",LEFT(D171,7)&amp;" &lt;- function(x, …) {ttt_mmm(x, '"&amp;LEFT(D171,3)&amp;"', '"&amp;MID(D171,5,3)&amp;"', …)}"))</f>
        <v>emp_num &lt;- function(x, …) {ttt_mmm(x, 'emp', 'num', …)}</v>
      </c>
    </row>
    <row r="172" spans="3:5" x14ac:dyDescent="0.2">
      <c r="C172" t="s">
        <v>918</v>
      </c>
      <c r="E172" t="str">
        <f>IF(LEFT(D172,1)="#",D172,IF(D172="","",LEFT(D172,7)&amp;" &lt;- function(x, …) {ttt_mmm(x, '"&amp;LEFT(D172,3)&amp;"', '"&amp;MID(D172,5,3)&amp;"', …)}"))</f>
        <v/>
      </c>
    </row>
    <row r="173" spans="3:5" x14ac:dyDescent="0.2">
      <c r="C173" t="s">
        <v>919</v>
      </c>
      <c r="D173" t="s">
        <v>503</v>
      </c>
      <c r="E173" t="str">
        <f>IF(LEFT(D173,1)="#",D173,IF(D173="","",LEFT(D173,7)&amp;" &lt;- function(x, …) {ttt_mmm(x, '"&amp;LEFT(D173,3)&amp;"', '"&amp;MID(D173,5,3)&amp;"', …)}"))</f>
        <v>#' @rdname ttt_mmm</v>
      </c>
    </row>
    <row r="174" spans="3:5" x14ac:dyDescent="0.2">
      <c r="C174" t="s">
        <v>920</v>
      </c>
      <c r="D174" t="s">
        <v>0</v>
      </c>
      <c r="E174" t="str">
        <f>IF(LEFT(D174,1)="#",D174,IF(D174="","",LEFT(D174,7)&amp;" &lt;- function(x, …) {ttt_mmm(x, '"&amp;LEFT(D174,3)&amp;"', '"&amp;MID(D174,5,3)&amp;"', …)}"))</f>
        <v>#' @export</v>
      </c>
    </row>
    <row r="175" spans="3:5" x14ac:dyDescent="0.2">
      <c r="C175" t="s">
        <v>921</v>
      </c>
      <c r="D175" t="s">
        <v>493</v>
      </c>
      <c r="E175" t="str">
        <f>IF(LEFT(D175,1)="#",D175,IF(D175="","",LEFT(D175,7)&amp;" &lt;- function(x, …) {ttt_mmm(x, '"&amp;LEFT(D175,3)&amp;"', '"&amp;MID(D175,5,3)&amp;"', …)}"))</f>
        <v>emp_odd &lt;- function(x, …) {ttt_mmm(x, 'emp', 'odd', …)}</v>
      </c>
    </row>
    <row r="176" spans="3:5" x14ac:dyDescent="0.2">
      <c r="C176" t="s">
        <v>922</v>
      </c>
      <c r="E176" t="str">
        <f>IF(LEFT(D176,1)="#",D176,IF(D176="","",LEFT(D176,7)&amp;" &lt;- function(x, …) {ttt_mmm(x, '"&amp;LEFT(D176,3)&amp;"', '"&amp;MID(D176,5,3)&amp;"', …)}"))</f>
        <v/>
      </c>
    </row>
    <row r="177" spans="3:5" x14ac:dyDescent="0.2">
      <c r="C177" t="s">
        <v>923</v>
      </c>
      <c r="D177" t="s">
        <v>503</v>
      </c>
      <c r="E177" t="str">
        <f>IF(LEFT(D177,1)="#",D177,IF(D177="","",LEFT(D177,7)&amp;" &lt;- function(x, …) {ttt_mmm(x, '"&amp;LEFT(D177,3)&amp;"', '"&amp;MID(D177,5,3)&amp;"', …)}"))</f>
        <v>#' @rdname ttt_mmm</v>
      </c>
    </row>
    <row r="178" spans="3:5" x14ac:dyDescent="0.2">
      <c r="C178" t="s">
        <v>924</v>
      </c>
      <c r="D178" t="s">
        <v>0</v>
      </c>
      <c r="E178" t="str">
        <f>IF(LEFT(D178,1)="#",D178,IF(D178="","",LEFT(D178,7)&amp;" &lt;- function(x, …) {ttt_mmm(x, '"&amp;LEFT(D178,3)&amp;"', '"&amp;MID(D178,5,3)&amp;"', …)}"))</f>
        <v>#' @export</v>
      </c>
    </row>
    <row r="179" spans="3:5" x14ac:dyDescent="0.2">
      <c r="C179" t="s">
        <v>925</v>
      </c>
      <c r="D179" t="s">
        <v>494</v>
      </c>
      <c r="E179" t="str">
        <f>IF(LEFT(D179,1)="#",D179,IF(D179="","",LEFT(D179,7)&amp;" &lt;- function(x, …) {ttt_mmm(x, '"&amp;LEFT(D179,3)&amp;"', '"&amp;MID(D179,5,3)&amp;"', …)}"))</f>
        <v>emp_ord &lt;- function(x, …) {ttt_mmm(x, 'emp', 'ord', …)}</v>
      </c>
    </row>
    <row r="180" spans="3:5" x14ac:dyDescent="0.2">
      <c r="C180" t="s">
        <v>926</v>
      </c>
      <c r="E180" t="str">
        <f>IF(LEFT(D180,1)="#",D180,IF(D180="","",LEFT(D180,7)&amp;" &lt;- function(x, …) {ttt_mmm(x, '"&amp;LEFT(D180,3)&amp;"', '"&amp;MID(D180,5,3)&amp;"', …)}"))</f>
        <v/>
      </c>
    </row>
    <row r="181" spans="3:5" x14ac:dyDescent="0.2">
      <c r="C181" t="s">
        <v>927</v>
      </c>
      <c r="D181" t="s">
        <v>503</v>
      </c>
      <c r="E181" t="str">
        <f>IF(LEFT(D181,1)="#",D181,IF(D181="","",LEFT(D181,7)&amp;" &lt;- function(x, …) {ttt_mmm(x, '"&amp;LEFT(D181,3)&amp;"', '"&amp;MID(D181,5,3)&amp;"', …)}"))</f>
        <v>#' @rdname ttt_mmm</v>
      </c>
    </row>
    <row r="182" spans="3:5" x14ac:dyDescent="0.2">
      <c r="C182" t="s">
        <v>928</v>
      </c>
      <c r="D182" t="s">
        <v>0</v>
      </c>
      <c r="E182" t="str">
        <f>IF(LEFT(D182,1)="#",D182,IF(D182="","",LEFT(D182,7)&amp;" &lt;- function(x, …) {ttt_mmm(x, '"&amp;LEFT(D182,3)&amp;"', '"&amp;MID(D182,5,3)&amp;"', …)}"))</f>
        <v>#' @export</v>
      </c>
    </row>
    <row r="183" spans="3:5" x14ac:dyDescent="0.2">
      <c r="C183" t="s">
        <v>929</v>
      </c>
      <c r="D183" t="s">
        <v>495</v>
      </c>
      <c r="E183" t="str">
        <f>IF(LEFT(D183,1)="#",D183,IF(D183="","",LEFT(D183,7)&amp;" &lt;- function(x, …) {ttt_mmm(x, '"&amp;LEFT(D183,3)&amp;"', '"&amp;MID(D183,5,3)&amp;"', …)}"))</f>
        <v>emp_pct &lt;- function(x, …) {ttt_mmm(x, 'emp', 'pct', …)}</v>
      </c>
    </row>
    <row r="184" spans="3:5" x14ac:dyDescent="0.2">
      <c r="C184" t="s">
        <v>930</v>
      </c>
      <c r="E184" t="str">
        <f>IF(LEFT(D184,1)="#",D184,IF(D184="","",LEFT(D184,7)&amp;" &lt;- function(x, …) {ttt_mmm(x, '"&amp;LEFT(D184,3)&amp;"', '"&amp;MID(D184,5,3)&amp;"', …)}"))</f>
        <v/>
      </c>
    </row>
    <row r="185" spans="3:5" x14ac:dyDescent="0.2">
      <c r="C185" t="s">
        <v>931</v>
      </c>
      <c r="D185" t="s">
        <v>503</v>
      </c>
      <c r="E185" t="str">
        <f>IF(LEFT(D185,1)="#",D185,IF(D185="","",LEFT(D185,7)&amp;" &lt;- function(x, …) {ttt_mmm(x, '"&amp;LEFT(D185,3)&amp;"', '"&amp;MID(D185,5,3)&amp;"', …)}"))</f>
        <v>#' @rdname ttt_mmm</v>
      </c>
    </row>
    <row r="186" spans="3:5" x14ac:dyDescent="0.2">
      <c r="C186" t="s">
        <v>932</v>
      </c>
      <c r="D186" t="s">
        <v>0</v>
      </c>
      <c r="E186" t="str">
        <f>IF(LEFT(D186,1)="#",D186,IF(D186="","",LEFT(D186,7)&amp;" &lt;- function(x, …) {ttt_mmm(x, '"&amp;LEFT(D186,3)&amp;"', '"&amp;MID(D186,5,3)&amp;"', …)}"))</f>
        <v>#' @export</v>
      </c>
    </row>
    <row r="187" spans="3:5" x14ac:dyDescent="0.2">
      <c r="C187" t="s">
        <v>933</v>
      </c>
      <c r="D187" t="s">
        <v>496</v>
      </c>
      <c r="E187" t="str">
        <f>IF(LEFT(D187,1)="#",D187,IF(D187="","",LEFT(D187,7)&amp;" &lt;- function(x, …) {ttt_mmm(x, '"&amp;LEFT(D187,3)&amp;"', '"&amp;MID(D187,5,3)&amp;"', …)}"))</f>
        <v>emp_pos &lt;- function(x, …) {ttt_mmm(x, 'emp', 'pos', …)}</v>
      </c>
    </row>
    <row r="188" spans="3:5" x14ac:dyDescent="0.2">
      <c r="C188" t="s">
        <v>934</v>
      </c>
      <c r="E188" t="str">
        <f>IF(LEFT(D188,1)="#",D188,IF(D188="","",LEFT(D188,7)&amp;" &lt;- function(x, …) {ttt_mmm(x, '"&amp;LEFT(D188,3)&amp;"', '"&amp;MID(D188,5,3)&amp;"', …)}"))</f>
        <v/>
      </c>
    </row>
    <row r="189" spans="3:5" x14ac:dyDescent="0.2">
      <c r="C189" t="s">
        <v>935</v>
      </c>
      <c r="D189" t="s">
        <v>503</v>
      </c>
      <c r="E189" t="str">
        <f>IF(LEFT(D189,1)="#",D189,IF(D189="","",LEFT(D189,7)&amp;" &lt;- function(x, …) {ttt_mmm(x, '"&amp;LEFT(D189,3)&amp;"', '"&amp;MID(D189,5,3)&amp;"', …)}"))</f>
        <v>#' @rdname ttt_mmm</v>
      </c>
    </row>
    <row r="190" spans="3:5" x14ac:dyDescent="0.2">
      <c r="C190" t="s">
        <v>936</v>
      </c>
      <c r="D190" t="s">
        <v>0</v>
      </c>
      <c r="E190" t="str">
        <f>IF(LEFT(D190,1)="#",D190,IF(D190="","",LEFT(D190,7)&amp;" &lt;- function(x, …) {ttt_mmm(x, '"&amp;LEFT(D190,3)&amp;"', '"&amp;MID(D190,5,3)&amp;"', …)}"))</f>
        <v>#' @export</v>
      </c>
    </row>
    <row r="191" spans="3:5" x14ac:dyDescent="0.2">
      <c r="C191" t="s">
        <v>937</v>
      </c>
      <c r="D191" t="s">
        <v>497</v>
      </c>
      <c r="E191" t="str">
        <f>IF(LEFT(D191,1)="#",D191,IF(D191="","",LEFT(D191,7)&amp;" &lt;- function(x, …) {ttt_mmm(x, '"&amp;LEFT(D191,3)&amp;"', '"&amp;MID(D191,5,3)&amp;"', …)}"))</f>
        <v>emp_ppn &lt;- function(x, …) {ttt_mmm(x, 'emp', 'ppn', …)}</v>
      </c>
    </row>
    <row r="192" spans="3:5" x14ac:dyDescent="0.2">
      <c r="C192" t="s">
        <v>938</v>
      </c>
      <c r="E192" t="str">
        <f>IF(LEFT(D192,1)="#",D192,IF(D192="","",LEFT(D192,7)&amp;" &lt;- function(x, …) {ttt_mmm(x, '"&amp;LEFT(D192,3)&amp;"', '"&amp;MID(D192,5,3)&amp;"', …)}"))</f>
        <v/>
      </c>
    </row>
    <row r="193" spans="3:5" x14ac:dyDescent="0.2">
      <c r="C193" t="s">
        <v>939</v>
      </c>
      <c r="D193" t="s">
        <v>503</v>
      </c>
      <c r="E193" t="str">
        <f>IF(LEFT(D193,1)="#",D193,IF(D193="","",LEFT(D193,7)&amp;" &lt;- function(x, …) {ttt_mmm(x, '"&amp;LEFT(D193,3)&amp;"', '"&amp;MID(D193,5,3)&amp;"', …)}"))</f>
        <v>#' @rdname ttt_mmm</v>
      </c>
    </row>
    <row r="194" spans="3:5" x14ac:dyDescent="0.2">
      <c r="C194" t="s">
        <v>940</v>
      </c>
      <c r="D194" t="s">
        <v>0</v>
      </c>
      <c r="E194" t="str">
        <f>IF(LEFT(D194,1)="#",D194,IF(D194="","",LEFT(D194,7)&amp;" &lt;- function(x, …) {ttt_mmm(x, '"&amp;LEFT(D194,3)&amp;"', '"&amp;MID(D194,5,3)&amp;"', …)}"))</f>
        <v>#' @export</v>
      </c>
    </row>
    <row r="195" spans="3:5" x14ac:dyDescent="0.2">
      <c r="C195" t="s">
        <v>941</v>
      </c>
      <c r="D195" t="s">
        <v>498</v>
      </c>
      <c r="E195" t="str">
        <f>IF(LEFT(D195,1)="#",D195,IF(D195="","",LEFT(D195,7)&amp;" &lt;- function(x, …) {ttt_mmm(x, '"&amp;LEFT(D195,3)&amp;"', '"&amp;MID(D195,5,3)&amp;"', …)}"))</f>
        <v>emp_psw &lt;- function(x, …) {ttt_mmm(x, 'emp', 'psw', …)}</v>
      </c>
    </row>
    <row r="196" spans="3:5" x14ac:dyDescent="0.2">
      <c r="C196" t="s">
        <v>942</v>
      </c>
      <c r="E196" t="str">
        <f>IF(LEFT(D196,1)="#",D196,IF(D196="","",LEFT(D196,7)&amp;" &lt;- function(x, …) {ttt_mmm(x, '"&amp;LEFT(D196,3)&amp;"', '"&amp;MID(D196,5,3)&amp;"', …)}"))</f>
        <v/>
      </c>
    </row>
    <row r="197" spans="3:5" x14ac:dyDescent="0.2">
      <c r="C197" t="s">
        <v>943</v>
      </c>
      <c r="D197" t="s">
        <v>503</v>
      </c>
      <c r="E197" t="str">
        <f>IF(LEFT(D197,1)="#",D197,IF(D197="","",LEFT(D197,7)&amp;" &lt;- function(x, …) {ttt_mmm(x, '"&amp;LEFT(D197,3)&amp;"', '"&amp;MID(D197,5,3)&amp;"', …)}"))</f>
        <v>#' @rdname ttt_mmm</v>
      </c>
    </row>
    <row r="198" spans="3:5" x14ac:dyDescent="0.2">
      <c r="C198" t="s">
        <v>944</v>
      </c>
      <c r="D198" t="s">
        <v>0</v>
      </c>
      <c r="E198" t="str">
        <f>IF(LEFT(D198,1)="#",D198,IF(D198="","",LEFT(D198,7)&amp;" &lt;- function(x, …) {ttt_mmm(x, '"&amp;LEFT(D198,3)&amp;"', '"&amp;MID(D198,5,3)&amp;"', …)}"))</f>
        <v>#' @export</v>
      </c>
    </row>
    <row r="199" spans="3:5" x14ac:dyDescent="0.2">
      <c r="C199" t="s">
        <v>945</v>
      </c>
      <c r="D199" t="s">
        <v>499</v>
      </c>
      <c r="E199" t="str">
        <f>IF(LEFT(D199,1)="#",D199,IF(D199="","",LEFT(D199,7)&amp;" &lt;- function(x, …) {ttt_mmm(x, '"&amp;LEFT(D199,3)&amp;"', '"&amp;MID(D199,5,3)&amp;"', …)}"))</f>
        <v>emp_srt &lt;- function(x, …) {ttt_mmm(x, 'emp', 'srt', …)}</v>
      </c>
    </row>
    <row r="200" spans="3:5" x14ac:dyDescent="0.2">
      <c r="C200" t="s">
        <v>946</v>
      </c>
      <c r="E200" t="str">
        <f>IF(LEFT(D200,1)="#",D200,IF(D200="","",LEFT(D200,7)&amp;" &lt;- function(x, …) {ttt_mmm(x, '"&amp;LEFT(D200,3)&amp;"', '"&amp;MID(D200,5,3)&amp;"', …)}"))</f>
        <v/>
      </c>
    </row>
    <row r="201" spans="3:5" x14ac:dyDescent="0.2">
      <c r="C201" t="s">
        <v>947</v>
      </c>
      <c r="D201" t="s">
        <v>503</v>
      </c>
      <c r="E201" t="str">
        <f>IF(LEFT(D201,1)="#",D201,IF(D201="","",LEFT(D201,7)&amp;" &lt;- function(x, …) {ttt_mmm(x, '"&amp;LEFT(D201,3)&amp;"', '"&amp;MID(D201,5,3)&amp;"', …)}"))</f>
        <v>#' @rdname ttt_mmm</v>
      </c>
    </row>
    <row r="202" spans="3:5" x14ac:dyDescent="0.2">
      <c r="C202" t="s">
        <v>948</v>
      </c>
      <c r="D202" t="s">
        <v>0</v>
      </c>
      <c r="E202" t="str">
        <f>IF(LEFT(D202,1)="#",D202,IF(D202="","",LEFT(D202,7)&amp;" &lt;- function(x, …) {ttt_mmm(x, '"&amp;LEFT(D202,3)&amp;"', '"&amp;MID(D202,5,3)&amp;"', …)}"))</f>
        <v>#' @export</v>
      </c>
    </row>
    <row r="203" spans="3:5" x14ac:dyDescent="0.2">
      <c r="C203" t="s">
        <v>949</v>
      </c>
      <c r="D203" t="s">
        <v>500</v>
      </c>
      <c r="E203" t="str">
        <f>IF(LEFT(D203,1)="#",D203,IF(D203="","",LEFT(D203,7)&amp;" &lt;- function(x, …) {ttt_mmm(x, '"&amp;LEFT(D203,3)&amp;"', '"&amp;MID(D203,5,3)&amp;"', …)}"))</f>
        <v>emp_str &lt;- function(x, …) {ttt_mmm(x, 'emp', 'str', …)}</v>
      </c>
    </row>
    <row r="204" spans="3:5" x14ac:dyDescent="0.2">
      <c r="C204" t="s">
        <v>950</v>
      </c>
      <c r="E204" t="str">
        <f>IF(LEFT(D204,1)="#",D204,IF(D204="","",LEFT(D204,7)&amp;" &lt;- function(x, …) {ttt_mmm(x, '"&amp;LEFT(D204,3)&amp;"', '"&amp;MID(D204,5,3)&amp;"', …)}"))</f>
        <v/>
      </c>
    </row>
    <row r="205" spans="3:5" x14ac:dyDescent="0.2">
      <c r="C205" t="s">
        <v>951</v>
      </c>
      <c r="D205" t="s">
        <v>503</v>
      </c>
      <c r="E205" t="str">
        <f>IF(LEFT(D205,1)="#",D205,IF(D205="","",LEFT(D205,7)&amp;" &lt;- function(x, …) {ttt_mmm(x, '"&amp;LEFT(D205,3)&amp;"', '"&amp;MID(D205,5,3)&amp;"', …)}"))</f>
        <v>#' @rdname ttt_mmm</v>
      </c>
    </row>
    <row r="206" spans="3:5" x14ac:dyDescent="0.2">
      <c r="C206" t="s">
        <v>952</v>
      </c>
      <c r="D206" t="s">
        <v>0</v>
      </c>
      <c r="E206" t="str">
        <f>IF(LEFT(D206,1)="#",D206,IF(D206="","",LEFT(D206,7)&amp;" &lt;- function(x, …) {ttt_mmm(x, '"&amp;LEFT(D206,3)&amp;"', '"&amp;MID(D206,5,3)&amp;"', …)}"))</f>
        <v>#' @export</v>
      </c>
    </row>
    <row r="207" spans="3:5" x14ac:dyDescent="0.2">
      <c r="C207" t="s">
        <v>953</v>
      </c>
      <c r="D207" t="s">
        <v>501</v>
      </c>
      <c r="E207" t="str">
        <f>IF(LEFT(D207,1)="#",D207,IF(D207="","",LEFT(D207,7)&amp;" &lt;- function(x, …) {ttt_mmm(x, '"&amp;LEFT(D207,3)&amp;"', '"&amp;MID(D207,5,3)&amp;"', …)}"))</f>
        <v>emp_uno &lt;- function(x, …) {ttt_mmm(x, 'emp', 'uno', …)}</v>
      </c>
    </row>
    <row r="208" spans="3:5" x14ac:dyDescent="0.2">
      <c r="C208" t="s">
        <v>954</v>
      </c>
      <c r="E208" t="str">
        <f>IF(LEFT(D208,1)="#",D208,IF(D208="","",LEFT(D208,7)&amp;" &lt;- function(x, …) {ttt_mmm(x, '"&amp;LEFT(D208,3)&amp;"', '"&amp;MID(D208,5,3)&amp;"', …)}"))</f>
        <v/>
      </c>
    </row>
    <row r="209" spans="3:5" x14ac:dyDescent="0.2">
      <c r="C209" t="s">
        <v>955</v>
      </c>
      <c r="D209" t="s">
        <v>503</v>
      </c>
      <c r="E209" t="str">
        <f>IF(LEFT(D209,1)="#",D209,IF(D209="","",LEFT(D209,7)&amp;" &lt;- function(x, …) {ttt_mmm(x, '"&amp;LEFT(D209,3)&amp;"', '"&amp;MID(D209,5,3)&amp;"', …)}"))</f>
        <v>#' @rdname ttt_mmm</v>
      </c>
    </row>
    <row r="210" spans="3:5" x14ac:dyDescent="0.2">
      <c r="C210" t="s">
        <v>956</v>
      </c>
      <c r="D210" t="s">
        <v>0</v>
      </c>
      <c r="E210" t="str">
        <f>IF(LEFT(D210,1)="#",D210,IF(D210="","",LEFT(D210,7)&amp;" &lt;- function(x, …) {ttt_mmm(x, '"&amp;LEFT(D210,3)&amp;"', '"&amp;MID(D210,5,3)&amp;"', …)}"))</f>
        <v>#' @export</v>
      </c>
    </row>
    <row r="211" spans="3:5" x14ac:dyDescent="0.2">
      <c r="C211" t="s">
        <v>957</v>
      </c>
      <c r="D211" t="s">
        <v>502</v>
      </c>
      <c r="E211" t="str">
        <f>IF(LEFT(D211,1)="#",D211,IF(D211="","",LEFT(D211,7)&amp;" &lt;- function(x, …) {ttt_mmm(x, '"&amp;LEFT(D211,3)&amp;"', '"&amp;MID(D211,5,3)&amp;"', …)}"))</f>
        <v>emp_whl &lt;- function(x, …) {ttt_mmm(x, 'emp', 'whl', …)}</v>
      </c>
    </row>
    <row r="212" spans="3:5" x14ac:dyDescent="0.2">
      <c r="C212" t="s">
        <v>958</v>
      </c>
      <c r="E212" t="str">
        <f>IF(LEFT(D212,1)="#",D212,IF(D212="","",LEFT(D212,7)&amp;" &lt;- function(x, …) {ttt_mmm(x, '"&amp;LEFT(D212,3)&amp;"', '"&amp;MID(D212,5,3)&amp;"', …)}"))</f>
        <v/>
      </c>
    </row>
    <row r="213" spans="3:5" x14ac:dyDescent="0.2">
      <c r="C213" t="s">
        <v>635</v>
      </c>
      <c r="D213" t="s">
        <v>503</v>
      </c>
      <c r="E213" t="str">
        <f>IF(LEFT(D213,1)="#",D213,IF(D213="","",LEFT(D213,7)&amp;" &lt;- function(x, …) {ttt_mmm(x, '"&amp;LEFT(D213,3)&amp;"', '"&amp;MID(D213,5,3)&amp;"', …)}"))</f>
        <v>#' @rdname ttt_mmm</v>
      </c>
    </row>
    <row r="214" spans="3:5" x14ac:dyDescent="0.2">
      <c r="C214" t="s">
        <v>636</v>
      </c>
      <c r="D214" t="s">
        <v>0</v>
      </c>
      <c r="E214" t="str">
        <f>IF(LEFT(D214,1)="#",D214,IF(D214="","",LEFT(D214,7)&amp;" &lt;- function(x, …) {ttt_mmm(x, '"&amp;LEFT(D214,3)&amp;"', '"&amp;MID(D214,5,3)&amp;"', …)}"))</f>
        <v>#' @export</v>
      </c>
    </row>
    <row r="215" spans="3:5" x14ac:dyDescent="0.2">
      <c r="C215" t="s">
        <v>637</v>
      </c>
      <c r="D215" t="s">
        <v>449</v>
      </c>
      <c r="E215" t="str">
        <f>IF(LEFT(D215,1)="#",D215,IF(D215="","",LEFT(D215,7)&amp;" &lt;- function(x, …) {ttt_mmm(x, '"&amp;LEFT(D215,3)&amp;"', '"&amp;MID(D215,5,3)&amp;"', …)}"))</f>
        <v>pop_atm &lt;- function(x, …) {ttt_mmm(x, 'pop', 'atm', …)}</v>
      </c>
    </row>
    <row r="216" spans="3:5" x14ac:dyDescent="0.2">
      <c r="C216" t="s">
        <v>638</v>
      </c>
      <c r="E216" t="str">
        <f>IF(LEFT(D216,1)="#",D216,IF(D216="","",LEFT(D216,7)&amp;" &lt;- function(x, …) {ttt_mmm(x, '"&amp;LEFT(D216,3)&amp;"', '"&amp;MID(D216,5,3)&amp;"', …)}"))</f>
        <v/>
      </c>
    </row>
    <row r="217" spans="3:5" x14ac:dyDescent="0.2">
      <c r="C217" t="s">
        <v>639</v>
      </c>
      <c r="D217" t="s">
        <v>503</v>
      </c>
      <c r="E217" t="str">
        <f>IF(LEFT(D217,1)="#",D217,IF(D217="","",LEFT(D217,7)&amp;" &lt;- function(x, …) {ttt_mmm(x, '"&amp;LEFT(D217,3)&amp;"', '"&amp;MID(D217,5,3)&amp;"', …)}"))</f>
        <v>#' @rdname ttt_mmm</v>
      </c>
    </row>
    <row r="218" spans="3:5" x14ac:dyDescent="0.2">
      <c r="C218" t="s">
        <v>640</v>
      </c>
      <c r="D218" t="s">
        <v>0</v>
      </c>
      <c r="E218" t="str">
        <f>IF(LEFT(D218,1)="#",D218,IF(D218="","",LEFT(D218,7)&amp;" &lt;- function(x, …) {ttt_mmm(x, '"&amp;LEFT(D218,3)&amp;"', '"&amp;MID(D218,5,3)&amp;"', …)}"))</f>
        <v>#' @export</v>
      </c>
    </row>
    <row r="219" spans="3:5" x14ac:dyDescent="0.2">
      <c r="C219" t="s">
        <v>641</v>
      </c>
      <c r="D219" t="s">
        <v>450</v>
      </c>
      <c r="E219" t="str">
        <f>IF(LEFT(D219,1)="#",D219,IF(D219="","",LEFT(D219,7)&amp;" &lt;- function(x, …) {ttt_mmm(x, '"&amp;LEFT(D219,3)&amp;"', '"&amp;MID(D219,5,3)&amp;"', …)}"))</f>
        <v>pop_ch1 &lt;- function(x, …) {ttt_mmm(x, 'pop', 'ch1', …)}</v>
      </c>
    </row>
    <row r="220" spans="3:5" x14ac:dyDescent="0.2">
      <c r="C220" t="s">
        <v>642</v>
      </c>
      <c r="E220" t="str">
        <f>IF(LEFT(D220,1)="#",D220,IF(D220="","",LEFT(D220,7)&amp;" &lt;- function(x, …) {ttt_mmm(x, '"&amp;LEFT(D220,3)&amp;"', '"&amp;MID(D220,5,3)&amp;"', …)}"))</f>
        <v/>
      </c>
    </row>
    <row r="221" spans="3:5" x14ac:dyDescent="0.2">
      <c r="C221" t="s">
        <v>643</v>
      </c>
      <c r="D221" t="s">
        <v>503</v>
      </c>
      <c r="E221" t="str">
        <f>IF(LEFT(D221,1)="#",D221,IF(D221="","",LEFT(D221,7)&amp;" &lt;- function(x, …) {ttt_mmm(x, '"&amp;LEFT(D221,3)&amp;"', '"&amp;MID(D221,5,3)&amp;"', …)}"))</f>
        <v>#' @rdname ttt_mmm</v>
      </c>
    </row>
    <row r="222" spans="3:5" x14ac:dyDescent="0.2">
      <c r="C222" t="s">
        <v>644</v>
      </c>
      <c r="D222" t="s">
        <v>0</v>
      </c>
      <c r="E222" t="str">
        <f>IF(LEFT(D222,1)="#",D222,IF(D222="","",LEFT(D222,7)&amp;" &lt;- function(x, …) {ttt_mmm(x, '"&amp;LEFT(D222,3)&amp;"', '"&amp;MID(D222,5,3)&amp;"', …)}"))</f>
        <v>#' @export</v>
      </c>
    </row>
    <row r="223" spans="3:5" x14ac:dyDescent="0.2">
      <c r="C223" t="s">
        <v>645</v>
      </c>
      <c r="D223" t="s">
        <v>451</v>
      </c>
      <c r="E223" t="str">
        <f>IF(LEFT(D223,1)="#",D223,IF(D223="","",LEFT(D223,7)&amp;" &lt;- function(x, …) {ttt_mmm(x, '"&amp;LEFT(D223,3)&amp;"', '"&amp;MID(D223,5,3)&amp;"', …)}"))</f>
        <v>pop_chr &lt;- function(x, …) {ttt_mmm(x, 'pop', 'chr', …)}</v>
      </c>
    </row>
    <row r="224" spans="3:5" x14ac:dyDescent="0.2">
      <c r="C224" t="s">
        <v>646</v>
      </c>
      <c r="E224" t="str">
        <f>IF(LEFT(D224,1)="#",D224,IF(D224="","",LEFT(D224,7)&amp;" &lt;- function(x, …) {ttt_mmm(x, '"&amp;LEFT(D224,3)&amp;"', '"&amp;MID(D224,5,3)&amp;"', …)}"))</f>
        <v/>
      </c>
    </row>
    <row r="225" spans="3:5" x14ac:dyDescent="0.2">
      <c r="C225" t="s">
        <v>647</v>
      </c>
      <c r="D225" t="s">
        <v>503</v>
      </c>
      <c r="E225" t="str">
        <f>IF(LEFT(D225,1)="#",D225,IF(D225="","",LEFT(D225,7)&amp;" &lt;- function(x, …) {ttt_mmm(x, '"&amp;LEFT(D225,3)&amp;"', '"&amp;MID(D225,5,3)&amp;"', …)}"))</f>
        <v>#' @rdname ttt_mmm</v>
      </c>
    </row>
    <row r="226" spans="3:5" x14ac:dyDescent="0.2">
      <c r="C226" t="s">
        <v>648</v>
      </c>
      <c r="D226" t="s">
        <v>0</v>
      </c>
      <c r="E226" t="str">
        <f>IF(LEFT(D226,1)="#",D226,IF(D226="","",LEFT(D226,7)&amp;" &lt;- function(x, …) {ttt_mmm(x, '"&amp;LEFT(D226,3)&amp;"', '"&amp;MID(D226,5,3)&amp;"', …)}"))</f>
        <v>#' @export</v>
      </c>
    </row>
    <row r="227" spans="3:5" x14ac:dyDescent="0.2">
      <c r="C227" t="s">
        <v>649</v>
      </c>
      <c r="D227" t="s">
        <v>452</v>
      </c>
      <c r="E227" t="str">
        <f>IF(LEFT(D227,1)="#",D227,IF(D227="","",LEFT(D227,7)&amp;" &lt;- function(x, …) {ttt_mmm(x, '"&amp;LEFT(D227,3)&amp;"', '"&amp;MID(D227,5,3)&amp;"', …)}"))</f>
        <v>pop_clr &lt;- function(x, …) {ttt_mmm(x, 'pop', 'clr', …)}</v>
      </c>
    </row>
    <row r="228" spans="3:5" x14ac:dyDescent="0.2">
      <c r="C228" t="s">
        <v>650</v>
      </c>
      <c r="E228" t="str">
        <f>IF(LEFT(D228,1)="#",D228,IF(D228="","",LEFT(D228,7)&amp;" &lt;- function(x, …) {ttt_mmm(x, '"&amp;LEFT(D228,3)&amp;"', '"&amp;MID(D228,5,3)&amp;"', …)}"))</f>
        <v/>
      </c>
    </row>
    <row r="229" spans="3:5" x14ac:dyDescent="0.2">
      <c r="C229" t="s">
        <v>651</v>
      </c>
      <c r="D229" t="s">
        <v>503</v>
      </c>
      <c r="E229" t="str">
        <f>IF(LEFT(D229,1)="#",D229,IF(D229="","",LEFT(D229,7)&amp;" &lt;- function(x, …) {ttt_mmm(x, '"&amp;LEFT(D229,3)&amp;"', '"&amp;MID(D229,5,3)&amp;"', …)}"))</f>
        <v>#' @rdname ttt_mmm</v>
      </c>
    </row>
    <row r="230" spans="3:5" x14ac:dyDescent="0.2">
      <c r="C230" t="s">
        <v>652</v>
      </c>
      <c r="D230" t="s">
        <v>0</v>
      </c>
      <c r="E230" t="str">
        <f>IF(LEFT(D230,1)="#",D230,IF(D230="","",LEFT(D230,7)&amp;" &lt;- function(x, …) {ttt_mmm(x, '"&amp;LEFT(D230,3)&amp;"', '"&amp;MID(D230,5,3)&amp;"', …)}"))</f>
        <v>#' @export</v>
      </c>
    </row>
    <row r="231" spans="3:5" x14ac:dyDescent="0.2">
      <c r="C231" t="s">
        <v>653</v>
      </c>
      <c r="D231" t="s">
        <v>453</v>
      </c>
      <c r="E231" t="str">
        <f>IF(LEFT(D231,1)="#",D231,IF(D231="","",LEFT(D231,7)&amp;" &lt;- function(x, …) {ttt_mmm(x, '"&amp;LEFT(D231,3)&amp;"', '"&amp;MID(D231,5,3)&amp;"', …)}"))</f>
        <v>pop_evn &lt;- function(x, …) {ttt_mmm(x, 'pop', 'evn', …)}</v>
      </c>
    </row>
    <row r="232" spans="3:5" x14ac:dyDescent="0.2">
      <c r="C232" t="s">
        <v>654</v>
      </c>
      <c r="E232" t="str">
        <f>IF(LEFT(D232,1)="#",D232,IF(D232="","",LEFT(D232,7)&amp;" &lt;- function(x, …) {ttt_mmm(x, '"&amp;LEFT(D232,3)&amp;"', '"&amp;MID(D232,5,3)&amp;"', …)}"))</f>
        <v/>
      </c>
    </row>
    <row r="233" spans="3:5" x14ac:dyDescent="0.2">
      <c r="C233" t="s">
        <v>655</v>
      </c>
      <c r="D233" t="s">
        <v>503</v>
      </c>
      <c r="E233" t="str">
        <f>IF(LEFT(D233,1)="#",D233,IF(D233="","",LEFT(D233,7)&amp;" &lt;- function(x, …) {ttt_mmm(x, '"&amp;LEFT(D233,3)&amp;"', '"&amp;MID(D233,5,3)&amp;"', …)}"))</f>
        <v>#' @rdname ttt_mmm</v>
      </c>
    </row>
    <row r="234" spans="3:5" x14ac:dyDescent="0.2">
      <c r="C234" t="s">
        <v>656</v>
      </c>
      <c r="D234" t="s">
        <v>0</v>
      </c>
      <c r="E234" t="str">
        <f>IF(LEFT(D234,1)="#",D234,IF(D234="","",LEFT(D234,7)&amp;" &lt;- function(x, …) {ttt_mmm(x, '"&amp;LEFT(D234,3)&amp;"', '"&amp;MID(D234,5,3)&amp;"', …)}"))</f>
        <v>#' @export</v>
      </c>
    </row>
    <row r="235" spans="3:5" x14ac:dyDescent="0.2">
      <c r="C235" t="s">
        <v>657</v>
      </c>
      <c r="D235" t="s">
        <v>454</v>
      </c>
      <c r="E235" t="str">
        <f>IF(LEFT(D235,1)="#",D235,IF(D235="","",LEFT(D235,7)&amp;" &lt;- function(x, …) {ttt_mmm(x, '"&amp;LEFT(D235,3)&amp;"', '"&amp;MID(D235,5,3)&amp;"', …)}"))</f>
        <v>pop_fac &lt;- function(x, …) {ttt_mmm(x, 'pop', 'fac', …)}</v>
      </c>
    </row>
    <row r="236" spans="3:5" x14ac:dyDescent="0.2">
      <c r="C236" t="s">
        <v>658</v>
      </c>
      <c r="E236" t="str">
        <f>IF(LEFT(D236,1)="#",D236,IF(D236="","",LEFT(D236,7)&amp;" &lt;- function(x, …) {ttt_mmm(x, '"&amp;LEFT(D236,3)&amp;"', '"&amp;MID(D236,5,3)&amp;"', …)}"))</f>
        <v/>
      </c>
    </row>
    <row r="237" spans="3:5" x14ac:dyDescent="0.2">
      <c r="C237" t="s">
        <v>659</v>
      </c>
      <c r="D237" t="s">
        <v>503</v>
      </c>
      <c r="E237" t="str">
        <f>IF(LEFT(D237,1)="#",D237,IF(D237="","",LEFT(D237,7)&amp;" &lt;- function(x, …) {ttt_mmm(x, '"&amp;LEFT(D237,3)&amp;"', '"&amp;MID(D237,5,3)&amp;"', …)}"))</f>
        <v>#' @rdname ttt_mmm</v>
      </c>
    </row>
    <row r="238" spans="3:5" x14ac:dyDescent="0.2">
      <c r="C238" t="s">
        <v>660</v>
      </c>
      <c r="D238" t="s">
        <v>0</v>
      </c>
      <c r="E238" t="str">
        <f>IF(LEFT(D238,1)="#",D238,IF(D238="","",LEFT(D238,7)&amp;" &lt;- function(x, …) {ttt_mmm(x, '"&amp;LEFT(D238,3)&amp;"', '"&amp;MID(D238,5,3)&amp;"', …)}"))</f>
        <v>#' @export</v>
      </c>
    </row>
    <row r="239" spans="3:5" x14ac:dyDescent="0.2">
      <c r="C239" t="s">
        <v>661</v>
      </c>
      <c r="D239" t="s">
        <v>455</v>
      </c>
      <c r="E239" t="str">
        <f>IF(LEFT(D239,1)="#",D239,IF(D239="","",LEFT(D239,7)&amp;" &lt;- function(x, …) {ttt_mmm(x, '"&amp;LEFT(D239,3)&amp;"', '"&amp;MID(D239,5,3)&amp;"', …)}"))</f>
        <v>pop_frc &lt;- function(x, …) {ttt_mmm(x, 'pop', 'frc', …)}</v>
      </c>
    </row>
    <row r="240" spans="3:5" x14ac:dyDescent="0.2">
      <c r="C240" t="s">
        <v>662</v>
      </c>
      <c r="E240" t="str">
        <f>IF(LEFT(D240,1)="#",D240,IF(D240="","",LEFT(D240,7)&amp;" &lt;- function(x, …) {ttt_mmm(x, '"&amp;LEFT(D240,3)&amp;"', '"&amp;MID(D240,5,3)&amp;"', …)}"))</f>
        <v/>
      </c>
    </row>
    <row r="241" spans="3:5" x14ac:dyDescent="0.2">
      <c r="C241" t="s">
        <v>663</v>
      </c>
      <c r="D241" t="s">
        <v>503</v>
      </c>
      <c r="E241" t="str">
        <f>IF(LEFT(D241,1)="#",D241,IF(D241="","",LEFT(D241,7)&amp;" &lt;- function(x, …) {ttt_mmm(x, '"&amp;LEFT(D241,3)&amp;"', '"&amp;MID(D241,5,3)&amp;"', …)}"))</f>
        <v>#' @rdname ttt_mmm</v>
      </c>
    </row>
    <row r="242" spans="3:5" x14ac:dyDescent="0.2">
      <c r="C242" t="s">
        <v>664</v>
      </c>
      <c r="D242" t="s">
        <v>0</v>
      </c>
      <c r="E242" t="str">
        <f>IF(LEFT(D242,1)="#",D242,IF(D242="","",LEFT(D242,7)&amp;" &lt;- function(x, …) {ttt_mmm(x, '"&amp;LEFT(D242,3)&amp;"', '"&amp;MID(D242,5,3)&amp;"', …)}"))</f>
        <v>#' @export</v>
      </c>
    </row>
    <row r="243" spans="3:5" x14ac:dyDescent="0.2">
      <c r="C243" t="s">
        <v>665</v>
      </c>
      <c r="D243" t="s">
        <v>456</v>
      </c>
      <c r="E243" t="str">
        <f>IF(LEFT(D243,1)="#",D243,IF(D243="","",LEFT(D243,7)&amp;" &lt;- function(x, …) {ttt_mmm(x, '"&amp;LEFT(D243,3)&amp;"', '"&amp;MID(D243,5,3)&amp;"', …)}"))</f>
        <v>pop_ind &lt;- function(x, …) {ttt_mmm(x, 'pop', 'ind', …)}</v>
      </c>
    </row>
    <row r="244" spans="3:5" x14ac:dyDescent="0.2">
      <c r="C244" t="s">
        <v>666</v>
      </c>
      <c r="E244" t="str">
        <f>IF(LEFT(D244,1)="#",D244,IF(D244="","",LEFT(D244,7)&amp;" &lt;- function(x, …) {ttt_mmm(x, '"&amp;LEFT(D244,3)&amp;"', '"&amp;MID(D244,5,3)&amp;"', …)}"))</f>
        <v/>
      </c>
    </row>
    <row r="245" spans="3:5" x14ac:dyDescent="0.2">
      <c r="C245" t="s">
        <v>667</v>
      </c>
      <c r="D245" t="s">
        <v>503</v>
      </c>
      <c r="E245" t="str">
        <f>IF(LEFT(D245,1)="#",D245,IF(D245="","",LEFT(D245,7)&amp;" &lt;- function(x, …) {ttt_mmm(x, '"&amp;LEFT(D245,3)&amp;"', '"&amp;MID(D245,5,3)&amp;"', …)}"))</f>
        <v>#' @rdname ttt_mmm</v>
      </c>
    </row>
    <row r="246" spans="3:5" x14ac:dyDescent="0.2">
      <c r="C246" t="s">
        <v>668</v>
      </c>
      <c r="D246" t="s">
        <v>0</v>
      </c>
      <c r="E246" t="str">
        <f>IF(LEFT(D246,1)="#",D246,IF(D246="","",LEFT(D246,7)&amp;" &lt;- function(x, …) {ttt_mmm(x, '"&amp;LEFT(D246,3)&amp;"', '"&amp;MID(D246,5,3)&amp;"', …)}"))</f>
        <v>#' @export</v>
      </c>
    </row>
    <row r="247" spans="3:5" x14ac:dyDescent="0.2">
      <c r="C247" t="s">
        <v>669</v>
      </c>
      <c r="D247" t="s">
        <v>457</v>
      </c>
      <c r="E247" t="str">
        <f>IF(LEFT(D247,1)="#",D247,IF(D247="","",LEFT(D247,7)&amp;" &lt;- function(x, …) {ttt_mmm(x, '"&amp;LEFT(D247,3)&amp;"', '"&amp;MID(D247,5,3)&amp;"', …)}"))</f>
        <v>pop_lgl &lt;- function(x, …) {ttt_mmm(x, 'pop', 'lgl', …)}</v>
      </c>
    </row>
    <row r="248" spans="3:5" x14ac:dyDescent="0.2">
      <c r="C248" t="s">
        <v>670</v>
      </c>
      <c r="E248" t="str">
        <f>IF(LEFT(D248,1)="#",D248,IF(D248="","",LEFT(D248,7)&amp;" &lt;- function(x, …) {ttt_mmm(x, '"&amp;LEFT(D248,3)&amp;"', '"&amp;MID(D248,5,3)&amp;"', …)}"))</f>
        <v/>
      </c>
    </row>
    <row r="249" spans="3:5" x14ac:dyDescent="0.2">
      <c r="C249" t="s">
        <v>671</v>
      </c>
      <c r="D249" t="s">
        <v>503</v>
      </c>
      <c r="E249" t="str">
        <f>IF(LEFT(D249,1)="#",D249,IF(D249="","",LEFT(D249,7)&amp;" &lt;- function(x, …) {ttt_mmm(x, '"&amp;LEFT(D249,3)&amp;"', '"&amp;MID(D249,5,3)&amp;"', …)}"))</f>
        <v>#' @rdname ttt_mmm</v>
      </c>
    </row>
    <row r="250" spans="3:5" x14ac:dyDescent="0.2">
      <c r="C250" t="s">
        <v>672</v>
      </c>
      <c r="D250" t="s">
        <v>0</v>
      </c>
      <c r="E250" t="str">
        <f>IF(LEFT(D250,1)="#",D250,IF(D250="","",LEFT(D250,7)&amp;" &lt;- function(x, …) {ttt_mmm(x, '"&amp;LEFT(D250,3)&amp;"', '"&amp;MID(D250,5,3)&amp;"', …)}"))</f>
        <v>#' @export</v>
      </c>
    </row>
    <row r="251" spans="3:5" x14ac:dyDescent="0.2">
      <c r="C251" t="s">
        <v>673</v>
      </c>
      <c r="D251" t="s">
        <v>458</v>
      </c>
      <c r="E251" t="str">
        <f>IF(LEFT(D251,1)="#",D251,IF(D251="","",LEFT(D251,7)&amp;" &lt;- function(x, …) {ttt_mmm(x, '"&amp;LEFT(D251,3)&amp;"', '"&amp;MID(D251,5,3)&amp;"', …)}"))</f>
        <v>pop_neg &lt;- function(x, …) {ttt_mmm(x, 'pop', 'neg', …)}</v>
      </c>
    </row>
    <row r="252" spans="3:5" x14ac:dyDescent="0.2">
      <c r="C252" t="s">
        <v>674</v>
      </c>
      <c r="E252" t="str">
        <f>IF(LEFT(D252,1)="#",D252,IF(D252="","",LEFT(D252,7)&amp;" &lt;- function(x, …) {ttt_mmm(x, '"&amp;LEFT(D252,3)&amp;"', '"&amp;MID(D252,5,3)&amp;"', …)}"))</f>
        <v/>
      </c>
    </row>
    <row r="253" spans="3:5" x14ac:dyDescent="0.2">
      <c r="C253" t="s">
        <v>675</v>
      </c>
      <c r="D253" t="s">
        <v>503</v>
      </c>
      <c r="E253" t="str">
        <f>IF(LEFT(D253,1)="#",D253,IF(D253="","",LEFT(D253,7)&amp;" &lt;- function(x, …) {ttt_mmm(x, '"&amp;LEFT(D253,3)&amp;"', '"&amp;MID(D253,5,3)&amp;"', …)}"))</f>
        <v>#' @rdname ttt_mmm</v>
      </c>
    </row>
    <row r="254" spans="3:5" x14ac:dyDescent="0.2">
      <c r="C254" t="s">
        <v>676</v>
      </c>
      <c r="D254" t="s">
        <v>0</v>
      </c>
      <c r="E254" t="str">
        <f>IF(LEFT(D254,1)="#",D254,IF(D254="","",LEFT(D254,7)&amp;" &lt;- function(x, …) {ttt_mmm(x, '"&amp;LEFT(D254,3)&amp;"', '"&amp;MID(D254,5,3)&amp;"', …)}"))</f>
        <v>#' @export</v>
      </c>
    </row>
    <row r="255" spans="3:5" x14ac:dyDescent="0.2">
      <c r="C255" t="s">
        <v>677</v>
      </c>
      <c r="D255" t="s">
        <v>459</v>
      </c>
      <c r="E255" t="str">
        <f>IF(LEFT(D255,1)="#",D255,IF(D255="","",LEFT(D255,7)&amp;" &lt;- function(x, …) {ttt_mmm(x, '"&amp;LEFT(D255,3)&amp;"', '"&amp;MID(D255,5,3)&amp;"', …)}"))</f>
        <v>pop_ngw &lt;- function(x, …) {ttt_mmm(x, 'pop', 'ngw', …)}</v>
      </c>
    </row>
    <row r="256" spans="3:5" x14ac:dyDescent="0.2">
      <c r="C256" t="s">
        <v>678</v>
      </c>
      <c r="E256" t="str">
        <f>IF(LEFT(D256,1)="#",D256,IF(D256="","",LEFT(D256,7)&amp;" &lt;- function(x, …) {ttt_mmm(x, '"&amp;LEFT(D256,3)&amp;"', '"&amp;MID(D256,5,3)&amp;"', …)}"))</f>
        <v/>
      </c>
    </row>
    <row r="257" spans="3:5" x14ac:dyDescent="0.2">
      <c r="C257" t="s">
        <v>679</v>
      </c>
      <c r="D257" t="s">
        <v>503</v>
      </c>
      <c r="E257" t="str">
        <f>IF(LEFT(D257,1)="#",D257,IF(D257="","",LEFT(D257,7)&amp;" &lt;- function(x, …) {ttt_mmm(x, '"&amp;LEFT(D257,3)&amp;"', '"&amp;MID(D257,5,3)&amp;"', …)}"))</f>
        <v>#' @rdname ttt_mmm</v>
      </c>
    </row>
    <row r="258" spans="3:5" x14ac:dyDescent="0.2">
      <c r="C258" t="s">
        <v>680</v>
      </c>
      <c r="D258" t="s">
        <v>0</v>
      </c>
      <c r="E258" t="str">
        <f>IF(LEFT(D258,1)="#",D258,IF(D258="","",LEFT(D258,7)&amp;" &lt;- function(x, …) {ttt_mmm(x, '"&amp;LEFT(D258,3)&amp;"', '"&amp;MID(D258,5,3)&amp;"', …)}"))</f>
        <v>#' @export</v>
      </c>
    </row>
    <row r="259" spans="3:5" x14ac:dyDescent="0.2">
      <c r="C259" t="s">
        <v>681</v>
      </c>
      <c r="D259" t="s">
        <v>460</v>
      </c>
      <c r="E259" t="str">
        <f>IF(LEFT(D259,1)="#",D259,IF(D259="","",LEFT(D259,7)&amp;" &lt;- function(x, …) {ttt_mmm(x, '"&amp;LEFT(D259,3)&amp;"', '"&amp;MID(D259,5,3)&amp;"', …)}"))</f>
        <v>pop_nng &lt;- function(x, …) {ttt_mmm(x, 'pop', 'nng', …)}</v>
      </c>
    </row>
    <row r="260" spans="3:5" x14ac:dyDescent="0.2">
      <c r="C260" t="s">
        <v>682</v>
      </c>
      <c r="E260" t="str">
        <f>IF(LEFT(D260,1)="#",D260,IF(D260="","",LEFT(D260,7)&amp;" &lt;- function(x, …) {ttt_mmm(x, '"&amp;LEFT(D260,3)&amp;"', '"&amp;MID(D260,5,3)&amp;"', …)}"))</f>
        <v/>
      </c>
    </row>
    <row r="261" spans="3:5" x14ac:dyDescent="0.2">
      <c r="C261" t="s">
        <v>683</v>
      </c>
      <c r="D261" t="s">
        <v>503</v>
      </c>
      <c r="E261" t="str">
        <f>IF(LEFT(D261,1)="#",D261,IF(D261="","",LEFT(D261,7)&amp;" &lt;- function(x, …) {ttt_mmm(x, '"&amp;LEFT(D261,3)&amp;"', '"&amp;MID(D261,5,3)&amp;"', …)}"))</f>
        <v>#' @rdname ttt_mmm</v>
      </c>
    </row>
    <row r="262" spans="3:5" x14ac:dyDescent="0.2">
      <c r="C262" t="s">
        <v>684</v>
      </c>
      <c r="D262" t="s">
        <v>0</v>
      </c>
      <c r="E262" t="str">
        <f>IF(LEFT(D262,1)="#",D262,IF(D262="","",LEFT(D262,7)&amp;" &lt;- function(x, …) {ttt_mmm(x, '"&amp;LEFT(D262,3)&amp;"', '"&amp;MID(D262,5,3)&amp;"', …)}"))</f>
        <v>#' @export</v>
      </c>
    </row>
    <row r="263" spans="3:5" x14ac:dyDescent="0.2">
      <c r="C263" t="s">
        <v>685</v>
      </c>
      <c r="D263" t="s">
        <v>461</v>
      </c>
      <c r="E263" t="str">
        <f>IF(LEFT(D263,1)="#",D263,IF(D263="","",LEFT(D263,7)&amp;" &lt;- function(x, …) {ttt_mmm(x, '"&amp;LEFT(D263,3)&amp;"', '"&amp;MID(D263,5,3)&amp;"', …)}"))</f>
        <v>pop_nnw &lt;- function(x, …) {ttt_mmm(x, 'pop', 'nnw', …)}</v>
      </c>
    </row>
    <row r="264" spans="3:5" x14ac:dyDescent="0.2">
      <c r="C264" t="s">
        <v>686</v>
      </c>
      <c r="E264" t="str">
        <f>IF(LEFT(D264,1)="#",D264,IF(D264="","",LEFT(D264,7)&amp;" &lt;- function(x, …) {ttt_mmm(x, '"&amp;LEFT(D264,3)&amp;"', '"&amp;MID(D264,5,3)&amp;"', …)}"))</f>
        <v/>
      </c>
    </row>
    <row r="265" spans="3:5" x14ac:dyDescent="0.2">
      <c r="C265" t="s">
        <v>687</v>
      </c>
      <c r="D265" t="s">
        <v>503</v>
      </c>
      <c r="E265" t="str">
        <f>IF(LEFT(D265,1)="#",D265,IF(D265="","",LEFT(D265,7)&amp;" &lt;- function(x, …) {ttt_mmm(x, '"&amp;LEFT(D265,3)&amp;"', '"&amp;MID(D265,5,3)&amp;"', …)}"))</f>
        <v>#' @rdname ttt_mmm</v>
      </c>
    </row>
    <row r="266" spans="3:5" x14ac:dyDescent="0.2">
      <c r="C266" t="s">
        <v>688</v>
      </c>
      <c r="D266" t="s">
        <v>0</v>
      </c>
      <c r="E266" t="str">
        <f>IF(LEFT(D266,1)="#",D266,IF(D266="","",LEFT(D266,7)&amp;" &lt;- function(x, …) {ttt_mmm(x, '"&amp;LEFT(D266,3)&amp;"', '"&amp;MID(D266,5,3)&amp;"', …)}"))</f>
        <v>#' @export</v>
      </c>
    </row>
    <row r="267" spans="3:5" x14ac:dyDescent="0.2">
      <c r="C267" t="s">
        <v>689</v>
      </c>
      <c r="D267" t="s">
        <v>462</v>
      </c>
      <c r="E267" t="str">
        <f>IF(LEFT(D267,1)="#",D267,IF(D267="","",LEFT(D267,7)&amp;" &lt;- function(x, …) {ttt_mmm(x, '"&amp;LEFT(D267,3)&amp;"', '"&amp;MID(D267,5,3)&amp;"', …)}"))</f>
        <v>pop_nps &lt;- function(x, …) {ttt_mmm(x, 'pop', 'nps', …)}</v>
      </c>
    </row>
    <row r="268" spans="3:5" x14ac:dyDescent="0.2">
      <c r="C268" t="s">
        <v>690</v>
      </c>
      <c r="E268" t="str">
        <f>IF(LEFT(D268,1)="#",D268,IF(D268="","",LEFT(D268,7)&amp;" &lt;- function(x, …) {ttt_mmm(x, '"&amp;LEFT(D268,3)&amp;"', '"&amp;MID(D268,5,3)&amp;"', …)}"))</f>
        <v/>
      </c>
    </row>
    <row r="269" spans="3:5" x14ac:dyDescent="0.2">
      <c r="C269" t="s">
        <v>691</v>
      </c>
      <c r="D269" t="s">
        <v>503</v>
      </c>
      <c r="E269" t="str">
        <f>IF(LEFT(D269,1)="#",D269,IF(D269="","",LEFT(D269,7)&amp;" &lt;- function(x, …) {ttt_mmm(x, '"&amp;LEFT(D269,3)&amp;"', '"&amp;MID(D269,5,3)&amp;"', …)}"))</f>
        <v>#' @rdname ttt_mmm</v>
      </c>
    </row>
    <row r="270" spans="3:5" x14ac:dyDescent="0.2">
      <c r="C270" t="s">
        <v>692</v>
      </c>
      <c r="D270" t="s">
        <v>0</v>
      </c>
      <c r="E270" t="str">
        <f>IF(LEFT(D270,1)="#",D270,IF(D270="","",LEFT(D270,7)&amp;" &lt;- function(x, …) {ttt_mmm(x, '"&amp;LEFT(D270,3)&amp;"', '"&amp;MID(D270,5,3)&amp;"', …)}"))</f>
        <v>#' @export</v>
      </c>
    </row>
    <row r="271" spans="3:5" x14ac:dyDescent="0.2">
      <c r="C271" t="s">
        <v>693</v>
      </c>
      <c r="D271" t="s">
        <v>463</v>
      </c>
      <c r="E271" t="str">
        <f>IF(LEFT(D271,1)="#",D271,IF(D271="","",LEFT(D271,7)&amp;" &lt;- function(x, …) {ttt_mmm(x, '"&amp;LEFT(D271,3)&amp;"', '"&amp;MID(D271,5,3)&amp;"', …)}"))</f>
        <v>pop_npw &lt;- function(x, …) {ttt_mmm(x, 'pop', 'npw', …)}</v>
      </c>
    </row>
    <row r="272" spans="3:5" x14ac:dyDescent="0.2">
      <c r="C272" t="s">
        <v>694</v>
      </c>
      <c r="E272" t="str">
        <f>IF(LEFT(D272,1)="#",D272,IF(D272="","",LEFT(D272,7)&amp;" &lt;- function(x, …) {ttt_mmm(x, '"&amp;LEFT(D272,3)&amp;"', '"&amp;MID(D272,5,3)&amp;"', …)}"))</f>
        <v/>
      </c>
    </row>
    <row r="273" spans="3:5" x14ac:dyDescent="0.2">
      <c r="C273" t="s">
        <v>695</v>
      </c>
      <c r="D273" t="s">
        <v>503</v>
      </c>
      <c r="E273" t="str">
        <f>IF(LEFT(D273,1)="#",D273,IF(D273="","",LEFT(D273,7)&amp;" &lt;- function(x, …) {ttt_mmm(x, '"&amp;LEFT(D273,3)&amp;"', '"&amp;MID(D273,5,3)&amp;"', …)}"))</f>
        <v>#' @rdname ttt_mmm</v>
      </c>
    </row>
    <row r="274" spans="3:5" x14ac:dyDescent="0.2">
      <c r="C274" t="s">
        <v>696</v>
      </c>
      <c r="D274" t="s">
        <v>0</v>
      </c>
      <c r="E274" t="str">
        <f>IF(LEFT(D274,1)="#",D274,IF(D274="","",LEFT(D274,7)&amp;" &lt;- function(x, …) {ttt_mmm(x, '"&amp;LEFT(D274,3)&amp;"', '"&amp;MID(D274,5,3)&amp;"', …)}"))</f>
        <v>#' @export</v>
      </c>
    </row>
    <row r="275" spans="3:5" x14ac:dyDescent="0.2">
      <c r="C275" t="s">
        <v>697</v>
      </c>
      <c r="D275" t="s">
        <v>464</v>
      </c>
      <c r="E275" t="str">
        <f>IF(LEFT(D275,1)="#",D275,IF(D275="","",LEFT(D275,7)&amp;" &lt;- function(x, …) {ttt_mmm(x, '"&amp;LEFT(D275,3)&amp;"', '"&amp;MID(D275,5,3)&amp;"', …)}"))</f>
        <v>pop_nst &lt;- function(x, …) {ttt_mmm(x, 'pop', 'nst', …)}</v>
      </c>
    </row>
    <row r="276" spans="3:5" x14ac:dyDescent="0.2">
      <c r="C276" t="s">
        <v>698</v>
      </c>
      <c r="E276" t="str">
        <f>IF(LEFT(D276,1)="#",D276,IF(D276="","",LEFT(D276,7)&amp;" &lt;- function(x, …) {ttt_mmm(x, '"&amp;LEFT(D276,3)&amp;"', '"&amp;MID(D276,5,3)&amp;"', …)}"))</f>
        <v/>
      </c>
    </row>
    <row r="277" spans="3:5" x14ac:dyDescent="0.2">
      <c r="C277" t="s">
        <v>699</v>
      </c>
      <c r="D277" t="s">
        <v>503</v>
      </c>
      <c r="E277" t="str">
        <f>IF(LEFT(D277,1)="#",D277,IF(D277="","",LEFT(D277,7)&amp;" &lt;- function(x, …) {ttt_mmm(x, '"&amp;LEFT(D277,3)&amp;"', '"&amp;MID(D277,5,3)&amp;"', …)}"))</f>
        <v>#' @rdname ttt_mmm</v>
      </c>
    </row>
    <row r="278" spans="3:5" x14ac:dyDescent="0.2">
      <c r="C278" t="s">
        <v>700</v>
      </c>
      <c r="D278" t="s">
        <v>0</v>
      </c>
      <c r="E278" t="str">
        <f>IF(LEFT(D278,1)="#",D278,IF(D278="","",LEFT(D278,7)&amp;" &lt;- function(x, …) {ttt_mmm(x, '"&amp;LEFT(D278,3)&amp;"', '"&amp;MID(D278,5,3)&amp;"', …)}"))</f>
        <v>#' @export</v>
      </c>
    </row>
    <row r="279" spans="3:5" x14ac:dyDescent="0.2">
      <c r="C279" t="s">
        <v>701</v>
      </c>
      <c r="D279" t="s">
        <v>465</v>
      </c>
      <c r="E279" t="str">
        <f>IF(LEFT(D279,1)="#",D279,IF(D279="","",LEFT(D279,7)&amp;" &lt;- function(x, …) {ttt_mmm(x, '"&amp;LEFT(D279,3)&amp;"', '"&amp;MID(D279,5,3)&amp;"', …)}"))</f>
        <v>pop_num &lt;- function(x, …) {ttt_mmm(x, 'pop', 'num', …)}</v>
      </c>
    </row>
    <row r="280" spans="3:5" x14ac:dyDescent="0.2">
      <c r="C280" t="s">
        <v>702</v>
      </c>
      <c r="E280" t="str">
        <f>IF(LEFT(D280,1)="#",D280,IF(D280="","",LEFT(D280,7)&amp;" &lt;- function(x, …) {ttt_mmm(x, '"&amp;LEFT(D280,3)&amp;"', '"&amp;MID(D280,5,3)&amp;"', …)}"))</f>
        <v/>
      </c>
    </row>
    <row r="281" spans="3:5" x14ac:dyDescent="0.2">
      <c r="C281" t="s">
        <v>703</v>
      </c>
      <c r="D281" t="s">
        <v>503</v>
      </c>
      <c r="E281" t="str">
        <f>IF(LEFT(D281,1)="#",D281,IF(D281="","",LEFT(D281,7)&amp;" &lt;- function(x, …) {ttt_mmm(x, '"&amp;LEFT(D281,3)&amp;"', '"&amp;MID(D281,5,3)&amp;"', …)}"))</f>
        <v>#' @rdname ttt_mmm</v>
      </c>
    </row>
    <row r="282" spans="3:5" x14ac:dyDescent="0.2">
      <c r="C282" t="s">
        <v>704</v>
      </c>
      <c r="D282" t="s">
        <v>0</v>
      </c>
      <c r="E282" t="str">
        <f>IF(LEFT(D282,1)="#",D282,IF(D282="","",LEFT(D282,7)&amp;" &lt;- function(x, …) {ttt_mmm(x, '"&amp;LEFT(D282,3)&amp;"', '"&amp;MID(D282,5,3)&amp;"', …)}"))</f>
        <v>#' @export</v>
      </c>
    </row>
    <row r="283" spans="3:5" x14ac:dyDescent="0.2">
      <c r="C283" t="s">
        <v>705</v>
      </c>
      <c r="D283" t="s">
        <v>466</v>
      </c>
      <c r="E283" t="str">
        <f>IF(LEFT(D283,1)="#",D283,IF(D283="","",LEFT(D283,7)&amp;" &lt;- function(x, …) {ttt_mmm(x, '"&amp;LEFT(D283,3)&amp;"', '"&amp;MID(D283,5,3)&amp;"', …)}"))</f>
        <v>pop_odd &lt;- function(x, …) {ttt_mmm(x, 'pop', 'odd', …)}</v>
      </c>
    </row>
    <row r="284" spans="3:5" x14ac:dyDescent="0.2">
      <c r="C284" t="s">
        <v>706</v>
      </c>
      <c r="E284" t="str">
        <f>IF(LEFT(D284,1)="#",D284,IF(D284="","",LEFT(D284,7)&amp;" &lt;- function(x, …) {ttt_mmm(x, '"&amp;LEFT(D284,3)&amp;"', '"&amp;MID(D284,5,3)&amp;"', …)}"))</f>
        <v/>
      </c>
    </row>
    <row r="285" spans="3:5" x14ac:dyDescent="0.2">
      <c r="C285" t="s">
        <v>707</v>
      </c>
      <c r="D285" t="s">
        <v>503</v>
      </c>
      <c r="E285" t="str">
        <f>IF(LEFT(D285,1)="#",D285,IF(D285="","",LEFT(D285,7)&amp;" &lt;- function(x, …) {ttt_mmm(x, '"&amp;LEFT(D285,3)&amp;"', '"&amp;MID(D285,5,3)&amp;"', …)}"))</f>
        <v>#' @rdname ttt_mmm</v>
      </c>
    </row>
    <row r="286" spans="3:5" x14ac:dyDescent="0.2">
      <c r="C286" t="s">
        <v>708</v>
      </c>
      <c r="D286" t="s">
        <v>0</v>
      </c>
      <c r="E286" t="str">
        <f>IF(LEFT(D286,1)="#",D286,IF(D286="","",LEFT(D286,7)&amp;" &lt;- function(x, …) {ttt_mmm(x, '"&amp;LEFT(D286,3)&amp;"', '"&amp;MID(D286,5,3)&amp;"', …)}"))</f>
        <v>#' @export</v>
      </c>
    </row>
    <row r="287" spans="3:5" x14ac:dyDescent="0.2">
      <c r="C287" t="s">
        <v>709</v>
      </c>
      <c r="D287" t="s">
        <v>467</v>
      </c>
      <c r="E287" t="str">
        <f>IF(LEFT(D287,1)="#",D287,IF(D287="","",LEFT(D287,7)&amp;" &lt;- function(x, …) {ttt_mmm(x, '"&amp;LEFT(D287,3)&amp;"', '"&amp;MID(D287,5,3)&amp;"', …)}"))</f>
        <v>pop_ord &lt;- function(x, …) {ttt_mmm(x, 'pop', 'ord', …)}</v>
      </c>
    </row>
    <row r="288" spans="3:5" x14ac:dyDescent="0.2">
      <c r="C288" t="s">
        <v>710</v>
      </c>
      <c r="E288" t="str">
        <f>IF(LEFT(D288,1)="#",D288,IF(D288="","",LEFT(D288,7)&amp;" &lt;- function(x, …) {ttt_mmm(x, '"&amp;LEFT(D288,3)&amp;"', '"&amp;MID(D288,5,3)&amp;"', …)}"))</f>
        <v/>
      </c>
    </row>
    <row r="289" spans="3:5" x14ac:dyDescent="0.2">
      <c r="C289" t="s">
        <v>711</v>
      </c>
      <c r="D289" t="s">
        <v>503</v>
      </c>
      <c r="E289" t="str">
        <f>IF(LEFT(D289,1)="#",D289,IF(D289="","",LEFT(D289,7)&amp;" &lt;- function(x, …) {ttt_mmm(x, '"&amp;LEFT(D289,3)&amp;"', '"&amp;MID(D289,5,3)&amp;"', …)}"))</f>
        <v>#' @rdname ttt_mmm</v>
      </c>
    </row>
    <row r="290" spans="3:5" x14ac:dyDescent="0.2">
      <c r="C290" t="s">
        <v>712</v>
      </c>
      <c r="D290" t="s">
        <v>0</v>
      </c>
      <c r="E290" t="str">
        <f>IF(LEFT(D290,1)="#",D290,IF(D290="","",LEFT(D290,7)&amp;" &lt;- function(x, …) {ttt_mmm(x, '"&amp;LEFT(D290,3)&amp;"', '"&amp;MID(D290,5,3)&amp;"', …)}"))</f>
        <v>#' @export</v>
      </c>
    </row>
    <row r="291" spans="3:5" x14ac:dyDescent="0.2">
      <c r="C291" t="s">
        <v>713</v>
      </c>
      <c r="D291" t="s">
        <v>468</v>
      </c>
      <c r="E291" t="str">
        <f>IF(LEFT(D291,1)="#",D291,IF(D291="","",LEFT(D291,7)&amp;" &lt;- function(x, …) {ttt_mmm(x, '"&amp;LEFT(D291,3)&amp;"', '"&amp;MID(D291,5,3)&amp;"', …)}"))</f>
        <v>pop_pct &lt;- function(x, …) {ttt_mmm(x, 'pop', 'pct', …)}</v>
      </c>
    </row>
    <row r="292" spans="3:5" x14ac:dyDescent="0.2">
      <c r="C292" t="s">
        <v>714</v>
      </c>
      <c r="E292" t="str">
        <f>IF(LEFT(D292,1)="#",D292,IF(D292="","",LEFT(D292,7)&amp;" &lt;- function(x, …) {ttt_mmm(x, '"&amp;LEFT(D292,3)&amp;"', '"&amp;MID(D292,5,3)&amp;"', …)}"))</f>
        <v/>
      </c>
    </row>
    <row r="293" spans="3:5" x14ac:dyDescent="0.2">
      <c r="C293" t="s">
        <v>715</v>
      </c>
      <c r="D293" t="s">
        <v>503</v>
      </c>
      <c r="E293" t="str">
        <f>IF(LEFT(D293,1)="#",D293,IF(D293="","",LEFT(D293,7)&amp;" &lt;- function(x, …) {ttt_mmm(x, '"&amp;LEFT(D293,3)&amp;"', '"&amp;MID(D293,5,3)&amp;"', …)}"))</f>
        <v>#' @rdname ttt_mmm</v>
      </c>
    </row>
    <row r="294" spans="3:5" x14ac:dyDescent="0.2">
      <c r="C294" t="s">
        <v>716</v>
      </c>
      <c r="D294" t="s">
        <v>0</v>
      </c>
      <c r="E294" t="str">
        <f>IF(LEFT(D294,1)="#",D294,IF(D294="","",LEFT(D294,7)&amp;" &lt;- function(x, …) {ttt_mmm(x, '"&amp;LEFT(D294,3)&amp;"', '"&amp;MID(D294,5,3)&amp;"', …)}"))</f>
        <v>#' @export</v>
      </c>
    </row>
    <row r="295" spans="3:5" x14ac:dyDescent="0.2">
      <c r="C295" t="s">
        <v>717</v>
      </c>
      <c r="D295" t="s">
        <v>469</v>
      </c>
      <c r="E295" t="str">
        <f>IF(LEFT(D295,1)="#",D295,IF(D295="","",LEFT(D295,7)&amp;" &lt;- function(x, …) {ttt_mmm(x, '"&amp;LEFT(D295,3)&amp;"', '"&amp;MID(D295,5,3)&amp;"', …)}"))</f>
        <v>pop_pos &lt;- function(x, …) {ttt_mmm(x, 'pop', 'pos', …)}</v>
      </c>
    </row>
    <row r="296" spans="3:5" x14ac:dyDescent="0.2">
      <c r="C296" t="s">
        <v>718</v>
      </c>
      <c r="E296" t="str">
        <f>IF(LEFT(D296,1)="#",D296,IF(D296="","",LEFT(D296,7)&amp;" &lt;- function(x, …) {ttt_mmm(x, '"&amp;LEFT(D296,3)&amp;"', '"&amp;MID(D296,5,3)&amp;"', …)}"))</f>
        <v/>
      </c>
    </row>
    <row r="297" spans="3:5" x14ac:dyDescent="0.2">
      <c r="C297" t="s">
        <v>719</v>
      </c>
      <c r="D297" t="s">
        <v>503</v>
      </c>
      <c r="E297" t="str">
        <f>IF(LEFT(D297,1)="#",D297,IF(D297="","",LEFT(D297,7)&amp;" &lt;- function(x, …) {ttt_mmm(x, '"&amp;LEFT(D297,3)&amp;"', '"&amp;MID(D297,5,3)&amp;"', …)}"))</f>
        <v>#' @rdname ttt_mmm</v>
      </c>
    </row>
    <row r="298" spans="3:5" x14ac:dyDescent="0.2">
      <c r="C298" t="s">
        <v>720</v>
      </c>
      <c r="D298" t="s">
        <v>0</v>
      </c>
      <c r="E298" t="str">
        <f>IF(LEFT(D298,1)="#",D298,IF(D298="","",LEFT(D298,7)&amp;" &lt;- function(x, …) {ttt_mmm(x, '"&amp;LEFT(D298,3)&amp;"', '"&amp;MID(D298,5,3)&amp;"', …)}"))</f>
        <v>#' @export</v>
      </c>
    </row>
    <row r="299" spans="3:5" x14ac:dyDescent="0.2">
      <c r="C299" t="s">
        <v>721</v>
      </c>
      <c r="D299" t="s">
        <v>470</v>
      </c>
      <c r="E299" t="str">
        <f>IF(LEFT(D299,1)="#",D299,IF(D299="","",LEFT(D299,7)&amp;" &lt;- function(x, …) {ttt_mmm(x, '"&amp;LEFT(D299,3)&amp;"', '"&amp;MID(D299,5,3)&amp;"', …)}"))</f>
        <v>pop_ppn &lt;- function(x, …) {ttt_mmm(x, 'pop', 'ppn', …)}</v>
      </c>
    </row>
    <row r="300" spans="3:5" x14ac:dyDescent="0.2">
      <c r="C300" t="s">
        <v>722</v>
      </c>
      <c r="E300" t="str">
        <f>IF(LEFT(D300,1)="#",D300,IF(D300="","",LEFT(D300,7)&amp;" &lt;- function(x, …) {ttt_mmm(x, '"&amp;LEFT(D300,3)&amp;"', '"&amp;MID(D300,5,3)&amp;"', …)}"))</f>
        <v/>
      </c>
    </row>
    <row r="301" spans="3:5" x14ac:dyDescent="0.2">
      <c r="C301" t="s">
        <v>723</v>
      </c>
      <c r="D301" t="s">
        <v>503</v>
      </c>
      <c r="E301" t="str">
        <f>IF(LEFT(D301,1)="#",D301,IF(D301="","",LEFT(D301,7)&amp;" &lt;- function(x, …) {ttt_mmm(x, '"&amp;LEFT(D301,3)&amp;"', '"&amp;MID(D301,5,3)&amp;"', …)}"))</f>
        <v>#' @rdname ttt_mmm</v>
      </c>
    </row>
    <row r="302" spans="3:5" x14ac:dyDescent="0.2">
      <c r="C302" t="s">
        <v>724</v>
      </c>
      <c r="D302" t="s">
        <v>0</v>
      </c>
      <c r="E302" t="str">
        <f>IF(LEFT(D302,1)="#",D302,IF(D302="","",LEFT(D302,7)&amp;" &lt;- function(x, …) {ttt_mmm(x, '"&amp;LEFT(D302,3)&amp;"', '"&amp;MID(D302,5,3)&amp;"', …)}"))</f>
        <v>#' @export</v>
      </c>
    </row>
    <row r="303" spans="3:5" x14ac:dyDescent="0.2">
      <c r="C303" t="s">
        <v>725</v>
      </c>
      <c r="D303" t="s">
        <v>471</v>
      </c>
      <c r="E303" t="str">
        <f>IF(LEFT(D303,1)="#",D303,IF(D303="","",LEFT(D303,7)&amp;" &lt;- function(x, …) {ttt_mmm(x, '"&amp;LEFT(D303,3)&amp;"', '"&amp;MID(D303,5,3)&amp;"', …)}"))</f>
        <v>pop_psw &lt;- function(x, …) {ttt_mmm(x, 'pop', 'psw', …)}</v>
      </c>
    </row>
    <row r="304" spans="3:5" x14ac:dyDescent="0.2">
      <c r="C304" t="s">
        <v>726</v>
      </c>
      <c r="E304" t="str">
        <f>IF(LEFT(D304,1)="#",D304,IF(D304="","",LEFT(D304,7)&amp;" &lt;- function(x, …) {ttt_mmm(x, '"&amp;LEFT(D304,3)&amp;"', '"&amp;MID(D304,5,3)&amp;"', …)}"))</f>
        <v/>
      </c>
    </row>
    <row r="305" spans="3:5" x14ac:dyDescent="0.2">
      <c r="C305" t="s">
        <v>727</v>
      </c>
      <c r="D305" t="s">
        <v>503</v>
      </c>
      <c r="E305" t="str">
        <f>IF(LEFT(D305,1)="#",D305,IF(D305="","",LEFT(D305,7)&amp;" &lt;- function(x, …) {ttt_mmm(x, '"&amp;LEFT(D305,3)&amp;"', '"&amp;MID(D305,5,3)&amp;"', …)}"))</f>
        <v>#' @rdname ttt_mmm</v>
      </c>
    </row>
    <row r="306" spans="3:5" x14ac:dyDescent="0.2">
      <c r="C306" t="s">
        <v>728</v>
      </c>
      <c r="D306" t="s">
        <v>0</v>
      </c>
      <c r="E306" t="str">
        <f>IF(LEFT(D306,1)="#",D306,IF(D306="","",LEFT(D306,7)&amp;" &lt;- function(x, …) {ttt_mmm(x, '"&amp;LEFT(D306,3)&amp;"', '"&amp;MID(D306,5,3)&amp;"', …)}"))</f>
        <v>#' @export</v>
      </c>
    </row>
    <row r="307" spans="3:5" x14ac:dyDescent="0.2">
      <c r="C307" t="s">
        <v>729</v>
      </c>
      <c r="D307" t="s">
        <v>472</v>
      </c>
      <c r="E307" t="str">
        <f>IF(LEFT(D307,1)="#",D307,IF(D307="","",LEFT(D307,7)&amp;" &lt;- function(x, …) {ttt_mmm(x, '"&amp;LEFT(D307,3)&amp;"', '"&amp;MID(D307,5,3)&amp;"', …)}"))</f>
        <v>pop_srt &lt;- function(x, …) {ttt_mmm(x, 'pop', 'srt', …)}</v>
      </c>
    </row>
    <row r="308" spans="3:5" x14ac:dyDescent="0.2">
      <c r="C308" t="s">
        <v>730</v>
      </c>
      <c r="E308" t="str">
        <f>IF(LEFT(D308,1)="#",D308,IF(D308="","",LEFT(D308,7)&amp;" &lt;- function(x, …) {ttt_mmm(x, '"&amp;LEFT(D308,3)&amp;"', '"&amp;MID(D308,5,3)&amp;"', …)}"))</f>
        <v/>
      </c>
    </row>
    <row r="309" spans="3:5" x14ac:dyDescent="0.2">
      <c r="C309" t="s">
        <v>731</v>
      </c>
      <c r="D309" t="s">
        <v>503</v>
      </c>
      <c r="E309" t="str">
        <f>IF(LEFT(D309,1)="#",D309,IF(D309="","",LEFT(D309,7)&amp;" &lt;- function(x, …) {ttt_mmm(x, '"&amp;LEFT(D309,3)&amp;"', '"&amp;MID(D309,5,3)&amp;"', …)}"))</f>
        <v>#' @rdname ttt_mmm</v>
      </c>
    </row>
    <row r="310" spans="3:5" x14ac:dyDescent="0.2">
      <c r="C310" t="s">
        <v>732</v>
      </c>
      <c r="D310" t="s">
        <v>0</v>
      </c>
      <c r="E310" t="str">
        <f>IF(LEFT(D310,1)="#",D310,IF(D310="","",LEFT(D310,7)&amp;" &lt;- function(x, …) {ttt_mmm(x, '"&amp;LEFT(D310,3)&amp;"', '"&amp;MID(D310,5,3)&amp;"', …)}"))</f>
        <v>#' @export</v>
      </c>
    </row>
    <row r="311" spans="3:5" x14ac:dyDescent="0.2">
      <c r="C311" t="s">
        <v>733</v>
      </c>
      <c r="D311" t="s">
        <v>473</v>
      </c>
      <c r="E311" t="str">
        <f>IF(LEFT(D311,1)="#",D311,IF(D311="","",LEFT(D311,7)&amp;" &lt;- function(x, …) {ttt_mmm(x, '"&amp;LEFT(D311,3)&amp;"', '"&amp;MID(D311,5,3)&amp;"', …)}"))</f>
        <v>pop_str &lt;- function(x, …) {ttt_mmm(x, 'pop', 'str', …)}</v>
      </c>
    </row>
    <row r="312" spans="3:5" x14ac:dyDescent="0.2">
      <c r="C312" t="s">
        <v>734</v>
      </c>
      <c r="E312" t="str">
        <f>IF(LEFT(D312,1)="#",D312,IF(D312="","",LEFT(D312,7)&amp;" &lt;- function(x, …) {ttt_mmm(x, '"&amp;LEFT(D312,3)&amp;"', '"&amp;MID(D312,5,3)&amp;"', …)}"))</f>
        <v/>
      </c>
    </row>
    <row r="313" spans="3:5" x14ac:dyDescent="0.2">
      <c r="C313" t="s">
        <v>735</v>
      </c>
      <c r="D313" t="s">
        <v>503</v>
      </c>
      <c r="E313" t="str">
        <f>IF(LEFT(D313,1)="#",D313,IF(D313="","",LEFT(D313,7)&amp;" &lt;- function(x, …) {ttt_mmm(x, '"&amp;LEFT(D313,3)&amp;"', '"&amp;MID(D313,5,3)&amp;"', …)}"))</f>
        <v>#' @rdname ttt_mmm</v>
      </c>
    </row>
    <row r="314" spans="3:5" x14ac:dyDescent="0.2">
      <c r="C314" t="s">
        <v>736</v>
      </c>
      <c r="D314" t="s">
        <v>0</v>
      </c>
      <c r="E314" t="str">
        <f>IF(LEFT(D314,1)="#",D314,IF(D314="","",LEFT(D314,7)&amp;" &lt;- function(x, …) {ttt_mmm(x, '"&amp;LEFT(D314,3)&amp;"', '"&amp;MID(D314,5,3)&amp;"', …)}"))</f>
        <v>#' @export</v>
      </c>
    </row>
    <row r="315" spans="3:5" x14ac:dyDescent="0.2">
      <c r="C315" t="s">
        <v>737</v>
      </c>
      <c r="D315" t="s">
        <v>474</v>
      </c>
      <c r="E315" t="str">
        <f>IF(LEFT(D315,1)="#",D315,IF(D315="","",LEFT(D315,7)&amp;" &lt;- function(x, …) {ttt_mmm(x, '"&amp;LEFT(D315,3)&amp;"', '"&amp;MID(D315,5,3)&amp;"', …)}"))</f>
        <v>pop_uno &lt;- function(x, …) {ttt_mmm(x, 'pop', 'uno', …)}</v>
      </c>
    </row>
    <row r="316" spans="3:5" x14ac:dyDescent="0.2">
      <c r="C316" t="s">
        <v>738</v>
      </c>
      <c r="E316" t="str">
        <f>IF(LEFT(D316,1)="#",D316,IF(D316="","",LEFT(D316,7)&amp;" &lt;- function(x, …) {ttt_mmm(x, '"&amp;LEFT(D316,3)&amp;"', '"&amp;MID(D316,5,3)&amp;"', …)}"))</f>
        <v/>
      </c>
    </row>
    <row r="317" spans="3:5" x14ac:dyDescent="0.2">
      <c r="C317" t="s">
        <v>739</v>
      </c>
      <c r="D317" t="s">
        <v>503</v>
      </c>
      <c r="E317" t="str">
        <f>IF(LEFT(D317,1)="#",D317,IF(D317="","",LEFT(D317,7)&amp;" &lt;- function(x, …) {ttt_mmm(x, '"&amp;LEFT(D317,3)&amp;"', '"&amp;MID(D317,5,3)&amp;"', …)}"))</f>
        <v>#' @rdname ttt_mmm</v>
      </c>
    </row>
    <row r="318" spans="3:5" x14ac:dyDescent="0.2">
      <c r="C318" t="s">
        <v>740</v>
      </c>
      <c r="D318" t="s">
        <v>0</v>
      </c>
      <c r="E318" t="str">
        <f>IF(LEFT(D318,1)="#",D318,IF(D318="","",LEFT(D318,7)&amp;" &lt;- function(x, …) {ttt_mmm(x, '"&amp;LEFT(D318,3)&amp;"', '"&amp;MID(D318,5,3)&amp;"', …)}"))</f>
        <v>#' @export</v>
      </c>
    </row>
    <row r="319" spans="3:5" x14ac:dyDescent="0.2">
      <c r="C319" t="s">
        <v>741</v>
      </c>
      <c r="D319" t="s">
        <v>475</v>
      </c>
      <c r="E319" t="str">
        <f>IF(LEFT(D319,1)="#",D319,IF(D319="","",LEFT(D319,7)&amp;" &lt;- function(x, …) {ttt_mmm(x, '"&amp;LEFT(D319,3)&amp;"', '"&amp;MID(D319,5,3)&amp;"', …)}"))</f>
        <v>pop_whl &lt;- function(x, …) {ttt_mmm(x, 'pop', 'whl', …)}</v>
      </c>
    </row>
    <row r="320" spans="3:5" x14ac:dyDescent="0.2">
      <c r="C320" t="s">
        <v>742</v>
      </c>
      <c r="E320" t="str">
        <f>IF(LEFT(D320,1)="#",D320,IF(D320="","",LEFT(D320,7)&amp;" &lt;- function(x, …) {ttt_mmm(x, '"&amp;LEFT(D320,3)&amp;"', '"&amp;MID(D320,5,3)&amp;"', …)}"))</f>
        <v/>
      </c>
    </row>
    <row r="321" spans="3:5" x14ac:dyDescent="0.2">
      <c r="C321" t="s">
        <v>743</v>
      </c>
      <c r="D321" t="s">
        <v>503</v>
      </c>
      <c r="E321" t="str">
        <f>IF(LEFT(D321,1)="#",D321,IF(D321="","",LEFT(D321,7)&amp;" &lt;- function(x, …) {ttt_mmm(x, '"&amp;LEFT(D321,3)&amp;"', '"&amp;MID(D321,5,3)&amp;"', …)}"))</f>
        <v>#' @rdname ttt_mmm</v>
      </c>
    </row>
    <row r="322" spans="3:5" x14ac:dyDescent="0.2">
      <c r="C322" t="s">
        <v>744</v>
      </c>
      <c r="D322" t="s">
        <v>0</v>
      </c>
      <c r="E322" t="str">
        <f>IF(LEFT(D322,1)="#",D322,IF(D322="","",LEFT(D322,7)&amp;" &lt;- function(x, …) {ttt_mmm(x, '"&amp;LEFT(D322,3)&amp;"', '"&amp;MID(D322,5,3)&amp;"', …)}"))</f>
        <v>#' @export</v>
      </c>
    </row>
    <row r="323" spans="3:5" x14ac:dyDescent="0.2">
      <c r="C323" t="s">
        <v>745</v>
      </c>
      <c r="D323" t="s">
        <v>504</v>
      </c>
      <c r="E323" t="str">
        <f>IF(LEFT(D323,1)="#",D323,IF(D323="","",LEFT(D323,7)&amp;" &lt;- function(x, …) {ttt_mmm(x, '"&amp;LEFT(D323,3)&amp;"', '"&amp;MID(D323,5,3)&amp;"', …)}"))</f>
        <v>rcr_atm &lt;- function(x, …) {ttt_mmm(x, 'rcr', 'atm', …)}</v>
      </c>
    </row>
    <row r="324" spans="3:5" x14ac:dyDescent="0.2">
      <c r="C324" t="s">
        <v>746</v>
      </c>
      <c r="E324" t="str">
        <f>IF(LEFT(D324,1)="#",D324,IF(D324="","",LEFT(D324,7)&amp;" &lt;- function(x, …) {ttt_mmm(x, '"&amp;LEFT(D324,3)&amp;"', '"&amp;MID(D324,5,3)&amp;"', …)}"))</f>
        <v/>
      </c>
    </row>
    <row r="325" spans="3:5" x14ac:dyDescent="0.2">
      <c r="C325" t="s">
        <v>747</v>
      </c>
      <c r="D325" t="s">
        <v>503</v>
      </c>
      <c r="E325" t="str">
        <f>IF(LEFT(D325,1)="#",D325,IF(D325="","",LEFT(D325,7)&amp;" &lt;- function(x, …) {ttt_mmm(x, '"&amp;LEFT(D325,3)&amp;"', '"&amp;MID(D325,5,3)&amp;"', …)}"))</f>
        <v>#' @rdname ttt_mmm</v>
      </c>
    </row>
    <row r="326" spans="3:5" x14ac:dyDescent="0.2">
      <c r="C326" t="s">
        <v>748</v>
      </c>
      <c r="D326" t="s">
        <v>0</v>
      </c>
      <c r="E326" t="str">
        <f>IF(LEFT(D326,1)="#",D326,IF(D326="","",LEFT(D326,7)&amp;" &lt;- function(x, …) {ttt_mmm(x, '"&amp;LEFT(D326,3)&amp;"', '"&amp;MID(D326,5,3)&amp;"', …)}"))</f>
        <v>#' @export</v>
      </c>
    </row>
    <row r="327" spans="3:5" x14ac:dyDescent="0.2">
      <c r="C327" t="s">
        <v>749</v>
      </c>
      <c r="D327" t="s">
        <v>505</v>
      </c>
      <c r="E327" t="str">
        <f>IF(LEFT(D327,1)="#",D327,IF(D327="","",LEFT(D327,7)&amp;" &lt;- function(x, …) {ttt_mmm(x, '"&amp;LEFT(D327,3)&amp;"', '"&amp;MID(D327,5,3)&amp;"', …)}"))</f>
        <v>rcr_ch1 &lt;- function(x, …) {ttt_mmm(x, 'rcr', 'ch1', …)}</v>
      </c>
    </row>
    <row r="328" spans="3:5" x14ac:dyDescent="0.2">
      <c r="C328" t="s">
        <v>750</v>
      </c>
      <c r="E328" t="str">
        <f>IF(LEFT(D328,1)="#",D328,IF(D328="","",LEFT(D328,7)&amp;" &lt;- function(x, …) {ttt_mmm(x, '"&amp;LEFT(D328,3)&amp;"', '"&amp;MID(D328,5,3)&amp;"', …)}"))</f>
        <v/>
      </c>
    </row>
    <row r="329" spans="3:5" x14ac:dyDescent="0.2">
      <c r="C329" t="s">
        <v>751</v>
      </c>
      <c r="D329" t="s">
        <v>503</v>
      </c>
      <c r="E329" t="str">
        <f>IF(LEFT(D329,1)="#",D329,IF(D329="","",LEFT(D329,7)&amp;" &lt;- function(x, …) {ttt_mmm(x, '"&amp;LEFT(D329,3)&amp;"', '"&amp;MID(D329,5,3)&amp;"', …)}"))</f>
        <v>#' @rdname ttt_mmm</v>
      </c>
    </row>
    <row r="330" spans="3:5" x14ac:dyDescent="0.2">
      <c r="C330" t="s">
        <v>752</v>
      </c>
      <c r="D330" t="s">
        <v>0</v>
      </c>
      <c r="E330" t="str">
        <f>IF(LEFT(D330,1)="#",D330,IF(D330="","",LEFT(D330,7)&amp;" &lt;- function(x, …) {ttt_mmm(x, '"&amp;LEFT(D330,3)&amp;"', '"&amp;MID(D330,5,3)&amp;"', …)}"))</f>
        <v>#' @export</v>
      </c>
    </row>
    <row r="331" spans="3:5" x14ac:dyDescent="0.2">
      <c r="C331" t="s">
        <v>753</v>
      </c>
      <c r="D331" t="s">
        <v>506</v>
      </c>
      <c r="E331" t="str">
        <f>IF(LEFT(D331,1)="#",D331,IF(D331="","",LEFT(D331,7)&amp;" &lt;- function(x, …) {ttt_mmm(x, '"&amp;LEFT(D331,3)&amp;"', '"&amp;MID(D331,5,3)&amp;"', …)}"))</f>
        <v>rcr_chr &lt;- function(x, …) {ttt_mmm(x, 'rcr', 'chr', …)}</v>
      </c>
    </row>
    <row r="332" spans="3:5" x14ac:dyDescent="0.2">
      <c r="C332" t="s">
        <v>754</v>
      </c>
      <c r="E332" t="str">
        <f>IF(LEFT(D332,1)="#",D332,IF(D332="","",LEFT(D332,7)&amp;" &lt;- function(x, …) {ttt_mmm(x, '"&amp;LEFT(D332,3)&amp;"', '"&amp;MID(D332,5,3)&amp;"', …)}"))</f>
        <v/>
      </c>
    </row>
    <row r="333" spans="3:5" x14ac:dyDescent="0.2">
      <c r="C333" t="s">
        <v>755</v>
      </c>
      <c r="D333" t="s">
        <v>503</v>
      </c>
      <c r="E333" t="str">
        <f>IF(LEFT(D333,1)="#",D333,IF(D333="","",LEFT(D333,7)&amp;" &lt;- function(x, …) {ttt_mmm(x, '"&amp;LEFT(D333,3)&amp;"', '"&amp;MID(D333,5,3)&amp;"', …)}"))</f>
        <v>#' @rdname ttt_mmm</v>
      </c>
    </row>
    <row r="334" spans="3:5" x14ac:dyDescent="0.2">
      <c r="C334" t="s">
        <v>756</v>
      </c>
      <c r="D334" t="s">
        <v>0</v>
      </c>
      <c r="E334" t="str">
        <f>IF(LEFT(D334,1)="#",D334,IF(D334="","",LEFT(D334,7)&amp;" &lt;- function(x, …) {ttt_mmm(x, '"&amp;LEFT(D334,3)&amp;"', '"&amp;MID(D334,5,3)&amp;"', …)}"))</f>
        <v>#' @export</v>
      </c>
    </row>
    <row r="335" spans="3:5" x14ac:dyDescent="0.2">
      <c r="C335" t="s">
        <v>757</v>
      </c>
      <c r="D335" t="s">
        <v>507</v>
      </c>
      <c r="E335" t="str">
        <f>IF(LEFT(D335,1)="#",D335,IF(D335="","",LEFT(D335,7)&amp;" &lt;- function(x, …) {ttt_mmm(x, '"&amp;LEFT(D335,3)&amp;"', '"&amp;MID(D335,5,3)&amp;"', …)}"))</f>
        <v>rcr_clr &lt;- function(x, …) {ttt_mmm(x, 'rcr', 'clr', …)}</v>
      </c>
    </row>
    <row r="336" spans="3:5" x14ac:dyDescent="0.2">
      <c r="C336" t="s">
        <v>758</v>
      </c>
      <c r="E336" t="str">
        <f>IF(LEFT(D336,1)="#",D336,IF(D336="","",LEFT(D336,7)&amp;" &lt;- function(x, …) {ttt_mmm(x, '"&amp;LEFT(D336,3)&amp;"', '"&amp;MID(D336,5,3)&amp;"', …)}"))</f>
        <v/>
      </c>
    </row>
    <row r="337" spans="3:5" x14ac:dyDescent="0.2">
      <c r="C337" t="s">
        <v>759</v>
      </c>
      <c r="D337" t="s">
        <v>503</v>
      </c>
      <c r="E337" t="str">
        <f>IF(LEFT(D337,1)="#",D337,IF(D337="","",LEFT(D337,7)&amp;" &lt;- function(x, …) {ttt_mmm(x, '"&amp;LEFT(D337,3)&amp;"', '"&amp;MID(D337,5,3)&amp;"', …)}"))</f>
        <v>#' @rdname ttt_mmm</v>
      </c>
    </row>
    <row r="338" spans="3:5" x14ac:dyDescent="0.2">
      <c r="C338" t="s">
        <v>760</v>
      </c>
      <c r="D338" t="s">
        <v>0</v>
      </c>
      <c r="E338" t="str">
        <f>IF(LEFT(D338,1)="#",D338,IF(D338="","",LEFT(D338,7)&amp;" &lt;- function(x, …) {ttt_mmm(x, '"&amp;LEFT(D338,3)&amp;"', '"&amp;MID(D338,5,3)&amp;"', …)}"))</f>
        <v>#' @export</v>
      </c>
    </row>
    <row r="339" spans="3:5" x14ac:dyDescent="0.2">
      <c r="C339" t="s">
        <v>761</v>
      </c>
      <c r="D339" t="s">
        <v>508</v>
      </c>
      <c r="E339" t="str">
        <f>IF(LEFT(D339,1)="#",D339,IF(D339="","",LEFT(D339,7)&amp;" &lt;- function(x, …) {ttt_mmm(x, '"&amp;LEFT(D339,3)&amp;"', '"&amp;MID(D339,5,3)&amp;"', …)}"))</f>
        <v>rcr_evn &lt;- function(x, …) {ttt_mmm(x, 'rcr', 'evn', …)}</v>
      </c>
    </row>
    <row r="340" spans="3:5" x14ac:dyDescent="0.2">
      <c r="C340" t="s">
        <v>762</v>
      </c>
      <c r="E340" t="str">
        <f>IF(LEFT(D340,1)="#",D340,IF(D340="","",LEFT(D340,7)&amp;" &lt;- function(x, …) {ttt_mmm(x, '"&amp;LEFT(D340,3)&amp;"', '"&amp;MID(D340,5,3)&amp;"', …)}"))</f>
        <v/>
      </c>
    </row>
    <row r="341" spans="3:5" x14ac:dyDescent="0.2">
      <c r="C341" t="s">
        <v>763</v>
      </c>
      <c r="D341" t="s">
        <v>503</v>
      </c>
      <c r="E341" t="str">
        <f>IF(LEFT(D341,1)="#",D341,IF(D341="","",LEFT(D341,7)&amp;" &lt;- function(x, …) {ttt_mmm(x, '"&amp;LEFT(D341,3)&amp;"', '"&amp;MID(D341,5,3)&amp;"', …)}"))</f>
        <v>#' @rdname ttt_mmm</v>
      </c>
    </row>
    <row r="342" spans="3:5" x14ac:dyDescent="0.2">
      <c r="C342" t="s">
        <v>764</v>
      </c>
      <c r="D342" t="s">
        <v>0</v>
      </c>
      <c r="E342" t="str">
        <f>IF(LEFT(D342,1)="#",D342,IF(D342="","",LEFT(D342,7)&amp;" &lt;- function(x, …) {ttt_mmm(x, '"&amp;LEFT(D342,3)&amp;"', '"&amp;MID(D342,5,3)&amp;"', …)}"))</f>
        <v>#' @export</v>
      </c>
    </row>
    <row r="343" spans="3:5" x14ac:dyDescent="0.2">
      <c r="C343" t="s">
        <v>765</v>
      </c>
      <c r="D343" t="s">
        <v>509</v>
      </c>
      <c r="E343" t="str">
        <f>IF(LEFT(D343,1)="#",D343,IF(D343="","",LEFT(D343,7)&amp;" &lt;- function(x, …) {ttt_mmm(x, '"&amp;LEFT(D343,3)&amp;"', '"&amp;MID(D343,5,3)&amp;"', …)}"))</f>
        <v>rcr_fac &lt;- function(x, …) {ttt_mmm(x, 'rcr', 'fac', …)}</v>
      </c>
    </row>
    <row r="344" spans="3:5" x14ac:dyDescent="0.2">
      <c r="C344" t="s">
        <v>766</v>
      </c>
      <c r="E344" t="str">
        <f>IF(LEFT(D344,1)="#",D344,IF(D344="","",LEFT(D344,7)&amp;" &lt;- function(x, …) {ttt_mmm(x, '"&amp;LEFT(D344,3)&amp;"', '"&amp;MID(D344,5,3)&amp;"', …)}"))</f>
        <v/>
      </c>
    </row>
    <row r="345" spans="3:5" x14ac:dyDescent="0.2">
      <c r="C345" t="s">
        <v>767</v>
      </c>
      <c r="D345" t="s">
        <v>503</v>
      </c>
      <c r="E345" t="str">
        <f>IF(LEFT(D345,1)="#",D345,IF(D345="","",LEFT(D345,7)&amp;" &lt;- function(x, …) {ttt_mmm(x, '"&amp;LEFT(D345,3)&amp;"', '"&amp;MID(D345,5,3)&amp;"', …)}"))</f>
        <v>#' @rdname ttt_mmm</v>
      </c>
    </row>
    <row r="346" spans="3:5" x14ac:dyDescent="0.2">
      <c r="C346" t="s">
        <v>768</v>
      </c>
      <c r="D346" t="s">
        <v>0</v>
      </c>
      <c r="E346" t="str">
        <f>IF(LEFT(D346,1)="#",D346,IF(D346="","",LEFT(D346,7)&amp;" &lt;- function(x, …) {ttt_mmm(x, '"&amp;LEFT(D346,3)&amp;"', '"&amp;MID(D346,5,3)&amp;"', …)}"))</f>
        <v>#' @export</v>
      </c>
    </row>
    <row r="347" spans="3:5" x14ac:dyDescent="0.2">
      <c r="C347" t="s">
        <v>769</v>
      </c>
      <c r="D347" t="s">
        <v>510</v>
      </c>
      <c r="E347" t="str">
        <f>IF(LEFT(D347,1)="#",D347,IF(D347="","",LEFT(D347,7)&amp;" &lt;- function(x, …) {ttt_mmm(x, '"&amp;LEFT(D347,3)&amp;"', '"&amp;MID(D347,5,3)&amp;"', …)}"))</f>
        <v>rcr_frc &lt;- function(x, …) {ttt_mmm(x, 'rcr', 'frc', …)}</v>
      </c>
    </row>
    <row r="348" spans="3:5" x14ac:dyDescent="0.2">
      <c r="C348" t="s">
        <v>770</v>
      </c>
      <c r="E348" t="str">
        <f>IF(LEFT(D348,1)="#",D348,IF(D348="","",LEFT(D348,7)&amp;" &lt;- function(x, …) {ttt_mmm(x, '"&amp;LEFT(D348,3)&amp;"', '"&amp;MID(D348,5,3)&amp;"', …)}"))</f>
        <v/>
      </c>
    </row>
    <row r="349" spans="3:5" x14ac:dyDescent="0.2">
      <c r="C349" t="s">
        <v>771</v>
      </c>
      <c r="D349" t="s">
        <v>503</v>
      </c>
      <c r="E349" t="str">
        <f>IF(LEFT(D349,1)="#",D349,IF(D349="","",LEFT(D349,7)&amp;" &lt;- function(x, …) {ttt_mmm(x, '"&amp;LEFT(D349,3)&amp;"', '"&amp;MID(D349,5,3)&amp;"', …)}"))</f>
        <v>#' @rdname ttt_mmm</v>
      </c>
    </row>
    <row r="350" spans="3:5" x14ac:dyDescent="0.2">
      <c r="C350" t="s">
        <v>772</v>
      </c>
      <c r="D350" t="s">
        <v>0</v>
      </c>
      <c r="E350" t="str">
        <f>IF(LEFT(D350,1)="#",D350,IF(D350="","",LEFT(D350,7)&amp;" &lt;- function(x, …) {ttt_mmm(x, '"&amp;LEFT(D350,3)&amp;"', '"&amp;MID(D350,5,3)&amp;"', …)}"))</f>
        <v>#' @export</v>
      </c>
    </row>
    <row r="351" spans="3:5" x14ac:dyDescent="0.2">
      <c r="C351" t="s">
        <v>773</v>
      </c>
      <c r="D351" t="s">
        <v>511</v>
      </c>
      <c r="E351" t="str">
        <f>IF(LEFT(D351,1)="#",D351,IF(D351="","",LEFT(D351,7)&amp;" &lt;- function(x, …) {ttt_mmm(x, '"&amp;LEFT(D351,3)&amp;"', '"&amp;MID(D351,5,3)&amp;"', …)}"))</f>
        <v>rcr_ind &lt;- function(x, …) {ttt_mmm(x, 'rcr', 'ind', …)}</v>
      </c>
    </row>
    <row r="352" spans="3:5" x14ac:dyDescent="0.2">
      <c r="C352" t="s">
        <v>774</v>
      </c>
      <c r="E352" t="str">
        <f>IF(LEFT(D352,1)="#",D352,IF(D352="","",LEFT(D352,7)&amp;" &lt;- function(x, …) {ttt_mmm(x, '"&amp;LEFT(D352,3)&amp;"', '"&amp;MID(D352,5,3)&amp;"', …)}"))</f>
        <v/>
      </c>
    </row>
    <row r="353" spans="3:5" x14ac:dyDescent="0.2">
      <c r="C353" t="s">
        <v>775</v>
      </c>
      <c r="D353" t="s">
        <v>503</v>
      </c>
      <c r="E353" t="str">
        <f>IF(LEFT(D353,1)="#",D353,IF(D353="","",LEFT(D353,7)&amp;" &lt;- function(x, …) {ttt_mmm(x, '"&amp;LEFT(D353,3)&amp;"', '"&amp;MID(D353,5,3)&amp;"', …)}"))</f>
        <v>#' @rdname ttt_mmm</v>
      </c>
    </row>
    <row r="354" spans="3:5" x14ac:dyDescent="0.2">
      <c r="C354" t="s">
        <v>776</v>
      </c>
      <c r="D354" t="s">
        <v>0</v>
      </c>
      <c r="E354" t="str">
        <f>IF(LEFT(D354,1)="#",D354,IF(D354="","",LEFT(D354,7)&amp;" &lt;- function(x, …) {ttt_mmm(x, '"&amp;LEFT(D354,3)&amp;"', '"&amp;MID(D354,5,3)&amp;"', …)}"))</f>
        <v>#' @export</v>
      </c>
    </row>
    <row r="355" spans="3:5" x14ac:dyDescent="0.2">
      <c r="C355" t="s">
        <v>777</v>
      </c>
      <c r="D355" t="s">
        <v>512</v>
      </c>
      <c r="E355" t="str">
        <f>IF(LEFT(D355,1)="#",D355,IF(D355="","",LEFT(D355,7)&amp;" &lt;- function(x, …) {ttt_mmm(x, '"&amp;LEFT(D355,3)&amp;"', '"&amp;MID(D355,5,3)&amp;"', …)}"))</f>
        <v>rcr_lgl &lt;- function(x, …) {ttt_mmm(x, 'rcr', 'lgl', …)}</v>
      </c>
    </row>
    <row r="356" spans="3:5" x14ac:dyDescent="0.2">
      <c r="C356" t="s">
        <v>778</v>
      </c>
      <c r="E356" t="str">
        <f>IF(LEFT(D356,1)="#",D356,IF(D356="","",LEFT(D356,7)&amp;" &lt;- function(x, …) {ttt_mmm(x, '"&amp;LEFT(D356,3)&amp;"', '"&amp;MID(D356,5,3)&amp;"', …)}"))</f>
        <v/>
      </c>
    </row>
    <row r="357" spans="3:5" x14ac:dyDescent="0.2">
      <c r="C357" t="s">
        <v>779</v>
      </c>
      <c r="D357" t="s">
        <v>503</v>
      </c>
      <c r="E357" t="str">
        <f>IF(LEFT(D357,1)="#",D357,IF(D357="","",LEFT(D357,7)&amp;" &lt;- function(x, …) {ttt_mmm(x, '"&amp;LEFT(D357,3)&amp;"', '"&amp;MID(D357,5,3)&amp;"', …)}"))</f>
        <v>#' @rdname ttt_mmm</v>
      </c>
    </row>
    <row r="358" spans="3:5" x14ac:dyDescent="0.2">
      <c r="C358" t="s">
        <v>780</v>
      </c>
      <c r="D358" t="s">
        <v>0</v>
      </c>
      <c r="E358" t="str">
        <f>IF(LEFT(D358,1)="#",D358,IF(D358="","",LEFT(D358,7)&amp;" &lt;- function(x, …) {ttt_mmm(x, '"&amp;LEFT(D358,3)&amp;"', '"&amp;MID(D358,5,3)&amp;"', …)}"))</f>
        <v>#' @export</v>
      </c>
    </row>
    <row r="359" spans="3:5" x14ac:dyDescent="0.2">
      <c r="C359" t="s">
        <v>781</v>
      </c>
      <c r="D359" t="s">
        <v>513</v>
      </c>
      <c r="E359" t="str">
        <f>IF(LEFT(D359,1)="#",D359,IF(D359="","",LEFT(D359,7)&amp;" &lt;- function(x, …) {ttt_mmm(x, '"&amp;LEFT(D359,3)&amp;"', '"&amp;MID(D359,5,3)&amp;"', …)}"))</f>
        <v>rcr_neg &lt;- function(x, …) {ttt_mmm(x, 'rcr', 'neg', …)}</v>
      </c>
    </row>
    <row r="360" spans="3:5" x14ac:dyDescent="0.2">
      <c r="C360" t="s">
        <v>782</v>
      </c>
      <c r="E360" t="str">
        <f>IF(LEFT(D360,1)="#",D360,IF(D360="","",LEFT(D360,7)&amp;" &lt;- function(x, …) {ttt_mmm(x, '"&amp;LEFT(D360,3)&amp;"', '"&amp;MID(D360,5,3)&amp;"', …)}"))</f>
        <v/>
      </c>
    </row>
    <row r="361" spans="3:5" x14ac:dyDescent="0.2">
      <c r="C361" t="s">
        <v>783</v>
      </c>
      <c r="D361" t="s">
        <v>503</v>
      </c>
      <c r="E361" t="str">
        <f>IF(LEFT(D361,1)="#",D361,IF(D361="","",LEFT(D361,7)&amp;" &lt;- function(x, …) {ttt_mmm(x, '"&amp;LEFT(D361,3)&amp;"', '"&amp;MID(D361,5,3)&amp;"', …)}"))</f>
        <v>#' @rdname ttt_mmm</v>
      </c>
    </row>
    <row r="362" spans="3:5" x14ac:dyDescent="0.2">
      <c r="C362" t="s">
        <v>784</v>
      </c>
      <c r="D362" t="s">
        <v>0</v>
      </c>
      <c r="E362" t="str">
        <f>IF(LEFT(D362,1)="#",D362,IF(D362="","",LEFT(D362,7)&amp;" &lt;- function(x, …) {ttt_mmm(x, '"&amp;LEFT(D362,3)&amp;"', '"&amp;MID(D362,5,3)&amp;"', …)}"))</f>
        <v>#' @export</v>
      </c>
    </row>
    <row r="363" spans="3:5" x14ac:dyDescent="0.2">
      <c r="C363" t="s">
        <v>785</v>
      </c>
      <c r="D363" t="s">
        <v>514</v>
      </c>
      <c r="E363" t="str">
        <f>IF(LEFT(D363,1)="#",D363,IF(D363="","",LEFT(D363,7)&amp;" &lt;- function(x, …) {ttt_mmm(x, '"&amp;LEFT(D363,3)&amp;"', '"&amp;MID(D363,5,3)&amp;"', …)}"))</f>
        <v>rcr_ngw &lt;- function(x, …) {ttt_mmm(x, 'rcr', 'ngw', …)}</v>
      </c>
    </row>
    <row r="364" spans="3:5" x14ac:dyDescent="0.2">
      <c r="C364" t="s">
        <v>786</v>
      </c>
      <c r="E364" t="str">
        <f>IF(LEFT(D364,1)="#",D364,IF(D364="","",LEFT(D364,7)&amp;" &lt;- function(x, …) {ttt_mmm(x, '"&amp;LEFT(D364,3)&amp;"', '"&amp;MID(D364,5,3)&amp;"', …)}"))</f>
        <v/>
      </c>
    </row>
    <row r="365" spans="3:5" x14ac:dyDescent="0.2">
      <c r="C365" t="s">
        <v>787</v>
      </c>
      <c r="D365" t="s">
        <v>503</v>
      </c>
      <c r="E365" t="str">
        <f>IF(LEFT(D365,1)="#",D365,IF(D365="","",LEFT(D365,7)&amp;" &lt;- function(x, …) {ttt_mmm(x, '"&amp;LEFT(D365,3)&amp;"', '"&amp;MID(D365,5,3)&amp;"', …)}"))</f>
        <v>#' @rdname ttt_mmm</v>
      </c>
    </row>
    <row r="366" spans="3:5" x14ac:dyDescent="0.2">
      <c r="C366" t="s">
        <v>788</v>
      </c>
      <c r="D366" t="s">
        <v>0</v>
      </c>
      <c r="E366" t="str">
        <f>IF(LEFT(D366,1)="#",D366,IF(D366="","",LEFT(D366,7)&amp;" &lt;- function(x, …) {ttt_mmm(x, '"&amp;LEFT(D366,3)&amp;"', '"&amp;MID(D366,5,3)&amp;"', …)}"))</f>
        <v>#' @export</v>
      </c>
    </row>
    <row r="367" spans="3:5" x14ac:dyDescent="0.2">
      <c r="C367" t="s">
        <v>789</v>
      </c>
      <c r="D367" t="s">
        <v>515</v>
      </c>
      <c r="E367" t="str">
        <f>IF(LEFT(D367,1)="#",D367,IF(D367="","",LEFT(D367,7)&amp;" &lt;- function(x, …) {ttt_mmm(x, '"&amp;LEFT(D367,3)&amp;"', '"&amp;MID(D367,5,3)&amp;"', …)}"))</f>
        <v>rcr_nng &lt;- function(x, …) {ttt_mmm(x, 'rcr', 'nng', …)}</v>
      </c>
    </row>
    <row r="368" spans="3:5" x14ac:dyDescent="0.2">
      <c r="C368" t="s">
        <v>790</v>
      </c>
      <c r="E368" t="str">
        <f>IF(LEFT(D368,1)="#",D368,IF(D368="","",LEFT(D368,7)&amp;" &lt;- function(x, …) {ttt_mmm(x, '"&amp;LEFT(D368,3)&amp;"', '"&amp;MID(D368,5,3)&amp;"', …)}"))</f>
        <v/>
      </c>
    </row>
    <row r="369" spans="3:5" x14ac:dyDescent="0.2">
      <c r="C369" t="s">
        <v>791</v>
      </c>
      <c r="D369" t="s">
        <v>503</v>
      </c>
      <c r="E369" t="str">
        <f>IF(LEFT(D369,1)="#",D369,IF(D369="","",LEFT(D369,7)&amp;" &lt;- function(x, …) {ttt_mmm(x, '"&amp;LEFT(D369,3)&amp;"', '"&amp;MID(D369,5,3)&amp;"', …)}"))</f>
        <v>#' @rdname ttt_mmm</v>
      </c>
    </row>
    <row r="370" spans="3:5" x14ac:dyDescent="0.2">
      <c r="C370" t="s">
        <v>792</v>
      </c>
      <c r="D370" t="s">
        <v>0</v>
      </c>
      <c r="E370" t="str">
        <f>IF(LEFT(D370,1)="#",D370,IF(D370="","",LEFT(D370,7)&amp;" &lt;- function(x, …) {ttt_mmm(x, '"&amp;LEFT(D370,3)&amp;"', '"&amp;MID(D370,5,3)&amp;"', …)}"))</f>
        <v>#' @export</v>
      </c>
    </row>
    <row r="371" spans="3:5" x14ac:dyDescent="0.2">
      <c r="C371" t="s">
        <v>793</v>
      </c>
      <c r="D371" t="s">
        <v>516</v>
      </c>
      <c r="E371" t="str">
        <f>IF(LEFT(D371,1)="#",D371,IF(D371="","",LEFT(D371,7)&amp;" &lt;- function(x, …) {ttt_mmm(x, '"&amp;LEFT(D371,3)&amp;"', '"&amp;MID(D371,5,3)&amp;"', …)}"))</f>
        <v>rcr_nnw &lt;- function(x, …) {ttt_mmm(x, 'rcr', 'nnw', …)}</v>
      </c>
    </row>
    <row r="372" spans="3:5" x14ac:dyDescent="0.2">
      <c r="C372" t="s">
        <v>794</v>
      </c>
      <c r="E372" t="str">
        <f>IF(LEFT(D372,1)="#",D372,IF(D372="","",LEFT(D372,7)&amp;" &lt;- function(x, …) {ttt_mmm(x, '"&amp;LEFT(D372,3)&amp;"', '"&amp;MID(D372,5,3)&amp;"', …)}"))</f>
        <v/>
      </c>
    </row>
    <row r="373" spans="3:5" x14ac:dyDescent="0.2">
      <c r="C373" t="s">
        <v>795</v>
      </c>
      <c r="D373" t="s">
        <v>503</v>
      </c>
      <c r="E373" t="str">
        <f>IF(LEFT(D373,1)="#",D373,IF(D373="","",LEFT(D373,7)&amp;" &lt;- function(x, …) {ttt_mmm(x, '"&amp;LEFT(D373,3)&amp;"', '"&amp;MID(D373,5,3)&amp;"', …)}"))</f>
        <v>#' @rdname ttt_mmm</v>
      </c>
    </row>
    <row r="374" spans="3:5" x14ac:dyDescent="0.2">
      <c r="C374" t="s">
        <v>796</v>
      </c>
      <c r="D374" t="s">
        <v>0</v>
      </c>
      <c r="E374" t="str">
        <f>IF(LEFT(D374,1)="#",D374,IF(D374="","",LEFT(D374,7)&amp;" &lt;- function(x, …) {ttt_mmm(x, '"&amp;LEFT(D374,3)&amp;"', '"&amp;MID(D374,5,3)&amp;"', …)}"))</f>
        <v>#' @export</v>
      </c>
    </row>
    <row r="375" spans="3:5" x14ac:dyDescent="0.2">
      <c r="C375" t="s">
        <v>797</v>
      </c>
      <c r="D375" t="s">
        <v>517</v>
      </c>
      <c r="E375" t="str">
        <f>IF(LEFT(D375,1)="#",D375,IF(D375="","",LEFT(D375,7)&amp;" &lt;- function(x, …) {ttt_mmm(x, '"&amp;LEFT(D375,3)&amp;"', '"&amp;MID(D375,5,3)&amp;"', …)}"))</f>
        <v>rcr_nps &lt;- function(x, …) {ttt_mmm(x, 'rcr', 'nps', …)}</v>
      </c>
    </row>
    <row r="376" spans="3:5" x14ac:dyDescent="0.2">
      <c r="C376" t="s">
        <v>798</v>
      </c>
      <c r="E376" t="str">
        <f>IF(LEFT(D376,1)="#",D376,IF(D376="","",LEFT(D376,7)&amp;" &lt;- function(x, …) {ttt_mmm(x, '"&amp;LEFT(D376,3)&amp;"', '"&amp;MID(D376,5,3)&amp;"', …)}"))</f>
        <v/>
      </c>
    </row>
    <row r="377" spans="3:5" x14ac:dyDescent="0.2">
      <c r="C377" t="s">
        <v>799</v>
      </c>
      <c r="D377" t="s">
        <v>503</v>
      </c>
      <c r="E377" t="str">
        <f>IF(LEFT(D377,1)="#",D377,IF(D377="","",LEFT(D377,7)&amp;" &lt;- function(x, …) {ttt_mmm(x, '"&amp;LEFT(D377,3)&amp;"', '"&amp;MID(D377,5,3)&amp;"', …)}"))</f>
        <v>#' @rdname ttt_mmm</v>
      </c>
    </row>
    <row r="378" spans="3:5" x14ac:dyDescent="0.2">
      <c r="C378" t="s">
        <v>800</v>
      </c>
      <c r="D378" t="s">
        <v>0</v>
      </c>
      <c r="E378" t="str">
        <f>IF(LEFT(D378,1)="#",D378,IF(D378="","",LEFT(D378,7)&amp;" &lt;- function(x, …) {ttt_mmm(x, '"&amp;LEFT(D378,3)&amp;"', '"&amp;MID(D378,5,3)&amp;"', …)}"))</f>
        <v>#' @export</v>
      </c>
    </row>
    <row r="379" spans="3:5" x14ac:dyDescent="0.2">
      <c r="C379" t="s">
        <v>801</v>
      </c>
      <c r="D379" t="s">
        <v>518</v>
      </c>
      <c r="E379" t="str">
        <f>IF(LEFT(D379,1)="#",D379,IF(D379="","",LEFT(D379,7)&amp;" &lt;- function(x, …) {ttt_mmm(x, '"&amp;LEFT(D379,3)&amp;"', '"&amp;MID(D379,5,3)&amp;"', …)}"))</f>
        <v>rcr_npw &lt;- function(x, …) {ttt_mmm(x, 'rcr', 'npw', …)}</v>
      </c>
    </row>
    <row r="380" spans="3:5" x14ac:dyDescent="0.2">
      <c r="C380" t="s">
        <v>802</v>
      </c>
      <c r="E380" t="str">
        <f>IF(LEFT(D380,1)="#",D380,IF(D380="","",LEFT(D380,7)&amp;" &lt;- function(x, …) {ttt_mmm(x, '"&amp;LEFT(D380,3)&amp;"', '"&amp;MID(D380,5,3)&amp;"', …)}"))</f>
        <v/>
      </c>
    </row>
    <row r="381" spans="3:5" x14ac:dyDescent="0.2">
      <c r="C381" t="s">
        <v>803</v>
      </c>
      <c r="D381" t="s">
        <v>503</v>
      </c>
      <c r="E381" t="str">
        <f>IF(LEFT(D381,1)="#",D381,IF(D381="","",LEFT(D381,7)&amp;" &lt;- function(x, …) {ttt_mmm(x, '"&amp;LEFT(D381,3)&amp;"', '"&amp;MID(D381,5,3)&amp;"', …)}"))</f>
        <v>#' @rdname ttt_mmm</v>
      </c>
    </row>
    <row r="382" spans="3:5" x14ac:dyDescent="0.2">
      <c r="C382" t="s">
        <v>804</v>
      </c>
      <c r="D382" t="s">
        <v>0</v>
      </c>
      <c r="E382" t="str">
        <f>IF(LEFT(D382,1)="#",D382,IF(D382="","",LEFT(D382,7)&amp;" &lt;- function(x, …) {ttt_mmm(x, '"&amp;LEFT(D382,3)&amp;"', '"&amp;MID(D382,5,3)&amp;"', …)}"))</f>
        <v>#' @export</v>
      </c>
    </row>
    <row r="383" spans="3:5" x14ac:dyDescent="0.2">
      <c r="C383" t="s">
        <v>805</v>
      </c>
      <c r="D383" t="s">
        <v>519</v>
      </c>
      <c r="E383" t="str">
        <f>IF(LEFT(D383,1)="#",D383,IF(D383="","",LEFT(D383,7)&amp;" &lt;- function(x, …) {ttt_mmm(x, '"&amp;LEFT(D383,3)&amp;"', '"&amp;MID(D383,5,3)&amp;"', …)}"))</f>
        <v>rcr_nst &lt;- function(x, …) {ttt_mmm(x, 'rcr', 'nst', …)}</v>
      </c>
    </row>
    <row r="384" spans="3:5" x14ac:dyDescent="0.2">
      <c r="C384" t="s">
        <v>806</v>
      </c>
      <c r="E384" t="str">
        <f>IF(LEFT(D384,1)="#",D384,IF(D384="","",LEFT(D384,7)&amp;" &lt;- function(x, …) {ttt_mmm(x, '"&amp;LEFT(D384,3)&amp;"', '"&amp;MID(D384,5,3)&amp;"', …)}"))</f>
        <v/>
      </c>
    </row>
    <row r="385" spans="3:5" x14ac:dyDescent="0.2">
      <c r="C385" t="s">
        <v>807</v>
      </c>
      <c r="D385" t="s">
        <v>503</v>
      </c>
      <c r="E385" t="str">
        <f>IF(LEFT(D385,1)="#",D385,IF(D385="","",LEFT(D385,7)&amp;" &lt;- function(x, …) {ttt_mmm(x, '"&amp;LEFT(D385,3)&amp;"', '"&amp;MID(D385,5,3)&amp;"', …)}"))</f>
        <v>#' @rdname ttt_mmm</v>
      </c>
    </row>
    <row r="386" spans="3:5" x14ac:dyDescent="0.2">
      <c r="C386" t="s">
        <v>808</v>
      </c>
      <c r="D386" t="s">
        <v>0</v>
      </c>
      <c r="E386" t="str">
        <f>IF(LEFT(D386,1)="#",D386,IF(D386="","",LEFT(D386,7)&amp;" &lt;- function(x, …) {ttt_mmm(x, '"&amp;LEFT(D386,3)&amp;"', '"&amp;MID(D386,5,3)&amp;"', …)}"))</f>
        <v>#' @export</v>
      </c>
    </row>
    <row r="387" spans="3:5" x14ac:dyDescent="0.2">
      <c r="C387" t="s">
        <v>809</v>
      </c>
      <c r="D387" t="s">
        <v>520</v>
      </c>
      <c r="E387" t="str">
        <f>IF(LEFT(D387,1)="#",D387,IF(D387="","",LEFT(D387,7)&amp;" &lt;- function(x, …) {ttt_mmm(x, '"&amp;LEFT(D387,3)&amp;"', '"&amp;MID(D387,5,3)&amp;"', …)}"))</f>
        <v>rcr_num &lt;- function(x, …) {ttt_mmm(x, 'rcr', 'num', …)}</v>
      </c>
    </row>
    <row r="388" spans="3:5" x14ac:dyDescent="0.2">
      <c r="C388" t="s">
        <v>810</v>
      </c>
      <c r="E388" t="str">
        <f>IF(LEFT(D388,1)="#",D388,IF(D388="","",LEFT(D388,7)&amp;" &lt;- function(x, …) {ttt_mmm(x, '"&amp;LEFT(D388,3)&amp;"', '"&amp;MID(D388,5,3)&amp;"', …)}"))</f>
        <v/>
      </c>
    </row>
    <row r="389" spans="3:5" x14ac:dyDescent="0.2">
      <c r="C389" t="s">
        <v>811</v>
      </c>
      <c r="D389" t="s">
        <v>503</v>
      </c>
      <c r="E389" t="str">
        <f>IF(LEFT(D389,1)="#",D389,IF(D389="","",LEFT(D389,7)&amp;" &lt;- function(x, …) {ttt_mmm(x, '"&amp;LEFT(D389,3)&amp;"', '"&amp;MID(D389,5,3)&amp;"', …)}"))</f>
        <v>#' @rdname ttt_mmm</v>
      </c>
    </row>
    <row r="390" spans="3:5" x14ac:dyDescent="0.2">
      <c r="C390" t="s">
        <v>812</v>
      </c>
      <c r="D390" t="s">
        <v>0</v>
      </c>
      <c r="E390" t="str">
        <f>IF(LEFT(D390,1)="#",D390,IF(D390="","",LEFT(D390,7)&amp;" &lt;- function(x, …) {ttt_mmm(x, '"&amp;LEFT(D390,3)&amp;"', '"&amp;MID(D390,5,3)&amp;"', …)}"))</f>
        <v>#' @export</v>
      </c>
    </row>
    <row r="391" spans="3:5" x14ac:dyDescent="0.2">
      <c r="C391" t="s">
        <v>813</v>
      </c>
      <c r="D391" t="s">
        <v>521</v>
      </c>
      <c r="E391" t="str">
        <f>IF(LEFT(D391,1)="#",D391,IF(D391="","",LEFT(D391,7)&amp;" &lt;- function(x, …) {ttt_mmm(x, '"&amp;LEFT(D391,3)&amp;"', '"&amp;MID(D391,5,3)&amp;"', …)}"))</f>
        <v>rcr_odd &lt;- function(x, …) {ttt_mmm(x, 'rcr', 'odd', …)}</v>
      </c>
    </row>
    <row r="392" spans="3:5" x14ac:dyDescent="0.2">
      <c r="C392" t="s">
        <v>814</v>
      </c>
      <c r="E392" t="str">
        <f>IF(LEFT(D392,1)="#",D392,IF(D392="","",LEFT(D392,7)&amp;" &lt;- function(x, …) {ttt_mmm(x, '"&amp;LEFT(D392,3)&amp;"', '"&amp;MID(D392,5,3)&amp;"', …)}"))</f>
        <v/>
      </c>
    </row>
    <row r="393" spans="3:5" x14ac:dyDescent="0.2">
      <c r="C393" t="s">
        <v>815</v>
      </c>
      <c r="D393" t="s">
        <v>503</v>
      </c>
      <c r="E393" t="str">
        <f>IF(LEFT(D393,1)="#",D393,IF(D393="","",LEFT(D393,7)&amp;" &lt;- function(x, …) {ttt_mmm(x, '"&amp;LEFT(D393,3)&amp;"', '"&amp;MID(D393,5,3)&amp;"', …)}"))</f>
        <v>#' @rdname ttt_mmm</v>
      </c>
    </row>
    <row r="394" spans="3:5" x14ac:dyDescent="0.2">
      <c r="C394" t="s">
        <v>816</v>
      </c>
      <c r="D394" t="s">
        <v>0</v>
      </c>
      <c r="E394" t="str">
        <f>IF(LEFT(D394,1)="#",D394,IF(D394="","",LEFT(D394,7)&amp;" &lt;- function(x, …) {ttt_mmm(x, '"&amp;LEFT(D394,3)&amp;"', '"&amp;MID(D394,5,3)&amp;"', …)}"))</f>
        <v>#' @export</v>
      </c>
    </row>
    <row r="395" spans="3:5" x14ac:dyDescent="0.2">
      <c r="C395" t="s">
        <v>817</v>
      </c>
      <c r="D395" t="s">
        <v>522</v>
      </c>
      <c r="E395" t="str">
        <f>IF(LEFT(D395,1)="#",D395,IF(D395="","",LEFT(D395,7)&amp;" &lt;- function(x, …) {ttt_mmm(x, '"&amp;LEFT(D395,3)&amp;"', '"&amp;MID(D395,5,3)&amp;"', …)}"))</f>
        <v>rcr_ord &lt;- function(x, …) {ttt_mmm(x, 'rcr', 'ord', …)}</v>
      </c>
    </row>
    <row r="396" spans="3:5" x14ac:dyDescent="0.2">
      <c r="C396" t="s">
        <v>818</v>
      </c>
      <c r="E396" t="str">
        <f>IF(LEFT(D396,1)="#",D396,IF(D396="","",LEFT(D396,7)&amp;" &lt;- function(x, …) {ttt_mmm(x, '"&amp;LEFT(D396,3)&amp;"', '"&amp;MID(D396,5,3)&amp;"', …)}"))</f>
        <v/>
      </c>
    </row>
    <row r="397" spans="3:5" x14ac:dyDescent="0.2">
      <c r="C397" t="s">
        <v>819</v>
      </c>
      <c r="D397" t="s">
        <v>503</v>
      </c>
      <c r="E397" t="str">
        <f>IF(LEFT(D397,1)="#",D397,IF(D397="","",LEFT(D397,7)&amp;" &lt;- function(x, …) {ttt_mmm(x, '"&amp;LEFT(D397,3)&amp;"', '"&amp;MID(D397,5,3)&amp;"', …)}"))</f>
        <v>#' @rdname ttt_mmm</v>
      </c>
    </row>
    <row r="398" spans="3:5" x14ac:dyDescent="0.2">
      <c r="C398" t="s">
        <v>820</v>
      </c>
      <c r="D398" t="s">
        <v>0</v>
      </c>
      <c r="E398" t="str">
        <f>IF(LEFT(D398,1)="#",D398,IF(D398="","",LEFT(D398,7)&amp;" &lt;- function(x, …) {ttt_mmm(x, '"&amp;LEFT(D398,3)&amp;"', '"&amp;MID(D398,5,3)&amp;"', …)}"))</f>
        <v>#' @export</v>
      </c>
    </row>
    <row r="399" spans="3:5" x14ac:dyDescent="0.2">
      <c r="C399" t="s">
        <v>821</v>
      </c>
      <c r="D399" t="s">
        <v>523</v>
      </c>
      <c r="E399" t="str">
        <f>IF(LEFT(D399,1)="#",D399,IF(D399="","",LEFT(D399,7)&amp;" &lt;- function(x, …) {ttt_mmm(x, '"&amp;LEFT(D399,3)&amp;"', '"&amp;MID(D399,5,3)&amp;"', …)}"))</f>
        <v>rcr_pct &lt;- function(x, …) {ttt_mmm(x, 'rcr', 'pct', …)}</v>
      </c>
    </row>
    <row r="400" spans="3:5" x14ac:dyDescent="0.2">
      <c r="C400" t="s">
        <v>822</v>
      </c>
      <c r="E400" t="str">
        <f>IF(LEFT(D400,1)="#",D400,IF(D400="","",LEFT(D400,7)&amp;" &lt;- function(x, …) {ttt_mmm(x, '"&amp;LEFT(D400,3)&amp;"', '"&amp;MID(D400,5,3)&amp;"', …)}"))</f>
        <v/>
      </c>
    </row>
    <row r="401" spans="3:5" x14ac:dyDescent="0.2">
      <c r="C401" t="s">
        <v>823</v>
      </c>
      <c r="D401" t="s">
        <v>503</v>
      </c>
      <c r="E401" t="str">
        <f>IF(LEFT(D401,1)="#",D401,IF(D401="","",LEFT(D401,7)&amp;" &lt;- function(x, …) {ttt_mmm(x, '"&amp;LEFT(D401,3)&amp;"', '"&amp;MID(D401,5,3)&amp;"', …)}"))</f>
        <v>#' @rdname ttt_mmm</v>
      </c>
    </row>
    <row r="402" spans="3:5" x14ac:dyDescent="0.2">
      <c r="C402" t="s">
        <v>824</v>
      </c>
      <c r="D402" t="s">
        <v>0</v>
      </c>
      <c r="E402" t="str">
        <f>IF(LEFT(D402,1)="#",D402,IF(D402="","",LEFT(D402,7)&amp;" &lt;- function(x, …) {ttt_mmm(x, '"&amp;LEFT(D402,3)&amp;"', '"&amp;MID(D402,5,3)&amp;"', …)}"))</f>
        <v>#' @export</v>
      </c>
    </row>
    <row r="403" spans="3:5" x14ac:dyDescent="0.2">
      <c r="C403" t="s">
        <v>825</v>
      </c>
      <c r="D403" t="s">
        <v>524</v>
      </c>
      <c r="E403" t="str">
        <f>IF(LEFT(D403,1)="#",D403,IF(D403="","",LEFT(D403,7)&amp;" &lt;- function(x, …) {ttt_mmm(x, '"&amp;LEFT(D403,3)&amp;"', '"&amp;MID(D403,5,3)&amp;"', …)}"))</f>
        <v>rcr_pos &lt;- function(x, …) {ttt_mmm(x, 'rcr', 'pos', …)}</v>
      </c>
    </row>
    <row r="404" spans="3:5" x14ac:dyDescent="0.2">
      <c r="C404" t="s">
        <v>826</v>
      </c>
      <c r="E404" t="str">
        <f>IF(LEFT(D404,1)="#",D404,IF(D404="","",LEFT(D404,7)&amp;" &lt;- function(x, …) {ttt_mmm(x, '"&amp;LEFT(D404,3)&amp;"', '"&amp;MID(D404,5,3)&amp;"', …)}"))</f>
        <v/>
      </c>
    </row>
    <row r="405" spans="3:5" x14ac:dyDescent="0.2">
      <c r="C405" t="s">
        <v>827</v>
      </c>
      <c r="D405" t="s">
        <v>503</v>
      </c>
      <c r="E405" t="str">
        <f>IF(LEFT(D405,1)="#",D405,IF(D405="","",LEFT(D405,7)&amp;" &lt;- function(x, …) {ttt_mmm(x, '"&amp;LEFT(D405,3)&amp;"', '"&amp;MID(D405,5,3)&amp;"', …)}"))</f>
        <v>#' @rdname ttt_mmm</v>
      </c>
    </row>
    <row r="406" spans="3:5" x14ac:dyDescent="0.2">
      <c r="C406" t="s">
        <v>828</v>
      </c>
      <c r="D406" t="s">
        <v>0</v>
      </c>
      <c r="E406" t="str">
        <f>IF(LEFT(D406,1)="#",D406,IF(D406="","",LEFT(D406,7)&amp;" &lt;- function(x, …) {ttt_mmm(x, '"&amp;LEFT(D406,3)&amp;"', '"&amp;MID(D406,5,3)&amp;"', …)}"))</f>
        <v>#' @export</v>
      </c>
    </row>
    <row r="407" spans="3:5" x14ac:dyDescent="0.2">
      <c r="C407" t="s">
        <v>829</v>
      </c>
      <c r="D407" t="s">
        <v>525</v>
      </c>
      <c r="E407" t="str">
        <f>IF(LEFT(D407,1)="#",D407,IF(D407="","",LEFT(D407,7)&amp;" &lt;- function(x, …) {ttt_mmm(x, '"&amp;LEFT(D407,3)&amp;"', '"&amp;MID(D407,5,3)&amp;"', …)}"))</f>
        <v>rcr_ppn &lt;- function(x, …) {ttt_mmm(x, 'rcr', 'ppn', …)}</v>
      </c>
    </row>
    <row r="408" spans="3:5" x14ac:dyDescent="0.2">
      <c r="C408" t="s">
        <v>830</v>
      </c>
      <c r="E408" t="str">
        <f>IF(LEFT(D408,1)="#",D408,IF(D408="","",LEFT(D408,7)&amp;" &lt;- function(x, …) {ttt_mmm(x, '"&amp;LEFT(D408,3)&amp;"', '"&amp;MID(D408,5,3)&amp;"', …)}"))</f>
        <v/>
      </c>
    </row>
    <row r="409" spans="3:5" x14ac:dyDescent="0.2">
      <c r="C409" t="s">
        <v>831</v>
      </c>
      <c r="D409" t="s">
        <v>503</v>
      </c>
      <c r="E409" t="str">
        <f>IF(LEFT(D409,1)="#",D409,IF(D409="","",LEFT(D409,7)&amp;" &lt;- function(x, …) {ttt_mmm(x, '"&amp;LEFT(D409,3)&amp;"', '"&amp;MID(D409,5,3)&amp;"', …)}"))</f>
        <v>#' @rdname ttt_mmm</v>
      </c>
    </row>
    <row r="410" spans="3:5" x14ac:dyDescent="0.2">
      <c r="C410" t="s">
        <v>832</v>
      </c>
      <c r="D410" t="s">
        <v>0</v>
      </c>
      <c r="E410" t="str">
        <f>IF(LEFT(D410,1)="#",D410,IF(D410="","",LEFT(D410,7)&amp;" &lt;- function(x, …) {ttt_mmm(x, '"&amp;LEFT(D410,3)&amp;"', '"&amp;MID(D410,5,3)&amp;"', …)}"))</f>
        <v>#' @export</v>
      </c>
    </row>
    <row r="411" spans="3:5" x14ac:dyDescent="0.2">
      <c r="C411" t="s">
        <v>833</v>
      </c>
      <c r="D411" t="s">
        <v>526</v>
      </c>
      <c r="E411" t="str">
        <f>IF(LEFT(D411,1)="#",D411,IF(D411="","",LEFT(D411,7)&amp;" &lt;- function(x, …) {ttt_mmm(x, '"&amp;LEFT(D411,3)&amp;"', '"&amp;MID(D411,5,3)&amp;"', …)}"))</f>
        <v>rcr_psw &lt;- function(x, …) {ttt_mmm(x, 'rcr', 'psw', …)}</v>
      </c>
    </row>
    <row r="412" spans="3:5" x14ac:dyDescent="0.2">
      <c r="C412" t="s">
        <v>834</v>
      </c>
      <c r="E412" t="str">
        <f>IF(LEFT(D412,1)="#",D412,IF(D412="","",LEFT(D412,7)&amp;" &lt;- function(x, …) {ttt_mmm(x, '"&amp;LEFT(D412,3)&amp;"', '"&amp;MID(D412,5,3)&amp;"', …)}"))</f>
        <v/>
      </c>
    </row>
    <row r="413" spans="3:5" x14ac:dyDescent="0.2">
      <c r="C413" t="s">
        <v>835</v>
      </c>
      <c r="D413" t="s">
        <v>503</v>
      </c>
      <c r="E413" t="str">
        <f>IF(LEFT(D413,1)="#",D413,IF(D413="","",LEFT(D413,7)&amp;" &lt;- function(x, …) {ttt_mmm(x, '"&amp;LEFT(D413,3)&amp;"', '"&amp;MID(D413,5,3)&amp;"', …)}"))</f>
        <v>#' @rdname ttt_mmm</v>
      </c>
    </row>
    <row r="414" spans="3:5" x14ac:dyDescent="0.2">
      <c r="C414" t="s">
        <v>836</v>
      </c>
      <c r="D414" t="s">
        <v>0</v>
      </c>
      <c r="E414" t="str">
        <f>IF(LEFT(D414,1)="#",D414,IF(D414="","",LEFT(D414,7)&amp;" &lt;- function(x, …) {ttt_mmm(x, '"&amp;LEFT(D414,3)&amp;"', '"&amp;MID(D414,5,3)&amp;"', …)}"))</f>
        <v>#' @export</v>
      </c>
    </row>
    <row r="415" spans="3:5" x14ac:dyDescent="0.2">
      <c r="C415" t="s">
        <v>837</v>
      </c>
      <c r="D415" t="s">
        <v>527</v>
      </c>
      <c r="E415" t="str">
        <f>IF(LEFT(D415,1)="#",D415,IF(D415="","",LEFT(D415,7)&amp;" &lt;- function(x, …) {ttt_mmm(x, '"&amp;LEFT(D415,3)&amp;"', '"&amp;MID(D415,5,3)&amp;"', …)}"))</f>
        <v>rcr_srt &lt;- function(x, …) {ttt_mmm(x, 'rcr', 'srt', …)}</v>
      </c>
    </row>
    <row r="416" spans="3:5" x14ac:dyDescent="0.2">
      <c r="C416" t="s">
        <v>838</v>
      </c>
      <c r="E416" t="str">
        <f>IF(LEFT(D416,1)="#",D416,IF(D416="","",LEFT(D416,7)&amp;" &lt;- function(x, …) {ttt_mmm(x, '"&amp;LEFT(D416,3)&amp;"', '"&amp;MID(D416,5,3)&amp;"', …)}"))</f>
        <v/>
      </c>
    </row>
    <row r="417" spans="3:5" x14ac:dyDescent="0.2">
      <c r="C417" t="s">
        <v>839</v>
      </c>
      <c r="D417" t="s">
        <v>503</v>
      </c>
      <c r="E417" t="str">
        <f>IF(LEFT(D417,1)="#",D417,IF(D417="","",LEFT(D417,7)&amp;" &lt;- function(x, …) {ttt_mmm(x, '"&amp;LEFT(D417,3)&amp;"', '"&amp;MID(D417,5,3)&amp;"', …)}"))</f>
        <v>#' @rdname ttt_mmm</v>
      </c>
    </row>
    <row r="418" spans="3:5" x14ac:dyDescent="0.2">
      <c r="C418" t="s">
        <v>840</v>
      </c>
      <c r="D418" t="s">
        <v>0</v>
      </c>
      <c r="E418" t="str">
        <f>IF(LEFT(D418,1)="#",D418,IF(D418="","",LEFT(D418,7)&amp;" &lt;- function(x, …) {ttt_mmm(x, '"&amp;LEFT(D418,3)&amp;"', '"&amp;MID(D418,5,3)&amp;"', …)}"))</f>
        <v>#' @export</v>
      </c>
    </row>
    <row r="419" spans="3:5" x14ac:dyDescent="0.2">
      <c r="C419" t="s">
        <v>841</v>
      </c>
      <c r="D419" t="s">
        <v>528</v>
      </c>
      <c r="E419" t="str">
        <f>IF(LEFT(D419,1)="#",D419,IF(D419="","",LEFT(D419,7)&amp;" &lt;- function(x, …) {ttt_mmm(x, '"&amp;LEFT(D419,3)&amp;"', '"&amp;MID(D419,5,3)&amp;"', …)}"))</f>
        <v>rcr_str &lt;- function(x, …) {ttt_mmm(x, 'rcr', 'str', …)}</v>
      </c>
    </row>
    <row r="420" spans="3:5" x14ac:dyDescent="0.2">
      <c r="C420" t="s">
        <v>842</v>
      </c>
      <c r="E420" t="str">
        <f>IF(LEFT(D420,1)="#",D420,IF(D420="","",LEFT(D420,7)&amp;" &lt;- function(x, …) {ttt_mmm(x, '"&amp;LEFT(D420,3)&amp;"', '"&amp;MID(D420,5,3)&amp;"', …)}"))</f>
        <v/>
      </c>
    </row>
    <row r="421" spans="3:5" x14ac:dyDescent="0.2">
      <c r="C421" t="s">
        <v>843</v>
      </c>
      <c r="D421" t="s">
        <v>503</v>
      </c>
      <c r="E421" t="str">
        <f>IF(LEFT(D421,1)="#",D421,IF(D421="","",LEFT(D421,7)&amp;" &lt;- function(x, …) {ttt_mmm(x, '"&amp;LEFT(D421,3)&amp;"', '"&amp;MID(D421,5,3)&amp;"', …)}"))</f>
        <v>#' @rdname ttt_mmm</v>
      </c>
    </row>
    <row r="422" spans="3:5" x14ac:dyDescent="0.2">
      <c r="C422" t="s">
        <v>844</v>
      </c>
      <c r="D422" t="s">
        <v>0</v>
      </c>
      <c r="E422" t="str">
        <f>IF(LEFT(D422,1)="#",D422,IF(D422="","",LEFT(D422,7)&amp;" &lt;- function(x, …) {ttt_mmm(x, '"&amp;LEFT(D422,3)&amp;"', '"&amp;MID(D422,5,3)&amp;"', …)}"))</f>
        <v>#' @export</v>
      </c>
    </row>
    <row r="423" spans="3:5" x14ac:dyDescent="0.2">
      <c r="C423" t="s">
        <v>845</v>
      </c>
      <c r="D423" t="s">
        <v>529</v>
      </c>
      <c r="E423" t="str">
        <f>IF(LEFT(D423,1)="#",D423,IF(D423="","",LEFT(D423,7)&amp;" &lt;- function(x, …) {ttt_mmm(x, '"&amp;LEFT(D423,3)&amp;"', '"&amp;MID(D423,5,3)&amp;"', …)}"))</f>
        <v>rcr_uno &lt;- function(x, …) {ttt_mmm(x, 'rcr', 'uno', …)}</v>
      </c>
    </row>
    <row r="424" spans="3:5" x14ac:dyDescent="0.2">
      <c r="C424" t="s">
        <v>846</v>
      </c>
      <c r="E424" t="str">
        <f>IF(LEFT(D424,1)="#",D424,IF(D424="","",LEFT(D424,7)&amp;" &lt;- function(x, …) {ttt_mmm(x, '"&amp;LEFT(D424,3)&amp;"', '"&amp;MID(D424,5,3)&amp;"', …)}"))</f>
        <v/>
      </c>
    </row>
    <row r="425" spans="3:5" x14ac:dyDescent="0.2">
      <c r="C425" t="s">
        <v>847</v>
      </c>
      <c r="D425" t="s">
        <v>503</v>
      </c>
      <c r="E425" t="str">
        <f>IF(LEFT(D425,1)="#",D425,IF(D425="","",LEFT(D425,7)&amp;" &lt;- function(x, …) {ttt_mmm(x, '"&amp;LEFT(D425,3)&amp;"', '"&amp;MID(D425,5,3)&amp;"', …)}"))</f>
        <v>#' @rdname ttt_mmm</v>
      </c>
    </row>
    <row r="426" spans="3:5" x14ac:dyDescent="0.2">
      <c r="C426" t="s">
        <v>848</v>
      </c>
      <c r="D426" t="s">
        <v>0</v>
      </c>
      <c r="E426" t="str">
        <f>IF(LEFT(D426,1)="#",D426,IF(D426="","",LEFT(D426,7)&amp;" &lt;- function(x, …) {ttt_mmm(x, '"&amp;LEFT(D426,3)&amp;"', '"&amp;MID(D426,5,3)&amp;"', …)}"))</f>
        <v>#' @export</v>
      </c>
    </row>
    <row r="427" spans="3:5" x14ac:dyDescent="0.2">
      <c r="C427" t="s">
        <v>849</v>
      </c>
      <c r="D427" t="s">
        <v>530</v>
      </c>
      <c r="E427" t="str">
        <f>IF(LEFT(D427,1)="#",D427,IF(D427="","",LEFT(D427,7)&amp;" &lt;- function(x, …) {ttt_mmm(x, '"&amp;LEFT(D427,3)&amp;"', '"&amp;MID(D427,5,3)&amp;"', …)}"))</f>
        <v>rcr_whl &lt;- function(x, …) {ttt_mmm(x, 'rcr', 'whl', …)}</v>
      </c>
    </row>
    <row r="428" spans="3:5" x14ac:dyDescent="0.2">
      <c r="C428" t="s">
        <v>850</v>
      </c>
      <c r="E428" t="str">
        <f>IF(LEFT(D428,1)="#",D428,IF(D428="","",LEFT(D428,7)&amp;" &lt;- function(x, …) {ttt_mmm(x, '"&amp;LEFT(D428,3)&amp;"', '"&amp;MID(D428,5,3)&amp;"', …)}"))</f>
        <v/>
      </c>
    </row>
  </sheetData>
  <sortState xmlns:xlrd2="http://schemas.microsoft.com/office/spreadsheetml/2017/richdata2" ref="C1:E428">
    <sortCondition ref="C1:C42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36A3-64E4-4F49-88FF-DACEEC893944}">
  <dimension ref="A1:Q88"/>
  <sheetViews>
    <sheetView topLeftCell="A77" zoomScaleNormal="100" workbookViewId="0">
      <selection activeCell="L56" sqref="L56:L61"/>
    </sheetView>
  </sheetViews>
  <sheetFormatPr baseColWidth="10" defaultRowHeight="16" x14ac:dyDescent="0.2"/>
  <cols>
    <col min="1" max="7" width="4.6640625" style="2" bestFit="1" customWidth="1"/>
    <col min="8" max="8" width="2" style="2" customWidth="1"/>
    <col min="9" max="9" width="11.6640625" style="2" bestFit="1" customWidth="1"/>
    <col min="10" max="10" width="29.6640625" style="53" bestFit="1" customWidth="1"/>
    <col min="11" max="11" width="7" style="3" bestFit="1" customWidth="1"/>
    <col min="12" max="12" width="179.1640625" style="3" bestFit="1" customWidth="1"/>
    <col min="13" max="13" width="4.6640625" style="2" bestFit="1" customWidth="1"/>
    <col min="14" max="14" width="17.6640625" style="3" bestFit="1" customWidth="1"/>
    <col min="15" max="15" width="12.83203125" style="3" bestFit="1" customWidth="1"/>
    <col min="16" max="16" width="53.83203125" style="3" bestFit="1" customWidth="1"/>
    <col min="17" max="17" width="87.5" style="3" bestFit="1" customWidth="1"/>
    <col min="18" max="16384" width="10.83203125" style="3"/>
  </cols>
  <sheetData>
    <row r="1" spans="1:17" ht="17" thickBot="1" x14ac:dyDescent="0.25">
      <c r="A1" s="2">
        <f>COUNTA(A$3:A$139)</f>
        <v>7</v>
      </c>
      <c r="B1" s="2">
        <f>COUNTA(B$3:B$139)</f>
        <v>8</v>
      </c>
      <c r="C1" s="2">
        <f>COUNTA(C$3:C$139)</f>
        <v>4</v>
      </c>
      <c r="D1" s="2">
        <f>COUNTA(D$3:D$139)</f>
        <v>5</v>
      </c>
      <c r="E1" s="2">
        <f>COUNTA(E$3:E$139)</f>
        <v>5</v>
      </c>
      <c r="F1" s="2">
        <f>COUNTA(F$3:F$139)</f>
        <v>27</v>
      </c>
      <c r="G1" s="2">
        <f>COUNTA(G$3:G$139)</f>
        <v>8</v>
      </c>
      <c r="L1" s="4" t="s">
        <v>1032</v>
      </c>
      <c r="M1" s="5"/>
      <c r="N1" s="5"/>
      <c r="O1" s="5"/>
      <c r="P1" s="5"/>
      <c r="Q1" s="6"/>
    </row>
    <row r="2" spans="1:17" x14ac:dyDescent="0.2">
      <c r="A2" s="7" t="s">
        <v>1078</v>
      </c>
      <c r="B2" s="7" t="s">
        <v>959</v>
      </c>
      <c r="C2" s="7" t="s">
        <v>968</v>
      </c>
      <c r="D2" s="7" t="s">
        <v>973</v>
      </c>
      <c r="E2" s="7" t="s">
        <v>1075</v>
      </c>
      <c r="F2" s="7" t="s">
        <v>974</v>
      </c>
      <c r="G2" s="7" t="s">
        <v>975</v>
      </c>
      <c r="H2" s="7"/>
      <c r="I2" s="7" t="s">
        <v>1038</v>
      </c>
      <c r="J2" s="54" t="s">
        <v>1041</v>
      </c>
      <c r="L2" s="8" t="s">
        <v>1029</v>
      </c>
      <c r="M2" s="9" t="s">
        <v>975</v>
      </c>
      <c r="N2" s="10" t="s">
        <v>1036</v>
      </c>
      <c r="O2" s="11"/>
      <c r="P2" s="11"/>
      <c r="Q2" s="12"/>
    </row>
    <row r="3" spans="1:17" ht="17" thickBot="1" x14ac:dyDescent="0.25">
      <c r="A3" s="2" t="s">
        <v>1020</v>
      </c>
      <c r="B3" s="2" t="s">
        <v>960</v>
      </c>
      <c r="C3" s="2" t="s">
        <v>969</v>
      </c>
      <c r="D3" s="2" t="s">
        <v>976</v>
      </c>
      <c r="E3" s="2" t="s">
        <v>1015</v>
      </c>
      <c r="F3" s="2" t="s">
        <v>989</v>
      </c>
      <c r="G3" s="2" t="s">
        <v>981</v>
      </c>
      <c r="I3" s="52" t="str">
        <f t="array" ref="I3:I9">TRANSPOSE(A2:G2)</f>
        <v>bbb</v>
      </c>
      <c r="J3" s="53" t="s">
        <v>1079</v>
      </c>
      <c r="L3" s="13" t="s">
        <v>1031</v>
      </c>
      <c r="M3" s="14">
        <f>IFERROR(MATCH(M2,A2:G2,0),"error")</f>
        <v>7</v>
      </c>
      <c r="N3" s="32"/>
      <c r="O3" s="33"/>
      <c r="P3" s="33"/>
      <c r="Q3" s="34"/>
    </row>
    <row r="4" spans="1:17" ht="17" thickBot="1" x14ac:dyDescent="0.25">
      <c r="A4" s="2" t="s">
        <v>1021</v>
      </c>
      <c r="B4" s="2" t="s">
        <v>961</v>
      </c>
      <c r="C4" s="2" t="s">
        <v>970</v>
      </c>
      <c r="D4" s="2" t="s">
        <v>977</v>
      </c>
      <c r="E4" s="2" t="s">
        <v>1016</v>
      </c>
      <c r="F4" s="2" t="s">
        <v>1027</v>
      </c>
      <c r="G4" s="2" t="s">
        <v>982</v>
      </c>
      <c r="I4" s="2" t="str">
        <v>ccc</v>
      </c>
      <c r="J4" s="53" t="s">
        <v>1040</v>
      </c>
      <c r="L4" s="15" t="s">
        <v>1028</v>
      </c>
      <c r="M4" s="16" cm="1">
        <f t="array" ref="M4">INDEX($A$1:$G$1,M3)</f>
        <v>8</v>
      </c>
      <c r="N4" s="17" t="s">
        <v>1033</v>
      </c>
      <c r="O4" s="18" t="s">
        <v>1034</v>
      </c>
      <c r="P4" s="18" t="s">
        <v>1035</v>
      </c>
      <c r="Q4" s="31" t="s">
        <v>1037</v>
      </c>
    </row>
    <row r="5" spans="1:17" x14ac:dyDescent="0.2">
      <c r="A5" s="2" t="s">
        <v>1022</v>
      </c>
      <c r="B5" s="2" t="s">
        <v>966</v>
      </c>
      <c r="C5" s="2" t="s">
        <v>971</v>
      </c>
      <c r="D5" s="2" t="s">
        <v>978</v>
      </c>
      <c r="E5" s="2" t="s">
        <v>1017</v>
      </c>
      <c r="F5" s="2" t="s">
        <v>990</v>
      </c>
      <c r="G5" s="2" t="s">
        <v>983</v>
      </c>
      <c r="I5" s="2" t="str">
        <v>ddd</v>
      </c>
      <c r="J5" s="53" t="s">
        <v>1042</v>
      </c>
      <c r="L5" s="26">
        <v>1</v>
      </c>
      <c r="M5" s="19" t="str" cm="1">
        <f t="array" ref="M5">IF(L5="","",INDEX($A$3:$G$29,L5,M$3))</f>
        <v>col</v>
      </c>
      <c r="N5" s="20" t="str">
        <f>IF(M5="","","#' @rdname "&amp;M$2)</f>
        <v>#' @rdname sss</v>
      </c>
      <c r="O5" s="20" t="str">
        <f>IF(M5="","","#' @export")</f>
        <v>#' @export</v>
      </c>
      <c r="P5" s="20" t="str">
        <f>IF(M5="","","i"&amp;M5&amp;" &lt;- function(x, ...) {i"&amp;$M$2&amp;"(x, '"&amp;M5&amp;"', ...)}")</f>
        <v>icol &lt;- function(x, ...) {isss(x, 'col', ...)}</v>
      </c>
      <c r="Q5" s="29" t="str">
        <f>_xlfn.TEXTJOIN("
",TRUE,N5:P5)</f>
        <v>#' @rdname sss
#' @export
icol &lt;- function(x, ...) {isss(x, 'col', ...)}</v>
      </c>
    </row>
    <row r="6" spans="1:17" x14ac:dyDescent="0.2">
      <c r="A6" s="2" t="s">
        <v>1080</v>
      </c>
      <c r="B6" s="2" t="s">
        <v>965</v>
      </c>
      <c r="C6" s="2" t="s">
        <v>972</v>
      </c>
      <c r="D6" s="2" t="s">
        <v>979</v>
      </c>
      <c r="E6" s="2" t="s">
        <v>1018</v>
      </c>
      <c r="F6" s="2" t="s">
        <v>991</v>
      </c>
      <c r="G6" s="2" t="s">
        <v>984</v>
      </c>
      <c r="I6" s="2" t="str">
        <v>eee</v>
      </c>
      <c r="J6" s="53" t="s">
        <v>1043</v>
      </c>
      <c r="L6" s="27">
        <f>IF(OR(L5="",L5=M$4),"",L5+1)</f>
        <v>2</v>
      </c>
      <c r="M6" s="22" t="str" cm="1">
        <f t="array" ref="M6">IF(L6="","",INDEX($A$3:$G$29,L6,M$3))</f>
        <v>emp</v>
      </c>
      <c r="N6" s="20" t="str">
        <f t="shared" ref="N6:N31" si="0">IF(M6="","","#' @rdname "&amp;M$2)</f>
        <v>#' @rdname sss</v>
      </c>
      <c r="O6" s="20" t="str">
        <f t="shared" ref="O6:O31" si="1">IF(M6="","","#' @export")</f>
        <v>#' @export</v>
      </c>
      <c r="P6" s="20" t="str">
        <f t="shared" ref="P6:P31" si="2">IF(M6="","","i"&amp;M6&amp;" &lt;- function(x, ...) {i"&amp;$M$2&amp;"(x, '"&amp;M6&amp;"', ...)}")</f>
        <v>iemp &lt;- function(x, ...) {isss(x, 'emp', ...)}</v>
      </c>
      <c r="Q6" s="29" t="str">
        <f t="shared" ref="Q6:Q31" si="3">_xlfn.TEXTJOIN("
",TRUE,N6:P6)</f>
        <v>#' @rdname sss
#' @export
iemp &lt;- function(x, ...) {isss(x, 'emp', ...)}</v>
      </c>
    </row>
    <row r="7" spans="1:17" x14ac:dyDescent="0.2">
      <c r="A7" s="2" t="s">
        <v>1024</v>
      </c>
      <c r="B7" s="2" t="s">
        <v>964</v>
      </c>
      <c r="D7" s="2" t="s">
        <v>980</v>
      </c>
      <c r="E7" s="2" t="s">
        <v>1019</v>
      </c>
      <c r="F7" s="2" t="s">
        <v>992</v>
      </c>
      <c r="G7" s="2" t="s">
        <v>985</v>
      </c>
      <c r="I7" s="2" t="str">
        <v>iii</v>
      </c>
      <c r="J7" s="53" t="s">
        <v>1076</v>
      </c>
      <c r="L7" s="27">
        <f t="shared" ref="L7:L31" si="4">IF(OR(L6="",L6=M$4),"",L6+1)</f>
        <v>3</v>
      </c>
      <c r="M7" s="22" t="str" cm="1">
        <f t="array" ref="M7">IF(L7="","",INDEX($A$3:$G$29,L7,M$3))</f>
        <v>lin</v>
      </c>
      <c r="N7" s="20" t="str">
        <f t="shared" si="0"/>
        <v>#' @rdname sss</v>
      </c>
      <c r="O7" s="20" t="str">
        <f t="shared" si="1"/>
        <v>#' @export</v>
      </c>
      <c r="P7" s="20" t="str">
        <f t="shared" si="2"/>
        <v>ilin &lt;- function(x, ...) {isss(x, 'lin', ...)}</v>
      </c>
      <c r="Q7" s="29" t="str">
        <f t="shared" si="3"/>
        <v>#' @rdname sss
#' @export
ilin &lt;- function(x, ...) {isss(x, 'lin', ...)}</v>
      </c>
    </row>
    <row r="8" spans="1:17" x14ac:dyDescent="0.2">
      <c r="A8" s="2" t="s">
        <v>1025</v>
      </c>
      <c r="B8" s="2" t="s">
        <v>967</v>
      </c>
      <c r="F8" s="2" t="s">
        <v>993</v>
      </c>
      <c r="G8" s="2" t="s">
        <v>986</v>
      </c>
      <c r="I8" s="2" t="str">
        <v>mmm</v>
      </c>
      <c r="J8" s="53" t="s">
        <v>1044</v>
      </c>
      <c r="L8" s="27">
        <f t="shared" si="4"/>
        <v>4</v>
      </c>
      <c r="M8" s="22" t="str" cm="1">
        <f t="array" ref="M8">IF(L8="","",INDEX($A$3:$G$29,L8,M$3))</f>
        <v>pnt</v>
      </c>
      <c r="N8" s="20" t="str">
        <f t="shared" si="0"/>
        <v>#' @rdname sss</v>
      </c>
      <c r="O8" s="20" t="str">
        <f t="shared" si="1"/>
        <v>#' @export</v>
      </c>
      <c r="P8" s="20" t="str">
        <f t="shared" si="2"/>
        <v>ipnt &lt;- function(x, ...) {isss(x, 'pnt', ...)}</v>
      </c>
      <c r="Q8" s="29" t="str">
        <f t="shared" si="3"/>
        <v>#' @rdname sss
#' @export
ipnt &lt;- function(x, ...) {isss(x, 'pnt', ...)}</v>
      </c>
    </row>
    <row r="9" spans="1:17" x14ac:dyDescent="0.2">
      <c r="A9" s="2" t="s">
        <v>1026</v>
      </c>
      <c r="B9" s="2" t="s">
        <v>962</v>
      </c>
      <c r="F9" s="2" t="s">
        <v>994</v>
      </c>
      <c r="G9" s="2" t="s">
        <v>987</v>
      </c>
      <c r="I9" s="2" t="str">
        <v>sss</v>
      </c>
      <c r="J9" s="53" t="s">
        <v>1077</v>
      </c>
      <c r="L9" s="27">
        <f t="shared" si="4"/>
        <v>5</v>
      </c>
      <c r="M9" s="22" t="str" cm="1">
        <f t="array" ref="M9">IF(L9="","",INDEX($A$3:$G$29,L9,M$3))</f>
        <v>rct</v>
      </c>
      <c r="N9" s="20" t="str">
        <f t="shared" si="0"/>
        <v>#' @rdname sss</v>
      </c>
      <c r="O9" s="20" t="str">
        <f t="shared" si="1"/>
        <v>#' @export</v>
      </c>
      <c r="P9" s="20" t="str">
        <f t="shared" si="2"/>
        <v>irct &lt;- function(x, ...) {isss(x, 'rct', ...)}</v>
      </c>
      <c r="Q9" s="29" t="str">
        <f t="shared" si="3"/>
        <v>#' @rdname sss
#' @export
irct &lt;- function(x, ...) {isss(x, 'rct', ...)}</v>
      </c>
    </row>
    <row r="10" spans="1:17" x14ac:dyDescent="0.2">
      <c r="B10" s="2" t="s">
        <v>963</v>
      </c>
      <c r="F10" s="2" t="s">
        <v>995</v>
      </c>
      <c r="G10" s="2" t="s">
        <v>988</v>
      </c>
      <c r="L10" s="27">
        <f t="shared" si="4"/>
        <v>6</v>
      </c>
      <c r="M10" s="22" t="str" cm="1">
        <f t="array" ref="M10">IF(L10="","",INDEX($A$3:$G$29,L10,M$3))</f>
        <v>row</v>
      </c>
      <c r="N10" s="20" t="str">
        <f t="shared" si="0"/>
        <v>#' @rdname sss</v>
      </c>
      <c r="O10" s="20" t="str">
        <f t="shared" si="1"/>
        <v>#' @export</v>
      </c>
      <c r="P10" s="20" t="str">
        <f t="shared" si="2"/>
        <v>irow &lt;- function(x, ...) {isss(x, 'row', ...)}</v>
      </c>
      <c r="Q10" s="29" t="str">
        <f t="shared" si="3"/>
        <v>#' @rdname sss
#' @export
irow &lt;- function(x, ...) {isss(x, 'row', ...)}</v>
      </c>
    </row>
    <row r="11" spans="1:17" x14ac:dyDescent="0.2">
      <c r="F11" s="2" t="s">
        <v>996</v>
      </c>
      <c r="I11" s="2" t="s">
        <v>1046</v>
      </c>
      <c r="J11" s="53" t="s">
        <v>1047</v>
      </c>
      <c r="L11" s="27">
        <f t="shared" si="4"/>
        <v>7</v>
      </c>
      <c r="M11" s="22" t="str" cm="1">
        <f t="array" ref="M11">IF(L11="","",INDEX($A$3:$G$29,L11,M$3))</f>
        <v>sld</v>
      </c>
      <c r="N11" s="20" t="str">
        <f t="shared" si="0"/>
        <v>#' @rdname sss</v>
      </c>
      <c r="O11" s="20" t="str">
        <f t="shared" si="1"/>
        <v>#' @export</v>
      </c>
      <c r="P11" s="20" t="str">
        <f t="shared" si="2"/>
        <v>isld &lt;- function(x, ...) {isss(x, 'sld', ...)}</v>
      </c>
      <c r="Q11" s="29" t="str">
        <f t="shared" si="3"/>
        <v>#' @rdname sss
#' @export
isld &lt;- function(x, ...) {isss(x, 'sld', ...)}</v>
      </c>
    </row>
    <row r="12" spans="1:17" x14ac:dyDescent="0.2">
      <c r="F12" s="2" t="s">
        <v>997</v>
      </c>
      <c r="I12" s="2" t="s">
        <v>1048</v>
      </c>
      <c r="J12" s="53" t="s">
        <v>1049</v>
      </c>
      <c r="L12" s="27">
        <f t="shared" si="4"/>
        <v>8</v>
      </c>
      <c r="M12" s="22" t="str" cm="1">
        <f t="array" ref="M12">IF(L12="","",INDEX($A$3:$G$29,L12,M$3))</f>
        <v>sqr</v>
      </c>
      <c r="N12" s="20" t="str">
        <f t="shared" si="0"/>
        <v>#' @rdname sss</v>
      </c>
      <c r="O12" s="20" t="str">
        <f t="shared" si="1"/>
        <v>#' @export</v>
      </c>
      <c r="P12" s="20" t="str">
        <f t="shared" si="2"/>
        <v>isqr &lt;- function(x, ...) {isss(x, 'sqr', ...)}</v>
      </c>
      <c r="Q12" s="29" t="str">
        <f t="shared" si="3"/>
        <v>#' @rdname sss
#' @export
isqr &lt;- function(x, ...) {isss(x, 'sqr', ...)}</v>
      </c>
    </row>
    <row r="13" spans="1:17" x14ac:dyDescent="0.2">
      <c r="F13" s="2" t="s">
        <v>998</v>
      </c>
      <c r="I13" s="2" t="s">
        <v>1050</v>
      </c>
      <c r="J13" s="53" t="str" cm="1">
        <f t="array" ref="J13">INDEX(J3:J9,M3)</f>
        <v>shape</v>
      </c>
      <c r="L13" s="27" t="str">
        <f t="shared" si="4"/>
        <v/>
      </c>
      <c r="M13" s="22" t="str" cm="1">
        <f t="array" ref="M13">IF(L13="","",INDEX($A$3:$G$29,L13,M$3))</f>
        <v/>
      </c>
      <c r="N13" s="20" t="str">
        <f t="shared" si="0"/>
        <v/>
      </c>
      <c r="O13" s="20" t="str">
        <f t="shared" si="1"/>
        <v/>
      </c>
      <c r="P13" s="20" t="str">
        <f t="shared" si="2"/>
        <v/>
      </c>
      <c r="Q13" s="29" t="str">
        <f t="shared" si="3"/>
        <v/>
      </c>
    </row>
    <row r="14" spans="1:17" x14ac:dyDescent="0.2">
      <c r="F14" s="2" t="s">
        <v>999</v>
      </c>
      <c r="I14" s="2" t="s">
        <v>1038</v>
      </c>
      <c r="J14" s="53" t="str">
        <f>M2</f>
        <v>sss</v>
      </c>
      <c r="L14" s="27" t="str">
        <f t="shared" si="4"/>
        <v/>
      </c>
      <c r="M14" s="22" t="str" cm="1">
        <f t="array" ref="M14">IF(L14="","",INDEX($A$3:$G$29,L14,M$3))</f>
        <v/>
      </c>
      <c r="N14" s="20" t="str">
        <f t="shared" si="0"/>
        <v/>
      </c>
      <c r="O14" s="20" t="str">
        <f t="shared" si="1"/>
        <v/>
      </c>
      <c r="P14" s="20" t="str">
        <f t="shared" si="2"/>
        <v/>
      </c>
      <c r="Q14" s="29" t="str">
        <f t="shared" si="3"/>
        <v/>
      </c>
    </row>
    <row r="15" spans="1:17" x14ac:dyDescent="0.2">
      <c r="F15" s="2" t="s">
        <v>1000</v>
      </c>
      <c r="I15" s="2" t="s">
        <v>1053</v>
      </c>
      <c r="J15" s="53" t="str">
        <f>UPPER(J14)</f>
        <v>SSS</v>
      </c>
      <c r="L15" s="27" t="str">
        <f t="shared" si="4"/>
        <v/>
      </c>
      <c r="M15" s="22" t="str" cm="1">
        <f t="array" ref="M15">IF(L15="","",INDEX($A$3:$G$29,L15,M$3))</f>
        <v/>
      </c>
      <c r="N15" s="20" t="str">
        <f t="shared" si="0"/>
        <v/>
      </c>
      <c r="O15" s="20" t="str">
        <f t="shared" si="1"/>
        <v/>
      </c>
      <c r="P15" s="20" t="str">
        <f t="shared" si="2"/>
        <v/>
      </c>
      <c r="Q15" s="29" t="str">
        <f t="shared" si="3"/>
        <v/>
      </c>
    </row>
    <row r="16" spans="1:17" x14ac:dyDescent="0.2">
      <c r="F16" s="2" t="s">
        <v>1001</v>
      </c>
      <c r="I16" s="2" t="s">
        <v>1052</v>
      </c>
      <c r="J16" s="53" t="str">
        <f>"i"&amp;J14</f>
        <v>isss</v>
      </c>
      <c r="L16" s="27" t="str">
        <f t="shared" si="4"/>
        <v/>
      </c>
      <c r="M16" s="22" t="str" cm="1">
        <f t="array" ref="M16">IF(L16="","",INDEX($A$3:$G$29,L16,M$3))</f>
        <v/>
      </c>
      <c r="N16" s="20" t="str">
        <f t="shared" si="0"/>
        <v/>
      </c>
      <c r="O16" s="20" t="str">
        <f t="shared" si="1"/>
        <v/>
      </c>
      <c r="P16" s="20" t="str">
        <f t="shared" si="2"/>
        <v/>
      </c>
      <c r="Q16" s="29" t="str">
        <f t="shared" si="3"/>
        <v/>
      </c>
    </row>
    <row r="17" spans="6:17" x14ac:dyDescent="0.2">
      <c r="F17" s="2" t="s">
        <v>1002</v>
      </c>
      <c r="I17" s="2" t="s">
        <v>1051</v>
      </c>
      <c r="J17" s="53" t="str">
        <f>"i"&amp;J15</f>
        <v>iSSS</v>
      </c>
      <c r="L17" s="27" t="str">
        <f t="shared" si="4"/>
        <v/>
      </c>
      <c r="M17" s="22" t="str" cm="1">
        <f t="array" ref="M17">IF(L17="","",INDEX($A$3:$G$29,L17,M$3))</f>
        <v/>
      </c>
      <c r="N17" s="20" t="str">
        <f t="shared" si="0"/>
        <v/>
      </c>
      <c r="O17" s="20" t="str">
        <f t="shared" si="1"/>
        <v/>
      </c>
      <c r="P17" s="20" t="str">
        <f t="shared" si="2"/>
        <v/>
      </c>
      <c r="Q17" s="29" t="str">
        <f t="shared" si="3"/>
        <v/>
      </c>
    </row>
    <row r="18" spans="6:17" x14ac:dyDescent="0.2">
      <c r="F18" s="2" t="s">
        <v>1003</v>
      </c>
      <c r="I18" s="2" t="s">
        <v>1054</v>
      </c>
      <c r="J18" s="53" t="str">
        <f>J14&amp;"_props"</f>
        <v>sss_props</v>
      </c>
      <c r="L18" s="27" t="str">
        <f t="shared" si="4"/>
        <v/>
      </c>
      <c r="M18" s="22" t="str" cm="1">
        <f t="array" ref="M18">IF(L18="","",INDEX($A$3:$G$29,L18,M$3))</f>
        <v/>
      </c>
      <c r="N18" s="20" t="str">
        <f t="shared" si="0"/>
        <v/>
      </c>
      <c r="O18" s="20" t="str">
        <f t="shared" si="1"/>
        <v/>
      </c>
      <c r="P18" s="20" t="str">
        <f t="shared" si="2"/>
        <v/>
      </c>
      <c r="Q18" s="29" t="str">
        <f t="shared" si="3"/>
        <v/>
      </c>
    </row>
    <row r="19" spans="6:17" x14ac:dyDescent="0.2">
      <c r="F19" s="2" t="s">
        <v>1004</v>
      </c>
      <c r="I19" s="2" t="s">
        <v>1056</v>
      </c>
      <c r="J19" s="53" t="str">
        <f>"\code{"&amp;ippp&amp;"}"</f>
        <v>\code{isss}</v>
      </c>
      <c r="L19" s="27" t="str">
        <f t="shared" si="4"/>
        <v/>
      </c>
      <c r="M19" s="22" t="str" cm="1">
        <f t="array" ref="M19">IF(L19="","",INDEX($A$3:$G$29,L19,M$3))</f>
        <v/>
      </c>
      <c r="N19" s="20" t="str">
        <f t="shared" si="0"/>
        <v/>
      </c>
      <c r="O19" s="20" t="str">
        <f t="shared" si="1"/>
        <v/>
      </c>
      <c r="P19" s="20" t="str">
        <f t="shared" si="2"/>
        <v/>
      </c>
      <c r="Q19" s="29" t="str">
        <f t="shared" si="3"/>
        <v/>
      </c>
    </row>
    <row r="20" spans="6:17" x14ac:dyDescent="0.2">
      <c r="F20" s="2" t="s">
        <v>1005</v>
      </c>
      <c r="I20" s="2" t="s">
        <v>1057</v>
      </c>
      <c r="J20" s="53" t="str">
        <f>"\code{"&amp;upippp&amp;"}"</f>
        <v>\code{iSSS}</v>
      </c>
      <c r="L20" s="27" t="str">
        <f t="shared" si="4"/>
        <v/>
      </c>
      <c r="M20" s="22" t="str" cm="1">
        <f t="array" ref="M20">IF(L20="","",INDEX($A$3:$G$29,L20,M$3))</f>
        <v/>
      </c>
      <c r="N20" s="20" t="str">
        <f t="shared" si="0"/>
        <v/>
      </c>
      <c r="O20" s="20" t="str">
        <f t="shared" si="1"/>
        <v/>
      </c>
      <c r="P20" s="20" t="str">
        <f t="shared" si="2"/>
        <v/>
      </c>
      <c r="Q20" s="29" t="str">
        <f t="shared" si="3"/>
        <v/>
      </c>
    </row>
    <row r="21" spans="6:17" x14ac:dyDescent="0.2">
      <c r="F21" s="2" t="s">
        <v>1006</v>
      </c>
      <c r="I21" s="2" t="s">
        <v>1055</v>
      </c>
      <c r="J21" s="53" t="str">
        <f>"\code{"&amp;ppp&amp;"}"</f>
        <v>\code{sss}</v>
      </c>
      <c r="L21" s="27" t="str">
        <f t="shared" si="4"/>
        <v/>
      </c>
      <c r="M21" s="22" t="str" cm="1">
        <f t="array" ref="M21">IF(L21="","",INDEX($A$3:$G$29,L21,M$3))</f>
        <v/>
      </c>
      <c r="N21" s="20" t="str">
        <f t="shared" si="0"/>
        <v/>
      </c>
      <c r="O21" s="20" t="str">
        <f t="shared" si="1"/>
        <v/>
      </c>
      <c r="P21" s="20" t="str">
        <f t="shared" si="2"/>
        <v/>
      </c>
      <c r="Q21" s="29" t="str">
        <f t="shared" si="3"/>
        <v/>
      </c>
    </row>
    <row r="22" spans="6:17" x14ac:dyDescent="0.2">
      <c r="F22" s="2" t="s">
        <v>1007</v>
      </c>
      <c r="I22" s="2" t="s">
        <v>1058</v>
      </c>
      <c r="J22" s="53" t="str">
        <f>"\code{"&amp;upppp&amp;"}"</f>
        <v>\code{SSS}</v>
      </c>
      <c r="L22" s="27" t="str">
        <f t="shared" si="4"/>
        <v/>
      </c>
      <c r="M22" s="22" t="str" cm="1">
        <f t="array" ref="M22">IF(L22="","",INDEX($A$3:$G$29,L22,M$3))</f>
        <v/>
      </c>
      <c r="N22" s="20" t="str">
        <f t="shared" si="0"/>
        <v/>
      </c>
      <c r="O22" s="20" t="str">
        <f t="shared" si="1"/>
        <v/>
      </c>
      <c r="P22" s="20" t="str">
        <f t="shared" si="2"/>
        <v/>
      </c>
      <c r="Q22" s="29" t="str">
        <f t="shared" si="3"/>
        <v/>
      </c>
    </row>
    <row r="23" spans="6:17" x14ac:dyDescent="0.2">
      <c r="F23" s="2" t="s">
        <v>1008</v>
      </c>
      <c r="I23" s="2" t="s">
        <v>1068</v>
      </c>
      <c r="J23" s="53" t="str">
        <f>IF(LEFT(exppp,1)="e","an", "a")</f>
        <v>a</v>
      </c>
      <c r="L23" s="27" t="str">
        <f t="shared" si="4"/>
        <v/>
      </c>
      <c r="M23" s="22" t="str" cm="1">
        <f t="array" ref="M23">IF(L23="","",INDEX($A$3:$G$29,L23,M$3))</f>
        <v/>
      </c>
      <c r="N23" s="20" t="str">
        <f t="shared" si="0"/>
        <v/>
      </c>
      <c r="O23" s="20" t="str">
        <f t="shared" si="1"/>
        <v/>
      </c>
      <c r="P23" s="20" t="str">
        <f t="shared" si="2"/>
        <v/>
      </c>
      <c r="Q23" s="29" t="str">
        <f t="shared" si="3"/>
        <v/>
      </c>
    </row>
    <row r="24" spans="6:17" x14ac:dyDescent="0.2">
      <c r="F24" s="2" t="s">
        <v>1009</v>
      </c>
      <c r="L24" s="27" t="str">
        <f t="shared" si="4"/>
        <v/>
      </c>
      <c r="M24" s="22" t="str" cm="1">
        <f t="array" ref="M24">IF(L24="","",INDEX($A$3:$G$29,L24,M$3))</f>
        <v/>
      </c>
      <c r="N24" s="20" t="str">
        <f t="shared" si="0"/>
        <v/>
      </c>
      <c r="O24" s="20" t="str">
        <f t="shared" si="1"/>
        <v/>
      </c>
      <c r="P24" s="20" t="str">
        <f t="shared" si="2"/>
        <v/>
      </c>
      <c r="Q24" s="29" t="str">
        <f t="shared" si="3"/>
        <v/>
      </c>
    </row>
    <row r="25" spans="6:17" x14ac:dyDescent="0.2">
      <c r="F25" s="2" t="s">
        <v>1010</v>
      </c>
      <c r="L25" s="27" t="str">
        <f t="shared" si="4"/>
        <v/>
      </c>
      <c r="M25" s="22" t="str" cm="1">
        <f t="array" ref="M25">IF(L25="","",INDEX($A$3:$G$29,L25,M$3))</f>
        <v/>
      </c>
      <c r="N25" s="20" t="str">
        <f t="shared" si="0"/>
        <v/>
      </c>
      <c r="O25" s="20" t="str">
        <f t="shared" si="1"/>
        <v/>
      </c>
      <c r="P25" s="20" t="str">
        <f t="shared" si="2"/>
        <v/>
      </c>
      <c r="Q25" s="29" t="str">
        <f t="shared" si="3"/>
        <v/>
      </c>
    </row>
    <row r="26" spans="6:17" x14ac:dyDescent="0.2">
      <c r="F26" s="2" t="s">
        <v>1011</v>
      </c>
      <c r="L26" s="27" t="str">
        <f t="shared" si="4"/>
        <v/>
      </c>
      <c r="M26" s="22" t="str" cm="1">
        <f t="array" ref="M26">IF(L26="","",INDEX($A$3:$G$29,L26,M$3))</f>
        <v/>
      </c>
      <c r="N26" s="20" t="str">
        <f t="shared" si="0"/>
        <v/>
      </c>
      <c r="O26" s="20" t="str">
        <f t="shared" si="1"/>
        <v/>
      </c>
      <c r="P26" s="20" t="str">
        <f t="shared" si="2"/>
        <v/>
      </c>
      <c r="Q26" s="29" t="str">
        <f t="shared" si="3"/>
        <v/>
      </c>
    </row>
    <row r="27" spans="6:17" x14ac:dyDescent="0.2">
      <c r="F27" s="2" t="s">
        <v>1012</v>
      </c>
      <c r="L27" s="27" t="str">
        <f t="shared" si="4"/>
        <v/>
      </c>
      <c r="M27" s="22" t="str" cm="1">
        <f t="array" ref="M27">IF(L27="","",INDEX($A$3:$G$29,L27,M$3))</f>
        <v/>
      </c>
      <c r="N27" s="20" t="str">
        <f t="shared" si="0"/>
        <v/>
      </c>
      <c r="O27" s="20" t="str">
        <f t="shared" si="1"/>
        <v/>
      </c>
      <c r="P27" s="20" t="str">
        <f t="shared" si="2"/>
        <v/>
      </c>
      <c r="Q27" s="29" t="str">
        <f t="shared" si="3"/>
        <v/>
      </c>
    </row>
    <row r="28" spans="6:17" x14ac:dyDescent="0.2">
      <c r="F28" s="2" t="s">
        <v>1013</v>
      </c>
      <c r="L28" s="27" t="str">
        <f t="shared" si="4"/>
        <v/>
      </c>
      <c r="M28" s="22" t="str" cm="1">
        <f t="array" ref="M28">IF(L28="","",INDEX($A$3:$G$29,L28,M$3))</f>
        <v/>
      </c>
      <c r="N28" s="20" t="str">
        <f t="shared" si="0"/>
        <v/>
      </c>
      <c r="O28" s="20" t="str">
        <f t="shared" si="1"/>
        <v/>
      </c>
      <c r="P28" s="20" t="str">
        <f t="shared" si="2"/>
        <v/>
      </c>
      <c r="Q28" s="29" t="str">
        <f t="shared" si="3"/>
        <v/>
      </c>
    </row>
    <row r="29" spans="6:17" x14ac:dyDescent="0.2">
      <c r="F29" s="2" t="s">
        <v>1014</v>
      </c>
      <c r="L29" s="27" t="str">
        <f t="shared" si="4"/>
        <v/>
      </c>
      <c r="M29" s="22" t="str" cm="1">
        <f t="array" ref="M29">IF(L29="","",INDEX($A$3:$G$29,L29,M$3))</f>
        <v/>
      </c>
      <c r="N29" s="20" t="str">
        <f t="shared" si="0"/>
        <v/>
      </c>
      <c r="O29" s="20" t="str">
        <f t="shared" si="1"/>
        <v/>
      </c>
      <c r="P29" s="20" t="str">
        <f t="shared" si="2"/>
        <v/>
      </c>
      <c r="Q29" s="29" t="str">
        <f t="shared" si="3"/>
        <v/>
      </c>
    </row>
    <row r="30" spans="6:17" x14ac:dyDescent="0.2">
      <c r="L30" s="27" t="str">
        <f t="shared" si="4"/>
        <v/>
      </c>
      <c r="M30" s="22" t="str" cm="1">
        <f t="array" ref="M30">IF(L30="","",INDEX($A$3:$G$29,L30,M$3))</f>
        <v/>
      </c>
      <c r="N30" s="20" t="str">
        <f t="shared" si="0"/>
        <v/>
      </c>
      <c r="O30" s="20" t="str">
        <f t="shared" si="1"/>
        <v/>
      </c>
      <c r="P30" s="20" t="str">
        <f t="shared" si="2"/>
        <v/>
      </c>
      <c r="Q30" s="29" t="str">
        <f t="shared" si="3"/>
        <v/>
      </c>
    </row>
    <row r="31" spans="6:17" ht="17" thickBot="1" x14ac:dyDescent="0.25">
      <c r="L31" s="28" t="str">
        <f t="shared" si="4"/>
        <v/>
      </c>
      <c r="M31" s="23" t="str" cm="1">
        <f t="array" ref="M31">IF(L31="","",INDEX($A$3:$G$29,L31,M$3))</f>
        <v/>
      </c>
      <c r="N31" s="24" t="str">
        <f t="shared" si="0"/>
        <v/>
      </c>
      <c r="O31" s="24" t="str">
        <f t="shared" si="1"/>
        <v/>
      </c>
      <c r="P31" s="24" t="str">
        <f t="shared" si="2"/>
        <v/>
      </c>
      <c r="Q31" s="30" t="str">
        <f t="shared" si="3"/>
        <v/>
      </c>
    </row>
    <row r="32" spans="6:17" ht="16" customHeight="1" x14ac:dyDescent="0.2">
      <c r="K32" s="3">
        <f>LEN(L32)</f>
        <v>58</v>
      </c>
      <c r="L32" s="59" t="str">
        <f>"#'   Functions related to "&amp;exppp&amp;" properties are as follows:"</f>
        <v>#'   Functions related to shape properties are as follows:</v>
      </c>
      <c r="M32" s="60"/>
      <c r="N32" s="60"/>
      <c r="O32" s="60"/>
      <c r="P32" s="61"/>
    </row>
    <row r="33" spans="11:13" x14ac:dyDescent="0.2">
      <c r="K33" s="3">
        <f t="shared" ref="K33:K87" si="5">LEN(L33)</f>
        <v>18</v>
      </c>
      <c r="L33" s="3" t="s">
        <v>1045</v>
      </c>
      <c r="M33" s="3"/>
    </row>
    <row r="34" spans="11:13" x14ac:dyDescent="0.2">
      <c r="K34" s="3">
        <f t="shared" si="5"/>
        <v>80</v>
      </c>
      <c r="L34" s="3" t="str">
        <f>"#'     "&amp;upppp&amp;nbsp&amp;"FUNCTION"&amp;REPT(nbsp,3)&amp;"      \tab WHAT"&amp;nbsp&amp;"IT"&amp;nbsp&amp;"DOES                                \cr"</f>
        <v>#'     SSS FUNCTION         \tab WHAT IT DOES                                \cr</v>
      </c>
    </row>
    <row r="35" spans="11:13" x14ac:dyDescent="0.2">
      <c r="K35" s="3">
        <f t="shared" si="5"/>
        <v>71</v>
      </c>
      <c r="L35" s="3" t="str">
        <f>"#'     \code{"&amp;upippp&amp;"}          \tab Evaluates whether \code{x} matches the"</f>
        <v>#'     \code{iSSS}          \tab Evaluates whether \code{x} matches the</v>
      </c>
    </row>
    <row r="36" spans="11:13" x14ac:dyDescent="0.2">
      <c r="K36" s="3">
        <f t="shared" si="5"/>
        <v>58</v>
      </c>
      <c r="L36" s="3" t="str">
        <f>"#'                               "&amp;exppp&amp;" property "&amp;upcodeppp</f>
        <v>#'                               shape property \code{SSS}</v>
      </c>
    </row>
    <row r="37" spans="11:13" x14ac:dyDescent="0.2">
      <c r="K37" s="3">
        <f t="shared" si="5"/>
        <v>80</v>
      </c>
      <c r="L37" s="3" t="s">
        <v>1081</v>
      </c>
    </row>
    <row r="38" spans="11:13" x14ac:dyDescent="0.2">
      <c r="K38" s="3">
        <f t="shared" si="5"/>
        <v>71</v>
      </c>
      <c r="L38" s="3" t="str">
        <f>"#'     \code{"&amp;ppp&amp;"}           \tab Gets a character vector containing all"</f>
        <v>#'     \code{sss}           \tab Gets a character vector containing all</v>
      </c>
    </row>
    <row r="39" spans="11:13" x14ac:dyDescent="0.2">
      <c r="K39" s="3">
        <f t="shared" si="5"/>
        <v>58</v>
      </c>
      <c r="L39" s="3" t="str">
        <f>"#'                               "&amp;exppp&amp;" properties matching"</f>
        <v>#'                               shape properties matching</v>
      </c>
      <c r="M39" s="3"/>
    </row>
    <row r="40" spans="11:13" x14ac:dyDescent="0.2">
      <c r="K40" s="3">
        <f t="shared" si="5"/>
        <v>80</v>
      </c>
      <c r="L40" s="3" t="s">
        <v>1069</v>
      </c>
    </row>
    <row r="41" spans="11:13" x14ac:dyDescent="0.2">
      <c r="K41" s="3">
        <f t="shared" si="5"/>
        <v>63</v>
      </c>
      <c r="L41" s="3" t="str">
        <f>"#'     \code{"&amp;ippp&amp;"}          \tab Evaluates \code{x} against the"</f>
        <v>#'     \code{isss}          \tab Evaluates \code{x} against the</v>
      </c>
    </row>
    <row r="42" spans="11:13" x14ac:dyDescent="0.2">
      <c r="K42" s="3">
        <f t="shared" si="5"/>
        <v>61</v>
      </c>
      <c r="L42" s="3" t="str">
        <f>"#'                               "&amp;exppp&amp;" property specification"</f>
        <v>#'                               shape property specification</v>
      </c>
    </row>
    <row r="43" spans="11:13" x14ac:dyDescent="0.2">
      <c r="K43" s="3">
        <f t="shared" si="5"/>
        <v>79</v>
      </c>
      <c r="L43" s="3" t="s">
        <v>1082</v>
      </c>
    </row>
    <row r="44" spans="11:13" x14ac:dyDescent="0.2">
      <c r="K44" s="3">
        <f t="shared" si="5"/>
        <v>80</v>
      </c>
      <c r="L44" s="3" t="s">
        <v>1070</v>
      </c>
    </row>
    <row r="45" spans="11:13" x14ac:dyDescent="0.2">
      <c r="K45" s="3">
        <f>LEN(L45)</f>
        <v>72</v>
      </c>
      <c r="L45" s="3" t="str">
        <f>"#'     \code{"&amp;pppvals&amp;"}     \tab Gets a character vector of all possible"</f>
        <v>#'     \code{sss_props}     \tab Gets a character vector of all possible</v>
      </c>
    </row>
    <row r="46" spans="11:13" x14ac:dyDescent="0.2">
      <c r="K46" s="3">
        <f t="shared" si="5"/>
        <v>80</v>
      </c>
      <c r="L46" s="3" t="str">
        <f>LEFT("#'                               "&amp;exppp&amp;" property values.                                        ",77)&amp;"\cr"</f>
        <v>#'                               shape property values.                      \cr</v>
      </c>
    </row>
    <row r="47" spans="11:13" x14ac:dyDescent="0.2">
      <c r="K47" s="3">
        <f t="shared" si="5"/>
        <v>73</v>
      </c>
      <c r="L47" s="3" t="str">
        <f>"#'     \code{is_"&amp;ppp&amp;"_spec}"&amp;REPT(nbsp,3)&amp;"\tab Evaluates whether \code{spec} is a valid"</f>
        <v>#'     \code{is_sss_spec}   \tab Evaluates whether \code{spec} is a valid</v>
      </c>
    </row>
    <row r="48" spans="11:13" x14ac:dyDescent="0.2">
      <c r="K48" s="3">
        <f t="shared" si="5"/>
        <v>47</v>
      </c>
      <c r="L48" s="3" t="str">
        <f>"#'                               "&amp;exppp&amp;" property"</f>
        <v>#'                               shape property</v>
      </c>
    </row>
    <row r="49" spans="11:12" x14ac:dyDescent="0.2">
      <c r="K49" s="3">
        <f t="shared" si="5"/>
        <v>80</v>
      </c>
      <c r="L49" s="3" t="s">
        <v>1074</v>
      </c>
    </row>
    <row r="50" spans="11:12" x14ac:dyDescent="0.2">
      <c r="K50" s="3">
        <f t="shared" si="5"/>
        <v>24</v>
      </c>
      <c r="L50" s="3" t="s">
        <v>1059</v>
      </c>
    </row>
    <row r="51" spans="11:12" x14ac:dyDescent="0.2">
      <c r="K51" s="3">
        <f t="shared" si="5"/>
        <v>75</v>
      </c>
      <c r="L51" s="3" t="s">
        <v>1071</v>
      </c>
    </row>
    <row r="52" spans="11:12" x14ac:dyDescent="0.2">
      <c r="K52" s="3">
        <f t="shared" si="5"/>
        <v>56</v>
      </c>
      <c r="L52" s="3" t="str">
        <f>"#'   containing one or more "&amp;exppp&amp;" properties (i.e., from"</f>
        <v>#'   containing one or more shape properties (i.e., from</v>
      </c>
    </row>
    <row r="53" spans="11:12" x14ac:dyDescent="0.2">
      <c r="K53" s="3">
        <f t="shared" si="5"/>
        <v>76</v>
      </c>
      <c r="L53" s="3" t="str">
        <f>"#'   \code{"&amp;ppp&amp;"_vals()}). \strong{NOTE}: properties may be pipe-separated. If"</f>
        <v>#'   \code{sss_vals()}). \strong{NOTE}: properties may be pipe-separated. If</v>
      </c>
    </row>
    <row r="54" spans="11:12" x14ac:dyDescent="0.2">
      <c r="K54" s="3">
        <f t="shared" si="5"/>
        <v>79</v>
      </c>
      <c r="L54" s="3" t="s">
        <v>1072</v>
      </c>
    </row>
    <row r="55" spans="11:12" x14ac:dyDescent="0.2">
      <c r="K55" s="3">
        <f t="shared" si="5"/>
        <v>48</v>
      </c>
      <c r="L55" s="55" t="s">
        <v>1073</v>
      </c>
    </row>
    <row r="56" spans="11:12" x14ac:dyDescent="0.2">
      <c r="K56" s="3">
        <f t="shared" si="5"/>
        <v>27</v>
      </c>
      <c r="L56" s="55" t="s">
        <v>1060</v>
      </c>
    </row>
    <row r="57" spans="11:12" x14ac:dyDescent="0.2">
      <c r="K57" s="3">
        <f t="shared" si="5"/>
        <v>65</v>
      </c>
      <c r="L57" s="3" t="s">
        <v>1061</v>
      </c>
    </row>
    <row r="58" spans="11:12" x14ac:dyDescent="0.2">
      <c r="K58" s="3">
        <f t="shared" si="5"/>
        <v>56</v>
      </c>
      <c r="L58" s="3" t="str">
        <f>"#' @return \strong{\code{"&amp;ppp&amp;"_vals}}: A character vector."</f>
        <v>#' @return \strong{\code{sss_vals}}: A character vector.</v>
      </c>
    </row>
    <row r="59" spans="11:12" x14ac:dyDescent="0.2">
      <c r="K59" s="3">
        <f t="shared" si="5"/>
        <v>71</v>
      </c>
      <c r="L59" s="3" t="str">
        <f>"#'   \cr\cr\strong{"&amp;codeppp&amp;"}: A character scalar or character vector."</f>
        <v>#'   \cr\cr\strong{\code{sss}}: A character scalar or character vector.</v>
      </c>
    </row>
    <row r="60" spans="11:12" x14ac:dyDescent="0.2">
      <c r="K60" s="3">
        <f t="shared" si="5"/>
        <v>69</v>
      </c>
      <c r="L60" s="3" t="str">
        <f>"#'   \cr\cr\strong{\code{"&amp;upippp&amp;", "&amp;ippp&amp;", is_"&amp;ppp&amp;"_spec}}: A logical scalar."</f>
        <v>#'   \cr\cr\strong{\code{iSSS, isss, is_sss_spec}}: A logical scalar.</v>
      </c>
    </row>
    <row r="61" spans="11:12" x14ac:dyDescent="0.2">
      <c r="K61" s="3">
        <f t="shared" si="5"/>
        <v>10</v>
      </c>
      <c r="L61" s="3" t="s">
        <v>0</v>
      </c>
    </row>
    <row r="62" spans="11:12" x14ac:dyDescent="0.2">
      <c r="K62" s="3">
        <f t="shared" si="5"/>
        <v>20</v>
      </c>
      <c r="L62" s="3" t="str">
        <f>ppp&amp;" &lt;- function(x) {"</f>
        <v>sss &lt;- function(x) {</v>
      </c>
    </row>
    <row r="63" spans="11:12" x14ac:dyDescent="0.2">
      <c r="K63" s="3">
        <f t="shared" si="5"/>
        <v>23</v>
      </c>
      <c r="L63" s="3" t="str">
        <f>"  props &lt;- ."&amp;ppp&amp;"_props()"</f>
        <v xml:space="preserve">  props &lt;- .sss_props()</v>
      </c>
    </row>
    <row r="64" spans="11:12" x14ac:dyDescent="0.2">
      <c r="K64" s="3">
        <f t="shared" si="5"/>
        <v>13</v>
      </c>
      <c r="L64" s="3" t="s">
        <v>1062</v>
      </c>
    </row>
    <row r="65" spans="11:12" x14ac:dyDescent="0.2">
      <c r="K65" s="3">
        <f t="shared" si="5"/>
        <v>79</v>
      </c>
      <c r="L65" s="3" t="s">
        <v>1063</v>
      </c>
    </row>
    <row r="66" spans="11:12" x14ac:dyDescent="0.2">
      <c r="K66" s="3">
        <f t="shared" si="5"/>
        <v>5</v>
      </c>
      <c r="L66" s="3" t="s">
        <v>1064</v>
      </c>
    </row>
    <row r="67" spans="11:12" x14ac:dyDescent="0.2">
      <c r="K67" s="3">
        <f t="shared" si="5"/>
        <v>1</v>
      </c>
      <c r="L67" s="3" t="s">
        <v>1065</v>
      </c>
    </row>
    <row r="68" spans="11:12" x14ac:dyDescent="0.2">
      <c r="K68" s="3">
        <f t="shared" si="5"/>
        <v>0</v>
      </c>
    </row>
    <row r="69" spans="11:12" x14ac:dyDescent="0.2">
      <c r="K69" s="3">
        <f t="shared" si="5"/>
        <v>14</v>
      </c>
      <c r="L69" s="3" t="str">
        <f>"#' @rdname "&amp;ppp</f>
        <v>#' @rdname sss</v>
      </c>
    </row>
    <row r="70" spans="11:12" x14ac:dyDescent="0.2">
      <c r="K70" s="3">
        <f t="shared" si="5"/>
        <v>10</v>
      </c>
      <c r="L70" s="3" t="s">
        <v>0</v>
      </c>
    </row>
    <row r="71" spans="11:12" x14ac:dyDescent="0.2">
      <c r="K71" s="3">
        <f t="shared" si="5"/>
        <v>38</v>
      </c>
      <c r="L71" s="3" t="str">
        <f>ppp&amp;"_props &lt;- function() {."&amp;ppp&amp;"_props()}"</f>
        <v>sss_props &lt;- function() {.sss_props()}</v>
      </c>
    </row>
    <row r="72" spans="11:12" x14ac:dyDescent="0.2">
      <c r="K72" s="3">
        <f t="shared" si="5"/>
        <v>0</v>
      </c>
    </row>
    <row r="73" spans="11:12" x14ac:dyDescent="0.2">
      <c r="K73" s="3">
        <f t="shared" si="5"/>
        <v>14</v>
      </c>
      <c r="L73" s="3" t="str">
        <f>L69</f>
        <v>#' @rdname sss</v>
      </c>
    </row>
    <row r="74" spans="11:12" x14ac:dyDescent="0.2">
      <c r="K74" s="3">
        <f t="shared" si="5"/>
        <v>10</v>
      </c>
      <c r="L74" s="3" t="s">
        <v>0</v>
      </c>
    </row>
    <row r="75" spans="11:12" x14ac:dyDescent="0.2">
      <c r="K75" s="3">
        <f t="shared" si="5"/>
        <v>107</v>
      </c>
      <c r="L75" s="3" t="str">
        <f>"is_"&amp;ppp&amp;"_spec &lt;- function(spec) {spec &lt;- .spec_vals(); f0(length(spec) == 0, F, all(spec %in% ."&amp;ppp&amp;"_props()))}"</f>
        <v>is_sss_spec &lt;- function(spec) {spec &lt;- .spec_vals(); f0(length(spec) == 0, F, all(spec %in% .sss_props()))}</v>
      </c>
    </row>
    <row r="76" spans="11:12" x14ac:dyDescent="0.2">
      <c r="K76" s="3">
        <f t="shared" si="5"/>
        <v>0</v>
      </c>
    </row>
    <row r="77" spans="11:12" x14ac:dyDescent="0.2">
      <c r="K77" s="3">
        <f t="shared" si="5"/>
        <v>14</v>
      </c>
      <c r="L77" s="3" t="str">
        <f>L69</f>
        <v>#' @rdname sss</v>
      </c>
    </row>
    <row r="78" spans="11:12" x14ac:dyDescent="0.2">
      <c r="K78" s="3">
        <f t="shared" si="5"/>
        <v>10</v>
      </c>
      <c r="L78" s="3" t="s">
        <v>0</v>
      </c>
    </row>
    <row r="79" spans="11:12" x14ac:dyDescent="0.2">
      <c r="K79" s="3">
        <f t="shared" si="5"/>
        <v>32</v>
      </c>
      <c r="L79" s="3" t="str">
        <f>ippp&amp;" &lt;- function(x, spec, ...) {"</f>
        <v>isss &lt;- function(x, spec, ...) {</v>
      </c>
    </row>
    <row r="80" spans="11:12" x14ac:dyDescent="0.2">
      <c r="K80" s="3">
        <f t="shared" si="5"/>
        <v>215</v>
      </c>
      <c r="L80" s="3" t="str">
        <f>"  errs &lt;- c(.meets_errs(x, ...), f0(is_"&amp;ppp&amp;"_spec(spec), NULL, '\n \u2022 [spec] must be a complete character vec (?cmp_chr_vec) containing one or more (possible pipe-separated) values exclusively from "&amp;ppp&amp;"_props().'))"</f>
        <v xml:space="preserve">  errs &lt;- c(.meets_errs(x, ...), f0(is_sss_spec(spec), NULL, '\n \u2022 [spec] must be a complete character vec (?cmp_chr_vec) containing one or more (possible pipe-separated) values exclusively from sss_props().'))</v>
      </c>
    </row>
    <row r="81" spans="11:16" x14ac:dyDescent="0.2">
      <c r="K81" s="3">
        <f t="shared" si="5"/>
        <v>34</v>
      </c>
      <c r="L81" s="3" t="s">
        <v>1083</v>
      </c>
    </row>
    <row r="82" spans="11:16" x14ac:dyDescent="0.2">
      <c r="K82" s="3">
        <f t="shared" si="5"/>
        <v>33</v>
      </c>
      <c r="L82" s="3" t="s">
        <v>1066</v>
      </c>
    </row>
    <row r="83" spans="11:16" x14ac:dyDescent="0.2">
      <c r="K83" s="3">
        <f t="shared" si="5"/>
        <v>76</v>
      </c>
      <c r="L83" s="3" t="str">
        <f>"  for (prop in .spec_vals(spec)) {if (run('.is_', prop, '(x)')) {return(T)}}"</f>
        <v xml:space="preserve">  for (prop in .spec_vals(spec)) {if (run('.is_', prop, '(x)')) {return(T)}}</v>
      </c>
    </row>
    <row r="84" spans="11:16" x14ac:dyDescent="0.2">
      <c r="K84" s="3">
        <f t="shared" si="5"/>
        <v>3</v>
      </c>
      <c r="L84" s="3" t="s">
        <v>1067</v>
      </c>
    </row>
    <row r="85" spans="11:16" x14ac:dyDescent="0.2">
      <c r="K85" s="3">
        <f t="shared" si="5"/>
        <v>1</v>
      </c>
      <c r="L85" s="3" t="s">
        <v>1065</v>
      </c>
    </row>
    <row r="86" spans="11:16" x14ac:dyDescent="0.2">
      <c r="K86" s="3">
        <f t="shared" si="5"/>
        <v>0</v>
      </c>
    </row>
    <row r="87" spans="11:16" ht="409.6" x14ac:dyDescent="0.2">
      <c r="K87" s="58">
        <f t="shared" si="5"/>
        <v>590</v>
      </c>
      <c r="L87" s="56" t="str">
        <f>_xlfn.TEXTJOIN("
",TRUE,Q5:Q31)</f>
        <v>#' @rdname sss
#' @export
icol &lt;- function(x, ...) {isss(x, 'col', ...)}
#' @rdname sss
#' @export
iemp &lt;- function(x, ...) {isss(x, 'emp', ...)}
#' @rdname sss
#' @export
ilin &lt;- function(x, ...) {isss(x, 'lin', ...)}
#' @rdname sss
#' @export
ipnt &lt;- function(x, ...) {isss(x, 'pnt', ...)}
#' @rdname sss
#' @export
irct &lt;- function(x, ...) {isss(x, 'rct', ...)}
#' @rdname sss
#' @export
irow &lt;- function(x, ...) {isss(x, 'row', ...)}
#' @rdname sss
#' @export
isld &lt;- function(x, ...) {isss(x, 'sld', ...)}
#' @rdname sss
#' @export
isqr &lt;- function(x, ...) {isss(x, 'sqr', ...)}</v>
      </c>
      <c r="M87" s="57"/>
      <c r="N87" s="57"/>
      <c r="O87" s="57"/>
      <c r="P87" s="57"/>
    </row>
    <row r="88" spans="11:16" ht="409.6" x14ac:dyDescent="0.2">
      <c r="L88" s="62" t="str">
        <f>_xlfn.TEXTJOIN("
",FALSE,L32:L87)</f>
        <v>#'   Functions related to shape properties are as follows:
#'   \tabular{ll}{
#'     SSS FUNCTION         \tab WHAT IT DOES                                \cr
#'     \code{iSSS}          \tab Evaluates whether \code{x} matches the
#'                               shape property \code{SSS}
#'                               (subject to any restrictions in \code{...}).\cr
#'     \code{sss}           \tab Gets a character vector containing all
#'                               shape properties matching
#'                               \code{x}.                                   \cr
#'     \code{isss}          \tab Evaluates \code{x} against the
#'                               shape property specification
#'                               in \code{spec} (subject to any restrictions in
#'                               \code{...}).                                \cr
#'     \code{sss_props}     \tab Gets a character vector of all possible
#'                               shape property values.                      \cr
#'     \code{is_sss_spec}   \tab Evaluates whether \code{spec} is a valid
#'                               shape property
#'                               specification.                                }
#' @param x An R object.
#' @param spec \code{NULL} or a \link[=cmp_chr_scl]{complete character vec}
#'   containing one or more shape properties (i.e., from
#'   \code{sss_vals()}). \strong{NOTE}: properties may be pipe-separated. If
#'   If there are multiple properties in \code{spec}, \code{x} is inspected for
#'   a match to any of the specified properties.
#' @inheritDotParams meets.
#' @inheritSection meets. Specifying Count and Value Restrictions
#' @return \strong{\code{sss_vals}}: A character vector.
#'   \cr\cr\strong{\code{sss}}: A character scalar or character vector.
#'   \cr\cr\strong{\code{iSSS, isss, is_sss_spec}}: A logical scalar.
#' @export
sss &lt;- function(x) {
  props &lt;- .sss_props()
  out &lt;- NULL
  for (prop in props) {out &lt;- c(out, f0(run('.is_', prop, '(x)'), prop, NULL))}
  out
}
#' @rdname sss
#' @export
sss_props &lt;- function() {.sss_props()}
#' @rdname sss
#' @export
is_sss_spec &lt;- function(spec) {spec &lt;- .spec_vals(); f0(length(spec) == 0, F, all(spec %in% .sss_props()))}
#' @rdname sss
#' @export
isss &lt;- function(x, spec, ...) {
  errs &lt;- c(.meets_errs(x, ...), f0(is_sss_spec(spec), NULL, '\n \u2022 [spec] must be a complete character vec (?cmp_chr_vec) containing one or more (possible pipe-separated) values exclusively from sss_props().'))
  if (!is.null(errs)) {stop(errs)}
  if (!meets(x, ...)) {return(F)}
  for (prop in .spec_vals(spec)) {if (run('.is_', prop, '(x)')) {return(T)}}
  F
}
#' @rdname sss
#' @export
icol &lt;- function(x, ...) {isss(x, 'col', ...)}
#' @rdname sss
#' @export
iemp &lt;- function(x, ...) {isss(x, 'emp', ...)}
#' @rdname sss
#' @export
ilin &lt;- function(x, ...) {isss(x, 'lin', ...)}
#' @rdname sss
#' @export
ipnt &lt;- function(x, ...) {isss(x, 'pnt', ...)}
#' @rdname sss
#' @export
irct &lt;- function(x, ...) {isss(x, 'rct', ...)}
#' @rdname sss
#' @export
irow &lt;- function(x, ...) {isss(x, 'row', ...)}
#' @rdname sss
#' @export
isld &lt;- function(x, ...) {isss(x, 'sld', ...)}
#' @rdname sss
#' @export
isqr &lt;- function(x, ...) {isss(x, 'sqr', ...)}</v>
      </c>
    </row>
  </sheetData>
  <mergeCells count="2">
    <mergeCell ref="L1:Q1"/>
    <mergeCell ref="N2:Q3"/>
  </mergeCells>
  <dataValidations count="1">
    <dataValidation type="list" allowBlank="1" showInputMessage="1" showErrorMessage="1" sqref="M2" xr:uid="{D40FC2F4-1075-474F-9FC2-AA6BB20FE2A7}">
      <formula1>$A$2:$G$2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3AFF-9421-1E4B-AAAC-9361324ED6CE}">
  <dimension ref="A1:Q95"/>
  <sheetViews>
    <sheetView zoomScaleNormal="100" workbookViewId="0">
      <selection activeCell="M2" sqref="M2"/>
    </sheetView>
  </sheetViews>
  <sheetFormatPr baseColWidth="10" defaultRowHeight="16" x14ac:dyDescent="0.2"/>
  <cols>
    <col min="1" max="7" width="4.6640625" style="2" bestFit="1" customWidth="1"/>
    <col min="8" max="8" width="2" style="2" customWidth="1"/>
    <col min="9" max="9" width="11.6640625" style="2" bestFit="1" customWidth="1"/>
    <col min="10" max="10" width="29.6640625" style="53" bestFit="1" customWidth="1"/>
    <col min="11" max="11" width="7" style="3" bestFit="1" customWidth="1"/>
    <col min="12" max="12" width="179.1640625" style="3" bestFit="1" customWidth="1"/>
    <col min="13" max="13" width="4.6640625" style="2" bestFit="1" customWidth="1"/>
    <col min="14" max="14" width="17.6640625" style="3" bestFit="1" customWidth="1"/>
    <col min="15" max="15" width="12.83203125" style="3" bestFit="1" customWidth="1"/>
    <col min="16" max="16" width="59.83203125" style="3" bestFit="1" customWidth="1"/>
    <col min="17" max="17" width="87.5" style="3" bestFit="1" customWidth="1"/>
    <col min="18" max="16384" width="10.83203125" style="3"/>
  </cols>
  <sheetData>
    <row r="1" spans="1:17" ht="17" thickBot="1" x14ac:dyDescent="0.25">
      <c r="A1" s="2">
        <f>COUNTA(A$3:A$147)</f>
        <v>7</v>
      </c>
      <c r="B1" s="2">
        <f>COUNTA(B$3:B$147)</f>
        <v>8</v>
      </c>
      <c r="C1" s="2">
        <f>COUNTA(C$3:C$147)</f>
        <v>4</v>
      </c>
      <c r="D1" s="2">
        <f>COUNTA(D$3:D$147)</f>
        <v>5</v>
      </c>
      <c r="E1" s="2">
        <f>COUNTA(E$3:E$147)</f>
        <v>5</v>
      </c>
      <c r="F1" s="2">
        <f>COUNTA(F$3:F$147)</f>
        <v>27</v>
      </c>
      <c r="G1" s="2">
        <f>COUNTA(G$3:G$147)</f>
        <v>8</v>
      </c>
      <c r="L1" s="4" t="s">
        <v>1032</v>
      </c>
      <c r="M1" s="5"/>
      <c r="N1" s="5"/>
      <c r="O1" s="5"/>
      <c r="P1" s="5"/>
      <c r="Q1" s="6"/>
    </row>
    <row r="2" spans="1:17" x14ac:dyDescent="0.2">
      <c r="A2" s="7" t="s">
        <v>1078</v>
      </c>
      <c r="B2" s="7" t="s">
        <v>959</v>
      </c>
      <c r="C2" s="7" t="s">
        <v>968</v>
      </c>
      <c r="D2" s="7" t="s">
        <v>973</v>
      </c>
      <c r="E2" s="7" t="s">
        <v>1075</v>
      </c>
      <c r="F2" s="7" t="s">
        <v>974</v>
      </c>
      <c r="G2" s="7" t="s">
        <v>975</v>
      </c>
      <c r="H2" s="7"/>
      <c r="I2" s="7" t="s">
        <v>1038</v>
      </c>
      <c r="J2" s="54" t="s">
        <v>1041</v>
      </c>
      <c r="L2" s="8" t="s">
        <v>1029</v>
      </c>
      <c r="M2" s="9" t="s">
        <v>959</v>
      </c>
      <c r="N2" s="10" t="s">
        <v>1036</v>
      </c>
      <c r="O2" s="11"/>
      <c r="P2" s="11"/>
      <c r="Q2" s="12"/>
    </row>
    <row r="3" spans="1:17" ht="17" thickBot="1" x14ac:dyDescent="0.25">
      <c r="A3" s="2" t="s">
        <v>1020</v>
      </c>
      <c r="B3" s="2" t="s">
        <v>960</v>
      </c>
      <c r="C3" s="2" t="s">
        <v>969</v>
      </c>
      <c r="D3" s="2" t="s">
        <v>976</v>
      </c>
      <c r="E3" s="2" t="s">
        <v>1015</v>
      </c>
      <c r="F3" s="2" t="s">
        <v>989</v>
      </c>
      <c r="G3" s="2" t="s">
        <v>981</v>
      </c>
      <c r="I3" s="52" t="str">
        <f t="array" ref="I3:I9">TRANSPOSE(A2:G2)</f>
        <v>bbb</v>
      </c>
      <c r="J3" s="53" t="s">
        <v>1079</v>
      </c>
      <c r="L3" s="13" t="s">
        <v>1031</v>
      </c>
      <c r="M3" s="14">
        <f>IFERROR(MATCH(M2,A2:G2,0),"error")</f>
        <v>2</v>
      </c>
      <c r="N3" s="32"/>
      <c r="O3" s="33"/>
      <c r="P3" s="33"/>
      <c r="Q3" s="34"/>
    </row>
    <row r="4" spans="1:17" ht="17" thickBot="1" x14ac:dyDescent="0.25">
      <c r="A4" s="2" t="s">
        <v>1021</v>
      </c>
      <c r="B4" s="2" t="s">
        <v>961</v>
      </c>
      <c r="C4" s="2" t="s">
        <v>970</v>
      </c>
      <c r="D4" s="2" t="s">
        <v>977</v>
      </c>
      <c r="E4" s="2" t="s">
        <v>1016</v>
      </c>
      <c r="F4" s="2" t="s">
        <v>1027</v>
      </c>
      <c r="G4" s="2" t="s">
        <v>982</v>
      </c>
      <c r="I4" s="2" t="str">
        <v>ccc</v>
      </c>
      <c r="J4" s="53" t="s">
        <v>1040</v>
      </c>
      <c r="L4" s="15" t="s">
        <v>1028</v>
      </c>
      <c r="M4" s="16" cm="1">
        <f t="array" ref="M4">INDEX($A$1:$G$1,M3)</f>
        <v>8</v>
      </c>
      <c r="N4" s="17" t="s">
        <v>1033</v>
      </c>
      <c r="O4" s="18" t="s">
        <v>1034</v>
      </c>
      <c r="P4" s="18" t="s">
        <v>1035</v>
      </c>
      <c r="Q4" s="31" t="s">
        <v>1037</v>
      </c>
    </row>
    <row r="5" spans="1:17" x14ac:dyDescent="0.2">
      <c r="A5" s="2" t="s">
        <v>1022</v>
      </c>
      <c r="B5" s="2" t="s">
        <v>966</v>
      </c>
      <c r="C5" s="2" t="s">
        <v>971</v>
      </c>
      <c r="D5" s="2" t="s">
        <v>978</v>
      </c>
      <c r="E5" s="2" t="s">
        <v>1017</v>
      </c>
      <c r="F5" s="2" t="s">
        <v>990</v>
      </c>
      <c r="G5" s="2" t="s">
        <v>983</v>
      </c>
      <c r="I5" s="2" t="str">
        <v>ddd</v>
      </c>
      <c r="J5" s="53" t="s">
        <v>1042</v>
      </c>
      <c r="L5" s="26">
        <v>1</v>
      </c>
      <c r="M5" s="19" t="str" cm="1">
        <f t="array" ref="M5">IF(L5="","",INDEX($A$3:$G$29,L5,M$3))</f>
        <v>arr</v>
      </c>
      <c r="N5" s="20" t="str">
        <f>IF(M5="","","#' @rdname cmp_"&amp;M$2)</f>
        <v>#' @rdname cmp_ccc</v>
      </c>
      <c r="O5" s="20" t="str">
        <f>IF(M5="","","#' @export")</f>
        <v>#' @export</v>
      </c>
      <c r="P5" s="20" t="str">
        <f>IF(M5="","","cmp_"&amp;M5&amp;" &lt;- function(x, ...) {cmp_"&amp;$M$2&amp;"(x, '"&amp;M5&amp;"', ...)}")</f>
        <v>cmp_arr &lt;- function(x, ...) {cmp_ccc(x, 'arr', ...)}</v>
      </c>
      <c r="Q5" s="29" t="str">
        <f>_xlfn.TEXTJOIN("
",TRUE,N5:P5)</f>
        <v>#' @rdname cmp_ccc
#' @export
cmp_arr &lt;- function(x, ...) {cmp_ccc(x, 'arr', ...)}</v>
      </c>
    </row>
    <row r="6" spans="1:17" x14ac:dyDescent="0.2">
      <c r="A6" s="2" t="s">
        <v>1080</v>
      </c>
      <c r="B6" s="2" t="s">
        <v>965</v>
      </c>
      <c r="C6" s="2" t="s">
        <v>972</v>
      </c>
      <c r="D6" s="2" t="s">
        <v>979</v>
      </c>
      <c r="E6" s="2" t="s">
        <v>1018</v>
      </c>
      <c r="F6" s="2" t="s">
        <v>991</v>
      </c>
      <c r="G6" s="2" t="s">
        <v>984</v>
      </c>
      <c r="I6" s="2" t="str">
        <v>eee</v>
      </c>
      <c r="J6" s="53" t="s">
        <v>1043</v>
      </c>
      <c r="L6" s="27">
        <f>IF(OR(L5="",L5=M$4),"",L5+1)</f>
        <v>2</v>
      </c>
      <c r="M6" s="22" t="str" cm="1">
        <f t="array" ref="M6">IF(L6="","",INDEX($A$3:$G$29,L6,M$3))</f>
        <v>dtf</v>
      </c>
      <c r="N6" s="20" t="str">
        <f t="shared" ref="N6:N31" si="0">IF(M6="","","#' @rdname cmp_"&amp;M$2)</f>
        <v>#' @rdname cmp_ccc</v>
      </c>
      <c r="O6" s="20" t="str">
        <f t="shared" ref="O6:O31" si="1">IF(M6="","","#' @export")</f>
        <v>#' @export</v>
      </c>
      <c r="P6" s="20" t="str">
        <f t="shared" ref="P6:P31" si="2">IF(M6="","","cmp_"&amp;M6&amp;" &lt;- function(x, ...) {cmp_"&amp;$M$2&amp;"(x, '"&amp;M6&amp;"', ...)}")</f>
        <v>cmp_dtf &lt;- function(x, ...) {cmp_ccc(x, 'dtf', ...)}</v>
      </c>
      <c r="Q6" s="29" t="str">
        <f t="shared" ref="Q6:Q31" si="3">_xlfn.TEXTJOIN("
",TRUE,N6:P6)</f>
        <v>#' @rdname cmp_ccc
#' @export
cmp_dtf &lt;- function(x, ...) {cmp_ccc(x, 'dtf', ...)}</v>
      </c>
    </row>
    <row r="7" spans="1:17" x14ac:dyDescent="0.2">
      <c r="A7" s="2" t="s">
        <v>1024</v>
      </c>
      <c r="B7" s="2" t="s">
        <v>964</v>
      </c>
      <c r="D7" s="2" t="s">
        <v>980</v>
      </c>
      <c r="E7" s="2" t="s">
        <v>1019</v>
      </c>
      <c r="F7" s="2" t="s">
        <v>992</v>
      </c>
      <c r="G7" s="2" t="s">
        <v>985</v>
      </c>
      <c r="I7" s="2" t="str">
        <v>iii</v>
      </c>
      <c r="J7" s="53" t="s">
        <v>1076</v>
      </c>
      <c r="L7" s="27">
        <f t="shared" ref="L7:L31" si="4">IF(OR(L6="",L6=M$4),"",L6+1)</f>
        <v>3</v>
      </c>
      <c r="M7" s="22" t="str" cm="1">
        <f t="array" ref="M7">IF(L7="","",INDEX($A$3:$G$29,L7,M$3))</f>
        <v>gen</v>
      </c>
      <c r="N7" s="20" t="str">
        <f t="shared" si="0"/>
        <v>#' @rdname cmp_ccc</v>
      </c>
      <c r="O7" s="20" t="str">
        <f t="shared" si="1"/>
        <v>#' @export</v>
      </c>
      <c r="P7" s="20" t="str">
        <f t="shared" si="2"/>
        <v>cmp_gen &lt;- function(x, ...) {cmp_ccc(x, 'gen', ...)}</v>
      </c>
      <c r="Q7" s="29" t="str">
        <f t="shared" si="3"/>
        <v>#' @rdname cmp_ccc
#' @export
cmp_gen &lt;- function(x, ...) {cmp_ccc(x, 'gen', ...)}</v>
      </c>
    </row>
    <row r="8" spans="1:17" x14ac:dyDescent="0.2">
      <c r="A8" s="2" t="s">
        <v>1025</v>
      </c>
      <c r="B8" s="2" t="s">
        <v>967</v>
      </c>
      <c r="F8" s="2" t="s">
        <v>993</v>
      </c>
      <c r="G8" s="2" t="s">
        <v>986</v>
      </c>
      <c r="I8" s="2" t="str">
        <v>mmm</v>
      </c>
      <c r="J8" s="53" t="s">
        <v>1044</v>
      </c>
      <c r="L8" s="27">
        <f t="shared" si="4"/>
        <v>4</v>
      </c>
      <c r="M8" s="22" t="str" cm="1">
        <f t="array" ref="M8">IF(L8="","",INDEX($A$3:$G$29,L8,M$3))</f>
        <v>mat</v>
      </c>
      <c r="N8" s="20" t="str">
        <f t="shared" si="0"/>
        <v>#' @rdname cmp_ccc</v>
      </c>
      <c r="O8" s="20" t="str">
        <f t="shared" si="1"/>
        <v>#' @export</v>
      </c>
      <c r="P8" s="20" t="str">
        <f t="shared" si="2"/>
        <v>cmp_mat &lt;- function(x, ...) {cmp_ccc(x, 'mat', ...)}</v>
      </c>
      <c r="Q8" s="29" t="str">
        <f t="shared" si="3"/>
        <v>#' @rdname cmp_ccc
#' @export
cmp_mat &lt;- function(x, ...) {cmp_ccc(x, 'mat', ...)}</v>
      </c>
    </row>
    <row r="9" spans="1:17" x14ac:dyDescent="0.2">
      <c r="A9" s="2" t="s">
        <v>1026</v>
      </c>
      <c r="B9" s="2" t="s">
        <v>962</v>
      </c>
      <c r="F9" s="2" t="s">
        <v>994</v>
      </c>
      <c r="G9" s="2" t="s">
        <v>987</v>
      </c>
      <c r="I9" s="2" t="str">
        <v>sss</v>
      </c>
      <c r="J9" s="53" t="s">
        <v>1077</v>
      </c>
      <c r="L9" s="27">
        <f t="shared" si="4"/>
        <v>5</v>
      </c>
      <c r="M9" s="22" t="str" cm="1">
        <f t="array" ref="M9">IF(L9="","",INDEX($A$3:$G$29,L9,M$3))</f>
        <v>mvc</v>
      </c>
      <c r="N9" s="20" t="str">
        <f t="shared" si="0"/>
        <v>#' @rdname cmp_ccc</v>
      </c>
      <c r="O9" s="20" t="str">
        <f t="shared" si="1"/>
        <v>#' @export</v>
      </c>
      <c r="P9" s="20" t="str">
        <f t="shared" si="2"/>
        <v>cmp_mvc &lt;- function(x, ...) {cmp_ccc(x, 'mvc', ...)}</v>
      </c>
      <c r="Q9" s="29" t="str">
        <f t="shared" si="3"/>
        <v>#' @rdname cmp_ccc
#' @export
cmp_mvc &lt;- function(x, ...) {cmp_ccc(x, 'mvc', ...)}</v>
      </c>
    </row>
    <row r="10" spans="1:17" x14ac:dyDescent="0.2">
      <c r="B10" s="2" t="s">
        <v>963</v>
      </c>
      <c r="F10" s="2" t="s">
        <v>995</v>
      </c>
      <c r="G10" s="2" t="s">
        <v>988</v>
      </c>
      <c r="L10" s="27">
        <f t="shared" si="4"/>
        <v>6</v>
      </c>
      <c r="M10" s="22" t="str" cm="1">
        <f t="array" ref="M10">IF(L10="","",INDEX($A$3:$G$29,L10,M$3))</f>
        <v>scl</v>
      </c>
      <c r="N10" s="20" t="str">
        <f t="shared" si="0"/>
        <v>#' @rdname cmp_ccc</v>
      </c>
      <c r="O10" s="20" t="str">
        <f t="shared" si="1"/>
        <v>#' @export</v>
      </c>
      <c r="P10" s="20" t="str">
        <f t="shared" si="2"/>
        <v>cmp_scl &lt;- function(x, ...) {cmp_ccc(x, 'scl', ...)}</v>
      </c>
      <c r="Q10" s="29" t="str">
        <f t="shared" si="3"/>
        <v>#' @rdname cmp_ccc
#' @export
cmp_scl &lt;- function(x, ...) {cmp_ccc(x, 'scl', ...)}</v>
      </c>
    </row>
    <row r="11" spans="1:17" x14ac:dyDescent="0.2">
      <c r="F11" s="2" t="s">
        <v>996</v>
      </c>
      <c r="I11" s="2" t="s">
        <v>1046</v>
      </c>
      <c r="J11" s="53" t="s">
        <v>1047</v>
      </c>
      <c r="L11" s="27">
        <f t="shared" si="4"/>
        <v>7</v>
      </c>
      <c r="M11" s="22" t="str" cm="1">
        <f t="array" ref="M11">IF(L11="","",INDEX($A$3:$G$29,L11,M$3))</f>
        <v>vec</v>
      </c>
      <c r="N11" s="20" t="str">
        <f t="shared" si="0"/>
        <v>#' @rdname cmp_ccc</v>
      </c>
      <c r="O11" s="20" t="str">
        <f t="shared" si="1"/>
        <v>#' @export</v>
      </c>
      <c r="P11" s="20" t="str">
        <f t="shared" si="2"/>
        <v>cmp_vec &lt;- function(x, ...) {cmp_ccc(x, 'vec', ...)}</v>
      </c>
      <c r="Q11" s="29" t="str">
        <f t="shared" si="3"/>
        <v>#' @rdname cmp_ccc
#' @export
cmp_vec &lt;- function(x, ...) {cmp_ccc(x, 'vec', ...)}</v>
      </c>
    </row>
    <row r="12" spans="1:17" x14ac:dyDescent="0.2">
      <c r="F12" s="2" t="s">
        <v>997</v>
      </c>
      <c r="I12" s="2" t="s">
        <v>1048</v>
      </c>
      <c r="J12" s="53" t="s">
        <v>1049</v>
      </c>
      <c r="L12" s="27">
        <f t="shared" si="4"/>
        <v>8</v>
      </c>
      <c r="M12" s="22" t="str" cm="1">
        <f t="array" ref="M12">IF(L12="","",INDEX($A$3:$G$29,L12,M$3))</f>
        <v>vls</v>
      </c>
      <c r="N12" s="20" t="str">
        <f t="shared" si="0"/>
        <v>#' @rdname cmp_ccc</v>
      </c>
      <c r="O12" s="20" t="str">
        <f t="shared" si="1"/>
        <v>#' @export</v>
      </c>
      <c r="P12" s="20" t="str">
        <f t="shared" si="2"/>
        <v>cmp_vls &lt;- function(x, ...) {cmp_ccc(x, 'vls', ...)}</v>
      </c>
      <c r="Q12" s="29" t="str">
        <f t="shared" si="3"/>
        <v>#' @rdname cmp_ccc
#' @export
cmp_vls &lt;- function(x, ...) {cmp_ccc(x, 'vls', ...)}</v>
      </c>
    </row>
    <row r="13" spans="1:17" x14ac:dyDescent="0.2">
      <c r="F13" s="2" t="s">
        <v>998</v>
      </c>
      <c r="I13" s="2" t="s">
        <v>1050</v>
      </c>
      <c r="J13" s="53" t="str" cm="1">
        <f t="array" ref="J13">INDEX(J3:J9,M3)</f>
        <v>extended class</v>
      </c>
      <c r="L13" s="27" t="str">
        <f t="shared" si="4"/>
        <v/>
      </c>
      <c r="M13" s="22" t="str" cm="1">
        <f t="array" ref="M13">IF(L13="","",INDEX($A$3:$G$29,L13,M$3))</f>
        <v/>
      </c>
      <c r="N13" s="20" t="str">
        <f t="shared" si="0"/>
        <v/>
      </c>
      <c r="O13" s="20" t="str">
        <f t="shared" si="1"/>
        <v/>
      </c>
      <c r="P13" s="20" t="str">
        <f t="shared" si="2"/>
        <v/>
      </c>
      <c r="Q13" s="29" t="str">
        <f t="shared" si="3"/>
        <v/>
      </c>
    </row>
    <row r="14" spans="1:17" x14ac:dyDescent="0.2">
      <c r="F14" s="2" t="s">
        <v>999</v>
      </c>
      <c r="I14" s="2" t="s">
        <v>1038</v>
      </c>
      <c r="J14" s="53" t="str">
        <f>M2</f>
        <v>ccc</v>
      </c>
      <c r="L14" s="27" t="str">
        <f t="shared" si="4"/>
        <v/>
      </c>
      <c r="M14" s="22" t="str" cm="1">
        <f t="array" ref="M14">IF(L14="","",INDEX($A$3:$G$29,L14,M$3))</f>
        <v/>
      </c>
      <c r="N14" s="20" t="str">
        <f t="shared" si="0"/>
        <v/>
      </c>
      <c r="O14" s="20" t="str">
        <f t="shared" si="1"/>
        <v/>
      </c>
      <c r="P14" s="20" t="str">
        <f t="shared" si="2"/>
        <v/>
      </c>
      <c r="Q14" s="29" t="str">
        <f t="shared" si="3"/>
        <v/>
      </c>
    </row>
    <row r="15" spans="1:17" x14ac:dyDescent="0.2">
      <c r="F15" s="2" t="s">
        <v>1000</v>
      </c>
      <c r="I15" s="2" t="s">
        <v>1053</v>
      </c>
      <c r="J15" s="53" t="str">
        <f>UPPER(J14)</f>
        <v>CCC</v>
      </c>
      <c r="L15" s="27" t="str">
        <f t="shared" si="4"/>
        <v/>
      </c>
      <c r="M15" s="22" t="str" cm="1">
        <f t="array" ref="M15">IF(L15="","",INDEX($A$3:$G$29,L15,M$3))</f>
        <v/>
      </c>
      <c r="N15" s="20" t="str">
        <f t="shared" si="0"/>
        <v/>
      </c>
      <c r="O15" s="20" t="str">
        <f t="shared" si="1"/>
        <v/>
      </c>
      <c r="P15" s="20" t="str">
        <f t="shared" si="2"/>
        <v/>
      </c>
      <c r="Q15" s="29" t="str">
        <f t="shared" si="3"/>
        <v/>
      </c>
    </row>
    <row r="16" spans="1:17" x14ac:dyDescent="0.2">
      <c r="F16" s="2" t="s">
        <v>1001</v>
      </c>
      <c r="I16" s="2" t="s">
        <v>1052</v>
      </c>
      <c r="J16" s="53" t="str">
        <f>"i"&amp;J14</f>
        <v>iccc</v>
      </c>
      <c r="L16" s="27" t="str">
        <f t="shared" si="4"/>
        <v/>
      </c>
      <c r="M16" s="22" t="str" cm="1">
        <f t="array" ref="M16">IF(L16="","",INDEX($A$3:$G$29,L16,M$3))</f>
        <v/>
      </c>
      <c r="N16" s="20" t="str">
        <f t="shared" si="0"/>
        <v/>
      </c>
      <c r="O16" s="20" t="str">
        <f t="shared" si="1"/>
        <v/>
      </c>
      <c r="P16" s="20" t="str">
        <f t="shared" si="2"/>
        <v/>
      </c>
      <c r="Q16" s="29" t="str">
        <f t="shared" si="3"/>
        <v/>
      </c>
    </row>
    <row r="17" spans="6:17" x14ac:dyDescent="0.2">
      <c r="F17" s="2" t="s">
        <v>1002</v>
      </c>
      <c r="I17" s="2" t="s">
        <v>1051</v>
      </c>
      <c r="J17" s="53" t="str">
        <f>"i"&amp;J15</f>
        <v>iCCC</v>
      </c>
      <c r="L17" s="27" t="str">
        <f t="shared" si="4"/>
        <v/>
      </c>
      <c r="M17" s="22" t="str" cm="1">
        <f t="array" ref="M17">IF(L17="","",INDEX($A$3:$G$29,L17,M$3))</f>
        <v/>
      </c>
      <c r="N17" s="20" t="str">
        <f t="shared" si="0"/>
        <v/>
      </c>
      <c r="O17" s="20" t="str">
        <f t="shared" si="1"/>
        <v/>
      </c>
      <c r="P17" s="20" t="str">
        <f t="shared" si="2"/>
        <v/>
      </c>
      <c r="Q17" s="29" t="str">
        <f t="shared" si="3"/>
        <v/>
      </c>
    </row>
    <row r="18" spans="6:17" x14ac:dyDescent="0.2">
      <c r="F18" s="2" t="s">
        <v>1003</v>
      </c>
      <c r="I18" s="2" t="s">
        <v>1054</v>
      </c>
      <c r="J18" s="53" t="str">
        <f>J14&amp;"_props"</f>
        <v>ccc_props</v>
      </c>
      <c r="L18" s="27" t="str">
        <f t="shared" si="4"/>
        <v/>
      </c>
      <c r="M18" s="22" t="str" cm="1">
        <f t="array" ref="M18">IF(L18="","",INDEX($A$3:$G$29,L18,M$3))</f>
        <v/>
      </c>
      <c r="N18" s="20" t="str">
        <f t="shared" si="0"/>
        <v/>
      </c>
      <c r="O18" s="20" t="str">
        <f t="shared" si="1"/>
        <v/>
      </c>
      <c r="P18" s="20" t="str">
        <f t="shared" si="2"/>
        <v/>
      </c>
      <c r="Q18" s="29" t="str">
        <f t="shared" si="3"/>
        <v/>
      </c>
    </row>
    <row r="19" spans="6:17" x14ac:dyDescent="0.2">
      <c r="F19" s="2" t="s">
        <v>1004</v>
      </c>
      <c r="I19" s="2" t="s">
        <v>1056</v>
      </c>
      <c r="J19" s="53" t="str">
        <f>"\code{"&amp;ippp&amp;"}"</f>
        <v>\code{iccc}</v>
      </c>
      <c r="L19" s="27" t="str">
        <f t="shared" si="4"/>
        <v/>
      </c>
      <c r="M19" s="22" t="str" cm="1">
        <f t="array" ref="M19">IF(L19="","",INDEX($A$3:$G$29,L19,M$3))</f>
        <v/>
      </c>
      <c r="N19" s="20" t="str">
        <f t="shared" si="0"/>
        <v/>
      </c>
      <c r="O19" s="20" t="str">
        <f t="shared" si="1"/>
        <v/>
      </c>
      <c r="P19" s="20" t="str">
        <f t="shared" si="2"/>
        <v/>
      </c>
      <c r="Q19" s="29" t="str">
        <f t="shared" si="3"/>
        <v/>
      </c>
    </row>
    <row r="20" spans="6:17" x14ac:dyDescent="0.2">
      <c r="F20" s="2" t="s">
        <v>1005</v>
      </c>
      <c r="I20" s="2" t="s">
        <v>1057</v>
      </c>
      <c r="J20" s="53" t="str">
        <f>"\code{"&amp;upippp&amp;"}"</f>
        <v>\code{iCCC}</v>
      </c>
      <c r="L20" s="27" t="str">
        <f t="shared" si="4"/>
        <v/>
      </c>
      <c r="M20" s="22" t="str" cm="1">
        <f t="array" ref="M20">IF(L20="","",INDEX($A$3:$G$29,L20,M$3))</f>
        <v/>
      </c>
      <c r="N20" s="20" t="str">
        <f t="shared" si="0"/>
        <v/>
      </c>
      <c r="O20" s="20" t="str">
        <f t="shared" si="1"/>
        <v/>
      </c>
      <c r="P20" s="20" t="str">
        <f t="shared" si="2"/>
        <v/>
      </c>
      <c r="Q20" s="29" t="str">
        <f t="shared" si="3"/>
        <v/>
      </c>
    </row>
    <row r="21" spans="6:17" x14ac:dyDescent="0.2">
      <c r="F21" s="2" t="s">
        <v>1006</v>
      </c>
      <c r="I21" s="2" t="s">
        <v>1055</v>
      </c>
      <c r="J21" s="53" t="str">
        <f>"\code{"&amp;ppp&amp;"}"</f>
        <v>\code{ccc}</v>
      </c>
      <c r="L21" s="27" t="str">
        <f t="shared" si="4"/>
        <v/>
      </c>
      <c r="M21" s="22" t="str" cm="1">
        <f t="array" ref="M21">IF(L21="","",INDEX($A$3:$G$29,L21,M$3))</f>
        <v/>
      </c>
      <c r="N21" s="20" t="str">
        <f t="shared" si="0"/>
        <v/>
      </c>
      <c r="O21" s="20" t="str">
        <f t="shared" si="1"/>
        <v/>
      </c>
      <c r="P21" s="20" t="str">
        <f t="shared" si="2"/>
        <v/>
      </c>
      <c r="Q21" s="29" t="str">
        <f t="shared" si="3"/>
        <v/>
      </c>
    </row>
    <row r="22" spans="6:17" x14ac:dyDescent="0.2">
      <c r="F22" s="2" t="s">
        <v>1007</v>
      </c>
      <c r="I22" s="2" t="s">
        <v>1058</v>
      </c>
      <c r="J22" s="53" t="str">
        <f>"\code{"&amp;upppp&amp;"}"</f>
        <v>\code{CCC}</v>
      </c>
      <c r="L22" s="27" t="str">
        <f t="shared" si="4"/>
        <v/>
      </c>
      <c r="M22" s="22" t="str" cm="1">
        <f t="array" ref="M22">IF(L22="","",INDEX($A$3:$G$29,L22,M$3))</f>
        <v/>
      </c>
      <c r="N22" s="20" t="str">
        <f t="shared" si="0"/>
        <v/>
      </c>
      <c r="O22" s="20" t="str">
        <f t="shared" si="1"/>
        <v/>
      </c>
      <c r="P22" s="20" t="str">
        <f t="shared" si="2"/>
        <v/>
      </c>
      <c r="Q22" s="29" t="str">
        <f t="shared" si="3"/>
        <v/>
      </c>
    </row>
    <row r="23" spans="6:17" x14ac:dyDescent="0.2">
      <c r="F23" s="2" t="s">
        <v>1008</v>
      </c>
      <c r="I23" s="2" t="s">
        <v>1068</v>
      </c>
      <c r="J23" s="53" t="str">
        <f>IF(LEFT(exppp,1)="e","an", "a")</f>
        <v>an</v>
      </c>
      <c r="L23" s="27" t="str">
        <f t="shared" si="4"/>
        <v/>
      </c>
      <c r="M23" s="22" t="str" cm="1">
        <f t="array" ref="M23">IF(L23="","",INDEX($A$3:$G$29,L23,M$3))</f>
        <v/>
      </c>
      <c r="N23" s="20" t="str">
        <f t="shared" si="0"/>
        <v/>
      </c>
      <c r="O23" s="20" t="str">
        <f t="shared" si="1"/>
        <v/>
      </c>
      <c r="P23" s="20" t="str">
        <f t="shared" si="2"/>
        <v/>
      </c>
      <c r="Q23" s="29" t="str">
        <f t="shared" si="3"/>
        <v/>
      </c>
    </row>
    <row r="24" spans="6:17" x14ac:dyDescent="0.2">
      <c r="F24" s="2" t="s">
        <v>1009</v>
      </c>
      <c r="J24" s="53" t="str">
        <f>UPPER(LEFT(exppp,1))&amp;RIGHT(exppp,LEN(exppp)-1)</f>
        <v>Extended class</v>
      </c>
      <c r="L24" s="27" t="str">
        <f t="shared" si="4"/>
        <v/>
      </c>
      <c r="M24" s="22" t="str" cm="1">
        <f t="array" ref="M24">IF(L24="","",INDEX($A$3:$G$29,L24,M$3))</f>
        <v/>
      </c>
      <c r="N24" s="20" t="str">
        <f t="shared" si="0"/>
        <v/>
      </c>
      <c r="O24" s="20" t="str">
        <f t="shared" si="1"/>
        <v/>
      </c>
      <c r="P24" s="20" t="str">
        <f t="shared" si="2"/>
        <v/>
      </c>
      <c r="Q24" s="29" t="str">
        <f t="shared" si="3"/>
        <v/>
      </c>
    </row>
    <row r="25" spans="6:17" x14ac:dyDescent="0.2">
      <c r="F25" s="2" t="s">
        <v>1010</v>
      </c>
      <c r="L25" s="27" t="str">
        <f t="shared" si="4"/>
        <v/>
      </c>
      <c r="M25" s="22" t="str" cm="1">
        <f t="array" ref="M25">IF(L25="","",INDEX($A$3:$G$29,L25,M$3))</f>
        <v/>
      </c>
      <c r="N25" s="20" t="str">
        <f t="shared" si="0"/>
        <v/>
      </c>
      <c r="O25" s="20" t="str">
        <f t="shared" si="1"/>
        <v/>
      </c>
      <c r="P25" s="20" t="str">
        <f t="shared" si="2"/>
        <v/>
      </c>
      <c r="Q25" s="29" t="str">
        <f t="shared" si="3"/>
        <v/>
      </c>
    </row>
    <row r="26" spans="6:17" x14ac:dyDescent="0.2">
      <c r="F26" s="2" t="s">
        <v>1011</v>
      </c>
      <c r="L26" s="27" t="str">
        <f t="shared" si="4"/>
        <v/>
      </c>
      <c r="M26" s="22" t="str" cm="1">
        <f t="array" ref="M26">IF(L26="","",INDEX($A$3:$G$29,L26,M$3))</f>
        <v/>
      </c>
      <c r="N26" s="20" t="str">
        <f t="shared" si="0"/>
        <v/>
      </c>
      <c r="O26" s="20" t="str">
        <f t="shared" si="1"/>
        <v/>
      </c>
      <c r="P26" s="20" t="str">
        <f t="shared" si="2"/>
        <v/>
      </c>
      <c r="Q26" s="29" t="str">
        <f t="shared" si="3"/>
        <v/>
      </c>
    </row>
    <row r="27" spans="6:17" x14ac:dyDescent="0.2">
      <c r="F27" s="2" t="s">
        <v>1012</v>
      </c>
      <c r="L27" s="27" t="str">
        <f t="shared" si="4"/>
        <v/>
      </c>
      <c r="M27" s="22" t="str" cm="1">
        <f t="array" ref="M27">IF(L27="","",INDEX($A$3:$G$29,L27,M$3))</f>
        <v/>
      </c>
      <c r="N27" s="20" t="str">
        <f t="shared" si="0"/>
        <v/>
      </c>
      <c r="O27" s="20" t="str">
        <f t="shared" si="1"/>
        <v/>
      </c>
      <c r="P27" s="20" t="str">
        <f t="shared" si="2"/>
        <v/>
      </c>
      <c r="Q27" s="29" t="str">
        <f t="shared" si="3"/>
        <v/>
      </c>
    </row>
    <row r="28" spans="6:17" x14ac:dyDescent="0.2">
      <c r="F28" s="2" t="s">
        <v>1013</v>
      </c>
      <c r="L28" s="27" t="str">
        <f t="shared" si="4"/>
        <v/>
      </c>
      <c r="M28" s="22" t="str" cm="1">
        <f t="array" ref="M28">IF(L28="","",INDEX($A$3:$G$29,L28,M$3))</f>
        <v/>
      </c>
      <c r="N28" s="20" t="str">
        <f t="shared" si="0"/>
        <v/>
      </c>
      <c r="O28" s="20" t="str">
        <f t="shared" si="1"/>
        <v/>
      </c>
      <c r="P28" s="20" t="str">
        <f t="shared" si="2"/>
        <v/>
      </c>
      <c r="Q28" s="29" t="str">
        <f t="shared" si="3"/>
        <v/>
      </c>
    </row>
    <row r="29" spans="6:17" x14ac:dyDescent="0.2">
      <c r="F29" s="2" t="s">
        <v>1014</v>
      </c>
      <c r="L29" s="27" t="str">
        <f t="shared" si="4"/>
        <v/>
      </c>
      <c r="M29" s="22" t="str" cm="1">
        <f t="array" ref="M29">IF(L29="","",INDEX($A$3:$G$29,L29,M$3))</f>
        <v/>
      </c>
      <c r="N29" s="20" t="str">
        <f t="shared" si="0"/>
        <v/>
      </c>
      <c r="O29" s="20" t="str">
        <f t="shared" si="1"/>
        <v/>
      </c>
      <c r="P29" s="20" t="str">
        <f t="shared" si="2"/>
        <v/>
      </c>
      <c r="Q29" s="29" t="str">
        <f t="shared" si="3"/>
        <v/>
      </c>
    </row>
    <row r="30" spans="6:17" x14ac:dyDescent="0.2">
      <c r="L30" s="27" t="str">
        <f t="shared" si="4"/>
        <v/>
      </c>
      <c r="M30" s="22" t="str" cm="1">
        <f t="array" ref="M30">IF(L30="","",INDEX($A$3:$G$29,L30,M$3))</f>
        <v/>
      </c>
      <c r="N30" s="20" t="str">
        <f t="shared" si="0"/>
        <v/>
      </c>
      <c r="O30" s="20" t="str">
        <f t="shared" si="1"/>
        <v/>
      </c>
      <c r="P30" s="20" t="str">
        <f t="shared" si="2"/>
        <v/>
      </c>
      <c r="Q30" s="29" t="str">
        <f t="shared" si="3"/>
        <v/>
      </c>
    </row>
    <row r="31" spans="6:17" ht="17" thickBot="1" x14ac:dyDescent="0.25">
      <c r="L31" s="28" t="str">
        <f t="shared" si="4"/>
        <v/>
      </c>
      <c r="M31" s="23" t="str" cm="1">
        <f t="array" ref="M31">IF(L31="","",INDEX($A$3:$G$29,L31,M$3))</f>
        <v/>
      </c>
      <c r="N31" s="24" t="str">
        <f t="shared" si="0"/>
        <v/>
      </c>
      <c r="O31" s="24" t="str">
        <f t="shared" si="1"/>
        <v/>
      </c>
      <c r="P31" s="24" t="str">
        <f t="shared" si="2"/>
        <v/>
      </c>
      <c r="Q31" s="30" t="str">
        <f t="shared" si="3"/>
        <v/>
      </c>
    </row>
    <row r="32" spans="6:17" x14ac:dyDescent="0.2">
      <c r="L32" s="63" t="str">
        <f>"#' @name cmp_"&amp;M2</f>
        <v>#' @name cmp_ccc</v>
      </c>
      <c r="M32" s="36"/>
      <c r="N32" s="20"/>
      <c r="O32" s="20"/>
      <c r="P32" s="20"/>
      <c r="Q32" s="20"/>
    </row>
    <row r="33" spans="11:17" x14ac:dyDescent="0.2">
      <c r="L33" s="63" t="s">
        <v>1084</v>
      </c>
      <c r="M33" s="36"/>
      <c r="N33" s="20"/>
      <c r="O33" s="20"/>
      <c r="P33" s="20"/>
      <c r="Q33" s="20"/>
    </row>
    <row r="34" spans="11:17" x14ac:dyDescent="0.2">
      <c r="L34" s="63" t="str">
        <f>"#' @title Completeness + "&amp;J24&amp;" Properties"</f>
        <v>#' @title Completeness + Extended class Properties</v>
      </c>
      <c r="M34" s="36"/>
      <c r="N34" s="20"/>
      <c r="O34" s="20"/>
      <c r="P34" s="20"/>
      <c r="Q34" s="20"/>
    </row>
    <row r="35" spans="11:17" x14ac:dyDescent="0.2">
      <c r="L35" s="63" t="str">
        <f>"#' @description NOTE: \code{"&amp;upppp&amp;"} is used as a wildcard for any"</f>
        <v>#' @description NOTE: \code{CCC} is used as a wildcard for any</v>
      </c>
      <c r="M35" s="36"/>
      <c r="N35" s="20"/>
      <c r="O35" s="20"/>
      <c r="P35" s="20"/>
      <c r="Q35" s="20"/>
    </row>
    <row r="36" spans="11:17" x14ac:dyDescent="0.2">
      <c r="L36" s="63" t="str">
        <f>"#'   given "&amp;exppp&amp;" property."</f>
        <v>#'   given extended class property.</v>
      </c>
      <c r="M36" s="36"/>
      <c r="N36" s="20"/>
      <c r="O36" s="20"/>
      <c r="P36" s="20"/>
      <c r="Q36" s="20"/>
    </row>
    <row r="37" spans="11:17" ht="17" thickBot="1" x14ac:dyDescent="0.25">
      <c r="L37" s="63" t="s">
        <v>1085</v>
      </c>
      <c r="M37" s="36"/>
      <c r="N37" s="20"/>
      <c r="O37" s="20"/>
      <c r="P37" s="20"/>
      <c r="Q37" s="20"/>
    </row>
    <row r="38" spans="11:17" ht="16" customHeight="1" x14ac:dyDescent="0.2">
      <c r="K38" s="3">
        <f>LEN(L38)</f>
        <v>72</v>
      </c>
      <c r="L38" s="56" t="str">
        <f>"#'   \strong{\code{cmp_"&amp;M2&amp;"}}: Evaluates whether \code{x} is complete and"</f>
        <v>#'   \strong{\code{cmp_ccc}}: Evaluates whether \code{x} is complete and</v>
      </c>
      <c r="M38" s="60"/>
      <c r="N38" s="60"/>
      <c r="O38" s="60"/>
      <c r="P38" s="61"/>
    </row>
    <row r="39" spans="11:17" x14ac:dyDescent="0.2">
      <c r="K39" s="3">
        <f t="shared" ref="K39:K66" si="5">LEN(L39)</f>
        <v>68</v>
      </c>
      <c r="L39" s="20" t="str">
        <f>"#'   matches the "&amp;exppp&amp;" specified in the argument \code{"&amp;ppp&amp;"}"</f>
        <v>#'   matches the extended class specified in the argument \code{ccc}</v>
      </c>
      <c r="M39" s="3"/>
    </row>
    <row r="40" spans="11:17" x14ac:dyDescent="0.2">
      <c r="K40" s="3">
        <f t="shared" si="5"/>
        <v>49</v>
      </c>
      <c r="L40" s="20" t="s">
        <v>1095</v>
      </c>
    </row>
    <row r="41" spans="11:17" x14ac:dyDescent="0.2">
      <c r="K41" s="3">
        <f t="shared" si="5"/>
        <v>11</v>
      </c>
      <c r="L41" s="63" t="s">
        <v>1085</v>
      </c>
    </row>
    <row r="42" spans="11:17" ht="17" x14ac:dyDescent="0.2">
      <c r="K42" s="3">
        <f t="shared" si="5"/>
        <v>72</v>
      </c>
      <c r="L42" s="56" t="str">
        <f>"#'   \strong{\code{cmp_"&amp;J15&amp;"}}: Evaluates whether \code{x} is complete and"</f>
        <v>#'   \strong{\code{cmp_CCC}}: Evaluates whether \code{x} is complete and</v>
      </c>
    </row>
    <row r="43" spans="11:17" x14ac:dyDescent="0.2">
      <c r="K43" s="3">
        <f t="shared" si="5"/>
        <v>52</v>
      </c>
      <c r="L43" s="3" t="str">
        <f>"#'   matches the "&amp;exppp&amp;" property \code{"&amp;upppp&amp;"}."</f>
        <v>#'   matches the extended class property \code{CCC}.</v>
      </c>
    </row>
    <row r="44" spans="11:17" x14ac:dyDescent="0.2">
      <c r="K44" s="3">
        <f t="shared" si="5"/>
        <v>49</v>
      </c>
      <c r="L44" s="3" t="s">
        <v>1095</v>
      </c>
    </row>
    <row r="45" spans="11:17" x14ac:dyDescent="0.2">
      <c r="K45" s="3">
        <f t="shared" si="5"/>
        <v>11</v>
      </c>
      <c r="L45" s="63" t="s">
        <v>1085</v>
      </c>
      <c r="M45" s="3"/>
    </row>
    <row r="46" spans="11:17" x14ac:dyDescent="0.2">
      <c r="K46" s="3">
        <f t="shared" si="5"/>
        <v>75</v>
      </c>
      <c r="L46" s="3" t="str">
        <f>"#'   \strong{\code{cmp_"&amp;M2&amp;"_props}}: Gets a character vector of all possible"</f>
        <v>#'   \strong{\code{cmp_ccc_props}}: Gets a character vector of all possible</v>
      </c>
    </row>
    <row r="47" spans="11:17" x14ac:dyDescent="0.2">
      <c r="K47" s="3">
        <f t="shared" si="5"/>
        <v>46</v>
      </c>
      <c r="L47" s="3" t="str">
        <f>"#'   completeness + "&amp;exppp&amp;" properties."</f>
        <v>#'   completeness + extended class properties.</v>
      </c>
    </row>
    <row r="48" spans="11:17" x14ac:dyDescent="0.2">
      <c r="K48" s="3">
        <f t="shared" si="5"/>
        <v>23</v>
      </c>
      <c r="L48" s="3" t="s">
        <v>1096</v>
      </c>
    </row>
    <row r="49" spans="10:17" x14ac:dyDescent="0.2">
      <c r="K49" s="3">
        <f t="shared" si="5"/>
        <v>46</v>
      </c>
      <c r="L49" s="3" t="str">
        <f>"#' @param "&amp;M2&amp;" A character scalar containing "&amp;J23</f>
        <v>#' @param ccc A character scalar containing an</v>
      </c>
    </row>
    <row r="50" spans="10:17" x14ac:dyDescent="0.2">
      <c r="K50" s="3">
        <f t="shared" si="5"/>
        <v>46</v>
      </c>
      <c r="L50" s="3" t="str">
        <f>"#'   "&amp;exppp&amp;" property from "&amp;M2&amp;"_props()."</f>
        <v>#'   extended class property from ccc_props().</v>
      </c>
    </row>
    <row r="51" spans="10:17" x14ac:dyDescent="0.2">
      <c r="K51" s="3">
        <f t="shared" si="5"/>
        <v>27</v>
      </c>
      <c r="L51" s="3" t="s">
        <v>1060</v>
      </c>
    </row>
    <row r="52" spans="10:17" x14ac:dyDescent="0.2">
      <c r="K52" s="3">
        <f t="shared" si="5"/>
        <v>65</v>
      </c>
      <c r="L52" s="3" t="s">
        <v>1061</v>
      </c>
    </row>
    <row r="53" spans="10:17" x14ac:dyDescent="0.2">
      <c r="K53" s="3">
        <f t="shared" si="5"/>
        <v>61</v>
      </c>
      <c r="L53" s="3" t="str">
        <f>"#' @return \strong{\code{cmp_"&amp;M2&amp;"_props}}: A character vector."</f>
        <v>#' @return \strong{\code{cmp_ccc_props}}: A character vector.</v>
      </c>
    </row>
    <row r="54" spans="10:17" x14ac:dyDescent="0.2">
      <c r="K54" s="3">
        <f t="shared" si="5"/>
        <v>55</v>
      </c>
      <c r="L54" s="3" t="str">
        <f>"#'   \cr\cr\strong{cmp_"&amp;M2&amp;", cmp_"&amp;upppp&amp;"}: A logical scalar."</f>
        <v>#'   \cr\cr\strong{cmp_ccc, cmp_CCC}: A logical scalar.</v>
      </c>
    </row>
    <row r="55" spans="10:17" s="2" customFormat="1" x14ac:dyDescent="0.2">
      <c r="J55" s="53"/>
      <c r="K55" s="3">
        <f t="shared" si="5"/>
        <v>10</v>
      </c>
      <c r="L55" s="3" t="s">
        <v>0</v>
      </c>
      <c r="O55" s="3"/>
      <c r="P55" s="3"/>
      <c r="Q55" s="3"/>
    </row>
    <row r="56" spans="10:17" s="2" customFormat="1" x14ac:dyDescent="0.2">
      <c r="J56" s="53"/>
      <c r="K56" s="3">
        <f t="shared" si="5"/>
        <v>34</v>
      </c>
      <c r="L56" s="3" t="str">
        <f>"cmp_"&amp;ppp&amp;" &lt;- function(x, "&amp;ppp&amp;", ...) {"</f>
        <v>cmp_ccc &lt;- function(x, ccc, ...) {</v>
      </c>
      <c r="O56" s="3"/>
      <c r="P56" s="3"/>
      <c r="Q56" s="3"/>
    </row>
    <row r="57" spans="10:17" s="2" customFormat="1" x14ac:dyDescent="0.2">
      <c r="J57" s="53"/>
      <c r="K57" s="3">
        <f t="shared" si="5"/>
        <v>32</v>
      </c>
      <c r="L57" s="3" t="s">
        <v>1086</v>
      </c>
      <c r="N57" s="3"/>
      <c r="O57" s="3"/>
      <c r="P57" s="3"/>
      <c r="Q57" s="3"/>
    </row>
    <row r="58" spans="10:17" s="2" customFormat="1" x14ac:dyDescent="0.2">
      <c r="J58" s="53"/>
      <c r="K58" s="3">
        <f t="shared" si="5"/>
        <v>167</v>
      </c>
      <c r="L58" s="3" t="str">
        <f>"            f0(f0(length("&amp;ppp&amp;") != 1 | !is.character("&amp;ppp&amp;"), F, f0(is.na("&amp;ppp&amp;"), F, "&amp;ppp&amp;" %in% "&amp;ppp&amp;"_props())), NULL, '\n \u2022 ["&amp;ppp&amp;"] is not a scalar value from "&amp;ppp&amp;"_props().'))"</f>
        <v xml:space="preserve">            f0(f0(length(ccc) != 1 | !is.character(ccc), F, f0(is.na(ccc), F, ccc %in% ccc_props())), NULL, '\n \u2022 [ccc] is not a scalar value from ccc_props().'))</v>
      </c>
      <c r="N58" s="3"/>
      <c r="O58" s="3"/>
      <c r="P58" s="3"/>
      <c r="Q58" s="3"/>
    </row>
    <row r="59" spans="10:17" s="2" customFormat="1" x14ac:dyDescent="0.2">
      <c r="J59" s="53"/>
      <c r="K59" s="3">
        <f t="shared" si="5"/>
        <v>34</v>
      </c>
      <c r="L59" s="3" t="s">
        <v>1083</v>
      </c>
      <c r="O59" s="3"/>
      <c r="P59" s="3"/>
      <c r="Q59" s="3"/>
    </row>
    <row r="60" spans="10:17" s="2" customFormat="1" x14ac:dyDescent="0.2">
      <c r="J60" s="53"/>
      <c r="K60" s="3">
        <f t="shared" si="5"/>
        <v>53</v>
      </c>
      <c r="L60" s="3" t="str">
        <f>"  if (!i"&amp;M2&amp;"(x)) {F} else {x &lt;- av(x); !any(is.na(x))}"</f>
        <v xml:space="preserve">  if (!iccc(x)) {F} else {x &lt;- av(x); !any(is.na(x))}</v>
      </c>
      <c r="O60" s="3"/>
      <c r="P60" s="3"/>
      <c r="Q60" s="3"/>
    </row>
    <row r="61" spans="10:17" s="2" customFormat="1" x14ac:dyDescent="0.2">
      <c r="J61" s="53"/>
      <c r="K61" s="3">
        <f t="shared" si="5"/>
        <v>1</v>
      </c>
      <c r="L61" s="55" t="s">
        <v>1065</v>
      </c>
      <c r="O61" s="3"/>
      <c r="P61" s="3"/>
      <c r="Q61" s="3"/>
    </row>
    <row r="62" spans="10:17" s="2" customFormat="1" x14ac:dyDescent="0.2">
      <c r="J62" s="53"/>
      <c r="K62" s="3">
        <f t="shared" si="5"/>
        <v>0</v>
      </c>
      <c r="L62" s="55"/>
      <c r="O62" s="3"/>
      <c r="P62" s="3"/>
      <c r="Q62" s="3"/>
    </row>
    <row r="63" spans="10:17" s="2" customFormat="1" x14ac:dyDescent="0.2">
      <c r="J63" s="53"/>
      <c r="K63" s="3"/>
      <c r="L63" s="55" t="str">
        <f>L32</f>
        <v>#' @name cmp_ccc</v>
      </c>
      <c r="O63" s="3"/>
      <c r="P63" s="3"/>
      <c r="Q63" s="3"/>
    </row>
    <row r="64" spans="10:17" s="2" customFormat="1" x14ac:dyDescent="0.2">
      <c r="J64" s="53"/>
      <c r="K64" s="3"/>
      <c r="L64" s="55" t="str">
        <f>L55</f>
        <v>#' @export</v>
      </c>
      <c r="O64" s="3"/>
      <c r="P64" s="3"/>
      <c r="Q64" s="3"/>
    </row>
    <row r="65" spans="10:17" s="2" customFormat="1" x14ac:dyDescent="0.2">
      <c r="J65" s="53"/>
      <c r="K65" s="3">
        <f t="shared" si="5"/>
        <v>57</v>
      </c>
      <c r="L65" s="3" t="str">
        <f>"cmp_"&amp;M2&amp;"_props &lt;- function() {paste0('cmp_', "&amp; M2&amp;"_props())}"</f>
        <v>cmp_ccc_props &lt;- function() {paste0('cmp_', ccc_props())}</v>
      </c>
      <c r="O65" s="3"/>
      <c r="P65" s="3"/>
      <c r="Q65" s="3"/>
    </row>
    <row r="66" spans="10:17" s="2" customFormat="1" ht="409.6" x14ac:dyDescent="0.2">
      <c r="J66" s="53"/>
      <c r="K66" s="58">
        <f t="shared" si="5"/>
        <v>670</v>
      </c>
      <c r="L66" s="56" t="str">
        <f>_xlfn.TEXTJOIN("
",TRUE,Q5:Q31)</f>
        <v>#' @rdname cmp_ccc
#' @export
cmp_arr &lt;- function(x, ...) {cmp_ccc(x, 'arr', ...)}
#' @rdname cmp_ccc
#' @export
cmp_dtf &lt;- function(x, ...) {cmp_ccc(x, 'dtf', ...)}
#' @rdname cmp_ccc
#' @export
cmp_gen &lt;- function(x, ...) {cmp_ccc(x, 'gen', ...)}
#' @rdname cmp_ccc
#' @export
cmp_mat &lt;- function(x, ...) {cmp_ccc(x, 'mat', ...)}
#' @rdname cmp_ccc
#' @export
cmp_mvc &lt;- function(x, ...) {cmp_ccc(x, 'mvc', ...)}
#' @rdname cmp_ccc
#' @export
cmp_scl &lt;- function(x, ...) {cmp_ccc(x, 'scl', ...)}
#' @rdname cmp_ccc
#' @export
cmp_vec &lt;- function(x, ...) {cmp_ccc(x, 'vec', ...)}
#' @rdname cmp_ccc
#' @export
cmp_vls &lt;- function(x, ...) {cmp_ccc(x, 'vls', ...)}</v>
      </c>
      <c r="N66" s="3"/>
      <c r="O66" s="3"/>
      <c r="P66" s="3"/>
      <c r="Q66" s="3"/>
    </row>
    <row r="67" spans="10:17" s="2" customFormat="1" ht="409.6" x14ac:dyDescent="0.2">
      <c r="J67" s="53"/>
      <c r="K67" s="3"/>
      <c r="L67" s="62" t="str">
        <f>_xlfn.TEXTJOIN("
",FALSE,L32:L66)</f>
        <v>#' @name cmp_ccc
#' @family props
#' @title Completeness + Extended class Properties
#' @description NOTE: \code{CCC} is used as a wildcard for any
#'   given extended class property.
#'   \cr\cr
#'   \strong{\code{cmp_ccc}}: Evaluates whether \code{x} is complete and
#'   matches the extended class specified in the argument \code{ccc}
#'   (subject to any restrictions in \code{...}).
#'   \cr\cr
#'   \strong{\code{cmp_CCC}}: Evaluates whether \code{x} is complete and
#'   matches the extended class property \code{CCC}.
#'   (subject to any restrictions in \code{...}).
#'   \cr\cr
#'   \strong{\code{cmp_ccc_props}}: Gets a character vector of all possible
#'   completeness + extended class properties.
#' @param x An R object
#' @param ccc A character scalar containing an
#'   extended class property from ccc_props().
#' @inheritDotParams meets.
#' @inheritSection meets. Specifying Count and Value Restrictions
#' @return \strong{\code{cmp_ccc_props}}: A character vector.
#'   \cr\cr\strong{cmp_ccc, cmp_CCC}: A logical scalar.
#' @export
cmp_ccc &lt;- function(x, ccc, ...) {
  errs &lt;- c(.meets_errs(x, ...),
            f0(f0(length(ccc) != 1 | !is.character(ccc), F, f0(is.na(ccc), F, ccc %in% ccc_props())), NULL, '\n \u2022 [ccc] is not a scalar value from ccc_props().'))
  if (!is.null(errs)) {stop(errs)}
  if (!iccc(x)) {F} else {x &lt;- av(x); !any(is.na(x))}
}
#' @name cmp_ccc
#' @export
cmp_ccc_props &lt;- function() {paste0('cmp_', ccc_props())}
#' @rdname cmp_ccc
#' @export
cmp_arr &lt;- function(x, ...) {cmp_ccc(x, 'arr', ...)}
#' @rdname cmp_ccc
#' @export
cmp_dtf &lt;- function(x, ...) {cmp_ccc(x, 'dtf', ...)}
#' @rdname cmp_ccc
#' @export
cmp_gen &lt;- function(x, ...) {cmp_ccc(x, 'gen', ...)}
#' @rdname cmp_ccc
#' @export
cmp_mat &lt;- function(x, ...) {cmp_ccc(x, 'mat', ...)}
#' @rdname cmp_ccc
#' @export
cmp_mvc &lt;- function(x, ...) {cmp_ccc(x, 'mvc', ...)}
#' @rdname cmp_ccc
#' @export
cmp_scl &lt;- function(x, ...) {cmp_ccc(x, 'scl', ...)}
#' @rdname cmp_ccc
#' @export
cmp_vec &lt;- function(x, ...) {cmp_ccc(x, 'vec', ...)}
#' @rdname cmp_ccc
#' @export
cmp_vls &lt;- function(x, ...) {cmp_ccc(x, 'vls', ...)}</v>
      </c>
      <c r="N67" s="3"/>
      <c r="O67" s="3"/>
      <c r="P67" s="3"/>
      <c r="Q67" s="3"/>
    </row>
    <row r="68" spans="10:17" s="2" customFormat="1" x14ac:dyDescent="0.2">
      <c r="J68" s="53"/>
      <c r="K68" s="3"/>
      <c r="L68" s="3"/>
      <c r="N68" s="3"/>
      <c r="O68" s="3"/>
      <c r="P68" s="3"/>
      <c r="Q68" s="3"/>
    </row>
    <row r="69" spans="10:17" s="2" customFormat="1" x14ac:dyDescent="0.2">
      <c r="J69" s="53"/>
      <c r="K69" s="3"/>
      <c r="L69" s="3"/>
      <c r="N69" s="3"/>
      <c r="O69" s="3"/>
      <c r="P69" s="3"/>
      <c r="Q69" s="3"/>
    </row>
    <row r="70" spans="10:17" s="2" customFormat="1" x14ac:dyDescent="0.2">
      <c r="J70" s="53"/>
      <c r="K70" s="3"/>
      <c r="L70" s="3"/>
      <c r="N70" s="3"/>
      <c r="O70" s="3"/>
      <c r="P70" s="3"/>
      <c r="Q70" s="3"/>
    </row>
    <row r="71" spans="10:17" s="2" customFormat="1" x14ac:dyDescent="0.2">
      <c r="J71" s="53"/>
      <c r="K71" s="3"/>
      <c r="L71" s="3"/>
      <c r="N71" s="3"/>
      <c r="O71" s="3"/>
      <c r="P71" s="3"/>
      <c r="Q71" s="3"/>
    </row>
    <row r="72" spans="10:17" s="2" customFormat="1" x14ac:dyDescent="0.2">
      <c r="J72" s="53"/>
      <c r="K72" s="3"/>
      <c r="L72" s="3"/>
      <c r="N72" s="3"/>
      <c r="O72" s="3"/>
      <c r="P72" s="3"/>
      <c r="Q72" s="3"/>
    </row>
    <row r="73" spans="10:17" s="2" customFormat="1" x14ac:dyDescent="0.2">
      <c r="J73" s="53"/>
      <c r="K73" s="3"/>
      <c r="L73" s="3"/>
      <c r="N73" s="3"/>
      <c r="O73" s="3"/>
      <c r="P73" s="3"/>
      <c r="Q73" s="3"/>
    </row>
    <row r="74" spans="10:17" s="2" customFormat="1" x14ac:dyDescent="0.2">
      <c r="J74" s="53"/>
      <c r="K74" s="3"/>
      <c r="L74" s="3"/>
      <c r="N74" s="3"/>
      <c r="O74" s="3"/>
      <c r="P74" s="3"/>
      <c r="Q74" s="3"/>
    </row>
    <row r="75" spans="10:17" s="2" customFormat="1" x14ac:dyDescent="0.2">
      <c r="J75" s="53"/>
      <c r="K75" s="3"/>
      <c r="L75" s="3"/>
      <c r="N75" s="3"/>
      <c r="O75" s="3"/>
      <c r="P75" s="3"/>
      <c r="Q75" s="3"/>
    </row>
    <row r="76" spans="10:17" s="2" customFormat="1" x14ac:dyDescent="0.2">
      <c r="J76" s="53"/>
      <c r="K76" s="3"/>
      <c r="L76" s="3"/>
      <c r="N76" s="3"/>
      <c r="O76" s="3"/>
      <c r="P76" s="3"/>
      <c r="Q76" s="3"/>
    </row>
    <row r="77" spans="10:17" s="2" customFormat="1" x14ac:dyDescent="0.2">
      <c r="J77" s="53"/>
      <c r="K77" s="3"/>
      <c r="L77" s="3"/>
      <c r="N77" s="3"/>
      <c r="O77" s="3"/>
      <c r="P77" s="3"/>
      <c r="Q77" s="3"/>
    </row>
    <row r="78" spans="10:17" s="2" customFormat="1" x14ac:dyDescent="0.2">
      <c r="J78" s="53"/>
      <c r="K78" s="3"/>
      <c r="L78" s="3"/>
      <c r="N78" s="3"/>
      <c r="O78" s="3"/>
      <c r="P78" s="3"/>
      <c r="Q78" s="3"/>
    </row>
    <row r="79" spans="10:17" s="2" customFormat="1" x14ac:dyDescent="0.2">
      <c r="J79" s="53"/>
      <c r="K79" s="3"/>
      <c r="L79" s="3"/>
      <c r="N79" s="3"/>
      <c r="O79" s="3"/>
      <c r="P79" s="3"/>
      <c r="Q79" s="3"/>
    </row>
    <row r="80" spans="10:17" s="2" customFormat="1" x14ac:dyDescent="0.2">
      <c r="J80" s="53"/>
      <c r="K80" s="3"/>
      <c r="L80" s="3"/>
      <c r="N80" s="3"/>
      <c r="O80" s="3"/>
      <c r="P80" s="3"/>
      <c r="Q80" s="3"/>
    </row>
    <row r="81" spans="10:17" s="2" customFormat="1" x14ac:dyDescent="0.2">
      <c r="J81" s="53"/>
      <c r="K81" s="3"/>
      <c r="L81" s="3"/>
      <c r="N81" s="3"/>
      <c r="O81" s="3"/>
      <c r="P81" s="3"/>
      <c r="Q81" s="3"/>
    </row>
    <row r="82" spans="10:17" s="2" customFormat="1" x14ac:dyDescent="0.2">
      <c r="J82" s="53"/>
      <c r="K82" s="3"/>
      <c r="L82" s="3"/>
      <c r="N82" s="3"/>
      <c r="O82" s="3"/>
      <c r="P82" s="3"/>
      <c r="Q82" s="3"/>
    </row>
    <row r="83" spans="10:17" s="2" customFormat="1" x14ac:dyDescent="0.2">
      <c r="J83" s="53"/>
      <c r="K83" s="3"/>
      <c r="L83" s="3"/>
      <c r="N83" s="3"/>
      <c r="O83" s="3"/>
      <c r="P83" s="3"/>
      <c r="Q83" s="3"/>
    </row>
    <row r="84" spans="10:17" s="2" customFormat="1" x14ac:dyDescent="0.2">
      <c r="J84" s="53"/>
      <c r="K84" s="3"/>
      <c r="L84" s="3"/>
      <c r="N84" s="3"/>
      <c r="O84" s="3"/>
      <c r="P84" s="3"/>
      <c r="Q84" s="3"/>
    </row>
    <row r="85" spans="10:17" s="2" customFormat="1" x14ac:dyDescent="0.2">
      <c r="J85" s="53"/>
      <c r="K85" s="3"/>
      <c r="L85" s="3"/>
      <c r="N85" s="3"/>
      <c r="O85" s="3"/>
      <c r="P85" s="3"/>
      <c r="Q85" s="3"/>
    </row>
    <row r="86" spans="10:17" s="2" customFormat="1" x14ac:dyDescent="0.2">
      <c r="J86" s="53"/>
      <c r="K86" s="3"/>
      <c r="L86" s="3"/>
      <c r="N86" s="3"/>
      <c r="O86" s="3"/>
      <c r="P86" s="3"/>
      <c r="Q86" s="3"/>
    </row>
    <row r="87" spans="10:17" s="2" customFormat="1" x14ac:dyDescent="0.2">
      <c r="J87" s="53"/>
      <c r="K87" s="3"/>
      <c r="L87" s="3"/>
      <c r="N87" s="3"/>
      <c r="O87" s="3"/>
      <c r="P87" s="3"/>
      <c r="Q87" s="3"/>
    </row>
    <row r="88" spans="10:17" s="2" customFormat="1" x14ac:dyDescent="0.2">
      <c r="J88" s="53"/>
      <c r="K88" s="3"/>
      <c r="L88" s="3"/>
      <c r="N88" s="3"/>
      <c r="O88" s="3"/>
      <c r="P88" s="3"/>
      <c r="Q88" s="3"/>
    </row>
    <row r="95" spans="10:17" x14ac:dyDescent="0.2">
      <c r="M95" s="57"/>
      <c r="N95" s="57"/>
      <c r="O95" s="57"/>
      <c r="P95" s="57"/>
    </row>
  </sheetData>
  <mergeCells count="2">
    <mergeCell ref="L1:Q1"/>
    <mergeCell ref="N2:Q3"/>
  </mergeCells>
  <dataValidations count="1">
    <dataValidation type="list" allowBlank="1" showInputMessage="1" showErrorMessage="1" sqref="M2" xr:uid="{10850205-EC20-724B-AB4E-BA7BFDED9BC7}">
      <formula1>$A$2:$G$2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9532-39CD-1441-8143-E0A42FC66C67}">
  <dimension ref="A1:Y598"/>
  <sheetViews>
    <sheetView tabSelected="1" topLeftCell="G234" workbookViewId="0">
      <selection activeCell="W266" sqref="W266"/>
    </sheetView>
  </sheetViews>
  <sheetFormatPr baseColWidth="10" defaultRowHeight="16" x14ac:dyDescent="0.2"/>
  <cols>
    <col min="1" max="7" width="4.6640625" style="2" bestFit="1" customWidth="1"/>
    <col min="8" max="9" width="4.6640625" style="2" customWidth="1"/>
    <col min="10" max="10" width="2.83203125" style="3" customWidth="1"/>
    <col min="11" max="11" width="14" style="3" bestFit="1" customWidth="1"/>
    <col min="12" max="12" width="4.6640625" style="2" bestFit="1" customWidth="1"/>
    <col min="13" max="13" width="14" style="3" bestFit="1" customWidth="1"/>
    <col min="14" max="14" width="4.6640625" style="2" bestFit="1" customWidth="1"/>
    <col min="15" max="18" width="5.83203125" style="2" bestFit="1" customWidth="1"/>
    <col min="19" max="19" width="10.33203125" style="2" customWidth="1"/>
    <col min="20" max="20" width="22.5" style="3" bestFit="1" customWidth="1"/>
    <col min="21" max="21" width="29.6640625" style="3" bestFit="1" customWidth="1"/>
    <col min="22" max="22" width="70.6640625" style="3" bestFit="1" customWidth="1"/>
    <col min="23" max="23" width="111.1640625" style="3" bestFit="1" customWidth="1"/>
    <col min="24" max="16384" width="10.83203125" style="3"/>
  </cols>
  <sheetData>
    <row r="1" spans="1:25" ht="17" thickBot="1" x14ac:dyDescent="0.25">
      <c r="A1" s="2">
        <f>COUNTA(A$3:A$99)</f>
        <v>7</v>
      </c>
      <c r="B1" s="2">
        <f>COUNTA(B$3:B$99)</f>
        <v>8</v>
      </c>
      <c r="C1" s="2">
        <f>COUNTA(C$3:C$99)</f>
        <v>4</v>
      </c>
      <c r="D1" s="2">
        <f>COUNTA(D$3:D$99)</f>
        <v>5</v>
      </c>
      <c r="E1" s="2">
        <f>COUNTA(E$3:E$99)</f>
        <v>5</v>
      </c>
      <c r="F1" s="2">
        <f>COUNTA(F$3:F$99)</f>
        <v>27</v>
      </c>
      <c r="G1" s="2">
        <f>COUNTA(G$3:G$99)</f>
        <v>8</v>
      </c>
      <c r="K1" s="4" t="s">
        <v>1032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Y1" s="3" t="str">
        <f>_xlfn.TEXTJOIN("
", TRUE, W5:W220)</f>
        <v>#' @rdname bbb_mmm
#' @export
atm_ch1 &lt;- function(x, ...) {bbb_mmm(x, 'atm', 'ch1', ...)}
#' @rdname bbb_mmm
#' @export
atm_ch3 &lt;- function(x, ...) {bbb_mmm(x, 'atm', 'ch3', ...)}
#' @rdname bbb_mmm
#' @export
atm_chr &lt;- function(x, ...) {bbb_mmm(x, 'atm', 'chr', ...)}
#' @rdname bbb_mmm
#' @export
atm_clr &lt;- function(x, ...) {bbb_mmm(x, 'atm', 'clr', ...)}
#' @rdname bbb_mmm
#' @export
atm_evn &lt;- function(x, ...) {bbb_mmm(x, 'atm', 'evn', ...)}
#' @rdname bbb_mmm
#' @export
atm_fac &lt;- function(x, ...) {bbb_mmm(x, 'atm', 'fac', ...)}
#' @rdname bbb_mmm
#' @export
atm_frc &lt;- function(x, ...) {bbb_mmm(x, 'atm', 'frc', ...)}
#' @rdname bbb_mmm
#' @export
atm_ind &lt;- function(x, ...) {bbb_mmm(x, 'atm', 'ind', ...)}
#' @rdname bbb_mmm
#' @export
atm_lgl &lt;- function(x, ...) {bbb_mmm(x, 'atm', 'lgl', ...)}
#' @rdname bbb_mmm
#' @export
atm_neg &lt;- function(x, ...) {bbb_mmm(x, 'atm', 'neg', ...)}
#' @rdname bbb_mmm
#' @export
atm_ngw &lt;- function(x, ...) {bbb_mmm(x, 'atm', 'ngw', ...)}
#' @rdname bbb_mmm
#' @export
atm_nng &lt;- function(x, ...) {bbb_mmm(x, 'atm', 'nng', ...)}
#' @rdname bbb_mmm
#' @export
atm_nnw &lt;- function(x, ...) {bbb_mmm(x, 'atm', 'nnw', ...)}
#' @rdname bbb_mmm
#' @export
atm_nps &lt;- function(x, ...) {bbb_mmm(x, 'atm', 'nps', ...)}
#' @rdname bbb_mmm
#' @export
atm_npw &lt;- function(x, ...) {bbb_mmm(x, 'atm', 'npw', ...)}
#' @rdname bbb_mmm
#' @export
atm_nst &lt;- function(x, ...) {bbb_mmm(x, 'atm', 'nst', ...)}
#' @rdname bbb_mmm
#' @export
atm_num &lt;- function(x, ...) {bbb_mmm(x, 'atm', 'num', ...)}
#' @rdname bbb_mmm
#' @export
atm_odd &lt;- function(x, ...) {bbb_mmm(x, 'atm', 'odd', ...)}
#' @rdname bbb_mmm
#' @export
atm_ord &lt;- function(x, ...) {bbb_mmm(x, 'atm', 'ord', ...)}
#' @rdname bbb_mmm
#' @export
atm_pct &lt;- function(x, ...) {bbb_mmm(x, 'atm', 'pct', ...)}
#' @rdname bbb_mmm
#' @export
atm_pos &lt;- function(x, ...) {bbb_mmm(x, 'atm', 'pos', ...)}
#' @rdname bbb_mmm
#' @export
atm_ppn &lt;- function(x, ...) {bbb_mmm(x, 'atm', 'ppn', ...)}
#' @rdname bbb_mmm
#' @export
atm_psw &lt;- function(x, ...) {bbb_mmm(x, 'atm', 'psw', ...)}
#' @rdname bbb_mmm
#' @export
atm_srt &lt;- function(x, ...) {bbb_mmm(x, 'atm', 'srt', ...)}
#' @rdname bbb_mmm
#' @export
atm_str &lt;- function(x, ...) {bbb_mmm(x, 'atm', 'str', ...)}
#' @rdname bbb_mmm
#' @export
atm_uno &lt;- function(x, ...) {bbb_mmm(x, 'atm', 'uno', ...)}
#' @rdname bbb_mmm
#' @export
atm_whl &lt;- function(x, ...) {bbb_mmm(x, 'atm', 'whl', ...)}
#' @rdname bbb_mmm
#' @export
def_ch1 &lt;- function(x, ...) {bbb_mmm(x, 'def', 'ch1', ...)}
#' @rdname bbb_mmm
#' @export
def_ch3 &lt;- function(x, ...) {bbb_mmm(x, 'def', 'ch3', ...)}
#' @rdname bbb_mmm
#' @export
def_chr &lt;- function(x, ...) {bbb_mmm(x, 'def', 'chr', ...)}
#' @rdname bbb_mmm
#' @export
def_clr &lt;- function(x, ...) {bbb_mmm(x, 'def', 'clr', ...)}
#' @rdname bbb_mmm
#' @export
def_evn &lt;- function(x, ...) {bbb_mmm(x, 'def', 'evn', ...)}
#' @rdname bbb_mmm
#' @export
def_fac &lt;- function(x, ...) {bbb_mmm(x, 'def', 'fac', ...)}
#' @rdname bbb_mmm
#' @export
def_frc &lt;- function(x, ...) {bbb_mmm(x, 'def', 'frc', ...)}
#' @rdname bbb_mmm
#' @export
def_ind &lt;- function(x, ...) {bbb_mmm(x, 'def', 'ind', ...)}
#' @rdname bbb_mmm
#' @export
def_lgl &lt;- function(x, ...) {bbb_mmm(x, 'def', 'lgl', ...)}
#' @rdname bbb_mmm
#' @export
def_neg &lt;- function(x, ...) {bbb_mmm(x, 'def', 'neg', ...)}
#' @rdname bbb_mmm
#' @export
def_ngw &lt;- function(x, ...) {bbb_mmm(x, 'def', 'ngw', ...)}
#' @rdname bbb_mmm
#' @export
def_nng &lt;- function(x, ...) {bbb_mmm(x, 'def', 'nng', ...)}
#' @rdname bbb_mmm
#' @export
def_nnw &lt;- function(x, ...) {bbb_mmm(x, 'def', 'nnw', ...)}
#' @rdname bbb_mmm
#' @export
def_nps &lt;- function(x, ...) {bbb_mmm(x, 'def', 'nps', ...)}
#' @rdname bbb_mmm
#' @export
def_npw &lt;- function(x, ...) {bbb_mmm(x, 'def', 'npw', ...)}
#' @rdname bbb_mmm
#' @export
def_nst &lt;- function(x, ...) {bbb_mmm(x, 'def', 'nst', ...)}
#' @rdname bbb_mmm
#' @export
def_num &lt;- function(x, ...) {bbb_mmm(x, 'def', 'num', ...)}
#' @rdname bbb_mmm
#' @export
def_odd &lt;- function(x, ...) {bbb_mmm(x, 'def', 'odd', ...)}
#' @rdname bbb_mmm
#' @export
def_ord &lt;- function(x, ...) {bbb_mmm(x, 'def', 'ord', ...)}
#' @rdname bbb_mmm
#' @export
def_pct &lt;- function(x, ...) {bbb_mmm(x, 'def', 'pct', ...)}
#' @rdname bbb_mmm
#' @export
def_pos &lt;- function(x, ...) {bbb_mmm(x, 'def', 'pos', ...)}
#' @rdname bbb_mmm
#' @export
def_ppn &lt;- function(x, ...) {bbb_mmm(x, 'def', 'ppn', ...)}
#' @rdname bbb_mmm
#' @export
def_psw &lt;- function(x, ...) {bbb_mmm(x, 'def', 'psw', ...)}
#' @rdname bbb_mmm
#' @export
def_srt &lt;- function(x, ...) {bbb_mmm(x, 'def', 'srt', ...)}
#' @rdname bbb_mmm
#' @export
def_str &lt;- function(x, ...) {bbb_mmm(x, 'def', 'str', ...)}
#' @rdname bbb_mmm
#' @export
def_uno &lt;- function(x, ...) {bbb_mmm(x, 'def', 'uno', ...)}
#' @rdname bbb_mmm
#' @export
def_whl &lt;- function(x, ...) {bbb_mmm(x, 'def', 'whl', ...)}
#' @rdname bbb_mmm
#' @export
fun_ch1 &lt;- function(x, ...) {bbb_mmm(x, 'fun', 'ch1', ...)}
#' @rdname bbb_mmm
#' @export
fun_ch3 &lt;- function(x, ...) {bbb_mmm(x, 'fun', 'ch3', ...)}
#' @rdname bbb_mmm
#' @export
fun_chr &lt;- function(x, ...) {bbb_mmm(x, 'fun', 'chr', ...)}
#' @rdname bbb_mmm
#' @export
fun_clr &lt;- function(x, ...) {bbb_mmm(x, 'fun', 'clr', ...)}
#' @rdname bbb_mmm
#' @export
fun_evn &lt;- function(x, ...) {bbb_mmm(x, 'fun', 'evn', ...)}
#' @rdname bbb_mmm
#' @export
fun_fac &lt;- function(x, ...) {bbb_mmm(x, 'fun', 'fac', ...)}
#' @rdname bbb_mmm
#' @export
fun_frc &lt;- function(x, ...) {bbb_mmm(x, 'fun', 'frc', ...)}
#' @rdname bbb_mmm
#' @export
fun_ind &lt;- function(x, ...) {bbb_mmm(x, 'fun', 'ind', ...)}
#' @rdname bbb_mmm
#' @export
fun_lgl &lt;- function(x, ...) {bbb_mmm(x, 'fun', 'lgl', ...)}
#' @rdname bbb_mmm
#' @export
fun_neg &lt;- function(x, ...) {bbb_mmm(x, 'fun', 'neg', ...)}
#' @rdname bbb_mmm
#' @export
fun_ngw &lt;- function(x, ...) {bbb_mmm(x, 'fun', 'ngw', ...)}
#' @rdname bbb_mmm
#' @export
fun_nng &lt;- function(x, ...) {bbb_mmm(x, 'fun', 'nng', ...)}
#' @rdname bbb_mmm
#' @export
fun_nnw &lt;- function(x, ...) {bbb_mmm(x, 'fun', 'nnw', ...)}
#' @rdname bbb_mmm
#' @export
fun_nps &lt;- function(x, ...) {bbb_mmm(x, 'fun', 'nps', ...)}
#' @rdname bbb_mmm
#' @export
fun_npw &lt;- function(x, ...) {bbb_mmm(x, 'fun', 'npw', ...)}
#' @rdname bbb_mmm
#' @export
fun_nst &lt;- function(x, ...) {bbb_mmm(x, 'fun', 'nst', ...)}
#' @rdname bbb_mmm
#' @export
fun_num &lt;- function(x, ...) {bbb_mmm(x, 'fun', 'num', ...)}
#' @rdname bbb_mmm
#' @export
fun_odd &lt;- function(x, ...) {bbb_mmm(x, 'fun', 'odd', ...)}
#' @rdname bbb_mmm
#' @export
fun_ord &lt;- function(x, ...) {bbb_mmm(x, 'fun', 'ord', ...)}
#' @rdname bbb_mmm
#' @export
fun_pct &lt;- function(x, ...) {bbb_mmm(x, 'fun', 'pct', ...)}
#' @rdname bbb_mmm
#' @export
fun_pos &lt;- function(x, ...) {bbb_mmm(x, 'fun', 'pos', ...)}
#' @rdname bbb_mmm
#' @export
fun_ppn &lt;- function(x, ...) {bbb_mmm(x, 'fun', 'ppn', ...)}
#' @rdname bbb_mmm
#' @export
fun_psw &lt;- function(x, ...) {bbb_mmm(x, 'fun', 'psw', ...)}
#' @rdname bbb_mmm
#' @export
fun_srt &lt;- function(x, ...) {bbb_mmm(x, 'fun', 'srt', ...)}
#' @rdname bbb_mmm
#' @export
fun_str &lt;- function(x, ...) {bbb_mmm(x, 'fun', 'str', ...)}
#' @rdname bbb_mmm
#' @export
fun_uno &lt;- function(x, ...) {bbb_mmm(x, 'fun', 'uno', ...)}
#' @rdname bbb_mmm
#' @export
fun_whl &lt;- function(x, ...) {bbb_mmm(x, 'fun', 'whl', ...)}
#' @rdname bbb_mmm
#' @export
nil_ch1 &lt;- function(x, ...) {bbb_mmm(x, 'nil', 'ch1', ...)}
#' @rdname bbb_mmm
#' @export
nil_ch3 &lt;- function(x, ...) {bbb_mmm(x, 'nil', 'ch3', ...)}
#' @rdname bbb_mmm
#' @export
nil_chr &lt;- function(x, ...) {bbb_mmm(x, 'nil', 'chr', ...)}
#' @rdname bbb_mmm
#' @export
nil_clr &lt;- function(x, ...) {bbb_mmm(x, 'nil', 'clr', ...)}
#' @rdname bbb_mmm
#' @export
nil_evn &lt;- function(x, ...) {bbb_mmm(x, 'nil', 'evn', ...)}
#' @rdname bbb_mmm
#' @export
nil_fac &lt;- function(x, ...) {bbb_mmm(x, 'nil', 'fac', ...)}
#' @rdname bbb_mmm
#' @export
nil_frc &lt;- function(x, ...) {bbb_mmm(x, 'nil', 'frc', ...)}
#' @rdname bbb_mmm
#' @export
nil_ind &lt;- function(x, ...) {bbb_mmm(x, 'nil', 'ind', ...)}
#' @rdname bbb_mmm
#' @export
nil_lgl &lt;- function(x, ...) {bbb_mmm(x, 'nil', 'lgl', ...)}
#' @rdname bbb_mmm
#' @export
nil_neg &lt;- function(x, ...) {bbb_mmm(x, 'nil', 'neg', ...)}
#' @rdname bbb_mmm
#' @export
nil_ngw &lt;- function(x, ...) {bbb_mmm(x, 'nil', 'ngw', ...)}
#' @rdname bbb_mmm
#' @export
nil_nng &lt;- function(x, ...) {bbb_mmm(x, 'nil', 'nng', ...)}
#' @rdname bbb_mmm
#' @export
nil_nnw &lt;- function(x, ...) {bbb_mmm(x, 'nil', 'nnw', ...)}
#' @rdname bbb_mmm
#' @export
nil_nps &lt;- function(x, ...) {bbb_mmm(x, 'nil', 'nps', ...)}
#' @rdname bbb_mmm
#' @export
nil_npw &lt;- function(x, ...) {bbb_mmm(x, 'nil', 'npw', ...)}
#' @rdname bbb_mmm
#' @export
nil_nst &lt;- function(x, ...) {bbb_mmm(x, 'nil', 'nst', ...)}
#' @rdname bbb_mmm
#' @export
nil_num &lt;- function(x, ...) {bbb_mmm(x, 'nil', 'num', ...)}
#' @rdname bbb_mmm
#' @export
nil_odd &lt;- function(x, ...) {bbb_mmm(x, 'nil', 'odd', ...)}
#' @rdname bbb_mmm
#' @export
nil_ord &lt;- function(x, ...) {bbb_mmm(x, 'nil', 'ord', ...)}
#' @rdname bbb_mmm
#' @export
nil_pct &lt;- function(x, ...) {bbb_mmm(x, 'nil', 'pct', ...)}
#' @rdname bbb_mmm
#' @export
nil_pos &lt;- function(x, ...) {bbb_mmm(x, 'nil', 'pos', ...)}
#' @rdname bbb_mmm
#' @export
nil_ppn &lt;- function(x, ...) {bbb_mmm(x, 'nil', 'ppn', ...)}
#' @rdname bbb_mmm
#' @export
nil_psw &lt;- function(x, ...) {bbb_mmm(x, 'nil', 'psw', ...)}
#' @rdname bbb_mmm
#' @export
nil_srt &lt;- function(x, ...) {bbb_mmm(x, 'nil', 'srt', ...)}
#' @rdname bbb_mmm
#' @export
nil_str &lt;- function(x, ...) {bbb_mmm(x, 'nil', 'str', ...)}
#' @rdname bbb_mmm
#' @export
nil_uno &lt;- function(x, ...) {bbb_mmm(x, 'nil', 'uno', ...)}
#' @rdname bbb_mmm
#' @export
nil_whl &lt;- function(x, ...) {bbb_mmm(x, 'nil', 'whl', ...)}
#' @rdname bbb_mmm
#' @export
nll_ch1 &lt;- function(x, ...) {bbb_mmm(x, 'nll', 'ch1', ...)}
#' @rdname bbb_mmm
#' @export
nll_ch3 &lt;- function(x, ...) {bbb_mmm(x, 'nll', 'ch3', ...)}
#' @rdname bbb_mmm
#' @export
nll_chr &lt;- function(x, ...) {bbb_mmm(x, 'nll', 'chr', ...)}
#' @rdname bbb_mmm
#' @export
nll_clr &lt;- function(x, ...) {bbb_mmm(x, 'nll', 'clr', ...)}
#' @rdname bbb_mmm
#' @export
nll_evn &lt;- function(x, ...) {bbb_mmm(x, 'nll', 'evn', ...)}
#' @rdname bbb_mmm
#' @export
nll_fac &lt;- function(x, ...) {bbb_mmm(x, 'nll', 'fac', ...)}
#' @rdname bbb_mmm
#' @export
nll_frc &lt;- function(x, ...) {bbb_mmm(x, 'nll', 'frc', ...)}
#' @rdname bbb_mmm
#' @export
nll_ind &lt;- function(x, ...) {bbb_mmm(x, 'nll', 'ind', ...)}
#' @rdname bbb_mmm
#' @export
nll_lgl &lt;- function(x, ...) {bbb_mmm(x, 'nll', 'lgl', ...)}
#' @rdname bbb_mmm
#' @export
nll_neg &lt;- function(x, ...) {bbb_mmm(x, 'nll', 'neg', ...)}
#' @rdname bbb_mmm
#' @export
nll_ngw &lt;- function(x, ...) {bbb_mmm(x, 'nll', 'ngw', ...)}
#' @rdname bbb_mmm
#' @export
nll_nng &lt;- function(x, ...) {bbb_mmm(x, 'nll', 'nng', ...)}
#' @rdname bbb_mmm
#' @export
nll_nnw &lt;- function(x, ...) {bbb_mmm(x, 'nll', 'nnw', ...)}
#' @rdname bbb_mmm
#' @export
nll_nps &lt;- function(x, ...) {bbb_mmm(x, 'nll', 'nps', ...)}
#' @rdname bbb_mmm
#' @export
nll_npw &lt;- function(x, ...) {bbb_mmm(x, 'nll', 'npw', ...)}
#' @rdname bbb_mmm
#' @export
nll_nst &lt;- function(x, ...) {bbb_mmm(x, 'nll', 'nst', ...)}
#' @rdname bbb_mmm
#' @export
nll_num &lt;- function(x, ...) {bbb_mmm(x, 'nll', 'num', ...)}
#' @rdname bbb_mmm
#' @export
nll_odd &lt;- function(x, ...) {bbb_mmm(x, 'nll', 'odd', ...)}
#' @rdname bbb_mmm
#' @export
nll_ord &lt;- function(x, ...) {bbb_mmm(x, 'nll', 'ord', ...)}
#' @rdname bbb_mmm
#' @export
nll_pct &lt;- function(x, ...) {bbb_mmm(x, 'nll', 'pct', ...)}
#' @rdname bbb_mmm
#' @export
nll_pos &lt;- function(x, ...) {bbb_mmm(x, 'nll', 'pos', ...)}
#' @rdname bbb_mmm
#' @export
nll_ppn &lt;- function(x, ...) {bbb_mmm(x, 'nll', 'ppn', ...)}
#' @rdname bbb_mmm
#' @export
nll_psw &lt;- function(x, ...) {bbb_mmm(x, 'nll', 'psw', ...)}
#' @rdname bbb_mmm
#' @export
nll_srt &lt;- function(x, ...) {bbb_mmm(x, 'nll', 'srt', ...)}
#' @rdname bbb_mmm
#' @export
nll_str &lt;- function(x, ...) {bbb_mmm(x, 'nll', 'str', ...)}
#' @rdname bbb_mmm
#' @export
nll_uno &lt;- function(x, ...) {bbb_mmm(x, 'nll', 'uno', ...)}
#' @rdname bbb_mmm
#' @export
nll_whl &lt;- function(x, ...) {bbb_mmm(x, 'nll', 'whl', ...)}
#' @rdname bbb_mmm
#' @export
pop_ch1 &lt;- function(x, ...) {bbb_mmm(x, 'pop', 'ch1', ...)}
#' @rdname bbb_mmm
#' @export
pop_ch3 &lt;- function(x, ...) {bbb_mmm(x, 'pop', 'ch3', ...)}
#' @rdname bbb_mmm
#' @export
pop_chr &lt;- function(x, ...) {bbb_mmm(x, 'pop', 'chr', ...)}
#' @rdname bbb_mmm
#' @export
pop_clr &lt;- function(x, ...) {bbb_mmm(x, 'pop', 'clr', ...)}
#' @rdname bbb_mmm
#' @export
pop_evn &lt;- function(x, ...) {bbb_mmm(x, 'pop', 'evn', ...)}
#' @rdname bbb_mmm
#' @export
pop_fac &lt;- function(x, ...) {bbb_mmm(x, 'pop', 'fac', ...)}
#' @rdname bbb_mmm
#' @export
pop_frc &lt;- function(x, ...) {bbb_mmm(x, 'pop', 'frc', ...)}
#' @rdname bbb_mmm
#' @export
pop_ind &lt;- function(x, ...) {bbb_mmm(x, 'pop', 'ind', ...)}
#' @rdname bbb_mmm
#' @export
pop_lgl &lt;- function(x, ...) {bbb_mmm(x, 'pop', 'lgl', ...)}
#' @rdname bbb_mmm
#' @export
pop_neg &lt;- function(x, ...) {bbb_mmm(x, 'pop', 'neg', ...)}
#' @rdname bbb_mmm
#' @export
pop_ngw &lt;- function(x, ...) {bbb_mmm(x, 'pop', 'ngw', ...)}
#' @rdname bbb_mmm
#' @export
pop_nng &lt;- function(x, ...) {bbb_mmm(x, 'pop', 'nng', ...)}
#' @rdname bbb_mmm
#' @export
pop_nnw &lt;- function(x, ...) {bbb_mmm(x, 'pop', 'nnw', ...)}
#' @rdname bbb_mmm
#' @export
pop_nps &lt;- function(x, ...) {bbb_mmm(x, 'pop', 'nps', ...)}
#' @rdname bbb_mmm
#' @export
pop_npw &lt;- function(x, ...) {bbb_mmm(x, 'pop', 'npw', ...)}
#' @rdname bbb_mmm
#' @export
pop_nst &lt;- function(x, ...) {bbb_mmm(x, 'pop', 'nst', ...)}
#' @rdname bbb_mmm
#' @export
pop_num &lt;- function(x, ...) {bbb_mmm(x, 'pop', 'num', ...)}
#' @rdname bbb_mmm
#' @export
pop_odd &lt;- function(x, ...) {bbb_mmm(x, 'pop', 'odd', ...)}
#' @rdname bbb_mmm
#' @export
pop_ord &lt;- function(x, ...) {bbb_mmm(x, 'pop', 'ord', ...)}
#' @rdname bbb_mmm
#' @export
pop_pct &lt;- function(x, ...) {bbb_mmm(x, 'pop', 'pct', ...)}
#' @rdname bbb_mmm
#' @export
pop_pos &lt;- function(x, ...) {bbb_mmm(x, 'pop', 'pos', ...)}
#' @rdname bbb_mmm
#' @export
pop_ppn &lt;- function(x, ...) {bbb_mmm(x, 'pop', 'ppn', ...)}
#' @rdname bbb_mmm
#' @export
pop_psw &lt;- function(x, ...) {bbb_mmm(x, 'pop', 'psw', ...)}
#' @rdname bbb_mmm
#' @export
pop_srt &lt;- function(x, ...) {bbb_mmm(x, 'pop', 'srt', ...)}
#' @rdname bbb_mmm
#' @export
pop_str &lt;- function(x, ...) {bbb_mmm(x, 'pop', 'str', ...)}
#' @rdname bbb_mmm
#' @export
pop_uno &lt;- function(x, ...) {bbb_mmm(x, 'pop', 'uno', ...)}
#' @rdname bbb_mmm
#' @export
pop_whl &lt;- function(x, ...) {bbb_mmm(x, 'pop', 'whl', ...)}
#' @rdname bbb_mmm
#' @export
rcr_ch1 &lt;- function(x, ...) {bbb_mmm(x, 'rcr', 'ch1', ...)}
#' @rdname bbb_mmm
#' @export
rcr_ch3 &lt;- function(x, ...) {bbb_mmm(x, 'rcr', 'ch3', ...)}
#' @rdname bbb_mmm
#' @export
rcr_chr &lt;- function(x, ...) {bbb_mmm(x, 'rcr', 'chr', ...)}
#' @rdname bbb_mmm
#' @export
rcr_clr &lt;- function(x, ...) {bbb_mmm(x, 'rcr', 'clr', ...)}
#' @rdname bbb_mmm
#' @export
rcr_evn &lt;- function(x, ...) {bbb_mmm(x, 'rcr', 'evn', ...)}
#' @rdname bbb_mmm
#' @export
rcr_fac &lt;- function(x, ...) {bbb_mmm(x, 'rcr', 'fac', ...)}
#' @rdname bbb_mmm
#' @export
rcr_frc &lt;- function(x, ...) {bbb_mmm(x, 'rcr', 'frc', ...)}
#' @rdname bbb_mmm
#' @export
rcr_ind &lt;- function(x, ...) {bbb_mmm(x, 'rcr', 'ind', ...)}
#' @rdname bbb_mmm
#' @export
rcr_lgl &lt;- function(x, ...) {bbb_mmm(x, 'rcr', 'lgl', ...)}
#' @rdname bbb_mmm
#' @export
rcr_neg &lt;- function(x, ...) {bbb_mmm(x, 'rcr', 'neg', ...)}
#' @rdname bbb_mmm
#' @export
rcr_ngw &lt;- function(x, ...) {bbb_mmm(x, 'rcr', 'ngw', ...)}
#' @rdname bbb_mmm
#' @export
rcr_nng &lt;- function(x, ...) {bbb_mmm(x, 'rcr', 'nng', ...)}
#' @rdname bbb_mmm
#' @export
rcr_nnw &lt;- function(x, ...) {bbb_mmm(x, 'rcr', 'nnw', ...)}
#' @rdname bbb_mmm
#' @export
rcr_nps &lt;- function(x, ...) {bbb_mmm(x, 'rcr', 'nps', ...)}
#' @rdname bbb_mmm
#' @export
rcr_npw &lt;- function(x, ...) {bbb_mmm(x, 'rcr', 'npw', ...)}
#' @rdname bbb_mmm
#' @export
rcr_nst &lt;- function(x, ...) {bbb_mmm(x, 'rcr', 'nst', ...)}
#' @rdname bbb_mmm
#' @export
rcr_num &lt;- function(x, ...) {bbb_mmm(x, 'rcr', 'num', ...)}
#' @rdname bbb_mmm
#' @export
rcr_odd &lt;- function(x, ...) {bbb_mmm(x, 'rcr', 'odd', ...)}
#' @rdname bbb_mmm
#' @export
rcr_ord &lt;- function(x, ...) {bbb_mmm(x, 'rcr', 'ord', ...)}
#' @rdname bbb_mmm
#' @export
rcr_pct &lt;- function(x, ...) {bbb_mmm(x, 'rcr', 'pct', ...)}
#' @rdname bbb_mmm
#' @export
rcr_pos &lt;- function(x, ...) {bbb_mmm(x, 'rcr', 'pos', ...)}
#' @rdname bbb_mmm
#' @export
rcr_ppn &lt;- function(x, ...) {bbb_mmm(x, 'rcr', 'ppn', ...)}
#' @rdname bbb_mmm
#' @export
rcr_psw &lt;- function(x, ...) {bbb_mmm(x, 'rcr', 'psw', ...)}
#' @rdname bbb_mmm
#' @export
rcr_srt &lt;- function(x, ...) {bbb_mmm(x, 'rcr', 'srt', ...)}
#' @rdname bbb_mmm
#' @export
rcr_str &lt;- function(x, ...) {bbb_mmm(x, 'rcr', 'str', ...)}
#' @rdname bbb_mmm
#' @export
rcr_uno &lt;- function(x, ...) {bbb_mmm(x, 'rcr', 'uno', ...)}
#' @rdname bbb_mmm
#' @export
rcr_whl &lt;- function(x, ...) {bbb_mmm(x, 'rcr', 'whl', ...)}</v>
      </c>
    </row>
    <row r="2" spans="1:25" x14ac:dyDescent="0.2">
      <c r="A2" s="7" t="s">
        <v>1078</v>
      </c>
      <c r="B2" s="7" t="s">
        <v>959</v>
      </c>
      <c r="C2" s="7" t="s">
        <v>968</v>
      </c>
      <c r="D2" s="7" t="s">
        <v>973</v>
      </c>
      <c r="E2" s="7" t="s">
        <v>1075</v>
      </c>
      <c r="F2" s="7" t="s">
        <v>974</v>
      </c>
      <c r="G2" s="7" t="s">
        <v>975</v>
      </c>
      <c r="H2" s="7"/>
      <c r="I2" s="7"/>
      <c r="K2" s="8" t="s">
        <v>1029</v>
      </c>
      <c r="L2" s="9" t="s">
        <v>1078</v>
      </c>
      <c r="M2" s="8" t="s">
        <v>1029</v>
      </c>
      <c r="N2" s="9" t="s">
        <v>974</v>
      </c>
      <c r="O2" s="10" t="s">
        <v>1030</v>
      </c>
      <c r="P2" s="12"/>
      <c r="Q2" s="10" t="s">
        <v>1038</v>
      </c>
      <c r="R2" s="12"/>
      <c r="S2" s="45" t="s">
        <v>1039</v>
      </c>
      <c r="T2" s="10" t="s">
        <v>1036</v>
      </c>
      <c r="U2" s="11"/>
      <c r="V2" s="11"/>
      <c r="W2" s="12"/>
    </row>
    <row r="3" spans="1:25" ht="17" thickBot="1" x14ac:dyDescent="0.25">
      <c r="A3" s="2" t="s">
        <v>1020</v>
      </c>
      <c r="B3" s="2" t="s">
        <v>960</v>
      </c>
      <c r="C3" s="2" t="s">
        <v>969</v>
      </c>
      <c r="D3" s="2" t="s">
        <v>976</v>
      </c>
      <c r="E3" s="2" t="s">
        <v>1015</v>
      </c>
      <c r="F3" s="2" t="s">
        <v>989</v>
      </c>
      <c r="G3" s="2" t="s">
        <v>981</v>
      </c>
      <c r="K3" s="13" t="s">
        <v>1031</v>
      </c>
      <c r="L3" s="14">
        <f>IFERROR(MATCH(L2,A2:G2,0),"error")</f>
        <v>1</v>
      </c>
      <c r="M3" s="13" t="s">
        <v>1031</v>
      </c>
      <c r="N3" s="14">
        <f>IFERROR(MATCH(N2,A2:G2,0),"error")</f>
        <v>6</v>
      </c>
      <c r="O3" s="32"/>
      <c r="P3" s="34"/>
      <c r="Q3" s="32"/>
      <c r="R3" s="34"/>
      <c r="S3" s="44" t="str">
        <f>L2&amp;"_"&amp;N2</f>
        <v>bbb_mmm</v>
      </c>
      <c r="T3" s="32"/>
      <c r="U3" s="33"/>
      <c r="V3" s="33"/>
      <c r="W3" s="34"/>
    </row>
    <row r="4" spans="1:25" ht="17" thickBot="1" x14ac:dyDescent="0.25">
      <c r="A4" s="2" t="s">
        <v>1021</v>
      </c>
      <c r="B4" s="2" t="s">
        <v>961</v>
      </c>
      <c r="C4" s="2" t="s">
        <v>970</v>
      </c>
      <c r="D4" s="2" t="s">
        <v>977</v>
      </c>
      <c r="E4" s="2" t="s">
        <v>1016</v>
      </c>
      <c r="F4" s="2" t="s">
        <v>1027</v>
      </c>
      <c r="G4" s="2" t="s">
        <v>982</v>
      </c>
      <c r="K4" s="15" t="s">
        <v>1028</v>
      </c>
      <c r="L4" s="16" cm="1">
        <f t="array" ref="L4">INDEX($A$1:$G$1,L3)</f>
        <v>7</v>
      </c>
      <c r="M4" s="15" t="s">
        <v>1028</v>
      </c>
      <c r="N4" s="16" cm="1">
        <f t="array" ref="N4">INDEX($A$1:$G$1,N3)</f>
        <v>27</v>
      </c>
      <c r="O4" s="42">
        <v>1</v>
      </c>
      <c r="P4" s="43">
        <v>2</v>
      </c>
      <c r="Q4" s="38">
        <v>1</v>
      </c>
      <c r="R4" s="43">
        <v>2</v>
      </c>
      <c r="S4" s="43">
        <v>3</v>
      </c>
      <c r="T4" s="17" t="s">
        <v>1033</v>
      </c>
      <c r="U4" s="18" t="s">
        <v>1034</v>
      </c>
      <c r="V4" s="18" t="s">
        <v>1035</v>
      </c>
      <c r="W4" s="31" t="s">
        <v>1037</v>
      </c>
    </row>
    <row r="5" spans="1:25" x14ac:dyDescent="0.2">
      <c r="A5" s="2" t="s">
        <v>1022</v>
      </c>
      <c r="B5" s="2" t="s">
        <v>966</v>
      </c>
      <c r="C5" s="2" t="s">
        <v>971</v>
      </c>
      <c r="D5" s="2" t="s">
        <v>978</v>
      </c>
      <c r="E5" s="2" t="s">
        <v>1017</v>
      </c>
      <c r="F5" s="2" t="s">
        <v>990</v>
      </c>
      <c r="G5" s="2" t="s">
        <v>983</v>
      </c>
      <c r="K5" s="26">
        <v>1</v>
      </c>
      <c r="L5" s="19" t="str" cm="1">
        <f t="array" ref="L5">IF(K5="","",INDEX($A$3:$G$29,K5,L$3))</f>
        <v>atm</v>
      </c>
      <c r="M5" s="26">
        <v>1</v>
      </c>
      <c r="N5" s="35" t="str" cm="1">
        <f t="array" ref="N5">IF(M5="","",INDEX($A$3:$G$29,M5,N$3))</f>
        <v>ch1</v>
      </c>
      <c r="O5" s="39">
        <v>1</v>
      </c>
      <c r="P5" s="19">
        <v>1</v>
      </c>
      <c r="Q5" s="39" t="str" cm="1">
        <f t="array" ref="Q5">IF(O5="","",INDEX($L$5:$L$31,O5))</f>
        <v>atm</v>
      </c>
      <c r="R5" s="19" t="str" cm="1">
        <f t="array" ref="R5">IF(P5="","",INDEX($N$5:$N$31,P5))</f>
        <v>ch1</v>
      </c>
      <c r="S5" s="19" t="str">
        <f>IF(O5="","",Q5&amp;"_"&amp;R5)</f>
        <v>atm_ch1</v>
      </c>
      <c r="T5" s="46" t="str">
        <f>IF(S5="","","#' @rdname "&amp;S$3)</f>
        <v>#' @rdname bbb_mmm</v>
      </c>
      <c r="U5" s="47" t="str">
        <f>IF(S5="","","#' @export")</f>
        <v>#' @export</v>
      </c>
      <c r="V5" s="48" t="str">
        <f>IF(S5="","",S5&amp;" &lt;- function(x, ...) {"&amp;$S$3&amp;"(x, '"&amp;Q5&amp;"', '"&amp;R5&amp;"', ...)}")</f>
        <v>atm_ch1 &lt;- function(x, ...) {bbb_mmm(x, 'atm', 'ch1', ...)}</v>
      </c>
      <c r="W5" s="51" t="str">
        <f>_xlfn.TEXTJOIN("
",TRUE,T5:V5)</f>
        <v>#' @rdname bbb_mmm
#' @export
atm_ch1 &lt;- function(x, ...) {bbb_mmm(x, 'atm', 'ch1', ...)}</v>
      </c>
    </row>
    <row r="6" spans="1:25" x14ac:dyDescent="0.2">
      <c r="A6" s="2" t="s">
        <v>1023</v>
      </c>
      <c r="B6" s="2" t="s">
        <v>965</v>
      </c>
      <c r="C6" s="2" t="s">
        <v>972</v>
      </c>
      <c r="D6" s="2" t="s">
        <v>979</v>
      </c>
      <c r="E6" s="2" t="s">
        <v>1018</v>
      </c>
      <c r="F6" s="2" t="s">
        <v>991</v>
      </c>
      <c r="G6" s="2" t="s">
        <v>984</v>
      </c>
      <c r="K6" s="27">
        <f>IF(OR(K5="",K5=L$4),"",K5+1)</f>
        <v>2</v>
      </c>
      <c r="L6" s="22" t="str" cm="1">
        <f t="array" ref="L6">IF(K6="","",INDEX($A$3:$G$29,K6,L$3))</f>
        <v>def</v>
      </c>
      <c r="M6" s="27">
        <f>IF(OR(M5="",M5=N$4),"",M5+1)</f>
        <v>2</v>
      </c>
      <c r="N6" s="36" t="str" cm="1">
        <f t="array" ref="N6">IF(M6="","",INDEX($A$3:$G$29,M6,N$3))</f>
        <v>ch3</v>
      </c>
      <c r="O6" s="40">
        <f>IF(O5="","",IF(P5&lt;$N$4,O5,IF(O5=L$4,"",O5+1)))</f>
        <v>1</v>
      </c>
      <c r="P6" s="22">
        <f>IF(O6="","",IF(P5&lt;$N$4,P5+1,1))</f>
        <v>2</v>
      </c>
      <c r="Q6" s="40" t="str" cm="1">
        <f t="array" ref="Q6">IF(O6="","",INDEX($L$5:$L$31,O6))</f>
        <v>atm</v>
      </c>
      <c r="R6" s="22" t="str" cm="1">
        <f t="array" ref="R6">IF(P6="","",INDEX($N$5:$N$31,P6))</f>
        <v>ch3</v>
      </c>
      <c r="S6" s="22" t="str">
        <f t="shared" ref="S6:S69" si="0">IF(O6="","",Q6&amp;"_"&amp;R6)</f>
        <v>atm_ch3</v>
      </c>
      <c r="T6" s="49" t="str">
        <f t="shared" ref="T6:T69" si="1">IF(S6="","","#' @rdname "&amp;S$3)</f>
        <v>#' @rdname bbb_mmm</v>
      </c>
      <c r="U6" s="20" t="str">
        <f t="shared" ref="U6:U69" si="2">IF(S6="","","#' @export")</f>
        <v>#' @export</v>
      </c>
      <c r="V6" s="21" t="str">
        <f t="shared" ref="V6:V69" si="3">IF(S6="","",S6&amp;" &lt;- function(x, ...) {"&amp;$S$3&amp;"(x, '"&amp;Q6&amp;"', '"&amp;R6&amp;"', ...)}")</f>
        <v>atm_ch3 &lt;- function(x, ...) {bbb_mmm(x, 'atm', 'ch3', ...)}</v>
      </c>
      <c r="W6" s="29" t="str">
        <f t="shared" ref="W6:W69" si="4">_xlfn.TEXTJOIN("
",TRUE,T6:V6)</f>
        <v>#' @rdname bbb_mmm
#' @export
atm_ch3 &lt;- function(x, ...) {bbb_mmm(x, 'atm', 'ch3', ...)}</v>
      </c>
    </row>
    <row r="7" spans="1:25" x14ac:dyDescent="0.2">
      <c r="A7" s="2" t="s">
        <v>1024</v>
      </c>
      <c r="B7" s="2" t="s">
        <v>964</v>
      </c>
      <c r="D7" s="2" t="s">
        <v>980</v>
      </c>
      <c r="E7" s="2" t="s">
        <v>1019</v>
      </c>
      <c r="F7" s="2" t="s">
        <v>992</v>
      </c>
      <c r="G7" s="2" t="s">
        <v>985</v>
      </c>
      <c r="K7" s="27">
        <f t="shared" ref="K7:K31" si="5">IF(OR(K6="",K6=L$4),"",K6+1)</f>
        <v>3</v>
      </c>
      <c r="L7" s="22" t="str" cm="1">
        <f t="array" ref="L7">IF(K7="","",INDEX($A$3:$G$29,K7,L$3))</f>
        <v>fun</v>
      </c>
      <c r="M7" s="27">
        <f t="shared" ref="M7:M31" si="6">IF(OR(M6="",M6=N$4),"",M6+1)</f>
        <v>3</v>
      </c>
      <c r="N7" s="36" t="str" cm="1">
        <f t="array" ref="N7">IF(M7="","",INDEX($A$3:$G$29,M7,N$3))</f>
        <v>chr</v>
      </c>
      <c r="O7" s="40">
        <f t="shared" ref="O7:O70" si="7">IF(O6="","",IF(P6&lt;$N$4,O6,IF(O6=L$4,"",O6+1)))</f>
        <v>1</v>
      </c>
      <c r="P7" s="22">
        <f t="shared" ref="P7:P70" si="8">IF(O7="","",IF(P6&lt;$N$4,P6+1,1))</f>
        <v>3</v>
      </c>
      <c r="Q7" s="40" t="str" cm="1">
        <f t="array" ref="Q7">IF(O7="","",INDEX($L$5:$L$31,O7))</f>
        <v>atm</v>
      </c>
      <c r="R7" s="22" t="str" cm="1">
        <f t="array" ref="R7">IF(P7="","",INDEX($N$5:$N$31,P7))</f>
        <v>chr</v>
      </c>
      <c r="S7" s="22" t="str">
        <f t="shared" si="0"/>
        <v>atm_chr</v>
      </c>
      <c r="T7" s="49" t="str">
        <f t="shared" si="1"/>
        <v>#' @rdname bbb_mmm</v>
      </c>
      <c r="U7" s="20" t="str">
        <f t="shared" si="2"/>
        <v>#' @export</v>
      </c>
      <c r="V7" s="21" t="str">
        <f t="shared" si="3"/>
        <v>atm_chr &lt;- function(x, ...) {bbb_mmm(x, 'atm', 'chr', ...)}</v>
      </c>
      <c r="W7" s="29" t="str">
        <f t="shared" si="4"/>
        <v>#' @rdname bbb_mmm
#' @export
atm_chr &lt;- function(x, ...) {bbb_mmm(x, 'atm', 'chr', ...)}</v>
      </c>
    </row>
    <row r="8" spans="1:25" x14ac:dyDescent="0.2">
      <c r="A8" s="2" t="s">
        <v>1025</v>
      </c>
      <c r="B8" s="2" t="s">
        <v>967</v>
      </c>
      <c r="F8" s="2" t="s">
        <v>993</v>
      </c>
      <c r="G8" s="2" t="s">
        <v>986</v>
      </c>
      <c r="K8" s="27">
        <f t="shared" si="5"/>
        <v>4</v>
      </c>
      <c r="L8" s="22" t="str" cm="1">
        <f t="array" ref="L8">IF(K8="","",INDEX($A$3:$G$29,K8,L$3))</f>
        <v>nil</v>
      </c>
      <c r="M8" s="27">
        <f t="shared" si="6"/>
        <v>4</v>
      </c>
      <c r="N8" s="36" t="str" cm="1">
        <f t="array" ref="N8">IF(M8="","",INDEX($A$3:$G$29,M8,N$3))</f>
        <v>clr</v>
      </c>
      <c r="O8" s="40">
        <f t="shared" si="7"/>
        <v>1</v>
      </c>
      <c r="P8" s="22">
        <f t="shared" si="8"/>
        <v>4</v>
      </c>
      <c r="Q8" s="40" t="str" cm="1">
        <f t="array" ref="Q8">IF(O8="","",INDEX($L$5:$L$31,O8))</f>
        <v>atm</v>
      </c>
      <c r="R8" s="22" t="str" cm="1">
        <f t="array" ref="R8">IF(P8="","",INDEX($N$5:$N$31,P8))</f>
        <v>clr</v>
      </c>
      <c r="S8" s="22" t="str">
        <f t="shared" si="0"/>
        <v>atm_clr</v>
      </c>
      <c r="T8" s="49" t="str">
        <f t="shared" si="1"/>
        <v>#' @rdname bbb_mmm</v>
      </c>
      <c r="U8" s="20" t="str">
        <f t="shared" si="2"/>
        <v>#' @export</v>
      </c>
      <c r="V8" s="21" t="str">
        <f t="shared" si="3"/>
        <v>atm_clr &lt;- function(x, ...) {bbb_mmm(x, 'atm', 'clr', ...)}</v>
      </c>
      <c r="W8" s="29" t="str">
        <f t="shared" si="4"/>
        <v>#' @rdname bbb_mmm
#' @export
atm_clr &lt;- function(x, ...) {bbb_mmm(x, 'atm', 'clr', ...)}</v>
      </c>
    </row>
    <row r="9" spans="1:25" x14ac:dyDescent="0.2">
      <c r="A9" s="2" t="s">
        <v>1026</v>
      </c>
      <c r="B9" s="2" t="s">
        <v>962</v>
      </c>
      <c r="F9" s="2" t="s">
        <v>994</v>
      </c>
      <c r="G9" s="2" t="s">
        <v>987</v>
      </c>
      <c r="K9" s="27">
        <f t="shared" si="5"/>
        <v>5</v>
      </c>
      <c r="L9" s="22" t="str" cm="1">
        <f t="array" ref="L9">IF(K9="","",INDEX($A$3:$G$29,K9,L$3))</f>
        <v>nll</v>
      </c>
      <c r="M9" s="27">
        <f t="shared" si="6"/>
        <v>5</v>
      </c>
      <c r="N9" s="36" t="str" cm="1">
        <f t="array" ref="N9">IF(M9="","",INDEX($A$3:$G$29,M9,N$3))</f>
        <v>evn</v>
      </c>
      <c r="O9" s="40">
        <f t="shared" si="7"/>
        <v>1</v>
      </c>
      <c r="P9" s="22">
        <f t="shared" si="8"/>
        <v>5</v>
      </c>
      <c r="Q9" s="40" t="str" cm="1">
        <f t="array" ref="Q9">IF(O9="","",INDEX($L$5:$L$31,O9))</f>
        <v>atm</v>
      </c>
      <c r="R9" s="22" t="str" cm="1">
        <f t="array" ref="R9">IF(P9="","",INDEX($N$5:$N$31,P9))</f>
        <v>evn</v>
      </c>
      <c r="S9" s="22" t="str">
        <f t="shared" si="0"/>
        <v>atm_evn</v>
      </c>
      <c r="T9" s="49" t="str">
        <f t="shared" si="1"/>
        <v>#' @rdname bbb_mmm</v>
      </c>
      <c r="U9" s="20" t="str">
        <f t="shared" si="2"/>
        <v>#' @export</v>
      </c>
      <c r="V9" s="21" t="str">
        <f t="shared" si="3"/>
        <v>atm_evn &lt;- function(x, ...) {bbb_mmm(x, 'atm', 'evn', ...)}</v>
      </c>
      <c r="W9" s="29" t="str">
        <f t="shared" si="4"/>
        <v>#' @rdname bbb_mmm
#' @export
atm_evn &lt;- function(x, ...) {bbb_mmm(x, 'atm', 'evn', ...)}</v>
      </c>
    </row>
    <row r="10" spans="1:25" x14ac:dyDescent="0.2">
      <c r="B10" s="2" t="s">
        <v>963</v>
      </c>
      <c r="F10" s="2" t="s">
        <v>995</v>
      </c>
      <c r="G10" s="2" t="s">
        <v>988</v>
      </c>
      <c r="K10" s="27">
        <f t="shared" si="5"/>
        <v>6</v>
      </c>
      <c r="L10" s="22" t="str" cm="1">
        <f t="array" ref="L10">IF(K10="","",INDEX($A$3:$G$29,K10,L$3))</f>
        <v>pop</v>
      </c>
      <c r="M10" s="27">
        <f t="shared" si="6"/>
        <v>6</v>
      </c>
      <c r="N10" s="36" t="str" cm="1">
        <f t="array" ref="N10">IF(M10="","",INDEX($A$3:$G$29,M10,N$3))</f>
        <v>fac</v>
      </c>
      <c r="O10" s="40">
        <f t="shared" si="7"/>
        <v>1</v>
      </c>
      <c r="P10" s="22">
        <f t="shared" si="8"/>
        <v>6</v>
      </c>
      <c r="Q10" s="40" t="str" cm="1">
        <f t="array" ref="Q10">IF(O10="","",INDEX($L$5:$L$31,O10))</f>
        <v>atm</v>
      </c>
      <c r="R10" s="22" t="str" cm="1">
        <f t="array" ref="R10">IF(P10="","",INDEX($N$5:$N$31,P10))</f>
        <v>fac</v>
      </c>
      <c r="S10" s="22" t="str">
        <f t="shared" si="0"/>
        <v>atm_fac</v>
      </c>
      <c r="T10" s="49" t="str">
        <f t="shared" si="1"/>
        <v>#' @rdname bbb_mmm</v>
      </c>
      <c r="U10" s="20" t="str">
        <f t="shared" si="2"/>
        <v>#' @export</v>
      </c>
      <c r="V10" s="21" t="str">
        <f t="shared" si="3"/>
        <v>atm_fac &lt;- function(x, ...) {bbb_mmm(x, 'atm', 'fac', ...)}</v>
      </c>
      <c r="W10" s="29" t="str">
        <f t="shared" si="4"/>
        <v>#' @rdname bbb_mmm
#' @export
atm_fac &lt;- function(x, ...) {bbb_mmm(x, 'atm', 'fac', ...)}</v>
      </c>
    </row>
    <row r="11" spans="1:25" x14ac:dyDescent="0.2">
      <c r="F11" s="2" t="s">
        <v>996</v>
      </c>
      <c r="K11" s="27">
        <f t="shared" si="5"/>
        <v>7</v>
      </c>
      <c r="L11" s="22" t="str" cm="1">
        <f t="array" ref="L11">IF(K11="","",INDEX($A$3:$G$29,K11,L$3))</f>
        <v>rcr</v>
      </c>
      <c r="M11" s="27">
        <f t="shared" si="6"/>
        <v>7</v>
      </c>
      <c r="N11" s="36" t="str" cm="1">
        <f t="array" ref="N11">IF(M11="","",INDEX($A$3:$G$29,M11,N$3))</f>
        <v>frc</v>
      </c>
      <c r="O11" s="40">
        <f t="shared" si="7"/>
        <v>1</v>
      </c>
      <c r="P11" s="22">
        <f t="shared" si="8"/>
        <v>7</v>
      </c>
      <c r="Q11" s="40" t="str" cm="1">
        <f t="array" ref="Q11">IF(O11="","",INDEX($L$5:$L$31,O11))</f>
        <v>atm</v>
      </c>
      <c r="R11" s="22" t="str" cm="1">
        <f t="array" ref="R11">IF(P11="","",INDEX($N$5:$N$31,P11))</f>
        <v>frc</v>
      </c>
      <c r="S11" s="22" t="str">
        <f t="shared" si="0"/>
        <v>atm_frc</v>
      </c>
      <c r="T11" s="49" t="str">
        <f t="shared" si="1"/>
        <v>#' @rdname bbb_mmm</v>
      </c>
      <c r="U11" s="20" t="str">
        <f t="shared" si="2"/>
        <v>#' @export</v>
      </c>
      <c r="V11" s="21" t="str">
        <f t="shared" si="3"/>
        <v>atm_frc &lt;- function(x, ...) {bbb_mmm(x, 'atm', 'frc', ...)}</v>
      </c>
      <c r="W11" s="29" t="str">
        <f t="shared" si="4"/>
        <v>#' @rdname bbb_mmm
#' @export
atm_frc &lt;- function(x, ...) {bbb_mmm(x, 'atm', 'frc', ...)}</v>
      </c>
    </row>
    <row r="12" spans="1:25" x14ac:dyDescent="0.2">
      <c r="F12" s="2" t="s">
        <v>997</v>
      </c>
      <c r="K12" s="27" t="str">
        <f t="shared" si="5"/>
        <v/>
      </c>
      <c r="L12" s="22" t="str" cm="1">
        <f t="array" ref="L12">IF(K12="","",INDEX($A$3:$G$29,K12,L$3))</f>
        <v/>
      </c>
      <c r="M12" s="27">
        <f t="shared" si="6"/>
        <v>8</v>
      </c>
      <c r="N12" s="36" t="str" cm="1">
        <f t="array" ref="N12">IF(M12="","",INDEX($A$3:$G$29,M12,N$3))</f>
        <v>ind</v>
      </c>
      <c r="O12" s="40">
        <f t="shared" si="7"/>
        <v>1</v>
      </c>
      <c r="P12" s="22">
        <f t="shared" si="8"/>
        <v>8</v>
      </c>
      <c r="Q12" s="40" t="str" cm="1">
        <f t="array" ref="Q12">IF(O12="","",INDEX($L$5:$L$31,O12))</f>
        <v>atm</v>
      </c>
      <c r="R12" s="22" t="str" cm="1">
        <f t="array" ref="R12">IF(P12="","",INDEX($N$5:$N$31,P12))</f>
        <v>ind</v>
      </c>
      <c r="S12" s="22" t="str">
        <f t="shared" si="0"/>
        <v>atm_ind</v>
      </c>
      <c r="T12" s="49" t="str">
        <f t="shared" si="1"/>
        <v>#' @rdname bbb_mmm</v>
      </c>
      <c r="U12" s="20" t="str">
        <f t="shared" si="2"/>
        <v>#' @export</v>
      </c>
      <c r="V12" s="21" t="str">
        <f t="shared" si="3"/>
        <v>atm_ind &lt;- function(x, ...) {bbb_mmm(x, 'atm', 'ind', ...)}</v>
      </c>
      <c r="W12" s="29" t="str">
        <f t="shared" si="4"/>
        <v>#' @rdname bbb_mmm
#' @export
atm_ind &lt;- function(x, ...) {bbb_mmm(x, 'atm', 'ind', ...)}</v>
      </c>
    </row>
    <row r="13" spans="1:25" x14ac:dyDescent="0.2">
      <c r="F13" s="2" t="s">
        <v>998</v>
      </c>
      <c r="K13" s="27" t="str">
        <f t="shared" si="5"/>
        <v/>
      </c>
      <c r="L13" s="22" t="str" cm="1">
        <f t="array" ref="L13">IF(K13="","",INDEX($A$3:$G$29,K13,L$3))</f>
        <v/>
      </c>
      <c r="M13" s="27">
        <f t="shared" si="6"/>
        <v>9</v>
      </c>
      <c r="N13" s="36" t="str" cm="1">
        <f t="array" ref="N13">IF(M13="","",INDEX($A$3:$G$29,M13,N$3))</f>
        <v>lgl</v>
      </c>
      <c r="O13" s="40">
        <f t="shared" si="7"/>
        <v>1</v>
      </c>
      <c r="P13" s="22">
        <f t="shared" si="8"/>
        <v>9</v>
      </c>
      <c r="Q13" s="40" t="str" cm="1">
        <f t="array" ref="Q13">IF(O13="","",INDEX($L$5:$L$31,O13))</f>
        <v>atm</v>
      </c>
      <c r="R13" s="22" t="str" cm="1">
        <f t="array" ref="R13">IF(P13="","",INDEX($N$5:$N$31,P13))</f>
        <v>lgl</v>
      </c>
      <c r="S13" s="22" t="str">
        <f t="shared" si="0"/>
        <v>atm_lgl</v>
      </c>
      <c r="T13" s="49" t="str">
        <f t="shared" si="1"/>
        <v>#' @rdname bbb_mmm</v>
      </c>
      <c r="U13" s="20" t="str">
        <f t="shared" si="2"/>
        <v>#' @export</v>
      </c>
      <c r="V13" s="21" t="str">
        <f t="shared" si="3"/>
        <v>atm_lgl &lt;- function(x, ...) {bbb_mmm(x, 'atm', 'lgl', ...)}</v>
      </c>
      <c r="W13" s="29" t="str">
        <f t="shared" si="4"/>
        <v>#' @rdname bbb_mmm
#' @export
atm_lgl &lt;- function(x, ...) {bbb_mmm(x, 'atm', 'lgl', ...)}</v>
      </c>
    </row>
    <row r="14" spans="1:25" x14ac:dyDescent="0.2">
      <c r="F14" s="2" t="s">
        <v>999</v>
      </c>
      <c r="K14" s="27" t="str">
        <f t="shared" si="5"/>
        <v/>
      </c>
      <c r="L14" s="22" t="str" cm="1">
        <f t="array" ref="L14">IF(K14="","",INDEX($A$3:$G$29,K14,L$3))</f>
        <v/>
      </c>
      <c r="M14" s="27">
        <f t="shared" si="6"/>
        <v>10</v>
      </c>
      <c r="N14" s="36" t="str" cm="1">
        <f t="array" ref="N14">IF(M14="","",INDEX($A$3:$G$29,M14,N$3))</f>
        <v>neg</v>
      </c>
      <c r="O14" s="40">
        <f t="shared" si="7"/>
        <v>1</v>
      </c>
      <c r="P14" s="22">
        <f t="shared" si="8"/>
        <v>10</v>
      </c>
      <c r="Q14" s="40" t="str" cm="1">
        <f t="array" ref="Q14">IF(O14="","",INDEX($L$5:$L$31,O14))</f>
        <v>atm</v>
      </c>
      <c r="R14" s="22" t="str" cm="1">
        <f t="array" ref="R14">IF(P14="","",INDEX($N$5:$N$31,P14))</f>
        <v>neg</v>
      </c>
      <c r="S14" s="22" t="str">
        <f t="shared" si="0"/>
        <v>atm_neg</v>
      </c>
      <c r="T14" s="49" t="str">
        <f t="shared" si="1"/>
        <v>#' @rdname bbb_mmm</v>
      </c>
      <c r="U14" s="20" t="str">
        <f t="shared" si="2"/>
        <v>#' @export</v>
      </c>
      <c r="V14" s="21" t="str">
        <f t="shared" si="3"/>
        <v>atm_neg &lt;- function(x, ...) {bbb_mmm(x, 'atm', 'neg', ...)}</v>
      </c>
      <c r="W14" s="29" t="str">
        <f t="shared" si="4"/>
        <v>#' @rdname bbb_mmm
#' @export
atm_neg &lt;- function(x, ...) {bbb_mmm(x, 'atm', 'neg', ...)}</v>
      </c>
    </row>
    <row r="15" spans="1:25" x14ac:dyDescent="0.2">
      <c r="F15" s="2" t="s">
        <v>1000</v>
      </c>
      <c r="K15" s="27" t="str">
        <f t="shared" si="5"/>
        <v/>
      </c>
      <c r="L15" s="22" t="str" cm="1">
        <f t="array" ref="L15">IF(K15="","",INDEX($A$3:$G$29,K15,L$3))</f>
        <v/>
      </c>
      <c r="M15" s="27">
        <f t="shared" si="6"/>
        <v>11</v>
      </c>
      <c r="N15" s="36" t="str" cm="1">
        <f t="array" ref="N15">IF(M15="","",INDEX($A$3:$G$29,M15,N$3))</f>
        <v>ngw</v>
      </c>
      <c r="O15" s="40">
        <f t="shared" si="7"/>
        <v>1</v>
      </c>
      <c r="P15" s="22">
        <f t="shared" si="8"/>
        <v>11</v>
      </c>
      <c r="Q15" s="40" t="str" cm="1">
        <f t="array" ref="Q15">IF(O15="","",INDEX($L$5:$L$31,O15))</f>
        <v>atm</v>
      </c>
      <c r="R15" s="22" t="str" cm="1">
        <f t="array" ref="R15">IF(P15="","",INDEX($N$5:$N$31,P15))</f>
        <v>ngw</v>
      </c>
      <c r="S15" s="22" t="str">
        <f t="shared" si="0"/>
        <v>atm_ngw</v>
      </c>
      <c r="T15" s="49" t="str">
        <f t="shared" si="1"/>
        <v>#' @rdname bbb_mmm</v>
      </c>
      <c r="U15" s="20" t="str">
        <f t="shared" si="2"/>
        <v>#' @export</v>
      </c>
      <c r="V15" s="21" t="str">
        <f t="shared" si="3"/>
        <v>atm_ngw &lt;- function(x, ...) {bbb_mmm(x, 'atm', 'ngw', ...)}</v>
      </c>
      <c r="W15" s="29" t="str">
        <f t="shared" si="4"/>
        <v>#' @rdname bbb_mmm
#' @export
atm_ngw &lt;- function(x, ...) {bbb_mmm(x, 'atm', 'ngw', ...)}</v>
      </c>
    </row>
    <row r="16" spans="1:25" x14ac:dyDescent="0.2">
      <c r="F16" s="2" t="s">
        <v>1001</v>
      </c>
      <c r="K16" s="27" t="str">
        <f t="shared" si="5"/>
        <v/>
      </c>
      <c r="L16" s="22" t="str" cm="1">
        <f t="array" ref="L16">IF(K16="","",INDEX($A$3:$G$29,K16,L$3))</f>
        <v/>
      </c>
      <c r="M16" s="27">
        <f t="shared" si="6"/>
        <v>12</v>
      </c>
      <c r="N16" s="36" t="str" cm="1">
        <f t="array" ref="N16">IF(M16="","",INDEX($A$3:$G$29,M16,N$3))</f>
        <v>nng</v>
      </c>
      <c r="O16" s="40">
        <f t="shared" si="7"/>
        <v>1</v>
      </c>
      <c r="P16" s="22">
        <f t="shared" si="8"/>
        <v>12</v>
      </c>
      <c r="Q16" s="40" t="str" cm="1">
        <f t="array" ref="Q16">IF(O16="","",INDEX($L$5:$L$31,O16))</f>
        <v>atm</v>
      </c>
      <c r="R16" s="22" t="str" cm="1">
        <f t="array" ref="R16">IF(P16="","",INDEX($N$5:$N$31,P16))</f>
        <v>nng</v>
      </c>
      <c r="S16" s="22" t="str">
        <f t="shared" si="0"/>
        <v>atm_nng</v>
      </c>
      <c r="T16" s="49" t="str">
        <f t="shared" si="1"/>
        <v>#' @rdname bbb_mmm</v>
      </c>
      <c r="U16" s="20" t="str">
        <f t="shared" si="2"/>
        <v>#' @export</v>
      </c>
      <c r="V16" s="21" t="str">
        <f t="shared" si="3"/>
        <v>atm_nng &lt;- function(x, ...) {bbb_mmm(x, 'atm', 'nng', ...)}</v>
      </c>
      <c r="W16" s="29" t="str">
        <f t="shared" si="4"/>
        <v>#' @rdname bbb_mmm
#' @export
atm_nng &lt;- function(x, ...) {bbb_mmm(x, 'atm', 'nng', ...)}</v>
      </c>
    </row>
    <row r="17" spans="6:23" x14ac:dyDescent="0.2">
      <c r="F17" s="2" t="s">
        <v>1002</v>
      </c>
      <c r="K17" s="27" t="str">
        <f t="shared" si="5"/>
        <v/>
      </c>
      <c r="L17" s="22" t="str" cm="1">
        <f t="array" ref="L17">IF(K17="","",INDEX($A$3:$G$29,K17,L$3))</f>
        <v/>
      </c>
      <c r="M17" s="27">
        <f t="shared" si="6"/>
        <v>13</v>
      </c>
      <c r="N17" s="36" t="str" cm="1">
        <f t="array" ref="N17">IF(M17="","",INDEX($A$3:$G$29,M17,N$3))</f>
        <v>nnw</v>
      </c>
      <c r="O17" s="40">
        <f t="shared" si="7"/>
        <v>1</v>
      </c>
      <c r="P17" s="22">
        <f t="shared" si="8"/>
        <v>13</v>
      </c>
      <c r="Q17" s="40" t="str" cm="1">
        <f t="array" ref="Q17">IF(O17="","",INDEX($L$5:$L$31,O17))</f>
        <v>atm</v>
      </c>
      <c r="R17" s="22" t="str" cm="1">
        <f t="array" ref="R17">IF(P17="","",INDEX($N$5:$N$31,P17))</f>
        <v>nnw</v>
      </c>
      <c r="S17" s="22" t="str">
        <f t="shared" si="0"/>
        <v>atm_nnw</v>
      </c>
      <c r="T17" s="49" t="str">
        <f t="shared" si="1"/>
        <v>#' @rdname bbb_mmm</v>
      </c>
      <c r="U17" s="20" t="str">
        <f t="shared" si="2"/>
        <v>#' @export</v>
      </c>
      <c r="V17" s="21" t="str">
        <f t="shared" si="3"/>
        <v>atm_nnw &lt;- function(x, ...) {bbb_mmm(x, 'atm', 'nnw', ...)}</v>
      </c>
      <c r="W17" s="29" t="str">
        <f t="shared" si="4"/>
        <v>#' @rdname bbb_mmm
#' @export
atm_nnw &lt;- function(x, ...) {bbb_mmm(x, 'atm', 'nnw', ...)}</v>
      </c>
    </row>
    <row r="18" spans="6:23" x14ac:dyDescent="0.2">
      <c r="F18" s="2" t="s">
        <v>1003</v>
      </c>
      <c r="K18" s="27" t="str">
        <f t="shared" si="5"/>
        <v/>
      </c>
      <c r="L18" s="22" t="str" cm="1">
        <f t="array" ref="L18">IF(K18="","",INDEX($A$3:$G$29,K18,L$3))</f>
        <v/>
      </c>
      <c r="M18" s="27">
        <f t="shared" si="6"/>
        <v>14</v>
      </c>
      <c r="N18" s="36" t="str" cm="1">
        <f t="array" ref="N18">IF(M18="","",INDEX($A$3:$G$29,M18,N$3))</f>
        <v>nps</v>
      </c>
      <c r="O18" s="40">
        <f t="shared" si="7"/>
        <v>1</v>
      </c>
      <c r="P18" s="22">
        <f t="shared" si="8"/>
        <v>14</v>
      </c>
      <c r="Q18" s="40" t="str" cm="1">
        <f t="array" ref="Q18">IF(O18="","",INDEX($L$5:$L$31,O18))</f>
        <v>atm</v>
      </c>
      <c r="R18" s="22" t="str" cm="1">
        <f t="array" ref="R18">IF(P18="","",INDEX($N$5:$N$31,P18))</f>
        <v>nps</v>
      </c>
      <c r="S18" s="22" t="str">
        <f t="shared" si="0"/>
        <v>atm_nps</v>
      </c>
      <c r="T18" s="49" t="str">
        <f t="shared" si="1"/>
        <v>#' @rdname bbb_mmm</v>
      </c>
      <c r="U18" s="20" t="str">
        <f t="shared" si="2"/>
        <v>#' @export</v>
      </c>
      <c r="V18" s="21" t="str">
        <f t="shared" si="3"/>
        <v>atm_nps &lt;- function(x, ...) {bbb_mmm(x, 'atm', 'nps', ...)}</v>
      </c>
      <c r="W18" s="29" t="str">
        <f t="shared" si="4"/>
        <v>#' @rdname bbb_mmm
#' @export
atm_nps &lt;- function(x, ...) {bbb_mmm(x, 'atm', 'nps', ...)}</v>
      </c>
    </row>
    <row r="19" spans="6:23" x14ac:dyDescent="0.2">
      <c r="F19" s="2" t="s">
        <v>1004</v>
      </c>
      <c r="K19" s="27" t="str">
        <f t="shared" si="5"/>
        <v/>
      </c>
      <c r="L19" s="22" t="str" cm="1">
        <f t="array" ref="L19">IF(K19="","",INDEX($A$3:$G$29,K19,L$3))</f>
        <v/>
      </c>
      <c r="M19" s="27">
        <f t="shared" si="6"/>
        <v>15</v>
      </c>
      <c r="N19" s="36" t="str" cm="1">
        <f t="array" ref="N19">IF(M19="","",INDEX($A$3:$G$29,M19,N$3))</f>
        <v>npw</v>
      </c>
      <c r="O19" s="40">
        <f t="shared" si="7"/>
        <v>1</v>
      </c>
      <c r="P19" s="22">
        <f t="shared" si="8"/>
        <v>15</v>
      </c>
      <c r="Q19" s="40" t="str" cm="1">
        <f t="array" ref="Q19">IF(O19="","",INDEX($L$5:$L$31,O19))</f>
        <v>atm</v>
      </c>
      <c r="R19" s="22" t="str" cm="1">
        <f t="array" ref="R19">IF(P19="","",INDEX($N$5:$N$31,P19))</f>
        <v>npw</v>
      </c>
      <c r="S19" s="22" t="str">
        <f t="shared" si="0"/>
        <v>atm_npw</v>
      </c>
      <c r="T19" s="49" t="str">
        <f t="shared" si="1"/>
        <v>#' @rdname bbb_mmm</v>
      </c>
      <c r="U19" s="20" t="str">
        <f t="shared" si="2"/>
        <v>#' @export</v>
      </c>
      <c r="V19" s="21" t="str">
        <f t="shared" si="3"/>
        <v>atm_npw &lt;- function(x, ...) {bbb_mmm(x, 'atm', 'npw', ...)}</v>
      </c>
      <c r="W19" s="29" t="str">
        <f t="shared" si="4"/>
        <v>#' @rdname bbb_mmm
#' @export
atm_npw &lt;- function(x, ...) {bbb_mmm(x, 'atm', 'npw', ...)}</v>
      </c>
    </row>
    <row r="20" spans="6:23" x14ac:dyDescent="0.2">
      <c r="F20" s="2" t="s">
        <v>1005</v>
      </c>
      <c r="K20" s="27" t="str">
        <f t="shared" si="5"/>
        <v/>
      </c>
      <c r="L20" s="22" t="str" cm="1">
        <f t="array" ref="L20">IF(K20="","",INDEX($A$3:$G$29,K20,L$3))</f>
        <v/>
      </c>
      <c r="M20" s="27">
        <f t="shared" si="6"/>
        <v>16</v>
      </c>
      <c r="N20" s="36" t="str" cm="1">
        <f t="array" ref="N20">IF(M20="","",INDEX($A$3:$G$29,M20,N$3))</f>
        <v>nst</v>
      </c>
      <c r="O20" s="40">
        <f t="shared" si="7"/>
        <v>1</v>
      </c>
      <c r="P20" s="22">
        <f t="shared" si="8"/>
        <v>16</v>
      </c>
      <c r="Q20" s="40" t="str" cm="1">
        <f t="array" ref="Q20">IF(O20="","",INDEX($L$5:$L$31,O20))</f>
        <v>atm</v>
      </c>
      <c r="R20" s="22" t="str" cm="1">
        <f t="array" ref="R20">IF(P20="","",INDEX($N$5:$N$31,P20))</f>
        <v>nst</v>
      </c>
      <c r="S20" s="22" t="str">
        <f t="shared" si="0"/>
        <v>atm_nst</v>
      </c>
      <c r="T20" s="49" t="str">
        <f t="shared" si="1"/>
        <v>#' @rdname bbb_mmm</v>
      </c>
      <c r="U20" s="20" t="str">
        <f t="shared" si="2"/>
        <v>#' @export</v>
      </c>
      <c r="V20" s="21" t="str">
        <f t="shared" si="3"/>
        <v>atm_nst &lt;- function(x, ...) {bbb_mmm(x, 'atm', 'nst', ...)}</v>
      </c>
      <c r="W20" s="29" t="str">
        <f t="shared" si="4"/>
        <v>#' @rdname bbb_mmm
#' @export
atm_nst &lt;- function(x, ...) {bbb_mmm(x, 'atm', 'nst', ...)}</v>
      </c>
    </row>
    <row r="21" spans="6:23" x14ac:dyDescent="0.2">
      <c r="F21" s="2" t="s">
        <v>1006</v>
      </c>
      <c r="K21" s="27" t="str">
        <f t="shared" si="5"/>
        <v/>
      </c>
      <c r="L21" s="22" t="str" cm="1">
        <f t="array" ref="L21">IF(K21="","",INDEX($A$3:$G$29,K21,L$3))</f>
        <v/>
      </c>
      <c r="M21" s="27">
        <f t="shared" si="6"/>
        <v>17</v>
      </c>
      <c r="N21" s="36" t="str" cm="1">
        <f t="array" ref="N21">IF(M21="","",INDEX($A$3:$G$29,M21,N$3))</f>
        <v>num</v>
      </c>
      <c r="O21" s="40">
        <f t="shared" si="7"/>
        <v>1</v>
      </c>
      <c r="P21" s="22">
        <f t="shared" si="8"/>
        <v>17</v>
      </c>
      <c r="Q21" s="40" t="str" cm="1">
        <f t="array" ref="Q21">IF(O21="","",INDEX($L$5:$L$31,O21))</f>
        <v>atm</v>
      </c>
      <c r="R21" s="22" t="str" cm="1">
        <f t="array" ref="R21">IF(P21="","",INDEX($N$5:$N$31,P21))</f>
        <v>num</v>
      </c>
      <c r="S21" s="22" t="str">
        <f t="shared" si="0"/>
        <v>atm_num</v>
      </c>
      <c r="T21" s="49" t="str">
        <f t="shared" si="1"/>
        <v>#' @rdname bbb_mmm</v>
      </c>
      <c r="U21" s="20" t="str">
        <f t="shared" si="2"/>
        <v>#' @export</v>
      </c>
      <c r="V21" s="21" t="str">
        <f t="shared" si="3"/>
        <v>atm_num &lt;- function(x, ...) {bbb_mmm(x, 'atm', 'num', ...)}</v>
      </c>
      <c r="W21" s="29" t="str">
        <f t="shared" si="4"/>
        <v>#' @rdname bbb_mmm
#' @export
atm_num &lt;- function(x, ...) {bbb_mmm(x, 'atm', 'num', ...)}</v>
      </c>
    </row>
    <row r="22" spans="6:23" x14ac:dyDescent="0.2">
      <c r="F22" s="2" t="s">
        <v>1007</v>
      </c>
      <c r="K22" s="27" t="str">
        <f t="shared" si="5"/>
        <v/>
      </c>
      <c r="L22" s="22" t="str" cm="1">
        <f t="array" ref="L22">IF(K22="","",INDEX($A$3:$G$29,K22,L$3))</f>
        <v/>
      </c>
      <c r="M22" s="27">
        <f t="shared" si="6"/>
        <v>18</v>
      </c>
      <c r="N22" s="36" t="str" cm="1">
        <f t="array" ref="N22">IF(M22="","",INDEX($A$3:$G$29,M22,N$3))</f>
        <v>odd</v>
      </c>
      <c r="O22" s="40">
        <f t="shared" si="7"/>
        <v>1</v>
      </c>
      <c r="P22" s="22">
        <f t="shared" si="8"/>
        <v>18</v>
      </c>
      <c r="Q22" s="40" t="str" cm="1">
        <f t="array" ref="Q22">IF(O22="","",INDEX($L$5:$L$31,O22))</f>
        <v>atm</v>
      </c>
      <c r="R22" s="22" t="str" cm="1">
        <f t="array" ref="R22">IF(P22="","",INDEX($N$5:$N$31,P22))</f>
        <v>odd</v>
      </c>
      <c r="S22" s="22" t="str">
        <f t="shared" si="0"/>
        <v>atm_odd</v>
      </c>
      <c r="T22" s="49" t="str">
        <f t="shared" si="1"/>
        <v>#' @rdname bbb_mmm</v>
      </c>
      <c r="U22" s="20" t="str">
        <f t="shared" si="2"/>
        <v>#' @export</v>
      </c>
      <c r="V22" s="21" t="str">
        <f t="shared" si="3"/>
        <v>atm_odd &lt;- function(x, ...) {bbb_mmm(x, 'atm', 'odd', ...)}</v>
      </c>
      <c r="W22" s="29" t="str">
        <f t="shared" si="4"/>
        <v>#' @rdname bbb_mmm
#' @export
atm_odd &lt;- function(x, ...) {bbb_mmm(x, 'atm', 'odd', ...)}</v>
      </c>
    </row>
    <row r="23" spans="6:23" x14ac:dyDescent="0.2">
      <c r="F23" s="2" t="s">
        <v>1008</v>
      </c>
      <c r="K23" s="27" t="str">
        <f t="shared" si="5"/>
        <v/>
      </c>
      <c r="L23" s="22" t="str" cm="1">
        <f t="array" ref="L23">IF(K23="","",INDEX($A$3:$G$29,K23,L$3))</f>
        <v/>
      </c>
      <c r="M23" s="27">
        <f t="shared" si="6"/>
        <v>19</v>
      </c>
      <c r="N23" s="36" t="str" cm="1">
        <f t="array" ref="N23">IF(M23="","",INDEX($A$3:$G$29,M23,N$3))</f>
        <v>ord</v>
      </c>
      <c r="O23" s="40">
        <f t="shared" si="7"/>
        <v>1</v>
      </c>
      <c r="P23" s="22">
        <f t="shared" si="8"/>
        <v>19</v>
      </c>
      <c r="Q23" s="40" t="str" cm="1">
        <f t="array" ref="Q23">IF(O23="","",INDEX($L$5:$L$31,O23))</f>
        <v>atm</v>
      </c>
      <c r="R23" s="22" t="str" cm="1">
        <f t="array" ref="R23">IF(P23="","",INDEX($N$5:$N$31,P23))</f>
        <v>ord</v>
      </c>
      <c r="S23" s="22" t="str">
        <f t="shared" si="0"/>
        <v>atm_ord</v>
      </c>
      <c r="T23" s="49" t="str">
        <f t="shared" si="1"/>
        <v>#' @rdname bbb_mmm</v>
      </c>
      <c r="U23" s="20" t="str">
        <f t="shared" si="2"/>
        <v>#' @export</v>
      </c>
      <c r="V23" s="21" t="str">
        <f t="shared" si="3"/>
        <v>atm_ord &lt;- function(x, ...) {bbb_mmm(x, 'atm', 'ord', ...)}</v>
      </c>
      <c r="W23" s="29" t="str">
        <f t="shared" si="4"/>
        <v>#' @rdname bbb_mmm
#' @export
atm_ord &lt;- function(x, ...) {bbb_mmm(x, 'atm', 'ord', ...)}</v>
      </c>
    </row>
    <row r="24" spans="6:23" x14ac:dyDescent="0.2">
      <c r="F24" s="2" t="s">
        <v>1009</v>
      </c>
      <c r="K24" s="27" t="str">
        <f t="shared" si="5"/>
        <v/>
      </c>
      <c r="L24" s="22" t="str" cm="1">
        <f t="array" ref="L24">IF(K24="","",INDEX($A$3:$G$29,K24,L$3))</f>
        <v/>
      </c>
      <c r="M24" s="27">
        <f t="shared" si="6"/>
        <v>20</v>
      </c>
      <c r="N24" s="36" t="str" cm="1">
        <f t="array" ref="N24">IF(M24="","",INDEX($A$3:$G$29,M24,N$3))</f>
        <v>pct</v>
      </c>
      <c r="O24" s="40">
        <f t="shared" si="7"/>
        <v>1</v>
      </c>
      <c r="P24" s="22">
        <f t="shared" si="8"/>
        <v>20</v>
      </c>
      <c r="Q24" s="40" t="str" cm="1">
        <f t="array" ref="Q24">IF(O24="","",INDEX($L$5:$L$31,O24))</f>
        <v>atm</v>
      </c>
      <c r="R24" s="22" t="str" cm="1">
        <f t="array" ref="R24">IF(P24="","",INDEX($N$5:$N$31,P24))</f>
        <v>pct</v>
      </c>
      <c r="S24" s="22" t="str">
        <f t="shared" si="0"/>
        <v>atm_pct</v>
      </c>
      <c r="T24" s="49" t="str">
        <f t="shared" si="1"/>
        <v>#' @rdname bbb_mmm</v>
      </c>
      <c r="U24" s="20" t="str">
        <f t="shared" si="2"/>
        <v>#' @export</v>
      </c>
      <c r="V24" s="21" t="str">
        <f t="shared" si="3"/>
        <v>atm_pct &lt;- function(x, ...) {bbb_mmm(x, 'atm', 'pct', ...)}</v>
      </c>
      <c r="W24" s="29" t="str">
        <f t="shared" si="4"/>
        <v>#' @rdname bbb_mmm
#' @export
atm_pct &lt;- function(x, ...) {bbb_mmm(x, 'atm', 'pct', ...)}</v>
      </c>
    </row>
    <row r="25" spans="6:23" x14ac:dyDescent="0.2">
      <c r="F25" s="2" t="s">
        <v>1010</v>
      </c>
      <c r="K25" s="27" t="str">
        <f t="shared" si="5"/>
        <v/>
      </c>
      <c r="L25" s="22" t="str" cm="1">
        <f t="array" ref="L25">IF(K25="","",INDEX($A$3:$G$29,K25,L$3))</f>
        <v/>
      </c>
      <c r="M25" s="27">
        <f t="shared" si="6"/>
        <v>21</v>
      </c>
      <c r="N25" s="36" t="str" cm="1">
        <f t="array" ref="N25">IF(M25="","",INDEX($A$3:$G$29,M25,N$3))</f>
        <v>pos</v>
      </c>
      <c r="O25" s="40">
        <f t="shared" si="7"/>
        <v>1</v>
      </c>
      <c r="P25" s="22">
        <f t="shared" si="8"/>
        <v>21</v>
      </c>
      <c r="Q25" s="40" t="str" cm="1">
        <f t="array" ref="Q25">IF(O25="","",INDEX($L$5:$L$31,O25))</f>
        <v>atm</v>
      </c>
      <c r="R25" s="22" t="str" cm="1">
        <f t="array" ref="R25">IF(P25="","",INDEX($N$5:$N$31,P25))</f>
        <v>pos</v>
      </c>
      <c r="S25" s="22" t="str">
        <f t="shared" si="0"/>
        <v>atm_pos</v>
      </c>
      <c r="T25" s="49" t="str">
        <f t="shared" si="1"/>
        <v>#' @rdname bbb_mmm</v>
      </c>
      <c r="U25" s="20" t="str">
        <f t="shared" si="2"/>
        <v>#' @export</v>
      </c>
      <c r="V25" s="21" t="str">
        <f t="shared" si="3"/>
        <v>atm_pos &lt;- function(x, ...) {bbb_mmm(x, 'atm', 'pos', ...)}</v>
      </c>
      <c r="W25" s="29" t="str">
        <f t="shared" si="4"/>
        <v>#' @rdname bbb_mmm
#' @export
atm_pos &lt;- function(x, ...) {bbb_mmm(x, 'atm', 'pos', ...)}</v>
      </c>
    </row>
    <row r="26" spans="6:23" x14ac:dyDescent="0.2">
      <c r="F26" s="2" t="s">
        <v>1011</v>
      </c>
      <c r="K26" s="27" t="str">
        <f t="shared" si="5"/>
        <v/>
      </c>
      <c r="L26" s="22" t="str" cm="1">
        <f t="array" ref="L26">IF(K26="","",INDEX($A$3:$G$29,K26,L$3))</f>
        <v/>
      </c>
      <c r="M26" s="27">
        <f t="shared" si="6"/>
        <v>22</v>
      </c>
      <c r="N26" s="36" t="str" cm="1">
        <f t="array" ref="N26">IF(M26="","",INDEX($A$3:$G$29,M26,N$3))</f>
        <v>ppn</v>
      </c>
      <c r="O26" s="40">
        <f t="shared" si="7"/>
        <v>1</v>
      </c>
      <c r="P26" s="22">
        <f t="shared" si="8"/>
        <v>22</v>
      </c>
      <c r="Q26" s="40" t="str" cm="1">
        <f t="array" ref="Q26">IF(O26="","",INDEX($L$5:$L$31,O26))</f>
        <v>atm</v>
      </c>
      <c r="R26" s="22" t="str" cm="1">
        <f t="array" ref="R26">IF(P26="","",INDEX($N$5:$N$31,P26))</f>
        <v>ppn</v>
      </c>
      <c r="S26" s="22" t="str">
        <f t="shared" si="0"/>
        <v>atm_ppn</v>
      </c>
      <c r="T26" s="49" t="str">
        <f t="shared" si="1"/>
        <v>#' @rdname bbb_mmm</v>
      </c>
      <c r="U26" s="20" t="str">
        <f t="shared" si="2"/>
        <v>#' @export</v>
      </c>
      <c r="V26" s="21" t="str">
        <f t="shared" si="3"/>
        <v>atm_ppn &lt;- function(x, ...) {bbb_mmm(x, 'atm', 'ppn', ...)}</v>
      </c>
      <c r="W26" s="29" t="str">
        <f t="shared" si="4"/>
        <v>#' @rdname bbb_mmm
#' @export
atm_ppn &lt;- function(x, ...) {bbb_mmm(x, 'atm', 'ppn', ...)}</v>
      </c>
    </row>
    <row r="27" spans="6:23" x14ac:dyDescent="0.2">
      <c r="F27" s="2" t="s">
        <v>1012</v>
      </c>
      <c r="K27" s="27" t="str">
        <f t="shared" si="5"/>
        <v/>
      </c>
      <c r="L27" s="22" t="str" cm="1">
        <f t="array" ref="L27">IF(K27="","",INDEX($A$3:$G$29,K27,L$3))</f>
        <v/>
      </c>
      <c r="M27" s="27">
        <f t="shared" si="6"/>
        <v>23</v>
      </c>
      <c r="N27" s="36" t="str" cm="1">
        <f t="array" ref="N27">IF(M27="","",INDEX($A$3:$G$29,M27,N$3))</f>
        <v>psw</v>
      </c>
      <c r="O27" s="40">
        <f t="shared" si="7"/>
        <v>1</v>
      </c>
      <c r="P27" s="22">
        <f t="shared" si="8"/>
        <v>23</v>
      </c>
      <c r="Q27" s="40" t="str" cm="1">
        <f t="array" ref="Q27">IF(O27="","",INDEX($L$5:$L$31,O27))</f>
        <v>atm</v>
      </c>
      <c r="R27" s="22" t="str" cm="1">
        <f t="array" ref="R27">IF(P27="","",INDEX($N$5:$N$31,P27))</f>
        <v>psw</v>
      </c>
      <c r="S27" s="22" t="str">
        <f t="shared" si="0"/>
        <v>atm_psw</v>
      </c>
      <c r="T27" s="49" t="str">
        <f t="shared" si="1"/>
        <v>#' @rdname bbb_mmm</v>
      </c>
      <c r="U27" s="20" t="str">
        <f t="shared" si="2"/>
        <v>#' @export</v>
      </c>
      <c r="V27" s="21" t="str">
        <f t="shared" si="3"/>
        <v>atm_psw &lt;- function(x, ...) {bbb_mmm(x, 'atm', 'psw', ...)}</v>
      </c>
      <c r="W27" s="29" t="str">
        <f t="shared" si="4"/>
        <v>#' @rdname bbb_mmm
#' @export
atm_psw &lt;- function(x, ...) {bbb_mmm(x, 'atm', 'psw', ...)}</v>
      </c>
    </row>
    <row r="28" spans="6:23" x14ac:dyDescent="0.2">
      <c r="F28" s="2" t="s">
        <v>1013</v>
      </c>
      <c r="K28" s="27" t="str">
        <f t="shared" si="5"/>
        <v/>
      </c>
      <c r="L28" s="22" t="str" cm="1">
        <f t="array" ref="L28">IF(K28="","",INDEX($A$3:$G$29,K28,L$3))</f>
        <v/>
      </c>
      <c r="M28" s="27">
        <f t="shared" si="6"/>
        <v>24</v>
      </c>
      <c r="N28" s="36" t="str" cm="1">
        <f t="array" ref="N28">IF(M28="","",INDEX($A$3:$G$29,M28,N$3))</f>
        <v>srt</v>
      </c>
      <c r="O28" s="40">
        <f t="shared" si="7"/>
        <v>1</v>
      </c>
      <c r="P28" s="22">
        <f t="shared" si="8"/>
        <v>24</v>
      </c>
      <c r="Q28" s="40" t="str" cm="1">
        <f t="array" ref="Q28">IF(O28="","",INDEX($L$5:$L$31,O28))</f>
        <v>atm</v>
      </c>
      <c r="R28" s="22" t="str" cm="1">
        <f t="array" ref="R28">IF(P28="","",INDEX($N$5:$N$31,P28))</f>
        <v>srt</v>
      </c>
      <c r="S28" s="22" t="str">
        <f t="shared" si="0"/>
        <v>atm_srt</v>
      </c>
      <c r="T28" s="49" t="str">
        <f t="shared" si="1"/>
        <v>#' @rdname bbb_mmm</v>
      </c>
      <c r="U28" s="20" t="str">
        <f t="shared" si="2"/>
        <v>#' @export</v>
      </c>
      <c r="V28" s="21" t="str">
        <f t="shared" si="3"/>
        <v>atm_srt &lt;- function(x, ...) {bbb_mmm(x, 'atm', 'srt', ...)}</v>
      </c>
      <c r="W28" s="29" t="str">
        <f t="shared" si="4"/>
        <v>#' @rdname bbb_mmm
#' @export
atm_srt &lt;- function(x, ...) {bbb_mmm(x, 'atm', 'srt', ...)}</v>
      </c>
    </row>
    <row r="29" spans="6:23" x14ac:dyDescent="0.2">
      <c r="F29" s="2" t="s">
        <v>1014</v>
      </c>
      <c r="K29" s="27" t="str">
        <f t="shared" si="5"/>
        <v/>
      </c>
      <c r="L29" s="22" t="str" cm="1">
        <f t="array" ref="L29">IF(K29="","",INDEX($A$3:$G$29,K29,L$3))</f>
        <v/>
      </c>
      <c r="M29" s="27">
        <f t="shared" si="6"/>
        <v>25</v>
      </c>
      <c r="N29" s="36" t="str" cm="1">
        <f t="array" ref="N29">IF(M29="","",INDEX($A$3:$G$29,M29,N$3))</f>
        <v>str</v>
      </c>
      <c r="O29" s="40">
        <f t="shared" si="7"/>
        <v>1</v>
      </c>
      <c r="P29" s="22">
        <f t="shared" si="8"/>
        <v>25</v>
      </c>
      <c r="Q29" s="40" t="str" cm="1">
        <f t="array" ref="Q29">IF(O29="","",INDEX($L$5:$L$31,O29))</f>
        <v>atm</v>
      </c>
      <c r="R29" s="22" t="str" cm="1">
        <f t="array" ref="R29">IF(P29="","",INDEX($N$5:$N$31,P29))</f>
        <v>str</v>
      </c>
      <c r="S29" s="22" t="str">
        <f t="shared" si="0"/>
        <v>atm_str</v>
      </c>
      <c r="T29" s="49" t="str">
        <f t="shared" si="1"/>
        <v>#' @rdname bbb_mmm</v>
      </c>
      <c r="U29" s="20" t="str">
        <f t="shared" si="2"/>
        <v>#' @export</v>
      </c>
      <c r="V29" s="21" t="str">
        <f t="shared" si="3"/>
        <v>atm_str &lt;- function(x, ...) {bbb_mmm(x, 'atm', 'str', ...)}</v>
      </c>
      <c r="W29" s="29" t="str">
        <f t="shared" si="4"/>
        <v>#' @rdname bbb_mmm
#' @export
atm_str &lt;- function(x, ...) {bbb_mmm(x, 'atm', 'str', ...)}</v>
      </c>
    </row>
    <row r="30" spans="6:23" x14ac:dyDescent="0.2">
      <c r="K30" s="27" t="str">
        <f t="shared" si="5"/>
        <v/>
      </c>
      <c r="L30" s="22" t="str" cm="1">
        <f t="array" ref="L30">IF(K30="","",INDEX($A$3:$G$29,K30,L$3))</f>
        <v/>
      </c>
      <c r="M30" s="27">
        <f t="shared" si="6"/>
        <v>26</v>
      </c>
      <c r="N30" s="36" t="str" cm="1">
        <f t="array" ref="N30">IF(M30="","",INDEX($A$3:$G$29,M30,N$3))</f>
        <v>uno</v>
      </c>
      <c r="O30" s="40">
        <f t="shared" si="7"/>
        <v>1</v>
      </c>
      <c r="P30" s="22">
        <f t="shared" si="8"/>
        <v>26</v>
      </c>
      <c r="Q30" s="40" t="str" cm="1">
        <f t="array" ref="Q30">IF(O30="","",INDEX($L$5:$L$31,O30))</f>
        <v>atm</v>
      </c>
      <c r="R30" s="22" t="str" cm="1">
        <f t="array" ref="R30">IF(P30="","",INDEX($N$5:$N$31,P30))</f>
        <v>uno</v>
      </c>
      <c r="S30" s="22" t="str">
        <f t="shared" si="0"/>
        <v>atm_uno</v>
      </c>
      <c r="T30" s="49" t="str">
        <f t="shared" si="1"/>
        <v>#' @rdname bbb_mmm</v>
      </c>
      <c r="U30" s="20" t="str">
        <f t="shared" si="2"/>
        <v>#' @export</v>
      </c>
      <c r="V30" s="21" t="str">
        <f t="shared" si="3"/>
        <v>atm_uno &lt;- function(x, ...) {bbb_mmm(x, 'atm', 'uno', ...)}</v>
      </c>
      <c r="W30" s="29" t="str">
        <f t="shared" si="4"/>
        <v>#' @rdname bbb_mmm
#' @export
atm_uno &lt;- function(x, ...) {bbb_mmm(x, 'atm', 'uno', ...)}</v>
      </c>
    </row>
    <row r="31" spans="6:23" ht="17" thickBot="1" x14ac:dyDescent="0.25">
      <c r="K31" s="28" t="str">
        <f t="shared" si="5"/>
        <v/>
      </c>
      <c r="L31" s="23" t="str" cm="1">
        <f t="array" ref="L31">IF(K31="","",INDEX($A$3:$G$29,K31,L$3))</f>
        <v/>
      </c>
      <c r="M31" s="28">
        <f t="shared" si="6"/>
        <v>27</v>
      </c>
      <c r="N31" s="37" t="str" cm="1">
        <f t="array" ref="N31">IF(M31="","",INDEX($A$3:$G$29,M31,N$3))</f>
        <v>whl</v>
      </c>
      <c r="O31" s="40">
        <f t="shared" si="7"/>
        <v>1</v>
      </c>
      <c r="P31" s="22">
        <f t="shared" si="8"/>
        <v>27</v>
      </c>
      <c r="Q31" s="40" t="str" cm="1">
        <f t="array" ref="Q31">IF(O31="","",INDEX($L$5:$L$31,O31))</f>
        <v>atm</v>
      </c>
      <c r="R31" s="22" t="str" cm="1">
        <f t="array" ref="R31">IF(P31="","",INDEX($N$5:$N$31,P31))</f>
        <v>whl</v>
      </c>
      <c r="S31" s="22" t="str">
        <f t="shared" si="0"/>
        <v>atm_whl</v>
      </c>
      <c r="T31" s="49" t="str">
        <f t="shared" si="1"/>
        <v>#' @rdname bbb_mmm</v>
      </c>
      <c r="U31" s="20" t="str">
        <f t="shared" si="2"/>
        <v>#' @export</v>
      </c>
      <c r="V31" s="21" t="str">
        <f t="shared" si="3"/>
        <v>atm_whl &lt;- function(x, ...) {bbb_mmm(x, 'atm', 'whl', ...)}</v>
      </c>
      <c r="W31" s="29" t="str">
        <f t="shared" si="4"/>
        <v>#' @rdname bbb_mmm
#' @export
atm_whl &lt;- function(x, ...) {bbb_mmm(x, 'atm', 'whl', ...)}</v>
      </c>
    </row>
    <row r="32" spans="6:23" hidden="1" x14ac:dyDescent="0.2">
      <c r="O32" s="40">
        <f t="shared" si="7"/>
        <v>2</v>
      </c>
      <c r="P32" s="22">
        <f t="shared" si="8"/>
        <v>1</v>
      </c>
      <c r="Q32" s="40" t="str" cm="1">
        <f t="array" ref="Q32">IF(O32="","",INDEX($L$5:$L$31,O32))</f>
        <v>def</v>
      </c>
      <c r="R32" s="22" t="str" cm="1">
        <f t="array" ref="R32">IF(P32="","",INDEX($N$5:$N$31,P32))</f>
        <v>ch1</v>
      </c>
      <c r="S32" s="22" t="str">
        <f t="shared" si="0"/>
        <v>def_ch1</v>
      </c>
      <c r="T32" s="49" t="str">
        <f t="shared" si="1"/>
        <v>#' @rdname bbb_mmm</v>
      </c>
      <c r="U32" s="20" t="str">
        <f t="shared" si="2"/>
        <v>#' @export</v>
      </c>
      <c r="V32" s="21" t="str">
        <f t="shared" si="3"/>
        <v>def_ch1 &lt;- function(x, ...) {bbb_mmm(x, 'def', 'ch1', ...)}</v>
      </c>
      <c r="W32" s="29" t="str">
        <f t="shared" si="4"/>
        <v>#' @rdname bbb_mmm
#' @export
def_ch1 &lt;- function(x, ...) {bbb_mmm(x, 'def', 'ch1', ...)}</v>
      </c>
    </row>
    <row r="33" spans="15:23" hidden="1" x14ac:dyDescent="0.2">
      <c r="O33" s="40">
        <f t="shared" si="7"/>
        <v>2</v>
      </c>
      <c r="P33" s="22">
        <f t="shared" si="8"/>
        <v>2</v>
      </c>
      <c r="Q33" s="40" t="str" cm="1">
        <f t="array" ref="Q33">IF(O33="","",INDEX($L$5:$L$31,O33))</f>
        <v>def</v>
      </c>
      <c r="R33" s="22" t="str" cm="1">
        <f t="array" ref="R33">IF(P33="","",INDEX($N$5:$N$31,P33))</f>
        <v>ch3</v>
      </c>
      <c r="S33" s="22" t="str">
        <f t="shared" si="0"/>
        <v>def_ch3</v>
      </c>
      <c r="T33" s="49" t="str">
        <f t="shared" si="1"/>
        <v>#' @rdname bbb_mmm</v>
      </c>
      <c r="U33" s="20" t="str">
        <f t="shared" si="2"/>
        <v>#' @export</v>
      </c>
      <c r="V33" s="21" t="str">
        <f t="shared" si="3"/>
        <v>def_ch3 &lt;- function(x, ...) {bbb_mmm(x, 'def', 'ch3', ...)}</v>
      </c>
      <c r="W33" s="29" t="str">
        <f t="shared" si="4"/>
        <v>#' @rdname bbb_mmm
#' @export
def_ch3 &lt;- function(x, ...) {bbb_mmm(x, 'def', 'ch3', ...)}</v>
      </c>
    </row>
    <row r="34" spans="15:23" hidden="1" x14ac:dyDescent="0.2">
      <c r="O34" s="40">
        <f t="shared" si="7"/>
        <v>2</v>
      </c>
      <c r="P34" s="22">
        <f t="shared" si="8"/>
        <v>3</v>
      </c>
      <c r="Q34" s="40" t="str" cm="1">
        <f t="array" ref="Q34">IF(O34="","",INDEX($L$5:$L$31,O34))</f>
        <v>def</v>
      </c>
      <c r="R34" s="22" t="str" cm="1">
        <f t="array" ref="R34">IF(P34="","",INDEX($N$5:$N$31,P34))</f>
        <v>chr</v>
      </c>
      <c r="S34" s="22" t="str">
        <f t="shared" si="0"/>
        <v>def_chr</v>
      </c>
      <c r="T34" s="49" t="str">
        <f t="shared" si="1"/>
        <v>#' @rdname bbb_mmm</v>
      </c>
      <c r="U34" s="20" t="str">
        <f t="shared" si="2"/>
        <v>#' @export</v>
      </c>
      <c r="V34" s="21" t="str">
        <f t="shared" si="3"/>
        <v>def_chr &lt;- function(x, ...) {bbb_mmm(x, 'def', 'chr', ...)}</v>
      </c>
      <c r="W34" s="29" t="str">
        <f t="shared" si="4"/>
        <v>#' @rdname bbb_mmm
#' @export
def_chr &lt;- function(x, ...) {bbb_mmm(x, 'def', 'chr', ...)}</v>
      </c>
    </row>
    <row r="35" spans="15:23" hidden="1" x14ac:dyDescent="0.2">
      <c r="O35" s="40">
        <f t="shared" si="7"/>
        <v>2</v>
      </c>
      <c r="P35" s="22">
        <f t="shared" si="8"/>
        <v>4</v>
      </c>
      <c r="Q35" s="40" t="str" cm="1">
        <f t="array" ref="Q35">IF(O35="","",INDEX($L$5:$L$31,O35))</f>
        <v>def</v>
      </c>
      <c r="R35" s="22" t="str" cm="1">
        <f t="array" ref="R35">IF(P35="","",INDEX($N$5:$N$31,P35))</f>
        <v>clr</v>
      </c>
      <c r="S35" s="22" t="str">
        <f t="shared" si="0"/>
        <v>def_clr</v>
      </c>
      <c r="T35" s="49" t="str">
        <f t="shared" si="1"/>
        <v>#' @rdname bbb_mmm</v>
      </c>
      <c r="U35" s="20" t="str">
        <f t="shared" si="2"/>
        <v>#' @export</v>
      </c>
      <c r="V35" s="21" t="str">
        <f t="shared" si="3"/>
        <v>def_clr &lt;- function(x, ...) {bbb_mmm(x, 'def', 'clr', ...)}</v>
      </c>
      <c r="W35" s="29" t="str">
        <f t="shared" si="4"/>
        <v>#' @rdname bbb_mmm
#' @export
def_clr &lt;- function(x, ...) {bbb_mmm(x, 'def', 'clr', ...)}</v>
      </c>
    </row>
    <row r="36" spans="15:23" hidden="1" x14ac:dyDescent="0.2">
      <c r="O36" s="40">
        <f t="shared" si="7"/>
        <v>2</v>
      </c>
      <c r="P36" s="22">
        <f t="shared" si="8"/>
        <v>5</v>
      </c>
      <c r="Q36" s="40" t="str" cm="1">
        <f t="array" ref="Q36">IF(O36="","",INDEX($L$5:$L$31,O36))</f>
        <v>def</v>
      </c>
      <c r="R36" s="22" t="str" cm="1">
        <f t="array" ref="R36">IF(P36="","",INDEX($N$5:$N$31,P36))</f>
        <v>evn</v>
      </c>
      <c r="S36" s="22" t="str">
        <f t="shared" si="0"/>
        <v>def_evn</v>
      </c>
      <c r="T36" s="49" t="str">
        <f t="shared" si="1"/>
        <v>#' @rdname bbb_mmm</v>
      </c>
      <c r="U36" s="20" t="str">
        <f t="shared" si="2"/>
        <v>#' @export</v>
      </c>
      <c r="V36" s="21" t="str">
        <f t="shared" si="3"/>
        <v>def_evn &lt;- function(x, ...) {bbb_mmm(x, 'def', 'evn', ...)}</v>
      </c>
      <c r="W36" s="29" t="str">
        <f t="shared" si="4"/>
        <v>#' @rdname bbb_mmm
#' @export
def_evn &lt;- function(x, ...) {bbb_mmm(x, 'def', 'evn', ...)}</v>
      </c>
    </row>
    <row r="37" spans="15:23" hidden="1" x14ac:dyDescent="0.2">
      <c r="O37" s="40">
        <f t="shared" si="7"/>
        <v>2</v>
      </c>
      <c r="P37" s="22">
        <f t="shared" si="8"/>
        <v>6</v>
      </c>
      <c r="Q37" s="40" t="str" cm="1">
        <f t="array" ref="Q37">IF(O37="","",INDEX($L$5:$L$31,O37))</f>
        <v>def</v>
      </c>
      <c r="R37" s="22" t="str" cm="1">
        <f t="array" ref="R37">IF(P37="","",INDEX($N$5:$N$31,P37))</f>
        <v>fac</v>
      </c>
      <c r="S37" s="22" t="str">
        <f t="shared" si="0"/>
        <v>def_fac</v>
      </c>
      <c r="T37" s="49" t="str">
        <f t="shared" si="1"/>
        <v>#' @rdname bbb_mmm</v>
      </c>
      <c r="U37" s="20" t="str">
        <f t="shared" si="2"/>
        <v>#' @export</v>
      </c>
      <c r="V37" s="21" t="str">
        <f t="shared" si="3"/>
        <v>def_fac &lt;- function(x, ...) {bbb_mmm(x, 'def', 'fac', ...)}</v>
      </c>
      <c r="W37" s="29" t="str">
        <f t="shared" si="4"/>
        <v>#' @rdname bbb_mmm
#' @export
def_fac &lt;- function(x, ...) {bbb_mmm(x, 'def', 'fac', ...)}</v>
      </c>
    </row>
    <row r="38" spans="15:23" hidden="1" x14ac:dyDescent="0.2">
      <c r="O38" s="40">
        <f t="shared" si="7"/>
        <v>2</v>
      </c>
      <c r="P38" s="22">
        <f t="shared" si="8"/>
        <v>7</v>
      </c>
      <c r="Q38" s="40" t="str" cm="1">
        <f t="array" ref="Q38">IF(O38="","",INDEX($L$5:$L$31,O38))</f>
        <v>def</v>
      </c>
      <c r="R38" s="22" t="str" cm="1">
        <f t="array" ref="R38">IF(P38="","",INDEX($N$5:$N$31,P38))</f>
        <v>frc</v>
      </c>
      <c r="S38" s="22" t="str">
        <f t="shared" si="0"/>
        <v>def_frc</v>
      </c>
      <c r="T38" s="49" t="str">
        <f t="shared" si="1"/>
        <v>#' @rdname bbb_mmm</v>
      </c>
      <c r="U38" s="20" t="str">
        <f t="shared" si="2"/>
        <v>#' @export</v>
      </c>
      <c r="V38" s="21" t="str">
        <f t="shared" si="3"/>
        <v>def_frc &lt;- function(x, ...) {bbb_mmm(x, 'def', 'frc', ...)}</v>
      </c>
      <c r="W38" s="29" t="str">
        <f t="shared" si="4"/>
        <v>#' @rdname bbb_mmm
#' @export
def_frc &lt;- function(x, ...) {bbb_mmm(x, 'def', 'frc', ...)}</v>
      </c>
    </row>
    <row r="39" spans="15:23" hidden="1" x14ac:dyDescent="0.2">
      <c r="O39" s="40">
        <f t="shared" si="7"/>
        <v>2</v>
      </c>
      <c r="P39" s="22">
        <f t="shared" si="8"/>
        <v>8</v>
      </c>
      <c r="Q39" s="40" t="str" cm="1">
        <f t="array" ref="Q39">IF(O39="","",INDEX($L$5:$L$31,O39))</f>
        <v>def</v>
      </c>
      <c r="R39" s="22" t="str" cm="1">
        <f t="array" ref="R39">IF(P39="","",INDEX($N$5:$N$31,P39))</f>
        <v>ind</v>
      </c>
      <c r="S39" s="22" t="str">
        <f t="shared" si="0"/>
        <v>def_ind</v>
      </c>
      <c r="T39" s="49" t="str">
        <f t="shared" si="1"/>
        <v>#' @rdname bbb_mmm</v>
      </c>
      <c r="U39" s="20" t="str">
        <f t="shared" si="2"/>
        <v>#' @export</v>
      </c>
      <c r="V39" s="21" t="str">
        <f t="shared" si="3"/>
        <v>def_ind &lt;- function(x, ...) {bbb_mmm(x, 'def', 'ind', ...)}</v>
      </c>
      <c r="W39" s="29" t="str">
        <f t="shared" si="4"/>
        <v>#' @rdname bbb_mmm
#' @export
def_ind &lt;- function(x, ...) {bbb_mmm(x, 'def', 'ind', ...)}</v>
      </c>
    </row>
    <row r="40" spans="15:23" hidden="1" x14ac:dyDescent="0.2">
      <c r="O40" s="40">
        <f t="shared" si="7"/>
        <v>2</v>
      </c>
      <c r="P40" s="22">
        <f t="shared" si="8"/>
        <v>9</v>
      </c>
      <c r="Q40" s="40" t="str" cm="1">
        <f t="array" ref="Q40">IF(O40="","",INDEX($L$5:$L$31,O40))</f>
        <v>def</v>
      </c>
      <c r="R40" s="22" t="str" cm="1">
        <f t="array" ref="R40">IF(P40="","",INDEX($N$5:$N$31,P40))</f>
        <v>lgl</v>
      </c>
      <c r="S40" s="22" t="str">
        <f t="shared" si="0"/>
        <v>def_lgl</v>
      </c>
      <c r="T40" s="49" t="str">
        <f t="shared" si="1"/>
        <v>#' @rdname bbb_mmm</v>
      </c>
      <c r="U40" s="20" t="str">
        <f t="shared" si="2"/>
        <v>#' @export</v>
      </c>
      <c r="V40" s="21" t="str">
        <f t="shared" si="3"/>
        <v>def_lgl &lt;- function(x, ...) {bbb_mmm(x, 'def', 'lgl', ...)}</v>
      </c>
      <c r="W40" s="29" t="str">
        <f t="shared" si="4"/>
        <v>#' @rdname bbb_mmm
#' @export
def_lgl &lt;- function(x, ...) {bbb_mmm(x, 'def', 'lgl', ...)}</v>
      </c>
    </row>
    <row r="41" spans="15:23" hidden="1" x14ac:dyDescent="0.2">
      <c r="O41" s="40">
        <f t="shared" si="7"/>
        <v>2</v>
      </c>
      <c r="P41" s="22">
        <f t="shared" si="8"/>
        <v>10</v>
      </c>
      <c r="Q41" s="40" t="str" cm="1">
        <f t="array" ref="Q41">IF(O41="","",INDEX($L$5:$L$31,O41))</f>
        <v>def</v>
      </c>
      <c r="R41" s="22" t="str" cm="1">
        <f t="array" ref="R41">IF(P41="","",INDEX($N$5:$N$31,P41))</f>
        <v>neg</v>
      </c>
      <c r="S41" s="22" t="str">
        <f t="shared" si="0"/>
        <v>def_neg</v>
      </c>
      <c r="T41" s="49" t="str">
        <f t="shared" si="1"/>
        <v>#' @rdname bbb_mmm</v>
      </c>
      <c r="U41" s="20" t="str">
        <f t="shared" si="2"/>
        <v>#' @export</v>
      </c>
      <c r="V41" s="21" t="str">
        <f t="shared" si="3"/>
        <v>def_neg &lt;- function(x, ...) {bbb_mmm(x, 'def', 'neg', ...)}</v>
      </c>
      <c r="W41" s="29" t="str">
        <f t="shared" si="4"/>
        <v>#' @rdname bbb_mmm
#' @export
def_neg &lt;- function(x, ...) {bbb_mmm(x, 'def', 'neg', ...)}</v>
      </c>
    </row>
    <row r="42" spans="15:23" hidden="1" x14ac:dyDescent="0.2">
      <c r="O42" s="40">
        <f t="shared" si="7"/>
        <v>2</v>
      </c>
      <c r="P42" s="22">
        <f t="shared" si="8"/>
        <v>11</v>
      </c>
      <c r="Q42" s="40" t="str" cm="1">
        <f t="array" ref="Q42">IF(O42="","",INDEX($L$5:$L$31,O42))</f>
        <v>def</v>
      </c>
      <c r="R42" s="22" t="str" cm="1">
        <f t="array" ref="R42">IF(P42="","",INDEX($N$5:$N$31,P42))</f>
        <v>ngw</v>
      </c>
      <c r="S42" s="22" t="str">
        <f t="shared" si="0"/>
        <v>def_ngw</v>
      </c>
      <c r="T42" s="49" t="str">
        <f t="shared" si="1"/>
        <v>#' @rdname bbb_mmm</v>
      </c>
      <c r="U42" s="20" t="str">
        <f t="shared" si="2"/>
        <v>#' @export</v>
      </c>
      <c r="V42" s="21" t="str">
        <f t="shared" si="3"/>
        <v>def_ngw &lt;- function(x, ...) {bbb_mmm(x, 'def', 'ngw', ...)}</v>
      </c>
      <c r="W42" s="29" t="str">
        <f t="shared" si="4"/>
        <v>#' @rdname bbb_mmm
#' @export
def_ngw &lt;- function(x, ...) {bbb_mmm(x, 'def', 'ngw', ...)}</v>
      </c>
    </row>
    <row r="43" spans="15:23" hidden="1" x14ac:dyDescent="0.2">
      <c r="O43" s="40">
        <f t="shared" si="7"/>
        <v>2</v>
      </c>
      <c r="P43" s="22">
        <f t="shared" si="8"/>
        <v>12</v>
      </c>
      <c r="Q43" s="40" t="str" cm="1">
        <f t="array" ref="Q43">IF(O43="","",INDEX($L$5:$L$31,O43))</f>
        <v>def</v>
      </c>
      <c r="R43" s="22" t="str" cm="1">
        <f t="array" ref="R43">IF(P43="","",INDEX($N$5:$N$31,P43))</f>
        <v>nng</v>
      </c>
      <c r="S43" s="22" t="str">
        <f t="shared" si="0"/>
        <v>def_nng</v>
      </c>
      <c r="T43" s="49" t="str">
        <f t="shared" si="1"/>
        <v>#' @rdname bbb_mmm</v>
      </c>
      <c r="U43" s="20" t="str">
        <f t="shared" si="2"/>
        <v>#' @export</v>
      </c>
      <c r="V43" s="21" t="str">
        <f t="shared" si="3"/>
        <v>def_nng &lt;- function(x, ...) {bbb_mmm(x, 'def', 'nng', ...)}</v>
      </c>
      <c r="W43" s="29" t="str">
        <f t="shared" si="4"/>
        <v>#' @rdname bbb_mmm
#' @export
def_nng &lt;- function(x, ...) {bbb_mmm(x, 'def', 'nng', ...)}</v>
      </c>
    </row>
    <row r="44" spans="15:23" hidden="1" x14ac:dyDescent="0.2">
      <c r="O44" s="40">
        <f t="shared" si="7"/>
        <v>2</v>
      </c>
      <c r="P44" s="22">
        <f t="shared" si="8"/>
        <v>13</v>
      </c>
      <c r="Q44" s="40" t="str" cm="1">
        <f t="array" ref="Q44">IF(O44="","",INDEX($L$5:$L$31,O44))</f>
        <v>def</v>
      </c>
      <c r="R44" s="22" t="str" cm="1">
        <f t="array" ref="R44">IF(P44="","",INDEX($N$5:$N$31,P44))</f>
        <v>nnw</v>
      </c>
      <c r="S44" s="22" t="str">
        <f t="shared" si="0"/>
        <v>def_nnw</v>
      </c>
      <c r="T44" s="49" t="str">
        <f t="shared" si="1"/>
        <v>#' @rdname bbb_mmm</v>
      </c>
      <c r="U44" s="20" t="str">
        <f t="shared" si="2"/>
        <v>#' @export</v>
      </c>
      <c r="V44" s="21" t="str">
        <f t="shared" si="3"/>
        <v>def_nnw &lt;- function(x, ...) {bbb_mmm(x, 'def', 'nnw', ...)}</v>
      </c>
      <c r="W44" s="29" t="str">
        <f t="shared" si="4"/>
        <v>#' @rdname bbb_mmm
#' @export
def_nnw &lt;- function(x, ...) {bbb_mmm(x, 'def', 'nnw', ...)}</v>
      </c>
    </row>
    <row r="45" spans="15:23" hidden="1" x14ac:dyDescent="0.2">
      <c r="O45" s="40">
        <f t="shared" si="7"/>
        <v>2</v>
      </c>
      <c r="P45" s="22">
        <f t="shared" si="8"/>
        <v>14</v>
      </c>
      <c r="Q45" s="40" t="str" cm="1">
        <f t="array" ref="Q45">IF(O45="","",INDEX($L$5:$L$31,O45))</f>
        <v>def</v>
      </c>
      <c r="R45" s="22" t="str" cm="1">
        <f t="array" ref="R45">IF(P45="","",INDEX($N$5:$N$31,P45))</f>
        <v>nps</v>
      </c>
      <c r="S45" s="22" t="str">
        <f t="shared" si="0"/>
        <v>def_nps</v>
      </c>
      <c r="T45" s="49" t="str">
        <f t="shared" si="1"/>
        <v>#' @rdname bbb_mmm</v>
      </c>
      <c r="U45" s="20" t="str">
        <f t="shared" si="2"/>
        <v>#' @export</v>
      </c>
      <c r="V45" s="21" t="str">
        <f t="shared" si="3"/>
        <v>def_nps &lt;- function(x, ...) {bbb_mmm(x, 'def', 'nps', ...)}</v>
      </c>
      <c r="W45" s="29" t="str">
        <f t="shared" si="4"/>
        <v>#' @rdname bbb_mmm
#' @export
def_nps &lt;- function(x, ...) {bbb_mmm(x, 'def', 'nps', ...)}</v>
      </c>
    </row>
    <row r="46" spans="15:23" hidden="1" x14ac:dyDescent="0.2">
      <c r="O46" s="40">
        <f t="shared" si="7"/>
        <v>2</v>
      </c>
      <c r="P46" s="22">
        <f t="shared" si="8"/>
        <v>15</v>
      </c>
      <c r="Q46" s="40" t="str" cm="1">
        <f t="array" ref="Q46">IF(O46="","",INDEX($L$5:$L$31,O46))</f>
        <v>def</v>
      </c>
      <c r="R46" s="22" t="str" cm="1">
        <f t="array" ref="R46">IF(P46="","",INDEX($N$5:$N$31,P46))</f>
        <v>npw</v>
      </c>
      <c r="S46" s="22" t="str">
        <f t="shared" si="0"/>
        <v>def_npw</v>
      </c>
      <c r="T46" s="49" t="str">
        <f t="shared" si="1"/>
        <v>#' @rdname bbb_mmm</v>
      </c>
      <c r="U46" s="20" t="str">
        <f t="shared" si="2"/>
        <v>#' @export</v>
      </c>
      <c r="V46" s="21" t="str">
        <f t="shared" si="3"/>
        <v>def_npw &lt;- function(x, ...) {bbb_mmm(x, 'def', 'npw', ...)}</v>
      </c>
      <c r="W46" s="29" t="str">
        <f t="shared" si="4"/>
        <v>#' @rdname bbb_mmm
#' @export
def_npw &lt;- function(x, ...) {bbb_mmm(x, 'def', 'npw', ...)}</v>
      </c>
    </row>
    <row r="47" spans="15:23" hidden="1" x14ac:dyDescent="0.2">
      <c r="O47" s="40">
        <f t="shared" si="7"/>
        <v>2</v>
      </c>
      <c r="P47" s="22">
        <f t="shared" si="8"/>
        <v>16</v>
      </c>
      <c r="Q47" s="40" t="str" cm="1">
        <f t="array" ref="Q47">IF(O47="","",INDEX($L$5:$L$31,O47))</f>
        <v>def</v>
      </c>
      <c r="R47" s="22" t="str" cm="1">
        <f t="array" ref="R47">IF(P47="","",INDEX($N$5:$N$31,P47))</f>
        <v>nst</v>
      </c>
      <c r="S47" s="22" t="str">
        <f t="shared" si="0"/>
        <v>def_nst</v>
      </c>
      <c r="T47" s="49" t="str">
        <f t="shared" si="1"/>
        <v>#' @rdname bbb_mmm</v>
      </c>
      <c r="U47" s="20" t="str">
        <f t="shared" si="2"/>
        <v>#' @export</v>
      </c>
      <c r="V47" s="21" t="str">
        <f t="shared" si="3"/>
        <v>def_nst &lt;- function(x, ...) {bbb_mmm(x, 'def', 'nst', ...)}</v>
      </c>
      <c r="W47" s="29" t="str">
        <f t="shared" si="4"/>
        <v>#' @rdname bbb_mmm
#' @export
def_nst &lt;- function(x, ...) {bbb_mmm(x, 'def', 'nst', ...)}</v>
      </c>
    </row>
    <row r="48" spans="15:23" hidden="1" x14ac:dyDescent="0.2">
      <c r="O48" s="40">
        <f t="shared" si="7"/>
        <v>2</v>
      </c>
      <c r="P48" s="22">
        <f t="shared" si="8"/>
        <v>17</v>
      </c>
      <c r="Q48" s="40" t="str" cm="1">
        <f t="array" ref="Q48">IF(O48="","",INDEX($L$5:$L$31,O48))</f>
        <v>def</v>
      </c>
      <c r="R48" s="22" t="str" cm="1">
        <f t="array" ref="R48">IF(P48="","",INDEX($N$5:$N$31,P48))</f>
        <v>num</v>
      </c>
      <c r="S48" s="22" t="str">
        <f t="shared" si="0"/>
        <v>def_num</v>
      </c>
      <c r="T48" s="49" t="str">
        <f t="shared" si="1"/>
        <v>#' @rdname bbb_mmm</v>
      </c>
      <c r="U48" s="20" t="str">
        <f t="shared" si="2"/>
        <v>#' @export</v>
      </c>
      <c r="V48" s="21" t="str">
        <f t="shared" si="3"/>
        <v>def_num &lt;- function(x, ...) {bbb_mmm(x, 'def', 'num', ...)}</v>
      </c>
      <c r="W48" s="29" t="str">
        <f t="shared" si="4"/>
        <v>#' @rdname bbb_mmm
#' @export
def_num &lt;- function(x, ...) {bbb_mmm(x, 'def', 'num', ...)}</v>
      </c>
    </row>
    <row r="49" spans="15:23" hidden="1" x14ac:dyDescent="0.2">
      <c r="O49" s="40">
        <f t="shared" si="7"/>
        <v>2</v>
      </c>
      <c r="P49" s="22">
        <f t="shared" si="8"/>
        <v>18</v>
      </c>
      <c r="Q49" s="40" t="str" cm="1">
        <f t="array" ref="Q49">IF(O49="","",INDEX($L$5:$L$31,O49))</f>
        <v>def</v>
      </c>
      <c r="R49" s="22" t="str" cm="1">
        <f t="array" ref="R49">IF(P49="","",INDEX($N$5:$N$31,P49))</f>
        <v>odd</v>
      </c>
      <c r="S49" s="22" t="str">
        <f t="shared" si="0"/>
        <v>def_odd</v>
      </c>
      <c r="T49" s="49" t="str">
        <f t="shared" si="1"/>
        <v>#' @rdname bbb_mmm</v>
      </c>
      <c r="U49" s="20" t="str">
        <f t="shared" si="2"/>
        <v>#' @export</v>
      </c>
      <c r="V49" s="21" t="str">
        <f t="shared" si="3"/>
        <v>def_odd &lt;- function(x, ...) {bbb_mmm(x, 'def', 'odd', ...)}</v>
      </c>
      <c r="W49" s="29" t="str">
        <f t="shared" si="4"/>
        <v>#' @rdname bbb_mmm
#' @export
def_odd &lt;- function(x, ...) {bbb_mmm(x, 'def', 'odd', ...)}</v>
      </c>
    </row>
    <row r="50" spans="15:23" hidden="1" x14ac:dyDescent="0.2">
      <c r="O50" s="40">
        <f t="shared" si="7"/>
        <v>2</v>
      </c>
      <c r="P50" s="22">
        <f t="shared" si="8"/>
        <v>19</v>
      </c>
      <c r="Q50" s="40" t="str" cm="1">
        <f t="array" ref="Q50">IF(O50="","",INDEX($L$5:$L$31,O50))</f>
        <v>def</v>
      </c>
      <c r="R50" s="22" t="str" cm="1">
        <f t="array" ref="R50">IF(P50="","",INDEX($N$5:$N$31,P50))</f>
        <v>ord</v>
      </c>
      <c r="S50" s="22" t="str">
        <f t="shared" si="0"/>
        <v>def_ord</v>
      </c>
      <c r="T50" s="49" t="str">
        <f t="shared" si="1"/>
        <v>#' @rdname bbb_mmm</v>
      </c>
      <c r="U50" s="20" t="str">
        <f t="shared" si="2"/>
        <v>#' @export</v>
      </c>
      <c r="V50" s="21" t="str">
        <f t="shared" si="3"/>
        <v>def_ord &lt;- function(x, ...) {bbb_mmm(x, 'def', 'ord', ...)}</v>
      </c>
      <c r="W50" s="29" t="str">
        <f t="shared" si="4"/>
        <v>#' @rdname bbb_mmm
#' @export
def_ord &lt;- function(x, ...) {bbb_mmm(x, 'def', 'ord', ...)}</v>
      </c>
    </row>
    <row r="51" spans="15:23" hidden="1" x14ac:dyDescent="0.2">
      <c r="O51" s="40">
        <f t="shared" si="7"/>
        <v>2</v>
      </c>
      <c r="P51" s="22">
        <f t="shared" si="8"/>
        <v>20</v>
      </c>
      <c r="Q51" s="40" t="str" cm="1">
        <f t="array" ref="Q51">IF(O51="","",INDEX($L$5:$L$31,O51))</f>
        <v>def</v>
      </c>
      <c r="R51" s="22" t="str" cm="1">
        <f t="array" ref="R51">IF(P51="","",INDEX($N$5:$N$31,P51))</f>
        <v>pct</v>
      </c>
      <c r="S51" s="22" t="str">
        <f t="shared" si="0"/>
        <v>def_pct</v>
      </c>
      <c r="T51" s="49" t="str">
        <f t="shared" si="1"/>
        <v>#' @rdname bbb_mmm</v>
      </c>
      <c r="U51" s="20" t="str">
        <f t="shared" si="2"/>
        <v>#' @export</v>
      </c>
      <c r="V51" s="21" t="str">
        <f t="shared" si="3"/>
        <v>def_pct &lt;- function(x, ...) {bbb_mmm(x, 'def', 'pct', ...)}</v>
      </c>
      <c r="W51" s="29" t="str">
        <f t="shared" si="4"/>
        <v>#' @rdname bbb_mmm
#' @export
def_pct &lt;- function(x, ...) {bbb_mmm(x, 'def', 'pct', ...)}</v>
      </c>
    </row>
    <row r="52" spans="15:23" hidden="1" x14ac:dyDescent="0.2">
      <c r="O52" s="40">
        <f t="shared" si="7"/>
        <v>2</v>
      </c>
      <c r="P52" s="22">
        <f t="shared" si="8"/>
        <v>21</v>
      </c>
      <c r="Q52" s="40" t="str" cm="1">
        <f t="array" ref="Q52">IF(O52="","",INDEX($L$5:$L$31,O52))</f>
        <v>def</v>
      </c>
      <c r="R52" s="22" t="str" cm="1">
        <f t="array" ref="R52">IF(P52="","",INDEX($N$5:$N$31,P52))</f>
        <v>pos</v>
      </c>
      <c r="S52" s="22" t="str">
        <f t="shared" si="0"/>
        <v>def_pos</v>
      </c>
      <c r="T52" s="49" t="str">
        <f t="shared" si="1"/>
        <v>#' @rdname bbb_mmm</v>
      </c>
      <c r="U52" s="20" t="str">
        <f t="shared" si="2"/>
        <v>#' @export</v>
      </c>
      <c r="V52" s="21" t="str">
        <f t="shared" si="3"/>
        <v>def_pos &lt;- function(x, ...) {bbb_mmm(x, 'def', 'pos', ...)}</v>
      </c>
      <c r="W52" s="29" t="str">
        <f t="shared" si="4"/>
        <v>#' @rdname bbb_mmm
#' @export
def_pos &lt;- function(x, ...) {bbb_mmm(x, 'def', 'pos', ...)}</v>
      </c>
    </row>
    <row r="53" spans="15:23" hidden="1" x14ac:dyDescent="0.2">
      <c r="O53" s="40">
        <f t="shared" si="7"/>
        <v>2</v>
      </c>
      <c r="P53" s="22">
        <f t="shared" si="8"/>
        <v>22</v>
      </c>
      <c r="Q53" s="40" t="str" cm="1">
        <f t="array" ref="Q53">IF(O53="","",INDEX($L$5:$L$31,O53))</f>
        <v>def</v>
      </c>
      <c r="R53" s="22" t="str" cm="1">
        <f t="array" ref="R53">IF(P53="","",INDEX($N$5:$N$31,P53))</f>
        <v>ppn</v>
      </c>
      <c r="S53" s="22" t="str">
        <f t="shared" si="0"/>
        <v>def_ppn</v>
      </c>
      <c r="T53" s="49" t="str">
        <f t="shared" si="1"/>
        <v>#' @rdname bbb_mmm</v>
      </c>
      <c r="U53" s="20" t="str">
        <f t="shared" si="2"/>
        <v>#' @export</v>
      </c>
      <c r="V53" s="21" t="str">
        <f t="shared" si="3"/>
        <v>def_ppn &lt;- function(x, ...) {bbb_mmm(x, 'def', 'ppn', ...)}</v>
      </c>
      <c r="W53" s="29" t="str">
        <f t="shared" si="4"/>
        <v>#' @rdname bbb_mmm
#' @export
def_ppn &lt;- function(x, ...) {bbb_mmm(x, 'def', 'ppn', ...)}</v>
      </c>
    </row>
    <row r="54" spans="15:23" hidden="1" x14ac:dyDescent="0.2">
      <c r="O54" s="40">
        <f t="shared" si="7"/>
        <v>2</v>
      </c>
      <c r="P54" s="22">
        <f t="shared" si="8"/>
        <v>23</v>
      </c>
      <c r="Q54" s="40" t="str" cm="1">
        <f t="array" ref="Q54">IF(O54="","",INDEX($L$5:$L$31,O54))</f>
        <v>def</v>
      </c>
      <c r="R54" s="22" t="str" cm="1">
        <f t="array" ref="R54">IF(P54="","",INDEX($N$5:$N$31,P54))</f>
        <v>psw</v>
      </c>
      <c r="S54" s="22" t="str">
        <f t="shared" si="0"/>
        <v>def_psw</v>
      </c>
      <c r="T54" s="49" t="str">
        <f t="shared" si="1"/>
        <v>#' @rdname bbb_mmm</v>
      </c>
      <c r="U54" s="20" t="str">
        <f t="shared" si="2"/>
        <v>#' @export</v>
      </c>
      <c r="V54" s="21" t="str">
        <f t="shared" si="3"/>
        <v>def_psw &lt;- function(x, ...) {bbb_mmm(x, 'def', 'psw', ...)}</v>
      </c>
      <c r="W54" s="29" t="str">
        <f t="shared" si="4"/>
        <v>#' @rdname bbb_mmm
#' @export
def_psw &lt;- function(x, ...) {bbb_mmm(x, 'def', 'psw', ...)}</v>
      </c>
    </row>
    <row r="55" spans="15:23" hidden="1" x14ac:dyDescent="0.2">
      <c r="O55" s="40">
        <f t="shared" si="7"/>
        <v>2</v>
      </c>
      <c r="P55" s="22">
        <f t="shared" si="8"/>
        <v>24</v>
      </c>
      <c r="Q55" s="40" t="str" cm="1">
        <f t="array" ref="Q55">IF(O55="","",INDEX($L$5:$L$31,O55))</f>
        <v>def</v>
      </c>
      <c r="R55" s="22" t="str" cm="1">
        <f t="array" ref="R55">IF(P55="","",INDEX($N$5:$N$31,P55))</f>
        <v>srt</v>
      </c>
      <c r="S55" s="22" t="str">
        <f t="shared" si="0"/>
        <v>def_srt</v>
      </c>
      <c r="T55" s="49" t="str">
        <f t="shared" si="1"/>
        <v>#' @rdname bbb_mmm</v>
      </c>
      <c r="U55" s="20" t="str">
        <f t="shared" si="2"/>
        <v>#' @export</v>
      </c>
      <c r="V55" s="21" t="str">
        <f t="shared" si="3"/>
        <v>def_srt &lt;- function(x, ...) {bbb_mmm(x, 'def', 'srt', ...)}</v>
      </c>
      <c r="W55" s="29" t="str">
        <f t="shared" si="4"/>
        <v>#' @rdname bbb_mmm
#' @export
def_srt &lt;- function(x, ...) {bbb_mmm(x, 'def', 'srt', ...)}</v>
      </c>
    </row>
    <row r="56" spans="15:23" hidden="1" x14ac:dyDescent="0.2">
      <c r="O56" s="40">
        <f t="shared" si="7"/>
        <v>2</v>
      </c>
      <c r="P56" s="22">
        <f t="shared" si="8"/>
        <v>25</v>
      </c>
      <c r="Q56" s="40" t="str" cm="1">
        <f t="array" ref="Q56">IF(O56="","",INDEX($L$5:$L$31,O56))</f>
        <v>def</v>
      </c>
      <c r="R56" s="22" t="str" cm="1">
        <f t="array" ref="R56">IF(P56="","",INDEX($N$5:$N$31,P56))</f>
        <v>str</v>
      </c>
      <c r="S56" s="22" t="str">
        <f t="shared" si="0"/>
        <v>def_str</v>
      </c>
      <c r="T56" s="49" t="str">
        <f t="shared" si="1"/>
        <v>#' @rdname bbb_mmm</v>
      </c>
      <c r="U56" s="20" t="str">
        <f t="shared" si="2"/>
        <v>#' @export</v>
      </c>
      <c r="V56" s="21" t="str">
        <f t="shared" si="3"/>
        <v>def_str &lt;- function(x, ...) {bbb_mmm(x, 'def', 'str', ...)}</v>
      </c>
      <c r="W56" s="29" t="str">
        <f t="shared" si="4"/>
        <v>#' @rdname bbb_mmm
#' @export
def_str &lt;- function(x, ...) {bbb_mmm(x, 'def', 'str', ...)}</v>
      </c>
    </row>
    <row r="57" spans="15:23" hidden="1" x14ac:dyDescent="0.2">
      <c r="O57" s="40">
        <f t="shared" si="7"/>
        <v>2</v>
      </c>
      <c r="P57" s="22">
        <f t="shared" si="8"/>
        <v>26</v>
      </c>
      <c r="Q57" s="40" t="str" cm="1">
        <f t="array" ref="Q57">IF(O57="","",INDEX($L$5:$L$31,O57))</f>
        <v>def</v>
      </c>
      <c r="R57" s="22" t="str" cm="1">
        <f t="array" ref="R57">IF(P57="","",INDEX($N$5:$N$31,P57))</f>
        <v>uno</v>
      </c>
      <c r="S57" s="22" t="str">
        <f t="shared" si="0"/>
        <v>def_uno</v>
      </c>
      <c r="T57" s="49" t="str">
        <f t="shared" si="1"/>
        <v>#' @rdname bbb_mmm</v>
      </c>
      <c r="U57" s="20" t="str">
        <f t="shared" si="2"/>
        <v>#' @export</v>
      </c>
      <c r="V57" s="21" t="str">
        <f t="shared" si="3"/>
        <v>def_uno &lt;- function(x, ...) {bbb_mmm(x, 'def', 'uno', ...)}</v>
      </c>
      <c r="W57" s="29" t="str">
        <f t="shared" si="4"/>
        <v>#' @rdname bbb_mmm
#' @export
def_uno &lt;- function(x, ...) {bbb_mmm(x, 'def', 'uno', ...)}</v>
      </c>
    </row>
    <row r="58" spans="15:23" hidden="1" x14ac:dyDescent="0.2">
      <c r="O58" s="40">
        <f t="shared" si="7"/>
        <v>2</v>
      </c>
      <c r="P58" s="22">
        <f t="shared" si="8"/>
        <v>27</v>
      </c>
      <c r="Q58" s="40" t="str" cm="1">
        <f t="array" ref="Q58">IF(O58="","",INDEX($L$5:$L$31,O58))</f>
        <v>def</v>
      </c>
      <c r="R58" s="22" t="str" cm="1">
        <f t="array" ref="R58">IF(P58="","",INDEX($N$5:$N$31,P58))</f>
        <v>whl</v>
      </c>
      <c r="S58" s="22" t="str">
        <f t="shared" si="0"/>
        <v>def_whl</v>
      </c>
      <c r="T58" s="49" t="str">
        <f t="shared" si="1"/>
        <v>#' @rdname bbb_mmm</v>
      </c>
      <c r="U58" s="20" t="str">
        <f t="shared" si="2"/>
        <v>#' @export</v>
      </c>
      <c r="V58" s="21" t="str">
        <f t="shared" si="3"/>
        <v>def_whl &lt;- function(x, ...) {bbb_mmm(x, 'def', 'whl', ...)}</v>
      </c>
      <c r="W58" s="29" t="str">
        <f t="shared" si="4"/>
        <v>#' @rdname bbb_mmm
#' @export
def_whl &lt;- function(x, ...) {bbb_mmm(x, 'def', 'whl', ...)}</v>
      </c>
    </row>
    <row r="59" spans="15:23" hidden="1" x14ac:dyDescent="0.2">
      <c r="O59" s="40">
        <f t="shared" si="7"/>
        <v>3</v>
      </c>
      <c r="P59" s="22">
        <f t="shared" si="8"/>
        <v>1</v>
      </c>
      <c r="Q59" s="40" t="str" cm="1">
        <f t="array" ref="Q59">IF(O59="","",INDEX($L$5:$L$31,O59))</f>
        <v>fun</v>
      </c>
      <c r="R59" s="22" t="str" cm="1">
        <f t="array" ref="R59">IF(P59="","",INDEX($N$5:$N$31,P59))</f>
        <v>ch1</v>
      </c>
      <c r="S59" s="22" t="str">
        <f t="shared" si="0"/>
        <v>fun_ch1</v>
      </c>
      <c r="T59" s="49" t="str">
        <f t="shared" si="1"/>
        <v>#' @rdname bbb_mmm</v>
      </c>
      <c r="U59" s="20" t="str">
        <f t="shared" si="2"/>
        <v>#' @export</v>
      </c>
      <c r="V59" s="21" t="str">
        <f t="shared" si="3"/>
        <v>fun_ch1 &lt;- function(x, ...) {bbb_mmm(x, 'fun', 'ch1', ...)}</v>
      </c>
      <c r="W59" s="29" t="str">
        <f t="shared" si="4"/>
        <v>#' @rdname bbb_mmm
#' @export
fun_ch1 &lt;- function(x, ...) {bbb_mmm(x, 'fun', 'ch1', ...)}</v>
      </c>
    </row>
    <row r="60" spans="15:23" hidden="1" x14ac:dyDescent="0.2">
      <c r="O60" s="40">
        <f t="shared" si="7"/>
        <v>3</v>
      </c>
      <c r="P60" s="22">
        <f t="shared" si="8"/>
        <v>2</v>
      </c>
      <c r="Q60" s="40" t="str" cm="1">
        <f t="array" ref="Q60">IF(O60="","",INDEX($L$5:$L$31,O60))</f>
        <v>fun</v>
      </c>
      <c r="R60" s="22" t="str" cm="1">
        <f t="array" ref="R60">IF(P60="","",INDEX($N$5:$N$31,P60))</f>
        <v>ch3</v>
      </c>
      <c r="S60" s="22" t="str">
        <f t="shared" si="0"/>
        <v>fun_ch3</v>
      </c>
      <c r="T60" s="49" t="str">
        <f t="shared" si="1"/>
        <v>#' @rdname bbb_mmm</v>
      </c>
      <c r="U60" s="20" t="str">
        <f t="shared" si="2"/>
        <v>#' @export</v>
      </c>
      <c r="V60" s="21" t="str">
        <f t="shared" si="3"/>
        <v>fun_ch3 &lt;- function(x, ...) {bbb_mmm(x, 'fun', 'ch3', ...)}</v>
      </c>
      <c r="W60" s="29" t="str">
        <f t="shared" si="4"/>
        <v>#' @rdname bbb_mmm
#' @export
fun_ch3 &lt;- function(x, ...) {bbb_mmm(x, 'fun', 'ch3', ...)}</v>
      </c>
    </row>
    <row r="61" spans="15:23" hidden="1" x14ac:dyDescent="0.2">
      <c r="O61" s="40">
        <f t="shared" si="7"/>
        <v>3</v>
      </c>
      <c r="P61" s="22">
        <f t="shared" si="8"/>
        <v>3</v>
      </c>
      <c r="Q61" s="40" t="str" cm="1">
        <f t="array" ref="Q61">IF(O61="","",INDEX($L$5:$L$31,O61))</f>
        <v>fun</v>
      </c>
      <c r="R61" s="22" t="str" cm="1">
        <f t="array" ref="R61">IF(P61="","",INDEX($N$5:$N$31,P61))</f>
        <v>chr</v>
      </c>
      <c r="S61" s="22" t="str">
        <f t="shared" si="0"/>
        <v>fun_chr</v>
      </c>
      <c r="T61" s="49" t="str">
        <f t="shared" si="1"/>
        <v>#' @rdname bbb_mmm</v>
      </c>
      <c r="U61" s="20" t="str">
        <f t="shared" si="2"/>
        <v>#' @export</v>
      </c>
      <c r="V61" s="21" t="str">
        <f t="shared" si="3"/>
        <v>fun_chr &lt;- function(x, ...) {bbb_mmm(x, 'fun', 'chr', ...)}</v>
      </c>
      <c r="W61" s="29" t="str">
        <f t="shared" si="4"/>
        <v>#' @rdname bbb_mmm
#' @export
fun_chr &lt;- function(x, ...) {bbb_mmm(x, 'fun', 'chr', ...)}</v>
      </c>
    </row>
    <row r="62" spans="15:23" hidden="1" x14ac:dyDescent="0.2">
      <c r="O62" s="40">
        <f t="shared" si="7"/>
        <v>3</v>
      </c>
      <c r="P62" s="22">
        <f t="shared" si="8"/>
        <v>4</v>
      </c>
      <c r="Q62" s="40" t="str" cm="1">
        <f t="array" ref="Q62">IF(O62="","",INDEX($L$5:$L$31,O62))</f>
        <v>fun</v>
      </c>
      <c r="R62" s="22" t="str" cm="1">
        <f t="array" ref="R62">IF(P62="","",INDEX($N$5:$N$31,P62))</f>
        <v>clr</v>
      </c>
      <c r="S62" s="22" t="str">
        <f t="shared" si="0"/>
        <v>fun_clr</v>
      </c>
      <c r="T62" s="49" t="str">
        <f t="shared" si="1"/>
        <v>#' @rdname bbb_mmm</v>
      </c>
      <c r="U62" s="20" t="str">
        <f t="shared" si="2"/>
        <v>#' @export</v>
      </c>
      <c r="V62" s="21" t="str">
        <f t="shared" si="3"/>
        <v>fun_clr &lt;- function(x, ...) {bbb_mmm(x, 'fun', 'clr', ...)}</v>
      </c>
      <c r="W62" s="29" t="str">
        <f t="shared" si="4"/>
        <v>#' @rdname bbb_mmm
#' @export
fun_clr &lt;- function(x, ...) {bbb_mmm(x, 'fun', 'clr', ...)}</v>
      </c>
    </row>
    <row r="63" spans="15:23" hidden="1" x14ac:dyDescent="0.2">
      <c r="O63" s="40">
        <f t="shared" si="7"/>
        <v>3</v>
      </c>
      <c r="P63" s="22">
        <f t="shared" si="8"/>
        <v>5</v>
      </c>
      <c r="Q63" s="40" t="str" cm="1">
        <f t="array" ref="Q63">IF(O63="","",INDEX($L$5:$L$31,O63))</f>
        <v>fun</v>
      </c>
      <c r="R63" s="22" t="str" cm="1">
        <f t="array" ref="R63">IF(P63="","",INDEX($N$5:$N$31,P63))</f>
        <v>evn</v>
      </c>
      <c r="S63" s="22" t="str">
        <f t="shared" si="0"/>
        <v>fun_evn</v>
      </c>
      <c r="T63" s="49" t="str">
        <f t="shared" si="1"/>
        <v>#' @rdname bbb_mmm</v>
      </c>
      <c r="U63" s="20" t="str">
        <f t="shared" si="2"/>
        <v>#' @export</v>
      </c>
      <c r="V63" s="21" t="str">
        <f t="shared" si="3"/>
        <v>fun_evn &lt;- function(x, ...) {bbb_mmm(x, 'fun', 'evn', ...)}</v>
      </c>
      <c r="W63" s="29" t="str">
        <f t="shared" si="4"/>
        <v>#' @rdname bbb_mmm
#' @export
fun_evn &lt;- function(x, ...) {bbb_mmm(x, 'fun', 'evn', ...)}</v>
      </c>
    </row>
    <row r="64" spans="15:23" hidden="1" x14ac:dyDescent="0.2">
      <c r="O64" s="40">
        <f t="shared" si="7"/>
        <v>3</v>
      </c>
      <c r="P64" s="22">
        <f t="shared" si="8"/>
        <v>6</v>
      </c>
      <c r="Q64" s="40" t="str" cm="1">
        <f t="array" ref="Q64">IF(O64="","",INDEX($L$5:$L$31,O64))</f>
        <v>fun</v>
      </c>
      <c r="R64" s="22" t="str" cm="1">
        <f t="array" ref="R64">IF(P64="","",INDEX($N$5:$N$31,P64))</f>
        <v>fac</v>
      </c>
      <c r="S64" s="22" t="str">
        <f t="shared" si="0"/>
        <v>fun_fac</v>
      </c>
      <c r="T64" s="49" t="str">
        <f t="shared" si="1"/>
        <v>#' @rdname bbb_mmm</v>
      </c>
      <c r="U64" s="20" t="str">
        <f t="shared" si="2"/>
        <v>#' @export</v>
      </c>
      <c r="V64" s="21" t="str">
        <f t="shared" si="3"/>
        <v>fun_fac &lt;- function(x, ...) {bbb_mmm(x, 'fun', 'fac', ...)}</v>
      </c>
      <c r="W64" s="29" t="str">
        <f t="shared" si="4"/>
        <v>#' @rdname bbb_mmm
#' @export
fun_fac &lt;- function(x, ...) {bbb_mmm(x, 'fun', 'fac', ...)}</v>
      </c>
    </row>
    <row r="65" spans="15:23" hidden="1" x14ac:dyDescent="0.2">
      <c r="O65" s="40">
        <f t="shared" si="7"/>
        <v>3</v>
      </c>
      <c r="P65" s="22">
        <f t="shared" si="8"/>
        <v>7</v>
      </c>
      <c r="Q65" s="40" t="str" cm="1">
        <f t="array" ref="Q65">IF(O65="","",INDEX($L$5:$L$31,O65))</f>
        <v>fun</v>
      </c>
      <c r="R65" s="22" t="str" cm="1">
        <f t="array" ref="R65">IF(P65="","",INDEX($N$5:$N$31,P65))</f>
        <v>frc</v>
      </c>
      <c r="S65" s="22" t="str">
        <f t="shared" si="0"/>
        <v>fun_frc</v>
      </c>
      <c r="T65" s="49" t="str">
        <f t="shared" si="1"/>
        <v>#' @rdname bbb_mmm</v>
      </c>
      <c r="U65" s="20" t="str">
        <f t="shared" si="2"/>
        <v>#' @export</v>
      </c>
      <c r="V65" s="21" t="str">
        <f t="shared" si="3"/>
        <v>fun_frc &lt;- function(x, ...) {bbb_mmm(x, 'fun', 'frc', ...)}</v>
      </c>
      <c r="W65" s="29" t="str">
        <f t="shared" si="4"/>
        <v>#' @rdname bbb_mmm
#' @export
fun_frc &lt;- function(x, ...) {bbb_mmm(x, 'fun', 'frc', ...)}</v>
      </c>
    </row>
    <row r="66" spans="15:23" hidden="1" x14ac:dyDescent="0.2">
      <c r="O66" s="40">
        <f t="shared" si="7"/>
        <v>3</v>
      </c>
      <c r="P66" s="22">
        <f t="shared" si="8"/>
        <v>8</v>
      </c>
      <c r="Q66" s="40" t="str" cm="1">
        <f t="array" ref="Q66">IF(O66="","",INDEX($L$5:$L$31,O66))</f>
        <v>fun</v>
      </c>
      <c r="R66" s="22" t="str" cm="1">
        <f t="array" ref="R66">IF(P66="","",INDEX($N$5:$N$31,P66))</f>
        <v>ind</v>
      </c>
      <c r="S66" s="22" t="str">
        <f t="shared" si="0"/>
        <v>fun_ind</v>
      </c>
      <c r="T66" s="49" t="str">
        <f t="shared" si="1"/>
        <v>#' @rdname bbb_mmm</v>
      </c>
      <c r="U66" s="20" t="str">
        <f t="shared" si="2"/>
        <v>#' @export</v>
      </c>
      <c r="V66" s="21" t="str">
        <f t="shared" si="3"/>
        <v>fun_ind &lt;- function(x, ...) {bbb_mmm(x, 'fun', 'ind', ...)}</v>
      </c>
      <c r="W66" s="29" t="str">
        <f t="shared" si="4"/>
        <v>#' @rdname bbb_mmm
#' @export
fun_ind &lt;- function(x, ...) {bbb_mmm(x, 'fun', 'ind', ...)}</v>
      </c>
    </row>
    <row r="67" spans="15:23" hidden="1" x14ac:dyDescent="0.2">
      <c r="O67" s="40">
        <f t="shared" si="7"/>
        <v>3</v>
      </c>
      <c r="P67" s="22">
        <f t="shared" si="8"/>
        <v>9</v>
      </c>
      <c r="Q67" s="40" t="str" cm="1">
        <f t="array" ref="Q67">IF(O67="","",INDEX($L$5:$L$31,O67))</f>
        <v>fun</v>
      </c>
      <c r="R67" s="22" t="str" cm="1">
        <f t="array" ref="R67">IF(P67="","",INDEX($N$5:$N$31,P67))</f>
        <v>lgl</v>
      </c>
      <c r="S67" s="22" t="str">
        <f t="shared" si="0"/>
        <v>fun_lgl</v>
      </c>
      <c r="T67" s="49" t="str">
        <f t="shared" si="1"/>
        <v>#' @rdname bbb_mmm</v>
      </c>
      <c r="U67" s="20" t="str">
        <f t="shared" si="2"/>
        <v>#' @export</v>
      </c>
      <c r="V67" s="21" t="str">
        <f t="shared" si="3"/>
        <v>fun_lgl &lt;- function(x, ...) {bbb_mmm(x, 'fun', 'lgl', ...)}</v>
      </c>
      <c r="W67" s="29" t="str">
        <f t="shared" si="4"/>
        <v>#' @rdname bbb_mmm
#' @export
fun_lgl &lt;- function(x, ...) {bbb_mmm(x, 'fun', 'lgl', ...)}</v>
      </c>
    </row>
    <row r="68" spans="15:23" hidden="1" x14ac:dyDescent="0.2">
      <c r="O68" s="40">
        <f t="shared" si="7"/>
        <v>3</v>
      </c>
      <c r="P68" s="22">
        <f t="shared" si="8"/>
        <v>10</v>
      </c>
      <c r="Q68" s="40" t="str" cm="1">
        <f t="array" ref="Q68">IF(O68="","",INDEX($L$5:$L$31,O68))</f>
        <v>fun</v>
      </c>
      <c r="R68" s="22" t="str" cm="1">
        <f t="array" ref="R68">IF(P68="","",INDEX($N$5:$N$31,P68))</f>
        <v>neg</v>
      </c>
      <c r="S68" s="22" t="str">
        <f t="shared" si="0"/>
        <v>fun_neg</v>
      </c>
      <c r="T68" s="49" t="str">
        <f t="shared" si="1"/>
        <v>#' @rdname bbb_mmm</v>
      </c>
      <c r="U68" s="20" t="str">
        <f t="shared" si="2"/>
        <v>#' @export</v>
      </c>
      <c r="V68" s="21" t="str">
        <f t="shared" si="3"/>
        <v>fun_neg &lt;- function(x, ...) {bbb_mmm(x, 'fun', 'neg', ...)}</v>
      </c>
      <c r="W68" s="29" t="str">
        <f t="shared" si="4"/>
        <v>#' @rdname bbb_mmm
#' @export
fun_neg &lt;- function(x, ...) {bbb_mmm(x, 'fun', 'neg', ...)}</v>
      </c>
    </row>
    <row r="69" spans="15:23" hidden="1" x14ac:dyDescent="0.2">
      <c r="O69" s="40">
        <f t="shared" si="7"/>
        <v>3</v>
      </c>
      <c r="P69" s="22">
        <f t="shared" si="8"/>
        <v>11</v>
      </c>
      <c r="Q69" s="40" t="str" cm="1">
        <f t="array" ref="Q69">IF(O69="","",INDEX($L$5:$L$31,O69))</f>
        <v>fun</v>
      </c>
      <c r="R69" s="22" t="str" cm="1">
        <f t="array" ref="R69">IF(P69="","",INDEX($N$5:$N$31,P69))</f>
        <v>ngw</v>
      </c>
      <c r="S69" s="22" t="str">
        <f t="shared" si="0"/>
        <v>fun_ngw</v>
      </c>
      <c r="T69" s="49" t="str">
        <f t="shared" si="1"/>
        <v>#' @rdname bbb_mmm</v>
      </c>
      <c r="U69" s="20" t="str">
        <f t="shared" si="2"/>
        <v>#' @export</v>
      </c>
      <c r="V69" s="21" t="str">
        <f t="shared" si="3"/>
        <v>fun_ngw &lt;- function(x, ...) {bbb_mmm(x, 'fun', 'ngw', ...)}</v>
      </c>
      <c r="W69" s="29" t="str">
        <f t="shared" si="4"/>
        <v>#' @rdname bbb_mmm
#' @export
fun_ngw &lt;- function(x, ...) {bbb_mmm(x, 'fun', 'ngw', ...)}</v>
      </c>
    </row>
    <row r="70" spans="15:23" hidden="1" x14ac:dyDescent="0.2">
      <c r="O70" s="40">
        <f t="shared" si="7"/>
        <v>3</v>
      </c>
      <c r="P70" s="22">
        <f t="shared" si="8"/>
        <v>12</v>
      </c>
      <c r="Q70" s="40" t="str" cm="1">
        <f t="array" ref="Q70">IF(O70="","",INDEX($L$5:$L$31,O70))</f>
        <v>fun</v>
      </c>
      <c r="R70" s="22" t="str" cm="1">
        <f t="array" ref="R70">IF(P70="","",INDEX($N$5:$N$31,P70))</f>
        <v>nng</v>
      </c>
      <c r="S70" s="22" t="str">
        <f t="shared" ref="S70:S133" si="9">IF(O70="","",Q70&amp;"_"&amp;R70)</f>
        <v>fun_nng</v>
      </c>
      <c r="T70" s="49" t="str">
        <f t="shared" ref="T70:T133" si="10">IF(S70="","","#' @rdname "&amp;S$3)</f>
        <v>#' @rdname bbb_mmm</v>
      </c>
      <c r="U70" s="20" t="str">
        <f t="shared" ref="U70:U133" si="11">IF(S70="","","#' @export")</f>
        <v>#' @export</v>
      </c>
      <c r="V70" s="21" t="str">
        <f t="shared" ref="V70:V133" si="12">IF(S70="","",S70&amp;" &lt;- function(x, ...) {"&amp;$S$3&amp;"(x, '"&amp;Q70&amp;"', '"&amp;R70&amp;"', ...)}")</f>
        <v>fun_nng &lt;- function(x, ...) {bbb_mmm(x, 'fun', 'nng', ...)}</v>
      </c>
      <c r="W70" s="29" t="str">
        <f t="shared" ref="W70:W133" si="13">_xlfn.TEXTJOIN("
",TRUE,T70:V70)</f>
        <v>#' @rdname bbb_mmm
#' @export
fun_nng &lt;- function(x, ...) {bbb_mmm(x, 'fun', 'nng', ...)}</v>
      </c>
    </row>
    <row r="71" spans="15:23" hidden="1" x14ac:dyDescent="0.2">
      <c r="O71" s="40">
        <f t="shared" ref="O71:O134" si="14">IF(O70="","",IF(P70&lt;$N$4,O70,IF(O70=L$4,"",O70+1)))</f>
        <v>3</v>
      </c>
      <c r="P71" s="22">
        <f t="shared" ref="P71:P134" si="15">IF(O71="","",IF(P70&lt;$N$4,P70+1,1))</f>
        <v>13</v>
      </c>
      <c r="Q71" s="40" t="str" cm="1">
        <f t="array" ref="Q71">IF(O71="","",INDEX($L$5:$L$31,O71))</f>
        <v>fun</v>
      </c>
      <c r="R71" s="22" t="str" cm="1">
        <f t="array" ref="R71">IF(P71="","",INDEX($N$5:$N$31,P71))</f>
        <v>nnw</v>
      </c>
      <c r="S71" s="22" t="str">
        <f t="shared" si="9"/>
        <v>fun_nnw</v>
      </c>
      <c r="T71" s="49" t="str">
        <f t="shared" si="10"/>
        <v>#' @rdname bbb_mmm</v>
      </c>
      <c r="U71" s="20" t="str">
        <f t="shared" si="11"/>
        <v>#' @export</v>
      </c>
      <c r="V71" s="21" t="str">
        <f t="shared" si="12"/>
        <v>fun_nnw &lt;- function(x, ...) {bbb_mmm(x, 'fun', 'nnw', ...)}</v>
      </c>
      <c r="W71" s="29" t="str">
        <f t="shared" si="13"/>
        <v>#' @rdname bbb_mmm
#' @export
fun_nnw &lt;- function(x, ...) {bbb_mmm(x, 'fun', 'nnw', ...)}</v>
      </c>
    </row>
    <row r="72" spans="15:23" hidden="1" x14ac:dyDescent="0.2">
      <c r="O72" s="40">
        <f t="shared" si="14"/>
        <v>3</v>
      </c>
      <c r="P72" s="22">
        <f t="shared" si="15"/>
        <v>14</v>
      </c>
      <c r="Q72" s="40" t="str" cm="1">
        <f t="array" ref="Q72">IF(O72="","",INDEX($L$5:$L$31,O72))</f>
        <v>fun</v>
      </c>
      <c r="R72" s="22" t="str" cm="1">
        <f t="array" ref="R72">IF(P72="","",INDEX($N$5:$N$31,P72))</f>
        <v>nps</v>
      </c>
      <c r="S72" s="22" t="str">
        <f t="shared" si="9"/>
        <v>fun_nps</v>
      </c>
      <c r="T72" s="49" t="str">
        <f t="shared" si="10"/>
        <v>#' @rdname bbb_mmm</v>
      </c>
      <c r="U72" s="20" t="str">
        <f t="shared" si="11"/>
        <v>#' @export</v>
      </c>
      <c r="V72" s="21" t="str">
        <f t="shared" si="12"/>
        <v>fun_nps &lt;- function(x, ...) {bbb_mmm(x, 'fun', 'nps', ...)}</v>
      </c>
      <c r="W72" s="29" t="str">
        <f t="shared" si="13"/>
        <v>#' @rdname bbb_mmm
#' @export
fun_nps &lt;- function(x, ...) {bbb_mmm(x, 'fun', 'nps', ...)}</v>
      </c>
    </row>
    <row r="73" spans="15:23" hidden="1" x14ac:dyDescent="0.2">
      <c r="O73" s="40">
        <f t="shared" si="14"/>
        <v>3</v>
      </c>
      <c r="P73" s="22">
        <f t="shared" si="15"/>
        <v>15</v>
      </c>
      <c r="Q73" s="40" t="str" cm="1">
        <f t="array" ref="Q73">IF(O73="","",INDEX($L$5:$L$31,O73))</f>
        <v>fun</v>
      </c>
      <c r="R73" s="22" t="str" cm="1">
        <f t="array" ref="R73">IF(P73="","",INDEX($N$5:$N$31,P73))</f>
        <v>npw</v>
      </c>
      <c r="S73" s="22" t="str">
        <f t="shared" si="9"/>
        <v>fun_npw</v>
      </c>
      <c r="T73" s="49" t="str">
        <f t="shared" si="10"/>
        <v>#' @rdname bbb_mmm</v>
      </c>
      <c r="U73" s="20" t="str">
        <f t="shared" si="11"/>
        <v>#' @export</v>
      </c>
      <c r="V73" s="21" t="str">
        <f t="shared" si="12"/>
        <v>fun_npw &lt;- function(x, ...) {bbb_mmm(x, 'fun', 'npw', ...)}</v>
      </c>
      <c r="W73" s="29" t="str">
        <f t="shared" si="13"/>
        <v>#' @rdname bbb_mmm
#' @export
fun_npw &lt;- function(x, ...) {bbb_mmm(x, 'fun', 'npw', ...)}</v>
      </c>
    </row>
    <row r="74" spans="15:23" hidden="1" x14ac:dyDescent="0.2">
      <c r="O74" s="40">
        <f t="shared" si="14"/>
        <v>3</v>
      </c>
      <c r="P74" s="22">
        <f t="shared" si="15"/>
        <v>16</v>
      </c>
      <c r="Q74" s="40" t="str" cm="1">
        <f t="array" ref="Q74">IF(O74="","",INDEX($L$5:$L$31,O74))</f>
        <v>fun</v>
      </c>
      <c r="R74" s="22" t="str" cm="1">
        <f t="array" ref="R74">IF(P74="","",INDEX($N$5:$N$31,P74))</f>
        <v>nst</v>
      </c>
      <c r="S74" s="22" t="str">
        <f t="shared" si="9"/>
        <v>fun_nst</v>
      </c>
      <c r="T74" s="49" t="str">
        <f t="shared" si="10"/>
        <v>#' @rdname bbb_mmm</v>
      </c>
      <c r="U74" s="20" t="str">
        <f t="shared" si="11"/>
        <v>#' @export</v>
      </c>
      <c r="V74" s="21" t="str">
        <f t="shared" si="12"/>
        <v>fun_nst &lt;- function(x, ...) {bbb_mmm(x, 'fun', 'nst', ...)}</v>
      </c>
      <c r="W74" s="29" t="str">
        <f t="shared" si="13"/>
        <v>#' @rdname bbb_mmm
#' @export
fun_nst &lt;- function(x, ...) {bbb_mmm(x, 'fun', 'nst', ...)}</v>
      </c>
    </row>
    <row r="75" spans="15:23" hidden="1" x14ac:dyDescent="0.2">
      <c r="O75" s="40">
        <f t="shared" si="14"/>
        <v>3</v>
      </c>
      <c r="P75" s="22">
        <f t="shared" si="15"/>
        <v>17</v>
      </c>
      <c r="Q75" s="40" t="str" cm="1">
        <f t="array" ref="Q75">IF(O75="","",INDEX($L$5:$L$31,O75))</f>
        <v>fun</v>
      </c>
      <c r="R75" s="22" t="str" cm="1">
        <f t="array" ref="R75">IF(P75="","",INDEX($N$5:$N$31,P75))</f>
        <v>num</v>
      </c>
      <c r="S75" s="22" t="str">
        <f t="shared" si="9"/>
        <v>fun_num</v>
      </c>
      <c r="T75" s="49" t="str">
        <f t="shared" si="10"/>
        <v>#' @rdname bbb_mmm</v>
      </c>
      <c r="U75" s="20" t="str">
        <f t="shared" si="11"/>
        <v>#' @export</v>
      </c>
      <c r="V75" s="21" t="str">
        <f t="shared" si="12"/>
        <v>fun_num &lt;- function(x, ...) {bbb_mmm(x, 'fun', 'num', ...)}</v>
      </c>
      <c r="W75" s="29" t="str">
        <f t="shared" si="13"/>
        <v>#' @rdname bbb_mmm
#' @export
fun_num &lt;- function(x, ...) {bbb_mmm(x, 'fun', 'num', ...)}</v>
      </c>
    </row>
    <row r="76" spans="15:23" hidden="1" x14ac:dyDescent="0.2">
      <c r="O76" s="40">
        <f t="shared" si="14"/>
        <v>3</v>
      </c>
      <c r="P76" s="22">
        <f t="shared" si="15"/>
        <v>18</v>
      </c>
      <c r="Q76" s="40" t="str" cm="1">
        <f t="array" ref="Q76">IF(O76="","",INDEX($L$5:$L$31,O76))</f>
        <v>fun</v>
      </c>
      <c r="R76" s="22" t="str" cm="1">
        <f t="array" ref="R76">IF(P76="","",INDEX($N$5:$N$31,P76))</f>
        <v>odd</v>
      </c>
      <c r="S76" s="22" t="str">
        <f t="shared" si="9"/>
        <v>fun_odd</v>
      </c>
      <c r="T76" s="49" t="str">
        <f t="shared" si="10"/>
        <v>#' @rdname bbb_mmm</v>
      </c>
      <c r="U76" s="20" t="str">
        <f t="shared" si="11"/>
        <v>#' @export</v>
      </c>
      <c r="V76" s="21" t="str">
        <f t="shared" si="12"/>
        <v>fun_odd &lt;- function(x, ...) {bbb_mmm(x, 'fun', 'odd', ...)}</v>
      </c>
      <c r="W76" s="29" t="str">
        <f t="shared" si="13"/>
        <v>#' @rdname bbb_mmm
#' @export
fun_odd &lt;- function(x, ...) {bbb_mmm(x, 'fun', 'odd', ...)}</v>
      </c>
    </row>
    <row r="77" spans="15:23" hidden="1" x14ac:dyDescent="0.2">
      <c r="O77" s="40">
        <f t="shared" si="14"/>
        <v>3</v>
      </c>
      <c r="P77" s="22">
        <f t="shared" si="15"/>
        <v>19</v>
      </c>
      <c r="Q77" s="40" t="str" cm="1">
        <f t="array" ref="Q77">IF(O77="","",INDEX($L$5:$L$31,O77))</f>
        <v>fun</v>
      </c>
      <c r="R77" s="22" t="str" cm="1">
        <f t="array" ref="R77">IF(P77="","",INDEX($N$5:$N$31,P77))</f>
        <v>ord</v>
      </c>
      <c r="S77" s="22" t="str">
        <f t="shared" si="9"/>
        <v>fun_ord</v>
      </c>
      <c r="T77" s="49" t="str">
        <f t="shared" si="10"/>
        <v>#' @rdname bbb_mmm</v>
      </c>
      <c r="U77" s="20" t="str">
        <f t="shared" si="11"/>
        <v>#' @export</v>
      </c>
      <c r="V77" s="21" t="str">
        <f t="shared" si="12"/>
        <v>fun_ord &lt;- function(x, ...) {bbb_mmm(x, 'fun', 'ord', ...)}</v>
      </c>
      <c r="W77" s="29" t="str">
        <f t="shared" si="13"/>
        <v>#' @rdname bbb_mmm
#' @export
fun_ord &lt;- function(x, ...) {bbb_mmm(x, 'fun', 'ord', ...)}</v>
      </c>
    </row>
    <row r="78" spans="15:23" hidden="1" x14ac:dyDescent="0.2">
      <c r="O78" s="40">
        <f t="shared" si="14"/>
        <v>3</v>
      </c>
      <c r="P78" s="22">
        <f t="shared" si="15"/>
        <v>20</v>
      </c>
      <c r="Q78" s="40" t="str" cm="1">
        <f t="array" ref="Q78">IF(O78="","",INDEX($L$5:$L$31,O78))</f>
        <v>fun</v>
      </c>
      <c r="R78" s="22" t="str" cm="1">
        <f t="array" ref="R78">IF(P78="","",INDEX($N$5:$N$31,P78))</f>
        <v>pct</v>
      </c>
      <c r="S78" s="22" t="str">
        <f t="shared" si="9"/>
        <v>fun_pct</v>
      </c>
      <c r="T78" s="49" t="str">
        <f t="shared" si="10"/>
        <v>#' @rdname bbb_mmm</v>
      </c>
      <c r="U78" s="20" t="str">
        <f t="shared" si="11"/>
        <v>#' @export</v>
      </c>
      <c r="V78" s="21" t="str">
        <f t="shared" si="12"/>
        <v>fun_pct &lt;- function(x, ...) {bbb_mmm(x, 'fun', 'pct', ...)}</v>
      </c>
      <c r="W78" s="29" t="str">
        <f t="shared" si="13"/>
        <v>#' @rdname bbb_mmm
#' @export
fun_pct &lt;- function(x, ...) {bbb_mmm(x, 'fun', 'pct', ...)}</v>
      </c>
    </row>
    <row r="79" spans="15:23" hidden="1" x14ac:dyDescent="0.2">
      <c r="O79" s="40">
        <f t="shared" si="14"/>
        <v>3</v>
      </c>
      <c r="P79" s="22">
        <f t="shared" si="15"/>
        <v>21</v>
      </c>
      <c r="Q79" s="40" t="str" cm="1">
        <f t="array" ref="Q79">IF(O79="","",INDEX($L$5:$L$31,O79))</f>
        <v>fun</v>
      </c>
      <c r="R79" s="22" t="str" cm="1">
        <f t="array" ref="R79">IF(P79="","",INDEX($N$5:$N$31,P79))</f>
        <v>pos</v>
      </c>
      <c r="S79" s="22" t="str">
        <f t="shared" si="9"/>
        <v>fun_pos</v>
      </c>
      <c r="T79" s="49" t="str">
        <f t="shared" si="10"/>
        <v>#' @rdname bbb_mmm</v>
      </c>
      <c r="U79" s="20" t="str">
        <f t="shared" si="11"/>
        <v>#' @export</v>
      </c>
      <c r="V79" s="21" t="str">
        <f t="shared" si="12"/>
        <v>fun_pos &lt;- function(x, ...) {bbb_mmm(x, 'fun', 'pos', ...)}</v>
      </c>
      <c r="W79" s="29" t="str">
        <f t="shared" si="13"/>
        <v>#' @rdname bbb_mmm
#' @export
fun_pos &lt;- function(x, ...) {bbb_mmm(x, 'fun', 'pos', ...)}</v>
      </c>
    </row>
    <row r="80" spans="15:23" hidden="1" x14ac:dyDescent="0.2">
      <c r="O80" s="40">
        <f t="shared" si="14"/>
        <v>3</v>
      </c>
      <c r="P80" s="22">
        <f t="shared" si="15"/>
        <v>22</v>
      </c>
      <c r="Q80" s="40" t="str" cm="1">
        <f t="array" ref="Q80">IF(O80="","",INDEX($L$5:$L$31,O80))</f>
        <v>fun</v>
      </c>
      <c r="R80" s="22" t="str" cm="1">
        <f t="array" ref="R80">IF(P80="","",INDEX($N$5:$N$31,P80))</f>
        <v>ppn</v>
      </c>
      <c r="S80" s="22" t="str">
        <f t="shared" si="9"/>
        <v>fun_ppn</v>
      </c>
      <c r="T80" s="49" t="str">
        <f t="shared" si="10"/>
        <v>#' @rdname bbb_mmm</v>
      </c>
      <c r="U80" s="20" t="str">
        <f t="shared" si="11"/>
        <v>#' @export</v>
      </c>
      <c r="V80" s="21" t="str">
        <f t="shared" si="12"/>
        <v>fun_ppn &lt;- function(x, ...) {bbb_mmm(x, 'fun', 'ppn', ...)}</v>
      </c>
      <c r="W80" s="29" t="str">
        <f t="shared" si="13"/>
        <v>#' @rdname bbb_mmm
#' @export
fun_ppn &lt;- function(x, ...) {bbb_mmm(x, 'fun', 'ppn', ...)}</v>
      </c>
    </row>
    <row r="81" spans="15:23" hidden="1" x14ac:dyDescent="0.2">
      <c r="O81" s="40">
        <f t="shared" si="14"/>
        <v>3</v>
      </c>
      <c r="P81" s="22">
        <f t="shared" si="15"/>
        <v>23</v>
      </c>
      <c r="Q81" s="40" t="str" cm="1">
        <f t="array" ref="Q81">IF(O81="","",INDEX($L$5:$L$31,O81))</f>
        <v>fun</v>
      </c>
      <c r="R81" s="22" t="str" cm="1">
        <f t="array" ref="R81">IF(P81="","",INDEX($N$5:$N$31,P81))</f>
        <v>psw</v>
      </c>
      <c r="S81" s="22" t="str">
        <f t="shared" si="9"/>
        <v>fun_psw</v>
      </c>
      <c r="T81" s="49" t="str">
        <f t="shared" si="10"/>
        <v>#' @rdname bbb_mmm</v>
      </c>
      <c r="U81" s="20" t="str">
        <f t="shared" si="11"/>
        <v>#' @export</v>
      </c>
      <c r="V81" s="21" t="str">
        <f t="shared" si="12"/>
        <v>fun_psw &lt;- function(x, ...) {bbb_mmm(x, 'fun', 'psw', ...)}</v>
      </c>
      <c r="W81" s="29" t="str">
        <f t="shared" si="13"/>
        <v>#' @rdname bbb_mmm
#' @export
fun_psw &lt;- function(x, ...) {bbb_mmm(x, 'fun', 'psw', ...)}</v>
      </c>
    </row>
    <row r="82" spans="15:23" hidden="1" x14ac:dyDescent="0.2">
      <c r="O82" s="40">
        <f t="shared" si="14"/>
        <v>3</v>
      </c>
      <c r="P82" s="22">
        <f t="shared" si="15"/>
        <v>24</v>
      </c>
      <c r="Q82" s="40" t="str" cm="1">
        <f t="array" ref="Q82">IF(O82="","",INDEX($L$5:$L$31,O82))</f>
        <v>fun</v>
      </c>
      <c r="R82" s="22" t="str" cm="1">
        <f t="array" ref="R82">IF(P82="","",INDEX($N$5:$N$31,P82))</f>
        <v>srt</v>
      </c>
      <c r="S82" s="22" t="str">
        <f t="shared" si="9"/>
        <v>fun_srt</v>
      </c>
      <c r="T82" s="49" t="str">
        <f t="shared" si="10"/>
        <v>#' @rdname bbb_mmm</v>
      </c>
      <c r="U82" s="20" t="str">
        <f t="shared" si="11"/>
        <v>#' @export</v>
      </c>
      <c r="V82" s="21" t="str">
        <f t="shared" si="12"/>
        <v>fun_srt &lt;- function(x, ...) {bbb_mmm(x, 'fun', 'srt', ...)}</v>
      </c>
      <c r="W82" s="29" t="str">
        <f t="shared" si="13"/>
        <v>#' @rdname bbb_mmm
#' @export
fun_srt &lt;- function(x, ...) {bbb_mmm(x, 'fun', 'srt', ...)}</v>
      </c>
    </row>
    <row r="83" spans="15:23" hidden="1" x14ac:dyDescent="0.2">
      <c r="O83" s="40">
        <f t="shared" si="14"/>
        <v>3</v>
      </c>
      <c r="P83" s="22">
        <f t="shared" si="15"/>
        <v>25</v>
      </c>
      <c r="Q83" s="40" t="str" cm="1">
        <f t="array" ref="Q83">IF(O83="","",INDEX($L$5:$L$31,O83))</f>
        <v>fun</v>
      </c>
      <c r="R83" s="22" t="str" cm="1">
        <f t="array" ref="R83">IF(P83="","",INDEX($N$5:$N$31,P83))</f>
        <v>str</v>
      </c>
      <c r="S83" s="22" t="str">
        <f t="shared" si="9"/>
        <v>fun_str</v>
      </c>
      <c r="T83" s="49" t="str">
        <f t="shared" si="10"/>
        <v>#' @rdname bbb_mmm</v>
      </c>
      <c r="U83" s="20" t="str">
        <f t="shared" si="11"/>
        <v>#' @export</v>
      </c>
      <c r="V83" s="21" t="str">
        <f t="shared" si="12"/>
        <v>fun_str &lt;- function(x, ...) {bbb_mmm(x, 'fun', 'str', ...)}</v>
      </c>
      <c r="W83" s="29" t="str">
        <f t="shared" si="13"/>
        <v>#' @rdname bbb_mmm
#' @export
fun_str &lt;- function(x, ...) {bbb_mmm(x, 'fun', 'str', ...)}</v>
      </c>
    </row>
    <row r="84" spans="15:23" hidden="1" x14ac:dyDescent="0.2">
      <c r="O84" s="40">
        <f t="shared" si="14"/>
        <v>3</v>
      </c>
      <c r="P84" s="22">
        <f t="shared" si="15"/>
        <v>26</v>
      </c>
      <c r="Q84" s="40" t="str" cm="1">
        <f t="array" ref="Q84">IF(O84="","",INDEX($L$5:$L$31,O84))</f>
        <v>fun</v>
      </c>
      <c r="R84" s="22" t="str" cm="1">
        <f t="array" ref="R84">IF(P84="","",INDEX($N$5:$N$31,P84))</f>
        <v>uno</v>
      </c>
      <c r="S84" s="22" t="str">
        <f t="shared" si="9"/>
        <v>fun_uno</v>
      </c>
      <c r="T84" s="49" t="str">
        <f t="shared" si="10"/>
        <v>#' @rdname bbb_mmm</v>
      </c>
      <c r="U84" s="20" t="str">
        <f t="shared" si="11"/>
        <v>#' @export</v>
      </c>
      <c r="V84" s="21" t="str">
        <f t="shared" si="12"/>
        <v>fun_uno &lt;- function(x, ...) {bbb_mmm(x, 'fun', 'uno', ...)}</v>
      </c>
      <c r="W84" s="29" t="str">
        <f t="shared" si="13"/>
        <v>#' @rdname bbb_mmm
#' @export
fun_uno &lt;- function(x, ...) {bbb_mmm(x, 'fun', 'uno', ...)}</v>
      </c>
    </row>
    <row r="85" spans="15:23" hidden="1" x14ac:dyDescent="0.2">
      <c r="O85" s="40">
        <f t="shared" si="14"/>
        <v>3</v>
      </c>
      <c r="P85" s="22">
        <f t="shared" si="15"/>
        <v>27</v>
      </c>
      <c r="Q85" s="40" t="str" cm="1">
        <f t="array" ref="Q85">IF(O85="","",INDEX($L$5:$L$31,O85))</f>
        <v>fun</v>
      </c>
      <c r="R85" s="22" t="str" cm="1">
        <f t="array" ref="R85">IF(P85="","",INDEX($N$5:$N$31,P85))</f>
        <v>whl</v>
      </c>
      <c r="S85" s="22" t="str">
        <f t="shared" si="9"/>
        <v>fun_whl</v>
      </c>
      <c r="T85" s="49" t="str">
        <f t="shared" si="10"/>
        <v>#' @rdname bbb_mmm</v>
      </c>
      <c r="U85" s="20" t="str">
        <f t="shared" si="11"/>
        <v>#' @export</v>
      </c>
      <c r="V85" s="21" t="str">
        <f t="shared" si="12"/>
        <v>fun_whl &lt;- function(x, ...) {bbb_mmm(x, 'fun', 'whl', ...)}</v>
      </c>
      <c r="W85" s="29" t="str">
        <f t="shared" si="13"/>
        <v>#' @rdname bbb_mmm
#' @export
fun_whl &lt;- function(x, ...) {bbb_mmm(x, 'fun', 'whl', ...)}</v>
      </c>
    </row>
    <row r="86" spans="15:23" hidden="1" x14ac:dyDescent="0.2">
      <c r="O86" s="40">
        <f t="shared" si="14"/>
        <v>4</v>
      </c>
      <c r="P86" s="22">
        <f t="shared" si="15"/>
        <v>1</v>
      </c>
      <c r="Q86" s="40" t="str" cm="1">
        <f t="array" ref="Q86">IF(O86="","",INDEX($L$5:$L$31,O86))</f>
        <v>nil</v>
      </c>
      <c r="R86" s="22" t="str" cm="1">
        <f t="array" ref="R86">IF(P86="","",INDEX($N$5:$N$31,P86))</f>
        <v>ch1</v>
      </c>
      <c r="S86" s="22" t="str">
        <f t="shared" si="9"/>
        <v>nil_ch1</v>
      </c>
      <c r="T86" s="49" t="str">
        <f t="shared" si="10"/>
        <v>#' @rdname bbb_mmm</v>
      </c>
      <c r="U86" s="20" t="str">
        <f t="shared" si="11"/>
        <v>#' @export</v>
      </c>
      <c r="V86" s="21" t="str">
        <f t="shared" si="12"/>
        <v>nil_ch1 &lt;- function(x, ...) {bbb_mmm(x, 'nil', 'ch1', ...)}</v>
      </c>
      <c r="W86" s="29" t="str">
        <f t="shared" si="13"/>
        <v>#' @rdname bbb_mmm
#' @export
nil_ch1 &lt;- function(x, ...) {bbb_mmm(x, 'nil', 'ch1', ...)}</v>
      </c>
    </row>
    <row r="87" spans="15:23" hidden="1" x14ac:dyDescent="0.2">
      <c r="O87" s="40">
        <f t="shared" si="14"/>
        <v>4</v>
      </c>
      <c r="P87" s="22">
        <f t="shared" si="15"/>
        <v>2</v>
      </c>
      <c r="Q87" s="40" t="str" cm="1">
        <f t="array" ref="Q87">IF(O87="","",INDEX($L$5:$L$31,O87))</f>
        <v>nil</v>
      </c>
      <c r="R87" s="22" t="str" cm="1">
        <f t="array" ref="R87">IF(P87="","",INDEX($N$5:$N$31,P87))</f>
        <v>ch3</v>
      </c>
      <c r="S87" s="22" t="str">
        <f t="shared" si="9"/>
        <v>nil_ch3</v>
      </c>
      <c r="T87" s="49" t="str">
        <f t="shared" si="10"/>
        <v>#' @rdname bbb_mmm</v>
      </c>
      <c r="U87" s="20" t="str">
        <f t="shared" si="11"/>
        <v>#' @export</v>
      </c>
      <c r="V87" s="21" t="str">
        <f t="shared" si="12"/>
        <v>nil_ch3 &lt;- function(x, ...) {bbb_mmm(x, 'nil', 'ch3', ...)}</v>
      </c>
      <c r="W87" s="29" t="str">
        <f t="shared" si="13"/>
        <v>#' @rdname bbb_mmm
#' @export
nil_ch3 &lt;- function(x, ...) {bbb_mmm(x, 'nil', 'ch3', ...)}</v>
      </c>
    </row>
    <row r="88" spans="15:23" hidden="1" x14ac:dyDescent="0.2">
      <c r="O88" s="40">
        <f t="shared" si="14"/>
        <v>4</v>
      </c>
      <c r="P88" s="22">
        <f t="shared" si="15"/>
        <v>3</v>
      </c>
      <c r="Q88" s="40" t="str" cm="1">
        <f t="array" ref="Q88">IF(O88="","",INDEX($L$5:$L$31,O88))</f>
        <v>nil</v>
      </c>
      <c r="R88" s="22" t="str" cm="1">
        <f t="array" ref="R88">IF(P88="","",INDEX($N$5:$N$31,P88))</f>
        <v>chr</v>
      </c>
      <c r="S88" s="22" t="str">
        <f t="shared" si="9"/>
        <v>nil_chr</v>
      </c>
      <c r="T88" s="49" t="str">
        <f t="shared" si="10"/>
        <v>#' @rdname bbb_mmm</v>
      </c>
      <c r="U88" s="20" t="str">
        <f t="shared" si="11"/>
        <v>#' @export</v>
      </c>
      <c r="V88" s="21" t="str">
        <f t="shared" si="12"/>
        <v>nil_chr &lt;- function(x, ...) {bbb_mmm(x, 'nil', 'chr', ...)}</v>
      </c>
      <c r="W88" s="29" t="str">
        <f t="shared" si="13"/>
        <v>#' @rdname bbb_mmm
#' @export
nil_chr &lt;- function(x, ...) {bbb_mmm(x, 'nil', 'chr', ...)}</v>
      </c>
    </row>
    <row r="89" spans="15:23" hidden="1" x14ac:dyDescent="0.2">
      <c r="O89" s="40">
        <f t="shared" si="14"/>
        <v>4</v>
      </c>
      <c r="P89" s="22">
        <f t="shared" si="15"/>
        <v>4</v>
      </c>
      <c r="Q89" s="40" t="str" cm="1">
        <f t="array" ref="Q89">IF(O89="","",INDEX($L$5:$L$31,O89))</f>
        <v>nil</v>
      </c>
      <c r="R89" s="22" t="str" cm="1">
        <f t="array" ref="R89">IF(P89="","",INDEX($N$5:$N$31,P89))</f>
        <v>clr</v>
      </c>
      <c r="S89" s="22" t="str">
        <f t="shared" si="9"/>
        <v>nil_clr</v>
      </c>
      <c r="T89" s="49" t="str">
        <f t="shared" si="10"/>
        <v>#' @rdname bbb_mmm</v>
      </c>
      <c r="U89" s="20" t="str">
        <f t="shared" si="11"/>
        <v>#' @export</v>
      </c>
      <c r="V89" s="21" t="str">
        <f t="shared" si="12"/>
        <v>nil_clr &lt;- function(x, ...) {bbb_mmm(x, 'nil', 'clr', ...)}</v>
      </c>
      <c r="W89" s="29" t="str">
        <f t="shared" si="13"/>
        <v>#' @rdname bbb_mmm
#' @export
nil_clr &lt;- function(x, ...) {bbb_mmm(x, 'nil', 'clr', ...)}</v>
      </c>
    </row>
    <row r="90" spans="15:23" hidden="1" x14ac:dyDescent="0.2">
      <c r="O90" s="40">
        <f t="shared" si="14"/>
        <v>4</v>
      </c>
      <c r="P90" s="22">
        <f t="shared" si="15"/>
        <v>5</v>
      </c>
      <c r="Q90" s="40" t="str" cm="1">
        <f t="array" ref="Q90">IF(O90="","",INDEX($L$5:$L$31,O90))</f>
        <v>nil</v>
      </c>
      <c r="R90" s="22" t="str" cm="1">
        <f t="array" ref="R90">IF(P90="","",INDEX($N$5:$N$31,P90))</f>
        <v>evn</v>
      </c>
      <c r="S90" s="22" t="str">
        <f t="shared" si="9"/>
        <v>nil_evn</v>
      </c>
      <c r="T90" s="49" t="str">
        <f t="shared" si="10"/>
        <v>#' @rdname bbb_mmm</v>
      </c>
      <c r="U90" s="20" t="str">
        <f t="shared" si="11"/>
        <v>#' @export</v>
      </c>
      <c r="V90" s="21" t="str">
        <f t="shared" si="12"/>
        <v>nil_evn &lt;- function(x, ...) {bbb_mmm(x, 'nil', 'evn', ...)}</v>
      </c>
      <c r="W90" s="29" t="str">
        <f t="shared" si="13"/>
        <v>#' @rdname bbb_mmm
#' @export
nil_evn &lt;- function(x, ...) {bbb_mmm(x, 'nil', 'evn', ...)}</v>
      </c>
    </row>
    <row r="91" spans="15:23" hidden="1" x14ac:dyDescent="0.2">
      <c r="O91" s="40">
        <f t="shared" si="14"/>
        <v>4</v>
      </c>
      <c r="P91" s="22">
        <f t="shared" si="15"/>
        <v>6</v>
      </c>
      <c r="Q91" s="40" t="str" cm="1">
        <f t="array" ref="Q91">IF(O91="","",INDEX($L$5:$L$31,O91))</f>
        <v>nil</v>
      </c>
      <c r="R91" s="22" t="str" cm="1">
        <f t="array" ref="R91">IF(P91="","",INDEX($N$5:$N$31,P91))</f>
        <v>fac</v>
      </c>
      <c r="S91" s="22" t="str">
        <f t="shared" si="9"/>
        <v>nil_fac</v>
      </c>
      <c r="T91" s="49" t="str">
        <f t="shared" si="10"/>
        <v>#' @rdname bbb_mmm</v>
      </c>
      <c r="U91" s="20" t="str">
        <f t="shared" si="11"/>
        <v>#' @export</v>
      </c>
      <c r="V91" s="21" t="str">
        <f t="shared" si="12"/>
        <v>nil_fac &lt;- function(x, ...) {bbb_mmm(x, 'nil', 'fac', ...)}</v>
      </c>
      <c r="W91" s="29" t="str">
        <f t="shared" si="13"/>
        <v>#' @rdname bbb_mmm
#' @export
nil_fac &lt;- function(x, ...) {bbb_mmm(x, 'nil', 'fac', ...)}</v>
      </c>
    </row>
    <row r="92" spans="15:23" hidden="1" x14ac:dyDescent="0.2">
      <c r="O92" s="40">
        <f t="shared" si="14"/>
        <v>4</v>
      </c>
      <c r="P92" s="22">
        <f t="shared" si="15"/>
        <v>7</v>
      </c>
      <c r="Q92" s="40" t="str" cm="1">
        <f t="array" ref="Q92">IF(O92="","",INDEX($L$5:$L$31,O92))</f>
        <v>nil</v>
      </c>
      <c r="R92" s="22" t="str" cm="1">
        <f t="array" ref="R92">IF(P92="","",INDEX($N$5:$N$31,P92))</f>
        <v>frc</v>
      </c>
      <c r="S92" s="22" t="str">
        <f t="shared" si="9"/>
        <v>nil_frc</v>
      </c>
      <c r="T92" s="49" t="str">
        <f t="shared" si="10"/>
        <v>#' @rdname bbb_mmm</v>
      </c>
      <c r="U92" s="20" t="str">
        <f t="shared" si="11"/>
        <v>#' @export</v>
      </c>
      <c r="V92" s="21" t="str">
        <f t="shared" si="12"/>
        <v>nil_frc &lt;- function(x, ...) {bbb_mmm(x, 'nil', 'frc', ...)}</v>
      </c>
      <c r="W92" s="29" t="str">
        <f t="shared" si="13"/>
        <v>#' @rdname bbb_mmm
#' @export
nil_frc &lt;- function(x, ...) {bbb_mmm(x, 'nil', 'frc', ...)}</v>
      </c>
    </row>
    <row r="93" spans="15:23" hidden="1" x14ac:dyDescent="0.2">
      <c r="O93" s="40">
        <f t="shared" si="14"/>
        <v>4</v>
      </c>
      <c r="P93" s="22">
        <f t="shared" si="15"/>
        <v>8</v>
      </c>
      <c r="Q93" s="40" t="str" cm="1">
        <f t="array" ref="Q93">IF(O93="","",INDEX($L$5:$L$31,O93))</f>
        <v>nil</v>
      </c>
      <c r="R93" s="22" t="str" cm="1">
        <f t="array" ref="R93">IF(P93="","",INDEX($N$5:$N$31,P93))</f>
        <v>ind</v>
      </c>
      <c r="S93" s="22" t="str">
        <f t="shared" si="9"/>
        <v>nil_ind</v>
      </c>
      <c r="T93" s="49" t="str">
        <f t="shared" si="10"/>
        <v>#' @rdname bbb_mmm</v>
      </c>
      <c r="U93" s="20" t="str">
        <f t="shared" si="11"/>
        <v>#' @export</v>
      </c>
      <c r="V93" s="21" t="str">
        <f t="shared" si="12"/>
        <v>nil_ind &lt;- function(x, ...) {bbb_mmm(x, 'nil', 'ind', ...)}</v>
      </c>
      <c r="W93" s="29" t="str">
        <f t="shared" si="13"/>
        <v>#' @rdname bbb_mmm
#' @export
nil_ind &lt;- function(x, ...) {bbb_mmm(x, 'nil', 'ind', ...)}</v>
      </c>
    </row>
    <row r="94" spans="15:23" hidden="1" x14ac:dyDescent="0.2">
      <c r="O94" s="40">
        <f t="shared" si="14"/>
        <v>4</v>
      </c>
      <c r="P94" s="22">
        <f t="shared" si="15"/>
        <v>9</v>
      </c>
      <c r="Q94" s="40" t="str" cm="1">
        <f t="array" ref="Q94">IF(O94="","",INDEX($L$5:$L$31,O94))</f>
        <v>nil</v>
      </c>
      <c r="R94" s="22" t="str" cm="1">
        <f t="array" ref="R94">IF(P94="","",INDEX($N$5:$N$31,P94))</f>
        <v>lgl</v>
      </c>
      <c r="S94" s="22" t="str">
        <f t="shared" si="9"/>
        <v>nil_lgl</v>
      </c>
      <c r="T94" s="49" t="str">
        <f t="shared" si="10"/>
        <v>#' @rdname bbb_mmm</v>
      </c>
      <c r="U94" s="20" t="str">
        <f t="shared" si="11"/>
        <v>#' @export</v>
      </c>
      <c r="V94" s="21" t="str">
        <f t="shared" si="12"/>
        <v>nil_lgl &lt;- function(x, ...) {bbb_mmm(x, 'nil', 'lgl', ...)}</v>
      </c>
      <c r="W94" s="29" t="str">
        <f t="shared" si="13"/>
        <v>#' @rdname bbb_mmm
#' @export
nil_lgl &lt;- function(x, ...) {bbb_mmm(x, 'nil', 'lgl', ...)}</v>
      </c>
    </row>
    <row r="95" spans="15:23" hidden="1" x14ac:dyDescent="0.2">
      <c r="O95" s="40">
        <f t="shared" si="14"/>
        <v>4</v>
      </c>
      <c r="P95" s="22">
        <f t="shared" si="15"/>
        <v>10</v>
      </c>
      <c r="Q95" s="40" t="str" cm="1">
        <f t="array" ref="Q95">IF(O95="","",INDEX($L$5:$L$31,O95))</f>
        <v>nil</v>
      </c>
      <c r="R95" s="22" t="str" cm="1">
        <f t="array" ref="R95">IF(P95="","",INDEX($N$5:$N$31,P95))</f>
        <v>neg</v>
      </c>
      <c r="S95" s="22" t="str">
        <f t="shared" si="9"/>
        <v>nil_neg</v>
      </c>
      <c r="T95" s="49" t="str">
        <f t="shared" si="10"/>
        <v>#' @rdname bbb_mmm</v>
      </c>
      <c r="U95" s="20" t="str">
        <f t="shared" si="11"/>
        <v>#' @export</v>
      </c>
      <c r="V95" s="21" t="str">
        <f t="shared" si="12"/>
        <v>nil_neg &lt;- function(x, ...) {bbb_mmm(x, 'nil', 'neg', ...)}</v>
      </c>
      <c r="W95" s="29" t="str">
        <f t="shared" si="13"/>
        <v>#' @rdname bbb_mmm
#' @export
nil_neg &lt;- function(x, ...) {bbb_mmm(x, 'nil', 'neg', ...)}</v>
      </c>
    </row>
    <row r="96" spans="15:23" hidden="1" x14ac:dyDescent="0.2">
      <c r="O96" s="40">
        <f t="shared" si="14"/>
        <v>4</v>
      </c>
      <c r="P96" s="22">
        <f t="shared" si="15"/>
        <v>11</v>
      </c>
      <c r="Q96" s="40" t="str" cm="1">
        <f t="array" ref="Q96">IF(O96="","",INDEX($L$5:$L$31,O96))</f>
        <v>nil</v>
      </c>
      <c r="R96" s="22" t="str" cm="1">
        <f t="array" ref="R96">IF(P96="","",INDEX($N$5:$N$31,P96))</f>
        <v>ngw</v>
      </c>
      <c r="S96" s="22" t="str">
        <f t="shared" si="9"/>
        <v>nil_ngw</v>
      </c>
      <c r="T96" s="49" t="str">
        <f t="shared" si="10"/>
        <v>#' @rdname bbb_mmm</v>
      </c>
      <c r="U96" s="20" t="str">
        <f t="shared" si="11"/>
        <v>#' @export</v>
      </c>
      <c r="V96" s="21" t="str">
        <f t="shared" si="12"/>
        <v>nil_ngw &lt;- function(x, ...) {bbb_mmm(x, 'nil', 'ngw', ...)}</v>
      </c>
      <c r="W96" s="29" t="str">
        <f t="shared" si="13"/>
        <v>#' @rdname bbb_mmm
#' @export
nil_ngw &lt;- function(x, ...) {bbb_mmm(x, 'nil', 'ngw', ...)}</v>
      </c>
    </row>
    <row r="97" spans="15:23" hidden="1" x14ac:dyDescent="0.2">
      <c r="O97" s="40">
        <f t="shared" si="14"/>
        <v>4</v>
      </c>
      <c r="P97" s="22">
        <f t="shared" si="15"/>
        <v>12</v>
      </c>
      <c r="Q97" s="40" t="str" cm="1">
        <f t="array" ref="Q97">IF(O97="","",INDEX($L$5:$L$31,O97))</f>
        <v>nil</v>
      </c>
      <c r="R97" s="22" t="str" cm="1">
        <f t="array" ref="R97">IF(P97="","",INDEX($N$5:$N$31,P97))</f>
        <v>nng</v>
      </c>
      <c r="S97" s="22" t="str">
        <f t="shared" si="9"/>
        <v>nil_nng</v>
      </c>
      <c r="T97" s="49" t="str">
        <f t="shared" si="10"/>
        <v>#' @rdname bbb_mmm</v>
      </c>
      <c r="U97" s="20" t="str">
        <f t="shared" si="11"/>
        <v>#' @export</v>
      </c>
      <c r="V97" s="21" t="str">
        <f t="shared" si="12"/>
        <v>nil_nng &lt;- function(x, ...) {bbb_mmm(x, 'nil', 'nng', ...)}</v>
      </c>
      <c r="W97" s="29" t="str">
        <f t="shared" si="13"/>
        <v>#' @rdname bbb_mmm
#' @export
nil_nng &lt;- function(x, ...) {bbb_mmm(x, 'nil', 'nng', ...)}</v>
      </c>
    </row>
    <row r="98" spans="15:23" hidden="1" x14ac:dyDescent="0.2">
      <c r="O98" s="40">
        <f t="shared" si="14"/>
        <v>4</v>
      </c>
      <c r="P98" s="22">
        <f t="shared" si="15"/>
        <v>13</v>
      </c>
      <c r="Q98" s="40" t="str" cm="1">
        <f t="array" ref="Q98">IF(O98="","",INDEX($L$5:$L$31,O98))</f>
        <v>nil</v>
      </c>
      <c r="R98" s="22" t="str" cm="1">
        <f t="array" ref="R98">IF(P98="","",INDEX($N$5:$N$31,P98))</f>
        <v>nnw</v>
      </c>
      <c r="S98" s="22" t="str">
        <f t="shared" si="9"/>
        <v>nil_nnw</v>
      </c>
      <c r="T98" s="49" t="str">
        <f t="shared" si="10"/>
        <v>#' @rdname bbb_mmm</v>
      </c>
      <c r="U98" s="20" t="str">
        <f t="shared" si="11"/>
        <v>#' @export</v>
      </c>
      <c r="V98" s="21" t="str">
        <f t="shared" si="12"/>
        <v>nil_nnw &lt;- function(x, ...) {bbb_mmm(x, 'nil', 'nnw', ...)}</v>
      </c>
      <c r="W98" s="29" t="str">
        <f t="shared" si="13"/>
        <v>#' @rdname bbb_mmm
#' @export
nil_nnw &lt;- function(x, ...) {bbb_mmm(x, 'nil', 'nnw', ...)}</v>
      </c>
    </row>
    <row r="99" spans="15:23" hidden="1" x14ac:dyDescent="0.2">
      <c r="O99" s="40">
        <f t="shared" si="14"/>
        <v>4</v>
      </c>
      <c r="P99" s="22">
        <f t="shared" si="15"/>
        <v>14</v>
      </c>
      <c r="Q99" s="40" t="str" cm="1">
        <f t="array" ref="Q99">IF(O99="","",INDEX($L$5:$L$31,O99))</f>
        <v>nil</v>
      </c>
      <c r="R99" s="22" t="str" cm="1">
        <f t="array" ref="R99">IF(P99="","",INDEX($N$5:$N$31,P99))</f>
        <v>nps</v>
      </c>
      <c r="S99" s="22" t="str">
        <f t="shared" si="9"/>
        <v>nil_nps</v>
      </c>
      <c r="T99" s="49" t="str">
        <f t="shared" si="10"/>
        <v>#' @rdname bbb_mmm</v>
      </c>
      <c r="U99" s="20" t="str">
        <f t="shared" si="11"/>
        <v>#' @export</v>
      </c>
      <c r="V99" s="21" t="str">
        <f t="shared" si="12"/>
        <v>nil_nps &lt;- function(x, ...) {bbb_mmm(x, 'nil', 'nps', ...)}</v>
      </c>
      <c r="W99" s="29" t="str">
        <f t="shared" si="13"/>
        <v>#' @rdname bbb_mmm
#' @export
nil_nps &lt;- function(x, ...) {bbb_mmm(x, 'nil', 'nps', ...)}</v>
      </c>
    </row>
    <row r="100" spans="15:23" hidden="1" x14ac:dyDescent="0.2">
      <c r="O100" s="40">
        <f t="shared" si="14"/>
        <v>4</v>
      </c>
      <c r="P100" s="22">
        <f t="shared" si="15"/>
        <v>15</v>
      </c>
      <c r="Q100" s="40" t="str" cm="1">
        <f t="array" ref="Q100">IF(O100="","",INDEX($L$5:$L$31,O100))</f>
        <v>nil</v>
      </c>
      <c r="R100" s="22" t="str" cm="1">
        <f t="array" ref="R100">IF(P100="","",INDEX($N$5:$N$31,P100))</f>
        <v>npw</v>
      </c>
      <c r="S100" s="22" t="str">
        <f t="shared" si="9"/>
        <v>nil_npw</v>
      </c>
      <c r="T100" s="49" t="str">
        <f t="shared" si="10"/>
        <v>#' @rdname bbb_mmm</v>
      </c>
      <c r="U100" s="20" t="str">
        <f t="shared" si="11"/>
        <v>#' @export</v>
      </c>
      <c r="V100" s="21" t="str">
        <f t="shared" si="12"/>
        <v>nil_npw &lt;- function(x, ...) {bbb_mmm(x, 'nil', 'npw', ...)}</v>
      </c>
      <c r="W100" s="29" t="str">
        <f t="shared" si="13"/>
        <v>#' @rdname bbb_mmm
#' @export
nil_npw &lt;- function(x, ...) {bbb_mmm(x, 'nil', 'npw', ...)}</v>
      </c>
    </row>
    <row r="101" spans="15:23" hidden="1" x14ac:dyDescent="0.2">
      <c r="O101" s="40">
        <f t="shared" si="14"/>
        <v>4</v>
      </c>
      <c r="P101" s="22">
        <f t="shared" si="15"/>
        <v>16</v>
      </c>
      <c r="Q101" s="40" t="str" cm="1">
        <f t="array" ref="Q101">IF(O101="","",INDEX($L$5:$L$31,O101))</f>
        <v>nil</v>
      </c>
      <c r="R101" s="22" t="str" cm="1">
        <f t="array" ref="R101">IF(P101="","",INDEX($N$5:$N$31,P101))</f>
        <v>nst</v>
      </c>
      <c r="S101" s="22" t="str">
        <f t="shared" si="9"/>
        <v>nil_nst</v>
      </c>
      <c r="T101" s="49" t="str">
        <f t="shared" si="10"/>
        <v>#' @rdname bbb_mmm</v>
      </c>
      <c r="U101" s="20" t="str">
        <f t="shared" si="11"/>
        <v>#' @export</v>
      </c>
      <c r="V101" s="21" t="str">
        <f t="shared" si="12"/>
        <v>nil_nst &lt;- function(x, ...) {bbb_mmm(x, 'nil', 'nst', ...)}</v>
      </c>
      <c r="W101" s="29" t="str">
        <f t="shared" si="13"/>
        <v>#' @rdname bbb_mmm
#' @export
nil_nst &lt;- function(x, ...) {bbb_mmm(x, 'nil', 'nst', ...)}</v>
      </c>
    </row>
    <row r="102" spans="15:23" hidden="1" x14ac:dyDescent="0.2">
      <c r="O102" s="40">
        <f t="shared" si="14"/>
        <v>4</v>
      </c>
      <c r="P102" s="22">
        <f t="shared" si="15"/>
        <v>17</v>
      </c>
      <c r="Q102" s="40" t="str" cm="1">
        <f t="array" ref="Q102">IF(O102="","",INDEX($L$5:$L$31,O102))</f>
        <v>nil</v>
      </c>
      <c r="R102" s="22" t="str" cm="1">
        <f t="array" ref="R102">IF(P102="","",INDEX($N$5:$N$31,P102))</f>
        <v>num</v>
      </c>
      <c r="S102" s="22" t="str">
        <f t="shared" si="9"/>
        <v>nil_num</v>
      </c>
      <c r="T102" s="49" t="str">
        <f t="shared" si="10"/>
        <v>#' @rdname bbb_mmm</v>
      </c>
      <c r="U102" s="20" t="str">
        <f t="shared" si="11"/>
        <v>#' @export</v>
      </c>
      <c r="V102" s="21" t="str">
        <f t="shared" si="12"/>
        <v>nil_num &lt;- function(x, ...) {bbb_mmm(x, 'nil', 'num', ...)}</v>
      </c>
      <c r="W102" s="29" t="str">
        <f t="shared" si="13"/>
        <v>#' @rdname bbb_mmm
#' @export
nil_num &lt;- function(x, ...) {bbb_mmm(x, 'nil', 'num', ...)}</v>
      </c>
    </row>
    <row r="103" spans="15:23" hidden="1" x14ac:dyDescent="0.2">
      <c r="O103" s="40">
        <f t="shared" si="14"/>
        <v>4</v>
      </c>
      <c r="P103" s="22">
        <f t="shared" si="15"/>
        <v>18</v>
      </c>
      <c r="Q103" s="40" t="str" cm="1">
        <f t="array" ref="Q103">IF(O103="","",INDEX($L$5:$L$31,O103))</f>
        <v>nil</v>
      </c>
      <c r="R103" s="22" t="str" cm="1">
        <f t="array" ref="R103">IF(P103="","",INDEX($N$5:$N$31,P103))</f>
        <v>odd</v>
      </c>
      <c r="S103" s="22" t="str">
        <f t="shared" si="9"/>
        <v>nil_odd</v>
      </c>
      <c r="T103" s="49" t="str">
        <f t="shared" si="10"/>
        <v>#' @rdname bbb_mmm</v>
      </c>
      <c r="U103" s="20" t="str">
        <f t="shared" si="11"/>
        <v>#' @export</v>
      </c>
      <c r="V103" s="21" t="str">
        <f t="shared" si="12"/>
        <v>nil_odd &lt;- function(x, ...) {bbb_mmm(x, 'nil', 'odd', ...)}</v>
      </c>
      <c r="W103" s="29" t="str">
        <f t="shared" si="13"/>
        <v>#' @rdname bbb_mmm
#' @export
nil_odd &lt;- function(x, ...) {bbb_mmm(x, 'nil', 'odd', ...)}</v>
      </c>
    </row>
    <row r="104" spans="15:23" hidden="1" x14ac:dyDescent="0.2">
      <c r="O104" s="40">
        <f t="shared" si="14"/>
        <v>4</v>
      </c>
      <c r="P104" s="22">
        <f t="shared" si="15"/>
        <v>19</v>
      </c>
      <c r="Q104" s="40" t="str" cm="1">
        <f t="array" ref="Q104">IF(O104="","",INDEX($L$5:$L$31,O104))</f>
        <v>nil</v>
      </c>
      <c r="R104" s="22" t="str" cm="1">
        <f t="array" ref="R104">IF(P104="","",INDEX($N$5:$N$31,P104))</f>
        <v>ord</v>
      </c>
      <c r="S104" s="22" t="str">
        <f t="shared" si="9"/>
        <v>nil_ord</v>
      </c>
      <c r="T104" s="49" t="str">
        <f t="shared" si="10"/>
        <v>#' @rdname bbb_mmm</v>
      </c>
      <c r="U104" s="20" t="str">
        <f t="shared" si="11"/>
        <v>#' @export</v>
      </c>
      <c r="V104" s="21" t="str">
        <f t="shared" si="12"/>
        <v>nil_ord &lt;- function(x, ...) {bbb_mmm(x, 'nil', 'ord', ...)}</v>
      </c>
      <c r="W104" s="29" t="str">
        <f t="shared" si="13"/>
        <v>#' @rdname bbb_mmm
#' @export
nil_ord &lt;- function(x, ...) {bbb_mmm(x, 'nil', 'ord', ...)}</v>
      </c>
    </row>
    <row r="105" spans="15:23" hidden="1" x14ac:dyDescent="0.2">
      <c r="O105" s="40">
        <f t="shared" si="14"/>
        <v>4</v>
      </c>
      <c r="P105" s="22">
        <f t="shared" si="15"/>
        <v>20</v>
      </c>
      <c r="Q105" s="40" t="str" cm="1">
        <f t="array" ref="Q105">IF(O105="","",INDEX($L$5:$L$31,O105))</f>
        <v>nil</v>
      </c>
      <c r="R105" s="22" t="str" cm="1">
        <f t="array" ref="R105">IF(P105="","",INDEX($N$5:$N$31,P105))</f>
        <v>pct</v>
      </c>
      <c r="S105" s="22" t="str">
        <f t="shared" si="9"/>
        <v>nil_pct</v>
      </c>
      <c r="T105" s="49" t="str">
        <f t="shared" si="10"/>
        <v>#' @rdname bbb_mmm</v>
      </c>
      <c r="U105" s="20" t="str">
        <f t="shared" si="11"/>
        <v>#' @export</v>
      </c>
      <c r="V105" s="21" t="str">
        <f t="shared" si="12"/>
        <v>nil_pct &lt;- function(x, ...) {bbb_mmm(x, 'nil', 'pct', ...)}</v>
      </c>
      <c r="W105" s="29" t="str">
        <f t="shared" si="13"/>
        <v>#' @rdname bbb_mmm
#' @export
nil_pct &lt;- function(x, ...) {bbb_mmm(x, 'nil', 'pct', ...)}</v>
      </c>
    </row>
    <row r="106" spans="15:23" hidden="1" x14ac:dyDescent="0.2">
      <c r="O106" s="40">
        <f t="shared" si="14"/>
        <v>4</v>
      </c>
      <c r="P106" s="22">
        <f t="shared" si="15"/>
        <v>21</v>
      </c>
      <c r="Q106" s="40" t="str" cm="1">
        <f t="array" ref="Q106">IF(O106="","",INDEX($L$5:$L$31,O106))</f>
        <v>nil</v>
      </c>
      <c r="R106" s="22" t="str" cm="1">
        <f t="array" ref="R106">IF(P106="","",INDEX($N$5:$N$31,P106))</f>
        <v>pos</v>
      </c>
      <c r="S106" s="22" t="str">
        <f t="shared" si="9"/>
        <v>nil_pos</v>
      </c>
      <c r="T106" s="49" t="str">
        <f t="shared" si="10"/>
        <v>#' @rdname bbb_mmm</v>
      </c>
      <c r="U106" s="20" t="str">
        <f t="shared" si="11"/>
        <v>#' @export</v>
      </c>
      <c r="V106" s="21" t="str">
        <f t="shared" si="12"/>
        <v>nil_pos &lt;- function(x, ...) {bbb_mmm(x, 'nil', 'pos', ...)}</v>
      </c>
      <c r="W106" s="29" t="str">
        <f t="shared" si="13"/>
        <v>#' @rdname bbb_mmm
#' @export
nil_pos &lt;- function(x, ...) {bbb_mmm(x, 'nil', 'pos', ...)}</v>
      </c>
    </row>
    <row r="107" spans="15:23" hidden="1" x14ac:dyDescent="0.2">
      <c r="O107" s="40">
        <f t="shared" si="14"/>
        <v>4</v>
      </c>
      <c r="P107" s="22">
        <f t="shared" si="15"/>
        <v>22</v>
      </c>
      <c r="Q107" s="40" t="str" cm="1">
        <f t="array" ref="Q107">IF(O107="","",INDEX($L$5:$L$31,O107))</f>
        <v>nil</v>
      </c>
      <c r="R107" s="22" t="str" cm="1">
        <f t="array" ref="R107">IF(P107="","",INDEX($N$5:$N$31,P107))</f>
        <v>ppn</v>
      </c>
      <c r="S107" s="22" t="str">
        <f t="shared" si="9"/>
        <v>nil_ppn</v>
      </c>
      <c r="T107" s="49" t="str">
        <f t="shared" si="10"/>
        <v>#' @rdname bbb_mmm</v>
      </c>
      <c r="U107" s="20" t="str">
        <f t="shared" si="11"/>
        <v>#' @export</v>
      </c>
      <c r="V107" s="21" t="str">
        <f t="shared" si="12"/>
        <v>nil_ppn &lt;- function(x, ...) {bbb_mmm(x, 'nil', 'ppn', ...)}</v>
      </c>
      <c r="W107" s="29" t="str">
        <f t="shared" si="13"/>
        <v>#' @rdname bbb_mmm
#' @export
nil_ppn &lt;- function(x, ...) {bbb_mmm(x, 'nil', 'ppn', ...)}</v>
      </c>
    </row>
    <row r="108" spans="15:23" hidden="1" x14ac:dyDescent="0.2">
      <c r="O108" s="40">
        <f t="shared" si="14"/>
        <v>4</v>
      </c>
      <c r="P108" s="22">
        <f t="shared" si="15"/>
        <v>23</v>
      </c>
      <c r="Q108" s="40" t="str" cm="1">
        <f t="array" ref="Q108">IF(O108="","",INDEX($L$5:$L$31,O108))</f>
        <v>nil</v>
      </c>
      <c r="R108" s="22" t="str" cm="1">
        <f t="array" ref="R108">IF(P108="","",INDEX($N$5:$N$31,P108))</f>
        <v>psw</v>
      </c>
      <c r="S108" s="22" t="str">
        <f t="shared" si="9"/>
        <v>nil_psw</v>
      </c>
      <c r="T108" s="49" t="str">
        <f t="shared" si="10"/>
        <v>#' @rdname bbb_mmm</v>
      </c>
      <c r="U108" s="20" t="str">
        <f t="shared" si="11"/>
        <v>#' @export</v>
      </c>
      <c r="V108" s="21" t="str">
        <f t="shared" si="12"/>
        <v>nil_psw &lt;- function(x, ...) {bbb_mmm(x, 'nil', 'psw', ...)}</v>
      </c>
      <c r="W108" s="29" t="str">
        <f t="shared" si="13"/>
        <v>#' @rdname bbb_mmm
#' @export
nil_psw &lt;- function(x, ...) {bbb_mmm(x, 'nil', 'psw', ...)}</v>
      </c>
    </row>
    <row r="109" spans="15:23" hidden="1" x14ac:dyDescent="0.2">
      <c r="O109" s="40">
        <f t="shared" si="14"/>
        <v>4</v>
      </c>
      <c r="P109" s="22">
        <f t="shared" si="15"/>
        <v>24</v>
      </c>
      <c r="Q109" s="40" t="str" cm="1">
        <f t="array" ref="Q109">IF(O109="","",INDEX($L$5:$L$31,O109))</f>
        <v>nil</v>
      </c>
      <c r="R109" s="22" t="str" cm="1">
        <f t="array" ref="R109">IF(P109="","",INDEX($N$5:$N$31,P109))</f>
        <v>srt</v>
      </c>
      <c r="S109" s="22" t="str">
        <f t="shared" si="9"/>
        <v>nil_srt</v>
      </c>
      <c r="T109" s="49" t="str">
        <f t="shared" si="10"/>
        <v>#' @rdname bbb_mmm</v>
      </c>
      <c r="U109" s="20" t="str">
        <f t="shared" si="11"/>
        <v>#' @export</v>
      </c>
      <c r="V109" s="21" t="str">
        <f t="shared" si="12"/>
        <v>nil_srt &lt;- function(x, ...) {bbb_mmm(x, 'nil', 'srt', ...)}</v>
      </c>
      <c r="W109" s="29" t="str">
        <f t="shared" si="13"/>
        <v>#' @rdname bbb_mmm
#' @export
nil_srt &lt;- function(x, ...) {bbb_mmm(x, 'nil', 'srt', ...)}</v>
      </c>
    </row>
    <row r="110" spans="15:23" hidden="1" x14ac:dyDescent="0.2">
      <c r="O110" s="40">
        <f t="shared" si="14"/>
        <v>4</v>
      </c>
      <c r="P110" s="22">
        <f t="shared" si="15"/>
        <v>25</v>
      </c>
      <c r="Q110" s="40" t="str" cm="1">
        <f t="array" ref="Q110">IF(O110="","",INDEX($L$5:$L$31,O110))</f>
        <v>nil</v>
      </c>
      <c r="R110" s="22" t="str" cm="1">
        <f t="array" ref="R110">IF(P110="","",INDEX($N$5:$N$31,P110))</f>
        <v>str</v>
      </c>
      <c r="S110" s="22" t="str">
        <f t="shared" si="9"/>
        <v>nil_str</v>
      </c>
      <c r="T110" s="49" t="str">
        <f t="shared" si="10"/>
        <v>#' @rdname bbb_mmm</v>
      </c>
      <c r="U110" s="20" t="str">
        <f t="shared" si="11"/>
        <v>#' @export</v>
      </c>
      <c r="V110" s="21" t="str">
        <f t="shared" si="12"/>
        <v>nil_str &lt;- function(x, ...) {bbb_mmm(x, 'nil', 'str', ...)}</v>
      </c>
      <c r="W110" s="29" t="str">
        <f t="shared" si="13"/>
        <v>#' @rdname bbb_mmm
#' @export
nil_str &lt;- function(x, ...) {bbb_mmm(x, 'nil', 'str', ...)}</v>
      </c>
    </row>
    <row r="111" spans="15:23" hidden="1" x14ac:dyDescent="0.2">
      <c r="O111" s="40">
        <f t="shared" si="14"/>
        <v>4</v>
      </c>
      <c r="P111" s="22">
        <f t="shared" si="15"/>
        <v>26</v>
      </c>
      <c r="Q111" s="40" t="str" cm="1">
        <f t="array" ref="Q111">IF(O111="","",INDEX($L$5:$L$31,O111))</f>
        <v>nil</v>
      </c>
      <c r="R111" s="22" t="str" cm="1">
        <f t="array" ref="R111">IF(P111="","",INDEX($N$5:$N$31,P111))</f>
        <v>uno</v>
      </c>
      <c r="S111" s="22" t="str">
        <f t="shared" si="9"/>
        <v>nil_uno</v>
      </c>
      <c r="T111" s="49" t="str">
        <f t="shared" si="10"/>
        <v>#' @rdname bbb_mmm</v>
      </c>
      <c r="U111" s="20" t="str">
        <f t="shared" si="11"/>
        <v>#' @export</v>
      </c>
      <c r="V111" s="21" t="str">
        <f t="shared" si="12"/>
        <v>nil_uno &lt;- function(x, ...) {bbb_mmm(x, 'nil', 'uno', ...)}</v>
      </c>
      <c r="W111" s="29" t="str">
        <f t="shared" si="13"/>
        <v>#' @rdname bbb_mmm
#' @export
nil_uno &lt;- function(x, ...) {bbb_mmm(x, 'nil', 'uno', ...)}</v>
      </c>
    </row>
    <row r="112" spans="15:23" hidden="1" x14ac:dyDescent="0.2">
      <c r="O112" s="40">
        <f t="shared" si="14"/>
        <v>4</v>
      </c>
      <c r="P112" s="22">
        <f t="shared" si="15"/>
        <v>27</v>
      </c>
      <c r="Q112" s="40" t="str" cm="1">
        <f t="array" ref="Q112">IF(O112="","",INDEX($L$5:$L$31,O112))</f>
        <v>nil</v>
      </c>
      <c r="R112" s="22" t="str" cm="1">
        <f t="array" ref="R112">IF(P112="","",INDEX($N$5:$N$31,P112))</f>
        <v>whl</v>
      </c>
      <c r="S112" s="22" t="str">
        <f t="shared" si="9"/>
        <v>nil_whl</v>
      </c>
      <c r="T112" s="49" t="str">
        <f t="shared" si="10"/>
        <v>#' @rdname bbb_mmm</v>
      </c>
      <c r="U112" s="20" t="str">
        <f t="shared" si="11"/>
        <v>#' @export</v>
      </c>
      <c r="V112" s="21" t="str">
        <f t="shared" si="12"/>
        <v>nil_whl &lt;- function(x, ...) {bbb_mmm(x, 'nil', 'whl', ...)}</v>
      </c>
      <c r="W112" s="29" t="str">
        <f t="shared" si="13"/>
        <v>#' @rdname bbb_mmm
#' @export
nil_whl &lt;- function(x, ...) {bbb_mmm(x, 'nil', 'whl', ...)}</v>
      </c>
    </row>
    <row r="113" spans="15:23" hidden="1" x14ac:dyDescent="0.2">
      <c r="O113" s="40">
        <f t="shared" si="14"/>
        <v>5</v>
      </c>
      <c r="P113" s="22">
        <f t="shared" si="15"/>
        <v>1</v>
      </c>
      <c r="Q113" s="40" t="str" cm="1">
        <f t="array" ref="Q113">IF(O113="","",INDEX($L$5:$L$31,O113))</f>
        <v>nll</v>
      </c>
      <c r="R113" s="22" t="str" cm="1">
        <f t="array" ref="R113">IF(P113="","",INDEX($N$5:$N$31,P113))</f>
        <v>ch1</v>
      </c>
      <c r="S113" s="22" t="str">
        <f t="shared" si="9"/>
        <v>nll_ch1</v>
      </c>
      <c r="T113" s="49" t="str">
        <f t="shared" si="10"/>
        <v>#' @rdname bbb_mmm</v>
      </c>
      <c r="U113" s="20" t="str">
        <f t="shared" si="11"/>
        <v>#' @export</v>
      </c>
      <c r="V113" s="21" t="str">
        <f t="shared" si="12"/>
        <v>nll_ch1 &lt;- function(x, ...) {bbb_mmm(x, 'nll', 'ch1', ...)}</v>
      </c>
      <c r="W113" s="29" t="str">
        <f t="shared" si="13"/>
        <v>#' @rdname bbb_mmm
#' @export
nll_ch1 &lt;- function(x, ...) {bbb_mmm(x, 'nll', 'ch1', ...)}</v>
      </c>
    </row>
    <row r="114" spans="15:23" hidden="1" x14ac:dyDescent="0.2">
      <c r="O114" s="40">
        <f t="shared" si="14"/>
        <v>5</v>
      </c>
      <c r="P114" s="22">
        <f t="shared" si="15"/>
        <v>2</v>
      </c>
      <c r="Q114" s="40" t="str" cm="1">
        <f t="array" ref="Q114">IF(O114="","",INDEX($L$5:$L$31,O114))</f>
        <v>nll</v>
      </c>
      <c r="R114" s="22" t="str" cm="1">
        <f t="array" ref="R114">IF(P114="","",INDEX($N$5:$N$31,P114))</f>
        <v>ch3</v>
      </c>
      <c r="S114" s="22" t="str">
        <f t="shared" si="9"/>
        <v>nll_ch3</v>
      </c>
      <c r="T114" s="49" t="str">
        <f t="shared" si="10"/>
        <v>#' @rdname bbb_mmm</v>
      </c>
      <c r="U114" s="20" t="str">
        <f t="shared" si="11"/>
        <v>#' @export</v>
      </c>
      <c r="V114" s="21" t="str">
        <f t="shared" si="12"/>
        <v>nll_ch3 &lt;- function(x, ...) {bbb_mmm(x, 'nll', 'ch3', ...)}</v>
      </c>
      <c r="W114" s="29" t="str">
        <f t="shared" si="13"/>
        <v>#' @rdname bbb_mmm
#' @export
nll_ch3 &lt;- function(x, ...) {bbb_mmm(x, 'nll', 'ch3', ...)}</v>
      </c>
    </row>
    <row r="115" spans="15:23" hidden="1" x14ac:dyDescent="0.2">
      <c r="O115" s="40">
        <f t="shared" si="14"/>
        <v>5</v>
      </c>
      <c r="P115" s="22">
        <f t="shared" si="15"/>
        <v>3</v>
      </c>
      <c r="Q115" s="40" t="str" cm="1">
        <f t="array" ref="Q115">IF(O115="","",INDEX($L$5:$L$31,O115))</f>
        <v>nll</v>
      </c>
      <c r="R115" s="22" t="str" cm="1">
        <f t="array" ref="R115">IF(P115="","",INDEX($N$5:$N$31,P115))</f>
        <v>chr</v>
      </c>
      <c r="S115" s="22" t="str">
        <f t="shared" si="9"/>
        <v>nll_chr</v>
      </c>
      <c r="T115" s="49" t="str">
        <f t="shared" si="10"/>
        <v>#' @rdname bbb_mmm</v>
      </c>
      <c r="U115" s="20" t="str">
        <f t="shared" si="11"/>
        <v>#' @export</v>
      </c>
      <c r="V115" s="21" t="str">
        <f t="shared" si="12"/>
        <v>nll_chr &lt;- function(x, ...) {bbb_mmm(x, 'nll', 'chr', ...)}</v>
      </c>
      <c r="W115" s="29" t="str">
        <f t="shared" si="13"/>
        <v>#' @rdname bbb_mmm
#' @export
nll_chr &lt;- function(x, ...) {bbb_mmm(x, 'nll', 'chr', ...)}</v>
      </c>
    </row>
    <row r="116" spans="15:23" hidden="1" x14ac:dyDescent="0.2">
      <c r="O116" s="40">
        <f t="shared" si="14"/>
        <v>5</v>
      </c>
      <c r="P116" s="22">
        <f t="shared" si="15"/>
        <v>4</v>
      </c>
      <c r="Q116" s="40" t="str" cm="1">
        <f t="array" ref="Q116">IF(O116="","",INDEX($L$5:$L$31,O116))</f>
        <v>nll</v>
      </c>
      <c r="R116" s="22" t="str" cm="1">
        <f t="array" ref="R116">IF(P116="","",INDEX($N$5:$N$31,P116))</f>
        <v>clr</v>
      </c>
      <c r="S116" s="22" t="str">
        <f t="shared" si="9"/>
        <v>nll_clr</v>
      </c>
      <c r="T116" s="49" t="str">
        <f t="shared" si="10"/>
        <v>#' @rdname bbb_mmm</v>
      </c>
      <c r="U116" s="20" t="str">
        <f t="shared" si="11"/>
        <v>#' @export</v>
      </c>
      <c r="V116" s="21" t="str">
        <f t="shared" si="12"/>
        <v>nll_clr &lt;- function(x, ...) {bbb_mmm(x, 'nll', 'clr', ...)}</v>
      </c>
      <c r="W116" s="29" t="str">
        <f t="shared" si="13"/>
        <v>#' @rdname bbb_mmm
#' @export
nll_clr &lt;- function(x, ...) {bbb_mmm(x, 'nll', 'clr', ...)}</v>
      </c>
    </row>
    <row r="117" spans="15:23" hidden="1" x14ac:dyDescent="0.2">
      <c r="O117" s="40">
        <f t="shared" si="14"/>
        <v>5</v>
      </c>
      <c r="P117" s="22">
        <f t="shared" si="15"/>
        <v>5</v>
      </c>
      <c r="Q117" s="40" t="str" cm="1">
        <f t="array" ref="Q117">IF(O117="","",INDEX($L$5:$L$31,O117))</f>
        <v>nll</v>
      </c>
      <c r="R117" s="22" t="str" cm="1">
        <f t="array" ref="R117">IF(P117="","",INDEX($N$5:$N$31,P117))</f>
        <v>evn</v>
      </c>
      <c r="S117" s="22" t="str">
        <f t="shared" si="9"/>
        <v>nll_evn</v>
      </c>
      <c r="T117" s="49" t="str">
        <f t="shared" si="10"/>
        <v>#' @rdname bbb_mmm</v>
      </c>
      <c r="U117" s="20" t="str">
        <f t="shared" si="11"/>
        <v>#' @export</v>
      </c>
      <c r="V117" s="21" t="str">
        <f t="shared" si="12"/>
        <v>nll_evn &lt;- function(x, ...) {bbb_mmm(x, 'nll', 'evn', ...)}</v>
      </c>
      <c r="W117" s="29" t="str">
        <f t="shared" si="13"/>
        <v>#' @rdname bbb_mmm
#' @export
nll_evn &lt;- function(x, ...) {bbb_mmm(x, 'nll', 'evn', ...)}</v>
      </c>
    </row>
    <row r="118" spans="15:23" hidden="1" x14ac:dyDescent="0.2">
      <c r="O118" s="40">
        <f t="shared" si="14"/>
        <v>5</v>
      </c>
      <c r="P118" s="22">
        <f t="shared" si="15"/>
        <v>6</v>
      </c>
      <c r="Q118" s="40" t="str" cm="1">
        <f t="array" ref="Q118">IF(O118="","",INDEX($L$5:$L$31,O118))</f>
        <v>nll</v>
      </c>
      <c r="R118" s="22" t="str" cm="1">
        <f t="array" ref="R118">IF(P118="","",INDEX($N$5:$N$31,P118))</f>
        <v>fac</v>
      </c>
      <c r="S118" s="22" t="str">
        <f t="shared" si="9"/>
        <v>nll_fac</v>
      </c>
      <c r="T118" s="49" t="str">
        <f t="shared" si="10"/>
        <v>#' @rdname bbb_mmm</v>
      </c>
      <c r="U118" s="20" t="str">
        <f t="shared" si="11"/>
        <v>#' @export</v>
      </c>
      <c r="V118" s="21" t="str">
        <f t="shared" si="12"/>
        <v>nll_fac &lt;- function(x, ...) {bbb_mmm(x, 'nll', 'fac', ...)}</v>
      </c>
      <c r="W118" s="29" t="str">
        <f t="shared" si="13"/>
        <v>#' @rdname bbb_mmm
#' @export
nll_fac &lt;- function(x, ...) {bbb_mmm(x, 'nll', 'fac', ...)}</v>
      </c>
    </row>
    <row r="119" spans="15:23" hidden="1" x14ac:dyDescent="0.2">
      <c r="O119" s="40">
        <f t="shared" si="14"/>
        <v>5</v>
      </c>
      <c r="P119" s="22">
        <f t="shared" si="15"/>
        <v>7</v>
      </c>
      <c r="Q119" s="40" t="str" cm="1">
        <f t="array" ref="Q119">IF(O119="","",INDEX($L$5:$L$31,O119))</f>
        <v>nll</v>
      </c>
      <c r="R119" s="22" t="str" cm="1">
        <f t="array" ref="R119">IF(P119="","",INDEX($N$5:$N$31,P119))</f>
        <v>frc</v>
      </c>
      <c r="S119" s="22" t="str">
        <f t="shared" si="9"/>
        <v>nll_frc</v>
      </c>
      <c r="T119" s="49" t="str">
        <f t="shared" si="10"/>
        <v>#' @rdname bbb_mmm</v>
      </c>
      <c r="U119" s="20" t="str">
        <f t="shared" si="11"/>
        <v>#' @export</v>
      </c>
      <c r="V119" s="21" t="str">
        <f t="shared" si="12"/>
        <v>nll_frc &lt;- function(x, ...) {bbb_mmm(x, 'nll', 'frc', ...)}</v>
      </c>
      <c r="W119" s="29" t="str">
        <f t="shared" si="13"/>
        <v>#' @rdname bbb_mmm
#' @export
nll_frc &lt;- function(x, ...) {bbb_mmm(x, 'nll', 'frc', ...)}</v>
      </c>
    </row>
    <row r="120" spans="15:23" hidden="1" x14ac:dyDescent="0.2">
      <c r="O120" s="40">
        <f t="shared" si="14"/>
        <v>5</v>
      </c>
      <c r="P120" s="22">
        <f t="shared" si="15"/>
        <v>8</v>
      </c>
      <c r="Q120" s="40" t="str" cm="1">
        <f t="array" ref="Q120">IF(O120="","",INDEX($L$5:$L$31,O120))</f>
        <v>nll</v>
      </c>
      <c r="R120" s="22" t="str" cm="1">
        <f t="array" ref="R120">IF(P120="","",INDEX($N$5:$N$31,P120))</f>
        <v>ind</v>
      </c>
      <c r="S120" s="22" t="str">
        <f t="shared" si="9"/>
        <v>nll_ind</v>
      </c>
      <c r="T120" s="49" t="str">
        <f t="shared" si="10"/>
        <v>#' @rdname bbb_mmm</v>
      </c>
      <c r="U120" s="20" t="str">
        <f t="shared" si="11"/>
        <v>#' @export</v>
      </c>
      <c r="V120" s="21" t="str">
        <f t="shared" si="12"/>
        <v>nll_ind &lt;- function(x, ...) {bbb_mmm(x, 'nll', 'ind', ...)}</v>
      </c>
      <c r="W120" s="29" t="str">
        <f t="shared" si="13"/>
        <v>#' @rdname bbb_mmm
#' @export
nll_ind &lt;- function(x, ...) {bbb_mmm(x, 'nll', 'ind', ...)}</v>
      </c>
    </row>
    <row r="121" spans="15:23" hidden="1" x14ac:dyDescent="0.2">
      <c r="O121" s="40">
        <f t="shared" si="14"/>
        <v>5</v>
      </c>
      <c r="P121" s="22">
        <f t="shared" si="15"/>
        <v>9</v>
      </c>
      <c r="Q121" s="40" t="str" cm="1">
        <f t="array" ref="Q121">IF(O121="","",INDEX($L$5:$L$31,O121))</f>
        <v>nll</v>
      </c>
      <c r="R121" s="22" t="str" cm="1">
        <f t="array" ref="R121">IF(P121="","",INDEX($N$5:$N$31,P121))</f>
        <v>lgl</v>
      </c>
      <c r="S121" s="22" t="str">
        <f t="shared" si="9"/>
        <v>nll_lgl</v>
      </c>
      <c r="T121" s="49" t="str">
        <f t="shared" si="10"/>
        <v>#' @rdname bbb_mmm</v>
      </c>
      <c r="U121" s="20" t="str">
        <f t="shared" si="11"/>
        <v>#' @export</v>
      </c>
      <c r="V121" s="21" t="str">
        <f t="shared" si="12"/>
        <v>nll_lgl &lt;- function(x, ...) {bbb_mmm(x, 'nll', 'lgl', ...)}</v>
      </c>
      <c r="W121" s="29" t="str">
        <f t="shared" si="13"/>
        <v>#' @rdname bbb_mmm
#' @export
nll_lgl &lt;- function(x, ...) {bbb_mmm(x, 'nll', 'lgl', ...)}</v>
      </c>
    </row>
    <row r="122" spans="15:23" hidden="1" x14ac:dyDescent="0.2">
      <c r="O122" s="40">
        <f t="shared" si="14"/>
        <v>5</v>
      </c>
      <c r="P122" s="22">
        <f t="shared" si="15"/>
        <v>10</v>
      </c>
      <c r="Q122" s="40" t="str" cm="1">
        <f t="array" ref="Q122">IF(O122="","",INDEX($L$5:$L$31,O122))</f>
        <v>nll</v>
      </c>
      <c r="R122" s="22" t="str" cm="1">
        <f t="array" ref="R122">IF(P122="","",INDEX($N$5:$N$31,P122))</f>
        <v>neg</v>
      </c>
      <c r="S122" s="22" t="str">
        <f t="shared" si="9"/>
        <v>nll_neg</v>
      </c>
      <c r="T122" s="49" t="str">
        <f t="shared" si="10"/>
        <v>#' @rdname bbb_mmm</v>
      </c>
      <c r="U122" s="20" t="str">
        <f t="shared" si="11"/>
        <v>#' @export</v>
      </c>
      <c r="V122" s="21" t="str">
        <f t="shared" si="12"/>
        <v>nll_neg &lt;- function(x, ...) {bbb_mmm(x, 'nll', 'neg', ...)}</v>
      </c>
      <c r="W122" s="29" t="str">
        <f t="shared" si="13"/>
        <v>#' @rdname bbb_mmm
#' @export
nll_neg &lt;- function(x, ...) {bbb_mmm(x, 'nll', 'neg', ...)}</v>
      </c>
    </row>
    <row r="123" spans="15:23" hidden="1" x14ac:dyDescent="0.2">
      <c r="O123" s="40">
        <f t="shared" si="14"/>
        <v>5</v>
      </c>
      <c r="P123" s="22">
        <f t="shared" si="15"/>
        <v>11</v>
      </c>
      <c r="Q123" s="40" t="str" cm="1">
        <f t="array" ref="Q123">IF(O123="","",INDEX($L$5:$L$31,O123))</f>
        <v>nll</v>
      </c>
      <c r="R123" s="22" t="str" cm="1">
        <f t="array" ref="R123">IF(P123="","",INDEX($N$5:$N$31,P123))</f>
        <v>ngw</v>
      </c>
      <c r="S123" s="22" t="str">
        <f t="shared" si="9"/>
        <v>nll_ngw</v>
      </c>
      <c r="T123" s="49" t="str">
        <f t="shared" si="10"/>
        <v>#' @rdname bbb_mmm</v>
      </c>
      <c r="U123" s="20" t="str">
        <f t="shared" si="11"/>
        <v>#' @export</v>
      </c>
      <c r="V123" s="21" t="str">
        <f t="shared" si="12"/>
        <v>nll_ngw &lt;- function(x, ...) {bbb_mmm(x, 'nll', 'ngw', ...)}</v>
      </c>
      <c r="W123" s="29" t="str">
        <f t="shared" si="13"/>
        <v>#' @rdname bbb_mmm
#' @export
nll_ngw &lt;- function(x, ...) {bbb_mmm(x, 'nll', 'ngw', ...)}</v>
      </c>
    </row>
    <row r="124" spans="15:23" hidden="1" x14ac:dyDescent="0.2">
      <c r="O124" s="40">
        <f t="shared" si="14"/>
        <v>5</v>
      </c>
      <c r="P124" s="22">
        <f t="shared" si="15"/>
        <v>12</v>
      </c>
      <c r="Q124" s="40" t="str" cm="1">
        <f t="array" ref="Q124">IF(O124="","",INDEX($L$5:$L$31,O124))</f>
        <v>nll</v>
      </c>
      <c r="R124" s="22" t="str" cm="1">
        <f t="array" ref="R124">IF(P124="","",INDEX($N$5:$N$31,P124))</f>
        <v>nng</v>
      </c>
      <c r="S124" s="22" t="str">
        <f t="shared" si="9"/>
        <v>nll_nng</v>
      </c>
      <c r="T124" s="49" t="str">
        <f t="shared" si="10"/>
        <v>#' @rdname bbb_mmm</v>
      </c>
      <c r="U124" s="20" t="str">
        <f t="shared" si="11"/>
        <v>#' @export</v>
      </c>
      <c r="V124" s="21" t="str">
        <f t="shared" si="12"/>
        <v>nll_nng &lt;- function(x, ...) {bbb_mmm(x, 'nll', 'nng', ...)}</v>
      </c>
      <c r="W124" s="29" t="str">
        <f t="shared" si="13"/>
        <v>#' @rdname bbb_mmm
#' @export
nll_nng &lt;- function(x, ...) {bbb_mmm(x, 'nll', 'nng', ...)}</v>
      </c>
    </row>
    <row r="125" spans="15:23" hidden="1" x14ac:dyDescent="0.2">
      <c r="O125" s="40">
        <f t="shared" si="14"/>
        <v>5</v>
      </c>
      <c r="P125" s="22">
        <f t="shared" si="15"/>
        <v>13</v>
      </c>
      <c r="Q125" s="40" t="str" cm="1">
        <f t="array" ref="Q125">IF(O125="","",INDEX($L$5:$L$31,O125))</f>
        <v>nll</v>
      </c>
      <c r="R125" s="22" t="str" cm="1">
        <f t="array" ref="R125">IF(P125="","",INDEX($N$5:$N$31,P125))</f>
        <v>nnw</v>
      </c>
      <c r="S125" s="22" t="str">
        <f t="shared" si="9"/>
        <v>nll_nnw</v>
      </c>
      <c r="T125" s="49" t="str">
        <f t="shared" si="10"/>
        <v>#' @rdname bbb_mmm</v>
      </c>
      <c r="U125" s="20" t="str">
        <f t="shared" si="11"/>
        <v>#' @export</v>
      </c>
      <c r="V125" s="21" t="str">
        <f t="shared" si="12"/>
        <v>nll_nnw &lt;- function(x, ...) {bbb_mmm(x, 'nll', 'nnw', ...)}</v>
      </c>
      <c r="W125" s="29" t="str">
        <f t="shared" si="13"/>
        <v>#' @rdname bbb_mmm
#' @export
nll_nnw &lt;- function(x, ...) {bbb_mmm(x, 'nll', 'nnw', ...)}</v>
      </c>
    </row>
    <row r="126" spans="15:23" hidden="1" x14ac:dyDescent="0.2">
      <c r="O126" s="40">
        <f t="shared" si="14"/>
        <v>5</v>
      </c>
      <c r="P126" s="22">
        <f t="shared" si="15"/>
        <v>14</v>
      </c>
      <c r="Q126" s="40" t="str" cm="1">
        <f t="array" ref="Q126">IF(O126="","",INDEX($L$5:$L$31,O126))</f>
        <v>nll</v>
      </c>
      <c r="R126" s="22" t="str" cm="1">
        <f t="array" ref="R126">IF(P126="","",INDEX($N$5:$N$31,P126))</f>
        <v>nps</v>
      </c>
      <c r="S126" s="22" t="str">
        <f t="shared" si="9"/>
        <v>nll_nps</v>
      </c>
      <c r="T126" s="49" t="str">
        <f t="shared" si="10"/>
        <v>#' @rdname bbb_mmm</v>
      </c>
      <c r="U126" s="20" t="str">
        <f t="shared" si="11"/>
        <v>#' @export</v>
      </c>
      <c r="V126" s="21" t="str">
        <f t="shared" si="12"/>
        <v>nll_nps &lt;- function(x, ...) {bbb_mmm(x, 'nll', 'nps', ...)}</v>
      </c>
      <c r="W126" s="29" t="str">
        <f t="shared" si="13"/>
        <v>#' @rdname bbb_mmm
#' @export
nll_nps &lt;- function(x, ...) {bbb_mmm(x, 'nll', 'nps', ...)}</v>
      </c>
    </row>
    <row r="127" spans="15:23" hidden="1" x14ac:dyDescent="0.2">
      <c r="O127" s="40">
        <f t="shared" si="14"/>
        <v>5</v>
      </c>
      <c r="P127" s="22">
        <f t="shared" si="15"/>
        <v>15</v>
      </c>
      <c r="Q127" s="40" t="str" cm="1">
        <f t="array" ref="Q127">IF(O127="","",INDEX($L$5:$L$31,O127))</f>
        <v>nll</v>
      </c>
      <c r="R127" s="22" t="str" cm="1">
        <f t="array" ref="R127">IF(P127="","",INDEX($N$5:$N$31,P127))</f>
        <v>npw</v>
      </c>
      <c r="S127" s="22" t="str">
        <f t="shared" si="9"/>
        <v>nll_npw</v>
      </c>
      <c r="T127" s="49" t="str">
        <f t="shared" si="10"/>
        <v>#' @rdname bbb_mmm</v>
      </c>
      <c r="U127" s="20" t="str">
        <f t="shared" si="11"/>
        <v>#' @export</v>
      </c>
      <c r="V127" s="21" t="str">
        <f t="shared" si="12"/>
        <v>nll_npw &lt;- function(x, ...) {bbb_mmm(x, 'nll', 'npw', ...)}</v>
      </c>
      <c r="W127" s="29" t="str">
        <f t="shared" si="13"/>
        <v>#' @rdname bbb_mmm
#' @export
nll_npw &lt;- function(x, ...) {bbb_mmm(x, 'nll', 'npw', ...)}</v>
      </c>
    </row>
    <row r="128" spans="15:23" hidden="1" x14ac:dyDescent="0.2">
      <c r="O128" s="40">
        <f t="shared" si="14"/>
        <v>5</v>
      </c>
      <c r="P128" s="22">
        <f t="shared" si="15"/>
        <v>16</v>
      </c>
      <c r="Q128" s="40" t="str" cm="1">
        <f t="array" ref="Q128">IF(O128="","",INDEX($L$5:$L$31,O128))</f>
        <v>nll</v>
      </c>
      <c r="R128" s="22" t="str" cm="1">
        <f t="array" ref="R128">IF(P128="","",INDEX($N$5:$N$31,P128))</f>
        <v>nst</v>
      </c>
      <c r="S128" s="22" t="str">
        <f t="shared" si="9"/>
        <v>nll_nst</v>
      </c>
      <c r="T128" s="49" t="str">
        <f t="shared" si="10"/>
        <v>#' @rdname bbb_mmm</v>
      </c>
      <c r="U128" s="20" t="str">
        <f t="shared" si="11"/>
        <v>#' @export</v>
      </c>
      <c r="V128" s="21" t="str">
        <f t="shared" si="12"/>
        <v>nll_nst &lt;- function(x, ...) {bbb_mmm(x, 'nll', 'nst', ...)}</v>
      </c>
      <c r="W128" s="29" t="str">
        <f t="shared" si="13"/>
        <v>#' @rdname bbb_mmm
#' @export
nll_nst &lt;- function(x, ...) {bbb_mmm(x, 'nll', 'nst', ...)}</v>
      </c>
    </row>
    <row r="129" spans="15:23" hidden="1" x14ac:dyDescent="0.2">
      <c r="O129" s="40">
        <f t="shared" si="14"/>
        <v>5</v>
      </c>
      <c r="P129" s="22">
        <f t="shared" si="15"/>
        <v>17</v>
      </c>
      <c r="Q129" s="40" t="str" cm="1">
        <f t="array" ref="Q129">IF(O129="","",INDEX($L$5:$L$31,O129))</f>
        <v>nll</v>
      </c>
      <c r="R129" s="22" t="str" cm="1">
        <f t="array" ref="R129">IF(P129="","",INDEX($N$5:$N$31,P129))</f>
        <v>num</v>
      </c>
      <c r="S129" s="22" t="str">
        <f t="shared" si="9"/>
        <v>nll_num</v>
      </c>
      <c r="T129" s="49" t="str">
        <f t="shared" si="10"/>
        <v>#' @rdname bbb_mmm</v>
      </c>
      <c r="U129" s="20" t="str">
        <f t="shared" si="11"/>
        <v>#' @export</v>
      </c>
      <c r="V129" s="21" t="str">
        <f t="shared" si="12"/>
        <v>nll_num &lt;- function(x, ...) {bbb_mmm(x, 'nll', 'num', ...)}</v>
      </c>
      <c r="W129" s="29" t="str">
        <f t="shared" si="13"/>
        <v>#' @rdname bbb_mmm
#' @export
nll_num &lt;- function(x, ...) {bbb_mmm(x, 'nll', 'num', ...)}</v>
      </c>
    </row>
    <row r="130" spans="15:23" hidden="1" x14ac:dyDescent="0.2">
      <c r="O130" s="40">
        <f t="shared" si="14"/>
        <v>5</v>
      </c>
      <c r="P130" s="22">
        <f t="shared" si="15"/>
        <v>18</v>
      </c>
      <c r="Q130" s="40" t="str" cm="1">
        <f t="array" ref="Q130">IF(O130="","",INDEX($L$5:$L$31,O130))</f>
        <v>nll</v>
      </c>
      <c r="R130" s="22" t="str" cm="1">
        <f t="array" ref="R130">IF(P130="","",INDEX($N$5:$N$31,P130))</f>
        <v>odd</v>
      </c>
      <c r="S130" s="22" t="str">
        <f t="shared" si="9"/>
        <v>nll_odd</v>
      </c>
      <c r="T130" s="49" t="str">
        <f t="shared" si="10"/>
        <v>#' @rdname bbb_mmm</v>
      </c>
      <c r="U130" s="20" t="str">
        <f t="shared" si="11"/>
        <v>#' @export</v>
      </c>
      <c r="V130" s="21" t="str">
        <f t="shared" si="12"/>
        <v>nll_odd &lt;- function(x, ...) {bbb_mmm(x, 'nll', 'odd', ...)}</v>
      </c>
      <c r="W130" s="29" t="str">
        <f t="shared" si="13"/>
        <v>#' @rdname bbb_mmm
#' @export
nll_odd &lt;- function(x, ...) {bbb_mmm(x, 'nll', 'odd', ...)}</v>
      </c>
    </row>
    <row r="131" spans="15:23" hidden="1" x14ac:dyDescent="0.2">
      <c r="O131" s="40">
        <f t="shared" si="14"/>
        <v>5</v>
      </c>
      <c r="P131" s="22">
        <f t="shared" si="15"/>
        <v>19</v>
      </c>
      <c r="Q131" s="40" t="str" cm="1">
        <f t="array" ref="Q131">IF(O131="","",INDEX($L$5:$L$31,O131))</f>
        <v>nll</v>
      </c>
      <c r="R131" s="22" t="str" cm="1">
        <f t="array" ref="R131">IF(P131="","",INDEX($N$5:$N$31,P131))</f>
        <v>ord</v>
      </c>
      <c r="S131" s="22" t="str">
        <f t="shared" si="9"/>
        <v>nll_ord</v>
      </c>
      <c r="T131" s="49" t="str">
        <f t="shared" si="10"/>
        <v>#' @rdname bbb_mmm</v>
      </c>
      <c r="U131" s="20" t="str">
        <f t="shared" si="11"/>
        <v>#' @export</v>
      </c>
      <c r="V131" s="21" t="str">
        <f t="shared" si="12"/>
        <v>nll_ord &lt;- function(x, ...) {bbb_mmm(x, 'nll', 'ord', ...)}</v>
      </c>
      <c r="W131" s="29" t="str">
        <f t="shared" si="13"/>
        <v>#' @rdname bbb_mmm
#' @export
nll_ord &lt;- function(x, ...) {bbb_mmm(x, 'nll', 'ord', ...)}</v>
      </c>
    </row>
    <row r="132" spans="15:23" hidden="1" x14ac:dyDescent="0.2">
      <c r="O132" s="40">
        <f t="shared" si="14"/>
        <v>5</v>
      </c>
      <c r="P132" s="22">
        <f t="shared" si="15"/>
        <v>20</v>
      </c>
      <c r="Q132" s="40" t="str" cm="1">
        <f t="array" ref="Q132">IF(O132="","",INDEX($L$5:$L$31,O132))</f>
        <v>nll</v>
      </c>
      <c r="R132" s="22" t="str" cm="1">
        <f t="array" ref="R132">IF(P132="","",INDEX($N$5:$N$31,P132))</f>
        <v>pct</v>
      </c>
      <c r="S132" s="22" t="str">
        <f t="shared" si="9"/>
        <v>nll_pct</v>
      </c>
      <c r="T132" s="49" t="str">
        <f t="shared" si="10"/>
        <v>#' @rdname bbb_mmm</v>
      </c>
      <c r="U132" s="20" t="str">
        <f t="shared" si="11"/>
        <v>#' @export</v>
      </c>
      <c r="V132" s="21" t="str">
        <f t="shared" si="12"/>
        <v>nll_pct &lt;- function(x, ...) {bbb_mmm(x, 'nll', 'pct', ...)}</v>
      </c>
      <c r="W132" s="29" t="str">
        <f t="shared" si="13"/>
        <v>#' @rdname bbb_mmm
#' @export
nll_pct &lt;- function(x, ...) {bbb_mmm(x, 'nll', 'pct', ...)}</v>
      </c>
    </row>
    <row r="133" spans="15:23" hidden="1" x14ac:dyDescent="0.2">
      <c r="O133" s="40">
        <f t="shared" si="14"/>
        <v>5</v>
      </c>
      <c r="P133" s="22">
        <f t="shared" si="15"/>
        <v>21</v>
      </c>
      <c r="Q133" s="40" t="str" cm="1">
        <f t="array" ref="Q133">IF(O133="","",INDEX($L$5:$L$31,O133))</f>
        <v>nll</v>
      </c>
      <c r="R133" s="22" t="str" cm="1">
        <f t="array" ref="R133">IF(P133="","",INDEX($N$5:$N$31,P133))</f>
        <v>pos</v>
      </c>
      <c r="S133" s="22" t="str">
        <f t="shared" si="9"/>
        <v>nll_pos</v>
      </c>
      <c r="T133" s="49" t="str">
        <f t="shared" si="10"/>
        <v>#' @rdname bbb_mmm</v>
      </c>
      <c r="U133" s="20" t="str">
        <f t="shared" si="11"/>
        <v>#' @export</v>
      </c>
      <c r="V133" s="21" t="str">
        <f t="shared" si="12"/>
        <v>nll_pos &lt;- function(x, ...) {bbb_mmm(x, 'nll', 'pos', ...)}</v>
      </c>
      <c r="W133" s="29" t="str">
        <f t="shared" si="13"/>
        <v>#' @rdname bbb_mmm
#' @export
nll_pos &lt;- function(x, ...) {bbb_mmm(x, 'nll', 'pos', ...)}</v>
      </c>
    </row>
    <row r="134" spans="15:23" hidden="1" x14ac:dyDescent="0.2">
      <c r="O134" s="40">
        <f t="shared" si="14"/>
        <v>5</v>
      </c>
      <c r="P134" s="22">
        <f t="shared" si="15"/>
        <v>22</v>
      </c>
      <c r="Q134" s="40" t="str" cm="1">
        <f t="array" ref="Q134">IF(O134="","",INDEX($L$5:$L$31,O134))</f>
        <v>nll</v>
      </c>
      <c r="R134" s="22" t="str" cm="1">
        <f t="array" ref="R134">IF(P134="","",INDEX($N$5:$N$31,P134))</f>
        <v>ppn</v>
      </c>
      <c r="S134" s="22" t="str">
        <f t="shared" ref="S134:S197" si="16">IF(O134="","",Q134&amp;"_"&amp;R134)</f>
        <v>nll_ppn</v>
      </c>
      <c r="T134" s="49" t="str">
        <f t="shared" ref="T134:T197" si="17">IF(S134="","","#' @rdname "&amp;S$3)</f>
        <v>#' @rdname bbb_mmm</v>
      </c>
      <c r="U134" s="20" t="str">
        <f t="shared" ref="U134:U197" si="18">IF(S134="","","#' @export")</f>
        <v>#' @export</v>
      </c>
      <c r="V134" s="21" t="str">
        <f t="shared" ref="V134:V197" si="19">IF(S134="","",S134&amp;" &lt;- function(x, ...) {"&amp;$S$3&amp;"(x, '"&amp;Q134&amp;"', '"&amp;R134&amp;"', ...)}")</f>
        <v>nll_ppn &lt;- function(x, ...) {bbb_mmm(x, 'nll', 'ppn', ...)}</v>
      </c>
      <c r="W134" s="29" t="str">
        <f t="shared" ref="W134:W197" si="20">_xlfn.TEXTJOIN("
",TRUE,T134:V134)</f>
        <v>#' @rdname bbb_mmm
#' @export
nll_ppn &lt;- function(x, ...) {bbb_mmm(x, 'nll', 'ppn', ...)}</v>
      </c>
    </row>
    <row r="135" spans="15:23" hidden="1" x14ac:dyDescent="0.2">
      <c r="O135" s="40">
        <f t="shared" ref="O135:O198" si="21">IF(O134="","",IF(P134&lt;$N$4,O134,IF(O134=L$4,"",O134+1)))</f>
        <v>5</v>
      </c>
      <c r="P135" s="22">
        <f t="shared" ref="P135:P198" si="22">IF(O135="","",IF(P134&lt;$N$4,P134+1,1))</f>
        <v>23</v>
      </c>
      <c r="Q135" s="40" t="str" cm="1">
        <f t="array" ref="Q135">IF(O135="","",INDEX($L$5:$L$31,O135))</f>
        <v>nll</v>
      </c>
      <c r="R135" s="22" t="str" cm="1">
        <f t="array" ref="R135">IF(P135="","",INDEX($N$5:$N$31,P135))</f>
        <v>psw</v>
      </c>
      <c r="S135" s="22" t="str">
        <f t="shared" si="16"/>
        <v>nll_psw</v>
      </c>
      <c r="T135" s="49" t="str">
        <f t="shared" si="17"/>
        <v>#' @rdname bbb_mmm</v>
      </c>
      <c r="U135" s="20" t="str">
        <f t="shared" si="18"/>
        <v>#' @export</v>
      </c>
      <c r="V135" s="21" t="str">
        <f t="shared" si="19"/>
        <v>nll_psw &lt;- function(x, ...) {bbb_mmm(x, 'nll', 'psw', ...)}</v>
      </c>
      <c r="W135" s="29" t="str">
        <f t="shared" si="20"/>
        <v>#' @rdname bbb_mmm
#' @export
nll_psw &lt;- function(x, ...) {bbb_mmm(x, 'nll', 'psw', ...)}</v>
      </c>
    </row>
    <row r="136" spans="15:23" hidden="1" x14ac:dyDescent="0.2">
      <c r="O136" s="40">
        <f t="shared" si="21"/>
        <v>5</v>
      </c>
      <c r="P136" s="22">
        <f t="shared" si="22"/>
        <v>24</v>
      </c>
      <c r="Q136" s="40" t="str" cm="1">
        <f t="array" ref="Q136">IF(O136="","",INDEX($L$5:$L$31,O136))</f>
        <v>nll</v>
      </c>
      <c r="R136" s="22" t="str" cm="1">
        <f t="array" ref="R136">IF(P136="","",INDEX($N$5:$N$31,P136))</f>
        <v>srt</v>
      </c>
      <c r="S136" s="22" t="str">
        <f t="shared" si="16"/>
        <v>nll_srt</v>
      </c>
      <c r="T136" s="49" t="str">
        <f t="shared" si="17"/>
        <v>#' @rdname bbb_mmm</v>
      </c>
      <c r="U136" s="20" t="str">
        <f t="shared" si="18"/>
        <v>#' @export</v>
      </c>
      <c r="V136" s="21" t="str">
        <f t="shared" si="19"/>
        <v>nll_srt &lt;- function(x, ...) {bbb_mmm(x, 'nll', 'srt', ...)}</v>
      </c>
      <c r="W136" s="29" t="str">
        <f t="shared" si="20"/>
        <v>#' @rdname bbb_mmm
#' @export
nll_srt &lt;- function(x, ...) {bbb_mmm(x, 'nll', 'srt', ...)}</v>
      </c>
    </row>
    <row r="137" spans="15:23" hidden="1" x14ac:dyDescent="0.2">
      <c r="O137" s="40">
        <f t="shared" si="21"/>
        <v>5</v>
      </c>
      <c r="P137" s="22">
        <f t="shared" si="22"/>
        <v>25</v>
      </c>
      <c r="Q137" s="40" t="str" cm="1">
        <f t="array" ref="Q137">IF(O137="","",INDEX($L$5:$L$31,O137))</f>
        <v>nll</v>
      </c>
      <c r="R137" s="22" t="str" cm="1">
        <f t="array" ref="R137">IF(P137="","",INDEX($N$5:$N$31,P137))</f>
        <v>str</v>
      </c>
      <c r="S137" s="22" t="str">
        <f t="shared" si="16"/>
        <v>nll_str</v>
      </c>
      <c r="T137" s="49" t="str">
        <f t="shared" si="17"/>
        <v>#' @rdname bbb_mmm</v>
      </c>
      <c r="U137" s="20" t="str">
        <f t="shared" si="18"/>
        <v>#' @export</v>
      </c>
      <c r="V137" s="21" t="str">
        <f t="shared" si="19"/>
        <v>nll_str &lt;- function(x, ...) {bbb_mmm(x, 'nll', 'str', ...)}</v>
      </c>
      <c r="W137" s="29" t="str">
        <f t="shared" si="20"/>
        <v>#' @rdname bbb_mmm
#' @export
nll_str &lt;- function(x, ...) {bbb_mmm(x, 'nll', 'str', ...)}</v>
      </c>
    </row>
    <row r="138" spans="15:23" hidden="1" x14ac:dyDescent="0.2">
      <c r="O138" s="40">
        <f t="shared" si="21"/>
        <v>5</v>
      </c>
      <c r="P138" s="22">
        <f t="shared" si="22"/>
        <v>26</v>
      </c>
      <c r="Q138" s="40" t="str" cm="1">
        <f t="array" ref="Q138">IF(O138="","",INDEX($L$5:$L$31,O138))</f>
        <v>nll</v>
      </c>
      <c r="R138" s="22" t="str" cm="1">
        <f t="array" ref="R138">IF(P138="","",INDEX($N$5:$N$31,P138))</f>
        <v>uno</v>
      </c>
      <c r="S138" s="22" t="str">
        <f t="shared" si="16"/>
        <v>nll_uno</v>
      </c>
      <c r="T138" s="49" t="str">
        <f t="shared" si="17"/>
        <v>#' @rdname bbb_mmm</v>
      </c>
      <c r="U138" s="20" t="str">
        <f t="shared" si="18"/>
        <v>#' @export</v>
      </c>
      <c r="V138" s="21" t="str">
        <f t="shared" si="19"/>
        <v>nll_uno &lt;- function(x, ...) {bbb_mmm(x, 'nll', 'uno', ...)}</v>
      </c>
      <c r="W138" s="29" t="str">
        <f t="shared" si="20"/>
        <v>#' @rdname bbb_mmm
#' @export
nll_uno &lt;- function(x, ...) {bbb_mmm(x, 'nll', 'uno', ...)}</v>
      </c>
    </row>
    <row r="139" spans="15:23" hidden="1" x14ac:dyDescent="0.2">
      <c r="O139" s="40">
        <f t="shared" si="21"/>
        <v>5</v>
      </c>
      <c r="P139" s="22">
        <f t="shared" si="22"/>
        <v>27</v>
      </c>
      <c r="Q139" s="40" t="str" cm="1">
        <f t="array" ref="Q139">IF(O139="","",INDEX($L$5:$L$31,O139))</f>
        <v>nll</v>
      </c>
      <c r="R139" s="22" t="str" cm="1">
        <f t="array" ref="R139">IF(P139="","",INDEX($N$5:$N$31,P139))</f>
        <v>whl</v>
      </c>
      <c r="S139" s="22" t="str">
        <f t="shared" si="16"/>
        <v>nll_whl</v>
      </c>
      <c r="T139" s="49" t="str">
        <f t="shared" si="17"/>
        <v>#' @rdname bbb_mmm</v>
      </c>
      <c r="U139" s="20" t="str">
        <f t="shared" si="18"/>
        <v>#' @export</v>
      </c>
      <c r="V139" s="21" t="str">
        <f t="shared" si="19"/>
        <v>nll_whl &lt;- function(x, ...) {bbb_mmm(x, 'nll', 'whl', ...)}</v>
      </c>
      <c r="W139" s="29" t="str">
        <f t="shared" si="20"/>
        <v>#' @rdname bbb_mmm
#' @export
nll_whl &lt;- function(x, ...) {bbb_mmm(x, 'nll', 'whl', ...)}</v>
      </c>
    </row>
    <row r="140" spans="15:23" hidden="1" x14ac:dyDescent="0.2">
      <c r="O140" s="40">
        <f t="shared" si="21"/>
        <v>6</v>
      </c>
      <c r="P140" s="22">
        <f t="shared" si="22"/>
        <v>1</v>
      </c>
      <c r="Q140" s="40" t="str" cm="1">
        <f t="array" ref="Q140">IF(O140="","",INDEX($L$5:$L$31,O140))</f>
        <v>pop</v>
      </c>
      <c r="R140" s="22" t="str" cm="1">
        <f t="array" ref="R140">IF(P140="","",INDEX($N$5:$N$31,P140))</f>
        <v>ch1</v>
      </c>
      <c r="S140" s="22" t="str">
        <f t="shared" si="16"/>
        <v>pop_ch1</v>
      </c>
      <c r="T140" s="49" t="str">
        <f t="shared" si="17"/>
        <v>#' @rdname bbb_mmm</v>
      </c>
      <c r="U140" s="20" t="str">
        <f t="shared" si="18"/>
        <v>#' @export</v>
      </c>
      <c r="V140" s="21" t="str">
        <f t="shared" si="19"/>
        <v>pop_ch1 &lt;- function(x, ...) {bbb_mmm(x, 'pop', 'ch1', ...)}</v>
      </c>
      <c r="W140" s="29" t="str">
        <f t="shared" si="20"/>
        <v>#' @rdname bbb_mmm
#' @export
pop_ch1 &lt;- function(x, ...) {bbb_mmm(x, 'pop', 'ch1', ...)}</v>
      </c>
    </row>
    <row r="141" spans="15:23" hidden="1" x14ac:dyDescent="0.2">
      <c r="O141" s="40">
        <f t="shared" si="21"/>
        <v>6</v>
      </c>
      <c r="P141" s="22">
        <f t="shared" si="22"/>
        <v>2</v>
      </c>
      <c r="Q141" s="40" t="str" cm="1">
        <f t="array" ref="Q141">IF(O141="","",INDEX($L$5:$L$31,O141))</f>
        <v>pop</v>
      </c>
      <c r="R141" s="22" t="str" cm="1">
        <f t="array" ref="R141">IF(P141="","",INDEX($N$5:$N$31,P141))</f>
        <v>ch3</v>
      </c>
      <c r="S141" s="22" t="str">
        <f t="shared" si="16"/>
        <v>pop_ch3</v>
      </c>
      <c r="T141" s="49" t="str">
        <f t="shared" si="17"/>
        <v>#' @rdname bbb_mmm</v>
      </c>
      <c r="U141" s="20" t="str">
        <f t="shared" si="18"/>
        <v>#' @export</v>
      </c>
      <c r="V141" s="21" t="str">
        <f t="shared" si="19"/>
        <v>pop_ch3 &lt;- function(x, ...) {bbb_mmm(x, 'pop', 'ch3', ...)}</v>
      </c>
      <c r="W141" s="29" t="str">
        <f t="shared" si="20"/>
        <v>#' @rdname bbb_mmm
#' @export
pop_ch3 &lt;- function(x, ...) {bbb_mmm(x, 'pop', 'ch3', ...)}</v>
      </c>
    </row>
    <row r="142" spans="15:23" hidden="1" x14ac:dyDescent="0.2">
      <c r="O142" s="40">
        <f t="shared" si="21"/>
        <v>6</v>
      </c>
      <c r="P142" s="22">
        <f t="shared" si="22"/>
        <v>3</v>
      </c>
      <c r="Q142" s="40" t="str" cm="1">
        <f t="array" ref="Q142">IF(O142="","",INDEX($L$5:$L$31,O142))</f>
        <v>pop</v>
      </c>
      <c r="R142" s="22" t="str" cm="1">
        <f t="array" ref="R142">IF(P142="","",INDEX($N$5:$N$31,P142))</f>
        <v>chr</v>
      </c>
      <c r="S142" s="22" t="str">
        <f t="shared" si="16"/>
        <v>pop_chr</v>
      </c>
      <c r="T142" s="49" t="str">
        <f t="shared" si="17"/>
        <v>#' @rdname bbb_mmm</v>
      </c>
      <c r="U142" s="20" t="str">
        <f t="shared" si="18"/>
        <v>#' @export</v>
      </c>
      <c r="V142" s="21" t="str">
        <f t="shared" si="19"/>
        <v>pop_chr &lt;- function(x, ...) {bbb_mmm(x, 'pop', 'chr', ...)}</v>
      </c>
      <c r="W142" s="29" t="str">
        <f t="shared" si="20"/>
        <v>#' @rdname bbb_mmm
#' @export
pop_chr &lt;- function(x, ...) {bbb_mmm(x, 'pop', 'chr', ...)}</v>
      </c>
    </row>
    <row r="143" spans="15:23" hidden="1" x14ac:dyDescent="0.2">
      <c r="O143" s="40">
        <f t="shared" si="21"/>
        <v>6</v>
      </c>
      <c r="P143" s="22">
        <f t="shared" si="22"/>
        <v>4</v>
      </c>
      <c r="Q143" s="40" t="str" cm="1">
        <f t="array" ref="Q143">IF(O143="","",INDEX($L$5:$L$31,O143))</f>
        <v>pop</v>
      </c>
      <c r="R143" s="22" t="str" cm="1">
        <f t="array" ref="R143">IF(P143="","",INDEX($N$5:$N$31,P143))</f>
        <v>clr</v>
      </c>
      <c r="S143" s="22" t="str">
        <f t="shared" si="16"/>
        <v>pop_clr</v>
      </c>
      <c r="T143" s="49" t="str">
        <f t="shared" si="17"/>
        <v>#' @rdname bbb_mmm</v>
      </c>
      <c r="U143" s="20" t="str">
        <f t="shared" si="18"/>
        <v>#' @export</v>
      </c>
      <c r="V143" s="21" t="str">
        <f t="shared" si="19"/>
        <v>pop_clr &lt;- function(x, ...) {bbb_mmm(x, 'pop', 'clr', ...)}</v>
      </c>
      <c r="W143" s="29" t="str">
        <f t="shared" si="20"/>
        <v>#' @rdname bbb_mmm
#' @export
pop_clr &lt;- function(x, ...) {bbb_mmm(x, 'pop', 'clr', ...)}</v>
      </c>
    </row>
    <row r="144" spans="15:23" hidden="1" x14ac:dyDescent="0.2">
      <c r="O144" s="40">
        <f t="shared" si="21"/>
        <v>6</v>
      </c>
      <c r="P144" s="22">
        <f t="shared" si="22"/>
        <v>5</v>
      </c>
      <c r="Q144" s="40" t="str" cm="1">
        <f t="array" ref="Q144">IF(O144="","",INDEX($L$5:$L$31,O144))</f>
        <v>pop</v>
      </c>
      <c r="R144" s="22" t="str" cm="1">
        <f t="array" ref="R144">IF(P144="","",INDEX($N$5:$N$31,P144))</f>
        <v>evn</v>
      </c>
      <c r="S144" s="22" t="str">
        <f t="shared" si="16"/>
        <v>pop_evn</v>
      </c>
      <c r="T144" s="49" t="str">
        <f t="shared" si="17"/>
        <v>#' @rdname bbb_mmm</v>
      </c>
      <c r="U144" s="20" t="str">
        <f t="shared" si="18"/>
        <v>#' @export</v>
      </c>
      <c r="V144" s="21" t="str">
        <f t="shared" si="19"/>
        <v>pop_evn &lt;- function(x, ...) {bbb_mmm(x, 'pop', 'evn', ...)}</v>
      </c>
      <c r="W144" s="29" t="str">
        <f t="shared" si="20"/>
        <v>#' @rdname bbb_mmm
#' @export
pop_evn &lt;- function(x, ...) {bbb_mmm(x, 'pop', 'evn', ...)}</v>
      </c>
    </row>
    <row r="145" spans="15:23" hidden="1" x14ac:dyDescent="0.2">
      <c r="O145" s="40">
        <f t="shared" si="21"/>
        <v>6</v>
      </c>
      <c r="P145" s="22">
        <f t="shared" si="22"/>
        <v>6</v>
      </c>
      <c r="Q145" s="40" t="str" cm="1">
        <f t="array" ref="Q145">IF(O145="","",INDEX($L$5:$L$31,O145))</f>
        <v>pop</v>
      </c>
      <c r="R145" s="22" t="str" cm="1">
        <f t="array" ref="R145">IF(P145="","",INDEX($N$5:$N$31,P145))</f>
        <v>fac</v>
      </c>
      <c r="S145" s="22" t="str">
        <f t="shared" si="16"/>
        <v>pop_fac</v>
      </c>
      <c r="T145" s="49" t="str">
        <f t="shared" si="17"/>
        <v>#' @rdname bbb_mmm</v>
      </c>
      <c r="U145" s="20" t="str">
        <f t="shared" si="18"/>
        <v>#' @export</v>
      </c>
      <c r="V145" s="21" t="str">
        <f t="shared" si="19"/>
        <v>pop_fac &lt;- function(x, ...) {bbb_mmm(x, 'pop', 'fac', ...)}</v>
      </c>
      <c r="W145" s="29" t="str">
        <f t="shared" si="20"/>
        <v>#' @rdname bbb_mmm
#' @export
pop_fac &lt;- function(x, ...) {bbb_mmm(x, 'pop', 'fac', ...)}</v>
      </c>
    </row>
    <row r="146" spans="15:23" hidden="1" x14ac:dyDescent="0.2">
      <c r="O146" s="40">
        <f t="shared" si="21"/>
        <v>6</v>
      </c>
      <c r="P146" s="22">
        <f t="shared" si="22"/>
        <v>7</v>
      </c>
      <c r="Q146" s="40" t="str" cm="1">
        <f t="array" ref="Q146">IF(O146="","",INDEX($L$5:$L$31,O146))</f>
        <v>pop</v>
      </c>
      <c r="R146" s="22" t="str" cm="1">
        <f t="array" ref="R146">IF(P146="","",INDEX($N$5:$N$31,P146))</f>
        <v>frc</v>
      </c>
      <c r="S146" s="22" t="str">
        <f t="shared" si="16"/>
        <v>pop_frc</v>
      </c>
      <c r="T146" s="49" t="str">
        <f t="shared" si="17"/>
        <v>#' @rdname bbb_mmm</v>
      </c>
      <c r="U146" s="20" t="str">
        <f t="shared" si="18"/>
        <v>#' @export</v>
      </c>
      <c r="V146" s="21" t="str">
        <f t="shared" si="19"/>
        <v>pop_frc &lt;- function(x, ...) {bbb_mmm(x, 'pop', 'frc', ...)}</v>
      </c>
      <c r="W146" s="29" t="str">
        <f t="shared" si="20"/>
        <v>#' @rdname bbb_mmm
#' @export
pop_frc &lt;- function(x, ...) {bbb_mmm(x, 'pop', 'frc', ...)}</v>
      </c>
    </row>
    <row r="147" spans="15:23" hidden="1" x14ac:dyDescent="0.2">
      <c r="O147" s="40">
        <f t="shared" si="21"/>
        <v>6</v>
      </c>
      <c r="P147" s="22">
        <f t="shared" si="22"/>
        <v>8</v>
      </c>
      <c r="Q147" s="40" t="str" cm="1">
        <f t="array" ref="Q147">IF(O147="","",INDEX($L$5:$L$31,O147))</f>
        <v>pop</v>
      </c>
      <c r="R147" s="22" t="str" cm="1">
        <f t="array" ref="R147">IF(P147="","",INDEX($N$5:$N$31,P147))</f>
        <v>ind</v>
      </c>
      <c r="S147" s="22" t="str">
        <f t="shared" si="16"/>
        <v>pop_ind</v>
      </c>
      <c r="T147" s="49" t="str">
        <f t="shared" si="17"/>
        <v>#' @rdname bbb_mmm</v>
      </c>
      <c r="U147" s="20" t="str">
        <f t="shared" si="18"/>
        <v>#' @export</v>
      </c>
      <c r="V147" s="21" t="str">
        <f t="shared" si="19"/>
        <v>pop_ind &lt;- function(x, ...) {bbb_mmm(x, 'pop', 'ind', ...)}</v>
      </c>
      <c r="W147" s="29" t="str">
        <f t="shared" si="20"/>
        <v>#' @rdname bbb_mmm
#' @export
pop_ind &lt;- function(x, ...) {bbb_mmm(x, 'pop', 'ind', ...)}</v>
      </c>
    </row>
    <row r="148" spans="15:23" hidden="1" x14ac:dyDescent="0.2">
      <c r="O148" s="40">
        <f t="shared" si="21"/>
        <v>6</v>
      </c>
      <c r="P148" s="22">
        <f t="shared" si="22"/>
        <v>9</v>
      </c>
      <c r="Q148" s="40" t="str" cm="1">
        <f t="array" ref="Q148">IF(O148="","",INDEX($L$5:$L$31,O148))</f>
        <v>pop</v>
      </c>
      <c r="R148" s="22" t="str" cm="1">
        <f t="array" ref="R148">IF(P148="","",INDEX($N$5:$N$31,P148))</f>
        <v>lgl</v>
      </c>
      <c r="S148" s="22" t="str">
        <f t="shared" si="16"/>
        <v>pop_lgl</v>
      </c>
      <c r="T148" s="49" t="str">
        <f t="shared" si="17"/>
        <v>#' @rdname bbb_mmm</v>
      </c>
      <c r="U148" s="20" t="str">
        <f t="shared" si="18"/>
        <v>#' @export</v>
      </c>
      <c r="V148" s="21" t="str">
        <f t="shared" si="19"/>
        <v>pop_lgl &lt;- function(x, ...) {bbb_mmm(x, 'pop', 'lgl', ...)}</v>
      </c>
      <c r="W148" s="29" t="str">
        <f t="shared" si="20"/>
        <v>#' @rdname bbb_mmm
#' @export
pop_lgl &lt;- function(x, ...) {bbb_mmm(x, 'pop', 'lgl', ...)}</v>
      </c>
    </row>
    <row r="149" spans="15:23" hidden="1" x14ac:dyDescent="0.2">
      <c r="O149" s="40">
        <f t="shared" si="21"/>
        <v>6</v>
      </c>
      <c r="P149" s="22">
        <f t="shared" si="22"/>
        <v>10</v>
      </c>
      <c r="Q149" s="40" t="str" cm="1">
        <f t="array" ref="Q149">IF(O149="","",INDEX($L$5:$L$31,O149))</f>
        <v>pop</v>
      </c>
      <c r="R149" s="22" t="str" cm="1">
        <f t="array" ref="R149">IF(P149="","",INDEX($N$5:$N$31,P149))</f>
        <v>neg</v>
      </c>
      <c r="S149" s="22" t="str">
        <f t="shared" si="16"/>
        <v>pop_neg</v>
      </c>
      <c r="T149" s="49" t="str">
        <f t="shared" si="17"/>
        <v>#' @rdname bbb_mmm</v>
      </c>
      <c r="U149" s="20" t="str">
        <f t="shared" si="18"/>
        <v>#' @export</v>
      </c>
      <c r="V149" s="21" t="str">
        <f t="shared" si="19"/>
        <v>pop_neg &lt;- function(x, ...) {bbb_mmm(x, 'pop', 'neg', ...)}</v>
      </c>
      <c r="W149" s="29" t="str">
        <f t="shared" si="20"/>
        <v>#' @rdname bbb_mmm
#' @export
pop_neg &lt;- function(x, ...) {bbb_mmm(x, 'pop', 'neg', ...)}</v>
      </c>
    </row>
    <row r="150" spans="15:23" hidden="1" x14ac:dyDescent="0.2">
      <c r="O150" s="40">
        <f t="shared" si="21"/>
        <v>6</v>
      </c>
      <c r="P150" s="22">
        <f t="shared" si="22"/>
        <v>11</v>
      </c>
      <c r="Q150" s="40" t="str" cm="1">
        <f t="array" ref="Q150">IF(O150="","",INDEX($L$5:$L$31,O150))</f>
        <v>pop</v>
      </c>
      <c r="R150" s="22" t="str" cm="1">
        <f t="array" ref="R150">IF(P150="","",INDEX($N$5:$N$31,P150))</f>
        <v>ngw</v>
      </c>
      <c r="S150" s="22" t="str">
        <f t="shared" si="16"/>
        <v>pop_ngw</v>
      </c>
      <c r="T150" s="49" t="str">
        <f t="shared" si="17"/>
        <v>#' @rdname bbb_mmm</v>
      </c>
      <c r="U150" s="20" t="str">
        <f t="shared" si="18"/>
        <v>#' @export</v>
      </c>
      <c r="V150" s="21" t="str">
        <f t="shared" si="19"/>
        <v>pop_ngw &lt;- function(x, ...) {bbb_mmm(x, 'pop', 'ngw', ...)}</v>
      </c>
      <c r="W150" s="29" t="str">
        <f t="shared" si="20"/>
        <v>#' @rdname bbb_mmm
#' @export
pop_ngw &lt;- function(x, ...) {bbb_mmm(x, 'pop', 'ngw', ...)}</v>
      </c>
    </row>
    <row r="151" spans="15:23" hidden="1" x14ac:dyDescent="0.2">
      <c r="O151" s="40">
        <f t="shared" si="21"/>
        <v>6</v>
      </c>
      <c r="P151" s="22">
        <f t="shared" si="22"/>
        <v>12</v>
      </c>
      <c r="Q151" s="40" t="str" cm="1">
        <f t="array" ref="Q151">IF(O151="","",INDEX($L$5:$L$31,O151))</f>
        <v>pop</v>
      </c>
      <c r="R151" s="22" t="str" cm="1">
        <f t="array" ref="R151">IF(P151="","",INDEX($N$5:$N$31,P151))</f>
        <v>nng</v>
      </c>
      <c r="S151" s="22" t="str">
        <f t="shared" si="16"/>
        <v>pop_nng</v>
      </c>
      <c r="T151" s="49" t="str">
        <f t="shared" si="17"/>
        <v>#' @rdname bbb_mmm</v>
      </c>
      <c r="U151" s="20" t="str">
        <f t="shared" si="18"/>
        <v>#' @export</v>
      </c>
      <c r="V151" s="21" t="str">
        <f t="shared" si="19"/>
        <v>pop_nng &lt;- function(x, ...) {bbb_mmm(x, 'pop', 'nng', ...)}</v>
      </c>
      <c r="W151" s="29" t="str">
        <f t="shared" si="20"/>
        <v>#' @rdname bbb_mmm
#' @export
pop_nng &lt;- function(x, ...) {bbb_mmm(x, 'pop', 'nng', ...)}</v>
      </c>
    </row>
    <row r="152" spans="15:23" hidden="1" x14ac:dyDescent="0.2">
      <c r="O152" s="40">
        <f t="shared" si="21"/>
        <v>6</v>
      </c>
      <c r="P152" s="22">
        <f t="shared" si="22"/>
        <v>13</v>
      </c>
      <c r="Q152" s="40" t="str" cm="1">
        <f t="array" ref="Q152">IF(O152="","",INDEX($L$5:$L$31,O152))</f>
        <v>pop</v>
      </c>
      <c r="R152" s="22" t="str" cm="1">
        <f t="array" ref="R152">IF(P152="","",INDEX($N$5:$N$31,P152))</f>
        <v>nnw</v>
      </c>
      <c r="S152" s="22" t="str">
        <f t="shared" si="16"/>
        <v>pop_nnw</v>
      </c>
      <c r="T152" s="49" t="str">
        <f t="shared" si="17"/>
        <v>#' @rdname bbb_mmm</v>
      </c>
      <c r="U152" s="20" t="str">
        <f t="shared" si="18"/>
        <v>#' @export</v>
      </c>
      <c r="V152" s="21" t="str">
        <f t="shared" si="19"/>
        <v>pop_nnw &lt;- function(x, ...) {bbb_mmm(x, 'pop', 'nnw', ...)}</v>
      </c>
      <c r="W152" s="29" t="str">
        <f t="shared" si="20"/>
        <v>#' @rdname bbb_mmm
#' @export
pop_nnw &lt;- function(x, ...) {bbb_mmm(x, 'pop', 'nnw', ...)}</v>
      </c>
    </row>
    <row r="153" spans="15:23" hidden="1" x14ac:dyDescent="0.2">
      <c r="O153" s="40">
        <f t="shared" si="21"/>
        <v>6</v>
      </c>
      <c r="P153" s="22">
        <f t="shared" si="22"/>
        <v>14</v>
      </c>
      <c r="Q153" s="40" t="str" cm="1">
        <f t="array" ref="Q153">IF(O153="","",INDEX($L$5:$L$31,O153))</f>
        <v>pop</v>
      </c>
      <c r="R153" s="22" t="str" cm="1">
        <f t="array" ref="R153">IF(P153="","",INDEX($N$5:$N$31,P153))</f>
        <v>nps</v>
      </c>
      <c r="S153" s="22" t="str">
        <f t="shared" si="16"/>
        <v>pop_nps</v>
      </c>
      <c r="T153" s="49" t="str">
        <f t="shared" si="17"/>
        <v>#' @rdname bbb_mmm</v>
      </c>
      <c r="U153" s="20" t="str">
        <f t="shared" si="18"/>
        <v>#' @export</v>
      </c>
      <c r="V153" s="21" t="str">
        <f t="shared" si="19"/>
        <v>pop_nps &lt;- function(x, ...) {bbb_mmm(x, 'pop', 'nps', ...)}</v>
      </c>
      <c r="W153" s="29" t="str">
        <f t="shared" si="20"/>
        <v>#' @rdname bbb_mmm
#' @export
pop_nps &lt;- function(x, ...) {bbb_mmm(x, 'pop', 'nps', ...)}</v>
      </c>
    </row>
    <row r="154" spans="15:23" hidden="1" x14ac:dyDescent="0.2">
      <c r="O154" s="40">
        <f t="shared" si="21"/>
        <v>6</v>
      </c>
      <c r="P154" s="22">
        <f t="shared" si="22"/>
        <v>15</v>
      </c>
      <c r="Q154" s="40" t="str" cm="1">
        <f t="array" ref="Q154">IF(O154="","",INDEX($L$5:$L$31,O154))</f>
        <v>pop</v>
      </c>
      <c r="R154" s="22" t="str" cm="1">
        <f t="array" ref="R154">IF(P154="","",INDEX($N$5:$N$31,P154))</f>
        <v>npw</v>
      </c>
      <c r="S154" s="22" t="str">
        <f t="shared" si="16"/>
        <v>pop_npw</v>
      </c>
      <c r="T154" s="49" t="str">
        <f t="shared" si="17"/>
        <v>#' @rdname bbb_mmm</v>
      </c>
      <c r="U154" s="20" t="str">
        <f t="shared" si="18"/>
        <v>#' @export</v>
      </c>
      <c r="V154" s="21" t="str">
        <f t="shared" si="19"/>
        <v>pop_npw &lt;- function(x, ...) {bbb_mmm(x, 'pop', 'npw', ...)}</v>
      </c>
      <c r="W154" s="29" t="str">
        <f t="shared" si="20"/>
        <v>#' @rdname bbb_mmm
#' @export
pop_npw &lt;- function(x, ...) {bbb_mmm(x, 'pop', 'npw', ...)}</v>
      </c>
    </row>
    <row r="155" spans="15:23" hidden="1" x14ac:dyDescent="0.2">
      <c r="O155" s="40">
        <f t="shared" si="21"/>
        <v>6</v>
      </c>
      <c r="P155" s="22">
        <f t="shared" si="22"/>
        <v>16</v>
      </c>
      <c r="Q155" s="40" t="str" cm="1">
        <f t="array" ref="Q155">IF(O155="","",INDEX($L$5:$L$31,O155))</f>
        <v>pop</v>
      </c>
      <c r="R155" s="22" t="str" cm="1">
        <f t="array" ref="R155">IF(P155="","",INDEX($N$5:$N$31,P155))</f>
        <v>nst</v>
      </c>
      <c r="S155" s="22" t="str">
        <f t="shared" si="16"/>
        <v>pop_nst</v>
      </c>
      <c r="T155" s="49" t="str">
        <f t="shared" si="17"/>
        <v>#' @rdname bbb_mmm</v>
      </c>
      <c r="U155" s="20" t="str">
        <f t="shared" si="18"/>
        <v>#' @export</v>
      </c>
      <c r="V155" s="21" t="str">
        <f t="shared" si="19"/>
        <v>pop_nst &lt;- function(x, ...) {bbb_mmm(x, 'pop', 'nst', ...)}</v>
      </c>
      <c r="W155" s="29" t="str">
        <f t="shared" si="20"/>
        <v>#' @rdname bbb_mmm
#' @export
pop_nst &lt;- function(x, ...) {bbb_mmm(x, 'pop', 'nst', ...)}</v>
      </c>
    </row>
    <row r="156" spans="15:23" hidden="1" x14ac:dyDescent="0.2">
      <c r="O156" s="40">
        <f t="shared" si="21"/>
        <v>6</v>
      </c>
      <c r="P156" s="22">
        <f t="shared" si="22"/>
        <v>17</v>
      </c>
      <c r="Q156" s="40" t="str" cm="1">
        <f t="array" ref="Q156">IF(O156="","",INDEX($L$5:$L$31,O156))</f>
        <v>pop</v>
      </c>
      <c r="R156" s="22" t="str" cm="1">
        <f t="array" ref="R156">IF(P156="","",INDEX($N$5:$N$31,P156))</f>
        <v>num</v>
      </c>
      <c r="S156" s="22" t="str">
        <f t="shared" si="16"/>
        <v>pop_num</v>
      </c>
      <c r="T156" s="49" t="str">
        <f t="shared" si="17"/>
        <v>#' @rdname bbb_mmm</v>
      </c>
      <c r="U156" s="20" t="str">
        <f t="shared" si="18"/>
        <v>#' @export</v>
      </c>
      <c r="V156" s="21" t="str">
        <f t="shared" si="19"/>
        <v>pop_num &lt;- function(x, ...) {bbb_mmm(x, 'pop', 'num', ...)}</v>
      </c>
      <c r="W156" s="29" t="str">
        <f t="shared" si="20"/>
        <v>#' @rdname bbb_mmm
#' @export
pop_num &lt;- function(x, ...) {bbb_mmm(x, 'pop', 'num', ...)}</v>
      </c>
    </row>
    <row r="157" spans="15:23" hidden="1" x14ac:dyDescent="0.2">
      <c r="O157" s="40">
        <f t="shared" si="21"/>
        <v>6</v>
      </c>
      <c r="P157" s="22">
        <f t="shared" si="22"/>
        <v>18</v>
      </c>
      <c r="Q157" s="40" t="str" cm="1">
        <f t="array" ref="Q157">IF(O157="","",INDEX($L$5:$L$31,O157))</f>
        <v>pop</v>
      </c>
      <c r="R157" s="22" t="str" cm="1">
        <f t="array" ref="R157">IF(P157="","",INDEX($N$5:$N$31,P157))</f>
        <v>odd</v>
      </c>
      <c r="S157" s="22" t="str">
        <f t="shared" si="16"/>
        <v>pop_odd</v>
      </c>
      <c r="T157" s="49" t="str">
        <f t="shared" si="17"/>
        <v>#' @rdname bbb_mmm</v>
      </c>
      <c r="U157" s="20" t="str">
        <f t="shared" si="18"/>
        <v>#' @export</v>
      </c>
      <c r="V157" s="21" t="str">
        <f t="shared" si="19"/>
        <v>pop_odd &lt;- function(x, ...) {bbb_mmm(x, 'pop', 'odd', ...)}</v>
      </c>
      <c r="W157" s="29" t="str">
        <f t="shared" si="20"/>
        <v>#' @rdname bbb_mmm
#' @export
pop_odd &lt;- function(x, ...) {bbb_mmm(x, 'pop', 'odd', ...)}</v>
      </c>
    </row>
    <row r="158" spans="15:23" hidden="1" x14ac:dyDescent="0.2">
      <c r="O158" s="40">
        <f t="shared" si="21"/>
        <v>6</v>
      </c>
      <c r="P158" s="22">
        <f t="shared" si="22"/>
        <v>19</v>
      </c>
      <c r="Q158" s="40" t="str" cm="1">
        <f t="array" ref="Q158">IF(O158="","",INDEX($L$5:$L$31,O158))</f>
        <v>pop</v>
      </c>
      <c r="R158" s="22" t="str" cm="1">
        <f t="array" ref="R158">IF(P158="","",INDEX($N$5:$N$31,P158))</f>
        <v>ord</v>
      </c>
      <c r="S158" s="22" t="str">
        <f t="shared" si="16"/>
        <v>pop_ord</v>
      </c>
      <c r="T158" s="49" t="str">
        <f t="shared" si="17"/>
        <v>#' @rdname bbb_mmm</v>
      </c>
      <c r="U158" s="20" t="str">
        <f t="shared" si="18"/>
        <v>#' @export</v>
      </c>
      <c r="V158" s="21" t="str">
        <f t="shared" si="19"/>
        <v>pop_ord &lt;- function(x, ...) {bbb_mmm(x, 'pop', 'ord', ...)}</v>
      </c>
      <c r="W158" s="29" t="str">
        <f t="shared" si="20"/>
        <v>#' @rdname bbb_mmm
#' @export
pop_ord &lt;- function(x, ...) {bbb_mmm(x, 'pop', 'ord', ...)}</v>
      </c>
    </row>
    <row r="159" spans="15:23" hidden="1" x14ac:dyDescent="0.2">
      <c r="O159" s="40">
        <f t="shared" si="21"/>
        <v>6</v>
      </c>
      <c r="P159" s="22">
        <f t="shared" si="22"/>
        <v>20</v>
      </c>
      <c r="Q159" s="40" t="str" cm="1">
        <f t="array" ref="Q159">IF(O159="","",INDEX($L$5:$L$31,O159))</f>
        <v>pop</v>
      </c>
      <c r="R159" s="22" t="str" cm="1">
        <f t="array" ref="R159">IF(P159="","",INDEX($N$5:$N$31,P159))</f>
        <v>pct</v>
      </c>
      <c r="S159" s="22" t="str">
        <f t="shared" si="16"/>
        <v>pop_pct</v>
      </c>
      <c r="T159" s="49" t="str">
        <f t="shared" si="17"/>
        <v>#' @rdname bbb_mmm</v>
      </c>
      <c r="U159" s="20" t="str">
        <f t="shared" si="18"/>
        <v>#' @export</v>
      </c>
      <c r="V159" s="21" t="str">
        <f t="shared" si="19"/>
        <v>pop_pct &lt;- function(x, ...) {bbb_mmm(x, 'pop', 'pct', ...)}</v>
      </c>
      <c r="W159" s="29" t="str">
        <f t="shared" si="20"/>
        <v>#' @rdname bbb_mmm
#' @export
pop_pct &lt;- function(x, ...) {bbb_mmm(x, 'pop', 'pct', ...)}</v>
      </c>
    </row>
    <row r="160" spans="15:23" hidden="1" x14ac:dyDescent="0.2">
      <c r="O160" s="40">
        <f t="shared" si="21"/>
        <v>6</v>
      </c>
      <c r="P160" s="22">
        <f t="shared" si="22"/>
        <v>21</v>
      </c>
      <c r="Q160" s="40" t="str" cm="1">
        <f t="array" ref="Q160">IF(O160="","",INDEX($L$5:$L$31,O160))</f>
        <v>pop</v>
      </c>
      <c r="R160" s="22" t="str" cm="1">
        <f t="array" ref="R160">IF(P160="","",INDEX($N$5:$N$31,P160))</f>
        <v>pos</v>
      </c>
      <c r="S160" s="22" t="str">
        <f t="shared" si="16"/>
        <v>pop_pos</v>
      </c>
      <c r="T160" s="49" t="str">
        <f t="shared" si="17"/>
        <v>#' @rdname bbb_mmm</v>
      </c>
      <c r="U160" s="20" t="str">
        <f t="shared" si="18"/>
        <v>#' @export</v>
      </c>
      <c r="V160" s="21" t="str">
        <f t="shared" si="19"/>
        <v>pop_pos &lt;- function(x, ...) {bbb_mmm(x, 'pop', 'pos', ...)}</v>
      </c>
      <c r="W160" s="29" t="str">
        <f t="shared" si="20"/>
        <v>#' @rdname bbb_mmm
#' @export
pop_pos &lt;- function(x, ...) {bbb_mmm(x, 'pop', 'pos', ...)}</v>
      </c>
    </row>
    <row r="161" spans="15:23" hidden="1" x14ac:dyDescent="0.2">
      <c r="O161" s="40">
        <f t="shared" si="21"/>
        <v>6</v>
      </c>
      <c r="P161" s="22">
        <f t="shared" si="22"/>
        <v>22</v>
      </c>
      <c r="Q161" s="40" t="str" cm="1">
        <f t="array" ref="Q161">IF(O161="","",INDEX($L$5:$L$31,O161))</f>
        <v>pop</v>
      </c>
      <c r="R161" s="22" t="str" cm="1">
        <f t="array" ref="R161">IF(P161="","",INDEX($N$5:$N$31,P161))</f>
        <v>ppn</v>
      </c>
      <c r="S161" s="22" t="str">
        <f t="shared" si="16"/>
        <v>pop_ppn</v>
      </c>
      <c r="T161" s="49" t="str">
        <f t="shared" si="17"/>
        <v>#' @rdname bbb_mmm</v>
      </c>
      <c r="U161" s="20" t="str">
        <f t="shared" si="18"/>
        <v>#' @export</v>
      </c>
      <c r="V161" s="21" t="str">
        <f t="shared" si="19"/>
        <v>pop_ppn &lt;- function(x, ...) {bbb_mmm(x, 'pop', 'ppn', ...)}</v>
      </c>
      <c r="W161" s="29" t="str">
        <f t="shared" si="20"/>
        <v>#' @rdname bbb_mmm
#' @export
pop_ppn &lt;- function(x, ...) {bbb_mmm(x, 'pop', 'ppn', ...)}</v>
      </c>
    </row>
    <row r="162" spans="15:23" hidden="1" x14ac:dyDescent="0.2">
      <c r="O162" s="40">
        <f t="shared" si="21"/>
        <v>6</v>
      </c>
      <c r="P162" s="22">
        <f t="shared" si="22"/>
        <v>23</v>
      </c>
      <c r="Q162" s="40" t="str" cm="1">
        <f t="array" ref="Q162">IF(O162="","",INDEX($L$5:$L$31,O162))</f>
        <v>pop</v>
      </c>
      <c r="R162" s="22" t="str" cm="1">
        <f t="array" ref="R162">IF(P162="","",INDEX($N$5:$N$31,P162))</f>
        <v>psw</v>
      </c>
      <c r="S162" s="22" t="str">
        <f t="shared" si="16"/>
        <v>pop_psw</v>
      </c>
      <c r="T162" s="49" t="str">
        <f t="shared" si="17"/>
        <v>#' @rdname bbb_mmm</v>
      </c>
      <c r="U162" s="20" t="str">
        <f t="shared" si="18"/>
        <v>#' @export</v>
      </c>
      <c r="V162" s="21" t="str">
        <f t="shared" si="19"/>
        <v>pop_psw &lt;- function(x, ...) {bbb_mmm(x, 'pop', 'psw', ...)}</v>
      </c>
      <c r="W162" s="29" t="str">
        <f t="shared" si="20"/>
        <v>#' @rdname bbb_mmm
#' @export
pop_psw &lt;- function(x, ...) {bbb_mmm(x, 'pop', 'psw', ...)}</v>
      </c>
    </row>
    <row r="163" spans="15:23" hidden="1" x14ac:dyDescent="0.2">
      <c r="O163" s="40">
        <f t="shared" si="21"/>
        <v>6</v>
      </c>
      <c r="P163" s="22">
        <f t="shared" si="22"/>
        <v>24</v>
      </c>
      <c r="Q163" s="40" t="str" cm="1">
        <f t="array" ref="Q163">IF(O163="","",INDEX($L$5:$L$31,O163))</f>
        <v>pop</v>
      </c>
      <c r="R163" s="22" t="str" cm="1">
        <f t="array" ref="R163">IF(P163="","",INDEX($N$5:$N$31,P163))</f>
        <v>srt</v>
      </c>
      <c r="S163" s="22" t="str">
        <f t="shared" si="16"/>
        <v>pop_srt</v>
      </c>
      <c r="T163" s="49" t="str">
        <f t="shared" si="17"/>
        <v>#' @rdname bbb_mmm</v>
      </c>
      <c r="U163" s="20" t="str">
        <f t="shared" si="18"/>
        <v>#' @export</v>
      </c>
      <c r="V163" s="21" t="str">
        <f t="shared" si="19"/>
        <v>pop_srt &lt;- function(x, ...) {bbb_mmm(x, 'pop', 'srt', ...)}</v>
      </c>
      <c r="W163" s="29" t="str">
        <f t="shared" si="20"/>
        <v>#' @rdname bbb_mmm
#' @export
pop_srt &lt;- function(x, ...) {bbb_mmm(x, 'pop', 'srt', ...)}</v>
      </c>
    </row>
    <row r="164" spans="15:23" hidden="1" x14ac:dyDescent="0.2">
      <c r="O164" s="40">
        <f t="shared" si="21"/>
        <v>6</v>
      </c>
      <c r="P164" s="22">
        <f t="shared" si="22"/>
        <v>25</v>
      </c>
      <c r="Q164" s="40" t="str" cm="1">
        <f t="array" ref="Q164">IF(O164="","",INDEX($L$5:$L$31,O164))</f>
        <v>pop</v>
      </c>
      <c r="R164" s="22" t="str" cm="1">
        <f t="array" ref="R164">IF(P164="","",INDEX($N$5:$N$31,P164))</f>
        <v>str</v>
      </c>
      <c r="S164" s="22" t="str">
        <f t="shared" si="16"/>
        <v>pop_str</v>
      </c>
      <c r="T164" s="49" t="str">
        <f t="shared" si="17"/>
        <v>#' @rdname bbb_mmm</v>
      </c>
      <c r="U164" s="20" t="str">
        <f t="shared" si="18"/>
        <v>#' @export</v>
      </c>
      <c r="V164" s="21" t="str">
        <f t="shared" si="19"/>
        <v>pop_str &lt;- function(x, ...) {bbb_mmm(x, 'pop', 'str', ...)}</v>
      </c>
      <c r="W164" s="29" t="str">
        <f t="shared" si="20"/>
        <v>#' @rdname bbb_mmm
#' @export
pop_str &lt;- function(x, ...) {bbb_mmm(x, 'pop', 'str', ...)}</v>
      </c>
    </row>
    <row r="165" spans="15:23" hidden="1" x14ac:dyDescent="0.2">
      <c r="O165" s="40">
        <f t="shared" si="21"/>
        <v>6</v>
      </c>
      <c r="P165" s="22">
        <f t="shared" si="22"/>
        <v>26</v>
      </c>
      <c r="Q165" s="40" t="str" cm="1">
        <f t="array" ref="Q165">IF(O165="","",INDEX($L$5:$L$31,O165))</f>
        <v>pop</v>
      </c>
      <c r="R165" s="22" t="str" cm="1">
        <f t="array" ref="R165">IF(P165="","",INDEX($N$5:$N$31,P165))</f>
        <v>uno</v>
      </c>
      <c r="S165" s="22" t="str">
        <f t="shared" si="16"/>
        <v>pop_uno</v>
      </c>
      <c r="T165" s="49" t="str">
        <f t="shared" si="17"/>
        <v>#' @rdname bbb_mmm</v>
      </c>
      <c r="U165" s="20" t="str">
        <f t="shared" si="18"/>
        <v>#' @export</v>
      </c>
      <c r="V165" s="21" t="str">
        <f t="shared" si="19"/>
        <v>pop_uno &lt;- function(x, ...) {bbb_mmm(x, 'pop', 'uno', ...)}</v>
      </c>
      <c r="W165" s="29" t="str">
        <f t="shared" si="20"/>
        <v>#' @rdname bbb_mmm
#' @export
pop_uno &lt;- function(x, ...) {bbb_mmm(x, 'pop', 'uno', ...)}</v>
      </c>
    </row>
    <row r="166" spans="15:23" hidden="1" x14ac:dyDescent="0.2">
      <c r="O166" s="40">
        <f t="shared" si="21"/>
        <v>6</v>
      </c>
      <c r="P166" s="22">
        <f t="shared" si="22"/>
        <v>27</v>
      </c>
      <c r="Q166" s="40" t="str" cm="1">
        <f t="array" ref="Q166">IF(O166="","",INDEX($L$5:$L$31,O166))</f>
        <v>pop</v>
      </c>
      <c r="R166" s="22" t="str" cm="1">
        <f t="array" ref="R166">IF(P166="","",INDEX($N$5:$N$31,P166))</f>
        <v>whl</v>
      </c>
      <c r="S166" s="22" t="str">
        <f t="shared" si="16"/>
        <v>pop_whl</v>
      </c>
      <c r="T166" s="49" t="str">
        <f t="shared" si="17"/>
        <v>#' @rdname bbb_mmm</v>
      </c>
      <c r="U166" s="20" t="str">
        <f t="shared" si="18"/>
        <v>#' @export</v>
      </c>
      <c r="V166" s="21" t="str">
        <f t="shared" si="19"/>
        <v>pop_whl &lt;- function(x, ...) {bbb_mmm(x, 'pop', 'whl', ...)}</v>
      </c>
      <c r="W166" s="29" t="str">
        <f t="shared" si="20"/>
        <v>#' @rdname bbb_mmm
#' @export
pop_whl &lt;- function(x, ...) {bbb_mmm(x, 'pop', 'whl', ...)}</v>
      </c>
    </row>
    <row r="167" spans="15:23" hidden="1" x14ac:dyDescent="0.2">
      <c r="O167" s="40">
        <f t="shared" si="21"/>
        <v>7</v>
      </c>
      <c r="P167" s="22">
        <f t="shared" si="22"/>
        <v>1</v>
      </c>
      <c r="Q167" s="40" t="str" cm="1">
        <f t="array" ref="Q167">IF(O167="","",INDEX($L$5:$L$31,O167))</f>
        <v>rcr</v>
      </c>
      <c r="R167" s="22" t="str" cm="1">
        <f t="array" ref="R167">IF(P167="","",INDEX($N$5:$N$31,P167))</f>
        <v>ch1</v>
      </c>
      <c r="S167" s="22" t="str">
        <f t="shared" si="16"/>
        <v>rcr_ch1</v>
      </c>
      <c r="T167" s="49" t="str">
        <f t="shared" si="17"/>
        <v>#' @rdname bbb_mmm</v>
      </c>
      <c r="U167" s="20" t="str">
        <f t="shared" si="18"/>
        <v>#' @export</v>
      </c>
      <c r="V167" s="21" t="str">
        <f t="shared" si="19"/>
        <v>rcr_ch1 &lt;- function(x, ...) {bbb_mmm(x, 'rcr', 'ch1', ...)}</v>
      </c>
      <c r="W167" s="29" t="str">
        <f t="shared" si="20"/>
        <v>#' @rdname bbb_mmm
#' @export
rcr_ch1 &lt;- function(x, ...) {bbb_mmm(x, 'rcr', 'ch1', ...)}</v>
      </c>
    </row>
    <row r="168" spans="15:23" hidden="1" x14ac:dyDescent="0.2">
      <c r="O168" s="40">
        <f t="shared" si="21"/>
        <v>7</v>
      </c>
      <c r="P168" s="22">
        <f t="shared" si="22"/>
        <v>2</v>
      </c>
      <c r="Q168" s="40" t="str" cm="1">
        <f t="array" ref="Q168">IF(O168="","",INDEX($L$5:$L$31,O168))</f>
        <v>rcr</v>
      </c>
      <c r="R168" s="22" t="str" cm="1">
        <f t="array" ref="R168">IF(P168="","",INDEX($N$5:$N$31,P168))</f>
        <v>ch3</v>
      </c>
      <c r="S168" s="22" t="str">
        <f t="shared" si="16"/>
        <v>rcr_ch3</v>
      </c>
      <c r="T168" s="49" t="str">
        <f t="shared" si="17"/>
        <v>#' @rdname bbb_mmm</v>
      </c>
      <c r="U168" s="20" t="str">
        <f t="shared" si="18"/>
        <v>#' @export</v>
      </c>
      <c r="V168" s="21" t="str">
        <f t="shared" si="19"/>
        <v>rcr_ch3 &lt;- function(x, ...) {bbb_mmm(x, 'rcr', 'ch3', ...)}</v>
      </c>
      <c r="W168" s="29" t="str">
        <f t="shared" si="20"/>
        <v>#' @rdname bbb_mmm
#' @export
rcr_ch3 &lt;- function(x, ...) {bbb_mmm(x, 'rcr', 'ch3', ...)}</v>
      </c>
    </row>
    <row r="169" spans="15:23" hidden="1" x14ac:dyDescent="0.2">
      <c r="O169" s="40">
        <f t="shared" si="21"/>
        <v>7</v>
      </c>
      <c r="P169" s="22">
        <f t="shared" si="22"/>
        <v>3</v>
      </c>
      <c r="Q169" s="40" t="str" cm="1">
        <f t="array" ref="Q169">IF(O169="","",INDEX($L$5:$L$31,O169))</f>
        <v>rcr</v>
      </c>
      <c r="R169" s="22" t="str" cm="1">
        <f t="array" ref="R169">IF(P169="","",INDEX($N$5:$N$31,P169))</f>
        <v>chr</v>
      </c>
      <c r="S169" s="22" t="str">
        <f t="shared" si="16"/>
        <v>rcr_chr</v>
      </c>
      <c r="T169" s="49" t="str">
        <f t="shared" si="17"/>
        <v>#' @rdname bbb_mmm</v>
      </c>
      <c r="U169" s="20" t="str">
        <f t="shared" si="18"/>
        <v>#' @export</v>
      </c>
      <c r="V169" s="21" t="str">
        <f t="shared" si="19"/>
        <v>rcr_chr &lt;- function(x, ...) {bbb_mmm(x, 'rcr', 'chr', ...)}</v>
      </c>
      <c r="W169" s="29" t="str">
        <f t="shared" si="20"/>
        <v>#' @rdname bbb_mmm
#' @export
rcr_chr &lt;- function(x, ...) {bbb_mmm(x, 'rcr', 'chr', ...)}</v>
      </c>
    </row>
    <row r="170" spans="15:23" hidden="1" x14ac:dyDescent="0.2">
      <c r="O170" s="40">
        <f t="shared" si="21"/>
        <v>7</v>
      </c>
      <c r="P170" s="22">
        <f t="shared" si="22"/>
        <v>4</v>
      </c>
      <c r="Q170" s="40" t="str" cm="1">
        <f t="array" ref="Q170">IF(O170="","",INDEX($L$5:$L$31,O170))</f>
        <v>rcr</v>
      </c>
      <c r="R170" s="22" t="str" cm="1">
        <f t="array" ref="R170">IF(P170="","",INDEX($N$5:$N$31,P170))</f>
        <v>clr</v>
      </c>
      <c r="S170" s="22" t="str">
        <f t="shared" si="16"/>
        <v>rcr_clr</v>
      </c>
      <c r="T170" s="49" t="str">
        <f t="shared" si="17"/>
        <v>#' @rdname bbb_mmm</v>
      </c>
      <c r="U170" s="20" t="str">
        <f t="shared" si="18"/>
        <v>#' @export</v>
      </c>
      <c r="V170" s="21" t="str">
        <f t="shared" si="19"/>
        <v>rcr_clr &lt;- function(x, ...) {bbb_mmm(x, 'rcr', 'clr', ...)}</v>
      </c>
      <c r="W170" s="29" t="str">
        <f t="shared" si="20"/>
        <v>#' @rdname bbb_mmm
#' @export
rcr_clr &lt;- function(x, ...) {bbb_mmm(x, 'rcr', 'clr', ...)}</v>
      </c>
    </row>
    <row r="171" spans="15:23" hidden="1" x14ac:dyDescent="0.2">
      <c r="O171" s="40">
        <f t="shared" si="21"/>
        <v>7</v>
      </c>
      <c r="P171" s="22">
        <f t="shared" si="22"/>
        <v>5</v>
      </c>
      <c r="Q171" s="40" t="str" cm="1">
        <f t="array" ref="Q171">IF(O171="","",INDEX($L$5:$L$31,O171))</f>
        <v>rcr</v>
      </c>
      <c r="R171" s="22" t="str" cm="1">
        <f t="array" ref="R171">IF(P171="","",INDEX($N$5:$N$31,P171))</f>
        <v>evn</v>
      </c>
      <c r="S171" s="22" t="str">
        <f t="shared" si="16"/>
        <v>rcr_evn</v>
      </c>
      <c r="T171" s="49" t="str">
        <f t="shared" si="17"/>
        <v>#' @rdname bbb_mmm</v>
      </c>
      <c r="U171" s="20" t="str">
        <f t="shared" si="18"/>
        <v>#' @export</v>
      </c>
      <c r="V171" s="21" t="str">
        <f t="shared" si="19"/>
        <v>rcr_evn &lt;- function(x, ...) {bbb_mmm(x, 'rcr', 'evn', ...)}</v>
      </c>
      <c r="W171" s="29" t="str">
        <f t="shared" si="20"/>
        <v>#' @rdname bbb_mmm
#' @export
rcr_evn &lt;- function(x, ...) {bbb_mmm(x, 'rcr', 'evn', ...)}</v>
      </c>
    </row>
    <row r="172" spans="15:23" hidden="1" x14ac:dyDescent="0.2">
      <c r="O172" s="40">
        <f t="shared" si="21"/>
        <v>7</v>
      </c>
      <c r="P172" s="22">
        <f t="shared" si="22"/>
        <v>6</v>
      </c>
      <c r="Q172" s="40" t="str" cm="1">
        <f t="array" ref="Q172">IF(O172="","",INDEX($L$5:$L$31,O172))</f>
        <v>rcr</v>
      </c>
      <c r="R172" s="22" t="str" cm="1">
        <f t="array" ref="R172">IF(P172="","",INDEX($N$5:$N$31,P172))</f>
        <v>fac</v>
      </c>
      <c r="S172" s="22" t="str">
        <f t="shared" si="16"/>
        <v>rcr_fac</v>
      </c>
      <c r="T172" s="49" t="str">
        <f t="shared" si="17"/>
        <v>#' @rdname bbb_mmm</v>
      </c>
      <c r="U172" s="20" t="str">
        <f t="shared" si="18"/>
        <v>#' @export</v>
      </c>
      <c r="V172" s="21" t="str">
        <f t="shared" si="19"/>
        <v>rcr_fac &lt;- function(x, ...) {bbb_mmm(x, 'rcr', 'fac', ...)}</v>
      </c>
      <c r="W172" s="29" t="str">
        <f t="shared" si="20"/>
        <v>#' @rdname bbb_mmm
#' @export
rcr_fac &lt;- function(x, ...) {bbb_mmm(x, 'rcr', 'fac', ...)}</v>
      </c>
    </row>
    <row r="173" spans="15:23" hidden="1" x14ac:dyDescent="0.2">
      <c r="O173" s="40">
        <f t="shared" si="21"/>
        <v>7</v>
      </c>
      <c r="P173" s="22">
        <f t="shared" si="22"/>
        <v>7</v>
      </c>
      <c r="Q173" s="40" t="str" cm="1">
        <f t="array" ref="Q173">IF(O173="","",INDEX($L$5:$L$31,O173))</f>
        <v>rcr</v>
      </c>
      <c r="R173" s="22" t="str" cm="1">
        <f t="array" ref="R173">IF(P173="","",INDEX($N$5:$N$31,P173))</f>
        <v>frc</v>
      </c>
      <c r="S173" s="22" t="str">
        <f t="shared" si="16"/>
        <v>rcr_frc</v>
      </c>
      <c r="T173" s="49" t="str">
        <f t="shared" si="17"/>
        <v>#' @rdname bbb_mmm</v>
      </c>
      <c r="U173" s="20" t="str">
        <f t="shared" si="18"/>
        <v>#' @export</v>
      </c>
      <c r="V173" s="21" t="str">
        <f t="shared" si="19"/>
        <v>rcr_frc &lt;- function(x, ...) {bbb_mmm(x, 'rcr', 'frc', ...)}</v>
      </c>
      <c r="W173" s="29" t="str">
        <f t="shared" si="20"/>
        <v>#' @rdname bbb_mmm
#' @export
rcr_frc &lt;- function(x, ...) {bbb_mmm(x, 'rcr', 'frc', ...)}</v>
      </c>
    </row>
    <row r="174" spans="15:23" hidden="1" x14ac:dyDescent="0.2">
      <c r="O174" s="40">
        <f t="shared" si="21"/>
        <v>7</v>
      </c>
      <c r="P174" s="22">
        <f t="shared" si="22"/>
        <v>8</v>
      </c>
      <c r="Q174" s="40" t="str" cm="1">
        <f t="array" ref="Q174">IF(O174="","",INDEX($L$5:$L$31,O174))</f>
        <v>rcr</v>
      </c>
      <c r="R174" s="22" t="str" cm="1">
        <f t="array" ref="R174">IF(P174="","",INDEX($N$5:$N$31,P174))</f>
        <v>ind</v>
      </c>
      <c r="S174" s="22" t="str">
        <f t="shared" si="16"/>
        <v>rcr_ind</v>
      </c>
      <c r="T174" s="49" t="str">
        <f t="shared" si="17"/>
        <v>#' @rdname bbb_mmm</v>
      </c>
      <c r="U174" s="20" t="str">
        <f t="shared" si="18"/>
        <v>#' @export</v>
      </c>
      <c r="V174" s="21" t="str">
        <f t="shared" si="19"/>
        <v>rcr_ind &lt;- function(x, ...) {bbb_mmm(x, 'rcr', 'ind', ...)}</v>
      </c>
      <c r="W174" s="29" t="str">
        <f t="shared" si="20"/>
        <v>#' @rdname bbb_mmm
#' @export
rcr_ind &lt;- function(x, ...) {bbb_mmm(x, 'rcr', 'ind', ...)}</v>
      </c>
    </row>
    <row r="175" spans="15:23" hidden="1" x14ac:dyDescent="0.2">
      <c r="O175" s="40">
        <f t="shared" si="21"/>
        <v>7</v>
      </c>
      <c r="P175" s="22">
        <f t="shared" si="22"/>
        <v>9</v>
      </c>
      <c r="Q175" s="40" t="str" cm="1">
        <f t="array" ref="Q175">IF(O175="","",INDEX($L$5:$L$31,O175))</f>
        <v>rcr</v>
      </c>
      <c r="R175" s="22" t="str" cm="1">
        <f t="array" ref="R175">IF(P175="","",INDEX($N$5:$N$31,P175))</f>
        <v>lgl</v>
      </c>
      <c r="S175" s="22" t="str">
        <f t="shared" si="16"/>
        <v>rcr_lgl</v>
      </c>
      <c r="T175" s="49" t="str">
        <f t="shared" si="17"/>
        <v>#' @rdname bbb_mmm</v>
      </c>
      <c r="U175" s="20" t="str">
        <f t="shared" si="18"/>
        <v>#' @export</v>
      </c>
      <c r="V175" s="21" t="str">
        <f t="shared" si="19"/>
        <v>rcr_lgl &lt;- function(x, ...) {bbb_mmm(x, 'rcr', 'lgl', ...)}</v>
      </c>
      <c r="W175" s="29" t="str">
        <f t="shared" si="20"/>
        <v>#' @rdname bbb_mmm
#' @export
rcr_lgl &lt;- function(x, ...) {bbb_mmm(x, 'rcr', 'lgl', ...)}</v>
      </c>
    </row>
    <row r="176" spans="15:23" hidden="1" x14ac:dyDescent="0.2">
      <c r="O176" s="40">
        <f t="shared" si="21"/>
        <v>7</v>
      </c>
      <c r="P176" s="22">
        <f t="shared" si="22"/>
        <v>10</v>
      </c>
      <c r="Q176" s="40" t="str" cm="1">
        <f t="array" ref="Q176">IF(O176="","",INDEX($L$5:$L$31,O176))</f>
        <v>rcr</v>
      </c>
      <c r="R176" s="22" t="str" cm="1">
        <f t="array" ref="R176">IF(P176="","",INDEX($N$5:$N$31,P176))</f>
        <v>neg</v>
      </c>
      <c r="S176" s="22" t="str">
        <f t="shared" si="16"/>
        <v>rcr_neg</v>
      </c>
      <c r="T176" s="49" t="str">
        <f t="shared" si="17"/>
        <v>#' @rdname bbb_mmm</v>
      </c>
      <c r="U176" s="20" t="str">
        <f t="shared" si="18"/>
        <v>#' @export</v>
      </c>
      <c r="V176" s="21" t="str">
        <f t="shared" si="19"/>
        <v>rcr_neg &lt;- function(x, ...) {bbb_mmm(x, 'rcr', 'neg', ...)}</v>
      </c>
      <c r="W176" s="29" t="str">
        <f t="shared" si="20"/>
        <v>#' @rdname bbb_mmm
#' @export
rcr_neg &lt;- function(x, ...) {bbb_mmm(x, 'rcr', 'neg', ...)}</v>
      </c>
    </row>
    <row r="177" spans="15:23" hidden="1" x14ac:dyDescent="0.2">
      <c r="O177" s="40">
        <f t="shared" si="21"/>
        <v>7</v>
      </c>
      <c r="P177" s="22">
        <f t="shared" si="22"/>
        <v>11</v>
      </c>
      <c r="Q177" s="40" t="str" cm="1">
        <f t="array" ref="Q177">IF(O177="","",INDEX($L$5:$L$31,O177))</f>
        <v>rcr</v>
      </c>
      <c r="R177" s="22" t="str" cm="1">
        <f t="array" ref="R177">IF(P177="","",INDEX($N$5:$N$31,P177))</f>
        <v>ngw</v>
      </c>
      <c r="S177" s="22" t="str">
        <f t="shared" si="16"/>
        <v>rcr_ngw</v>
      </c>
      <c r="T177" s="49" t="str">
        <f t="shared" si="17"/>
        <v>#' @rdname bbb_mmm</v>
      </c>
      <c r="U177" s="20" t="str">
        <f t="shared" si="18"/>
        <v>#' @export</v>
      </c>
      <c r="V177" s="21" t="str">
        <f t="shared" si="19"/>
        <v>rcr_ngw &lt;- function(x, ...) {bbb_mmm(x, 'rcr', 'ngw', ...)}</v>
      </c>
      <c r="W177" s="29" t="str">
        <f t="shared" si="20"/>
        <v>#' @rdname bbb_mmm
#' @export
rcr_ngw &lt;- function(x, ...) {bbb_mmm(x, 'rcr', 'ngw', ...)}</v>
      </c>
    </row>
    <row r="178" spans="15:23" hidden="1" x14ac:dyDescent="0.2">
      <c r="O178" s="40">
        <f t="shared" si="21"/>
        <v>7</v>
      </c>
      <c r="P178" s="22">
        <f t="shared" si="22"/>
        <v>12</v>
      </c>
      <c r="Q178" s="40" t="str" cm="1">
        <f t="array" ref="Q178">IF(O178="","",INDEX($L$5:$L$31,O178))</f>
        <v>rcr</v>
      </c>
      <c r="R178" s="22" t="str" cm="1">
        <f t="array" ref="R178">IF(P178="","",INDEX($N$5:$N$31,P178))</f>
        <v>nng</v>
      </c>
      <c r="S178" s="22" t="str">
        <f t="shared" si="16"/>
        <v>rcr_nng</v>
      </c>
      <c r="T178" s="49" t="str">
        <f t="shared" si="17"/>
        <v>#' @rdname bbb_mmm</v>
      </c>
      <c r="U178" s="20" t="str">
        <f t="shared" si="18"/>
        <v>#' @export</v>
      </c>
      <c r="V178" s="21" t="str">
        <f t="shared" si="19"/>
        <v>rcr_nng &lt;- function(x, ...) {bbb_mmm(x, 'rcr', 'nng', ...)}</v>
      </c>
      <c r="W178" s="29" t="str">
        <f t="shared" si="20"/>
        <v>#' @rdname bbb_mmm
#' @export
rcr_nng &lt;- function(x, ...) {bbb_mmm(x, 'rcr', 'nng', ...)}</v>
      </c>
    </row>
    <row r="179" spans="15:23" hidden="1" x14ac:dyDescent="0.2">
      <c r="O179" s="40">
        <f t="shared" si="21"/>
        <v>7</v>
      </c>
      <c r="P179" s="22">
        <f t="shared" si="22"/>
        <v>13</v>
      </c>
      <c r="Q179" s="40" t="str" cm="1">
        <f t="array" ref="Q179">IF(O179="","",INDEX($L$5:$L$31,O179))</f>
        <v>rcr</v>
      </c>
      <c r="R179" s="22" t="str" cm="1">
        <f t="array" ref="R179">IF(P179="","",INDEX($N$5:$N$31,P179))</f>
        <v>nnw</v>
      </c>
      <c r="S179" s="22" t="str">
        <f t="shared" si="16"/>
        <v>rcr_nnw</v>
      </c>
      <c r="T179" s="49" t="str">
        <f t="shared" si="17"/>
        <v>#' @rdname bbb_mmm</v>
      </c>
      <c r="U179" s="20" t="str">
        <f t="shared" si="18"/>
        <v>#' @export</v>
      </c>
      <c r="V179" s="21" t="str">
        <f t="shared" si="19"/>
        <v>rcr_nnw &lt;- function(x, ...) {bbb_mmm(x, 'rcr', 'nnw', ...)}</v>
      </c>
      <c r="W179" s="29" t="str">
        <f t="shared" si="20"/>
        <v>#' @rdname bbb_mmm
#' @export
rcr_nnw &lt;- function(x, ...) {bbb_mmm(x, 'rcr', 'nnw', ...)}</v>
      </c>
    </row>
    <row r="180" spans="15:23" hidden="1" x14ac:dyDescent="0.2">
      <c r="O180" s="40">
        <f t="shared" si="21"/>
        <v>7</v>
      </c>
      <c r="P180" s="22">
        <f t="shared" si="22"/>
        <v>14</v>
      </c>
      <c r="Q180" s="40" t="str" cm="1">
        <f t="array" ref="Q180">IF(O180="","",INDEX($L$5:$L$31,O180))</f>
        <v>rcr</v>
      </c>
      <c r="R180" s="22" t="str" cm="1">
        <f t="array" ref="R180">IF(P180="","",INDEX($N$5:$N$31,P180))</f>
        <v>nps</v>
      </c>
      <c r="S180" s="22" t="str">
        <f t="shared" si="16"/>
        <v>rcr_nps</v>
      </c>
      <c r="T180" s="49" t="str">
        <f t="shared" si="17"/>
        <v>#' @rdname bbb_mmm</v>
      </c>
      <c r="U180" s="20" t="str">
        <f t="shared" si="18"/>
        <v>#' @export</v>
      </c>
      <c r="V180" s="21" t="str">
        <f t="shared" si="19"/>
        <v>rcr_nps &lt;- function(x, ...) {bbb_mmm(x, 'rcr', 'nps', ...)}</v>
      </c>
      <c r="W180" s="29" t="str">
        <f t="shared" si="20"/>
        <v>#' @rdname bbb_mmm
#' @export
rcr_nps &lt;- function(x, ...) {bbb_mmm(x, 'rcr', 'nps', ...)}</v>
      </c>
    </row>
    <row r="181" spans="15:23" hidden="1" x14ac:dyDescent="0.2">
      <c r="O181" s="40">
        <f t="shared" si="21"/>
        <v>7</v>
      </c>
      <c r="P181" s="22">
        <f t="shared" si="22"/>
        <v>15</v>
      </c>
      <c r="Q181" s="40" t="str" cm="1">
        <f t="array" ref="Q181">IF(O181="","",INDEX($L$5:$L$31,O181))</f>
        <v>rcr</v>
      </c>
      <c r="R181" s="22" t="str" cm="1">
        <f t="array" ref="R181">IF(P181="","",INDEX($N$5:$N$31,P181))</f>
        <v>npw</v>
      </c>
      <c r="S181" s="22" t="str">
        <f t="shared" si="16"/>
        <v>rcr_npw</v>
      </c>
      <c r="T181" s="49" t="str">
        <f t="shared" si="17"/>
        <v>#' @rdname bbb_mmm</v>
      </c>
      <c r="U181" s="20" t="str">
        <f t="shared" si="18"/>
        <v>#' @export</v>
      </c>
      <c r="V181" s="21" t="str">
        <f t="shared" si="19"/>
        <v>rcr_npw &lt;- function(x, ...) {bbb_mmm(x, 'rcr', 'npw', ...)}</v>
      </c>
      <c r="W181" s="29" t="str">
        <f t="shared" si="20"/>
        <v>#' @rdname bbb_mmm
#' @export
rcr_npw &lt;- function(x, ...) {bbb_mmm(x, 'rcr', 'npw', ...)}</v>
      </c>
    </row>
    <row r="182" spans="15:23" hidden="1" x14ac:dyDescent="0.2">
      <c r="O182" s="40">
        <f t="shared" si="21"/>
        <v>7</v>
      </c>
      <c r="P182" s="22">
        <f t="shared" si="22"/>
        <v>16</v>
      </c>
      <c r="Q182" s="40" t="str" cm="1">
        <f t="array" ref="Q182">IF(O182="","",INDEX($L$5:$L$31,O182))</f>
        <v>rcr</v>
      </c>
      <c r="R182" s="22" t="str" cm="1">
        <f t="array" ref="R182">IF(P182="","",INDEX($N$5:$N$31,P182))</f>
        <v>nst</v>
      </c>
      <c r="S182" s="22" t="str">
        <f t="shared" si="16"/>
        <v>rcr_nst</v>
      </c>
      <c r="T182" s="49" t="str">
        <f t="shared" si="17"/>
        <v>#' @rdname bbb_mmm</v>
      </c>
      <c r="U182" s="20" t="str">
        <f t="shared" si="18"/>
        <v>#' @export</v>
      </c>
      <c r="V182" s="21" t="str">
        <f t="shared" si="19"/>
        <v>rcr_nst &lt;- function(x, ...) {bbb_mmm(x, 'rcr', 'nst', ...)}</v>
      </c>
      <c r="W182" s="29" t="str">
        <f t="shared" si="20"/>
        <v>#' @rdname bbb_mmm
#' @export
rcr_nst &lt;- function(x, ...) {bbb_mmm(x, 'rcr', 'nst', ...)}</v>
      </c>
    </row>
    <row r="183" spans="15:23" hidden="1" x14ac:dyDescent="0.2">
      <c r="O183" s="40">
        <f t="shared" si="21"/>
        <v>7</v>
      </c>
      <c r="P183" s="22">
        <f t="shared" si="22"/>
        <v>17</v>
      </c>
      <c r="Q183" s="40" t="str" cm="1">
        <f t="array" ref="Q183">IF(O183="","",INDEX($L$5:$L$31,O183))</f>
        <v>rcr</v>
      </c>
      <c r="R183" s="22" t="str" cm="1">
        <f t="array" ref="R183">IF(P183="","",INDEX($N$5:$N$31,P183))</f>
        <v>num</v>
      </c>
      <c r="S183" s="22" t="str">
        <f t="shared" si="16"/>
        <v>rcr_num</v>
      </c>
      <c r="T183" s="49" t="str">
        <f t="shared" si="17"/>
        <v>#' @rdname bbb_mmm</v>
      </c>
      <c r="U183" s="20" t="str">
        <f t="shared" si="18"/>
        <v>#' @export</v>
      </c>
      <c r="V183" s="21" t="str">
        <f t="shared" si="19"/>
        <v>rcr_num &lt;- function(x, ...) {bbb_mmm(x, 'rcr', 'num', ...)}</v>
      </c>
      <c r="W183" s="29" t="str">
        <f t="shared" si="20"/>
        <v>#' @rdname bbb_mmm
#' @export
rcr_num &lt;- function(x, ...) {bbb_mmm(x, 'rcr', 'num', ...)}</v>
      </c>
    </row>
    <row r="184" spans="15:23" hidden="1" x14ac:dyDescent="0.2">
      <c r="O184" s="40">
        <f t="shared" si="21"/>
        <v>7</v>
      </c>
      <c r="P184" s="22">
        <f t="shared" si="22"/>
        <v>18</v>
      </c>
      <c r="Q184" s="40" t="str" cm="1">
        <f t="array" ref="Q184">IF(O184="","",INDEX($L$5:$L$31,O184))</f>
        <v>rcr</v>
      </c>
      <c r="R184" s="22" t="str" cm="1">
        <f t="array" ref="R184">IF(P184="","",INDEX($N$5:$N$31,P184))</f>
        <v>odd</v>
      </c>
      <c r="S184" s="22" t="str">
        <f t="shared" si="16"/>
        <v>rcr_odd</v>
      </c>
      <c r="T184" s="49" t="str">
        <f t="shared" si="17"/>
        <v>#' @rdname bbb_mmm</v>
      </c>
      <c r="U184" s="20" t="str">
        <f t="shared" si="18"/>
        <v>#' @export</v>
      </c>
      <c r="V184" s="21" t="str">
        <f t="shared" si="19"/>
        <v>rcr_odd &lt;- function(x, ...) {bbb_mmm(x, 'rcr', 'odd', ...)}</v>
      </c>
      <c r="W184" s="29" t="str">
        <f t="shared" si="20"/>
        <v>#' @rdname bbb_mmm
#' @export
rcr_odd &lt;- function(x, ...) {bbb_mmm(x, 'rcr', 'odd', ...)}</v>
      </c>
    </row>
    <row r="185" spans="15:23" hidden="1" x14ac:dyDescent="0.2">
      <c r="O185" s="40">
        <f t="shared" si="21"/>
        <v>7</v>
      </c>
      <c r="P185" s="22">
        <f t="shared" si="22"/>
        <v>19</v>
      </c>
      <c r="Q185" s="40" t="str" cm="1">
        <f t="array" ref="Q185">IF(O185="","",INDEX($L$5:$L$31,O185))</f>
        <v>rcr</v>
      </c>
      <c r="R185" s="22" t="str" cm="1">
        <f t="array" ref="R185">IF(P185="","",INDEX($N$5:$N$31,P185))</f>
        <v>ord</v>
      </c>
      <c r="S185" s="22" t="str">
        <f t="shared" si="16"/>
        <v>rcr_ord</v>
      </c>
      <c r="T185" s="49" t="str">
        <f t="shared" si="17"/>
        <v>#' @rdname bbb_mmm</v>
      </c>
      <c r="U185" s="20" t="str">
        <f t="shared" si="18"/>
        <v>#' @export</v>
      </c>
      <c r="V185" s="21" t="str">
        <f t="shared" si="19"/>
        <v>rcr_ord &lt;- function(x, ...) {bbb_mmm(x, 'rcr', 'ord', ...)}</v>
      </c>
      <c r="W185" s="29" t="str">
        <f t="shared" si="20"/>
        <v>#' @rdname bbb_mmm
#' @export
rcr_ord &lt;- function(x, ...) {bbb_mmm(x, 'rcr', 'ord', ...)}</v>
      </c>
    </row>
    <row r="186" spans="15:23" hidden="1" x14ac:dyDescent="0.2">
      <c r="O186" s="40">
        <f t="shared" si="21"/>
        <v>7</v>
      </c>
      <c r="P186" s="22">
        <f t="shared" si="22"/>
        <v>20</v>
      </c>
      <c r="Q186" s="40" t="str" cm="1">
        <f t="array" ref="Q186">IF(O186="","",INDEX($L$5:$L$31,O186))</f>
        <v>rcr</v>
      </c>
      <c r="R186" s="22" t="str" cm="1">
        <f t="array" ref="R186">IF(P186="","",INDEX($N$5:$N$31,P186))</f>
        <v>pct</v>
      </c>
      <c r="S186" s="22" t="str">
        <f t="shared" si="16"/>
        <v>rcr_pct</v>
      </c>
      <c r="T186" s="49" t="str">
        <f t="shared" si="17"/>
        <v>#' @rdname bbb_mmm</v>
      </c>
      <c r="U186" s="20" t="str">
        <f t="shared" si="18"/>
        <v>#' @export</v>
      </c>
      <c r="V186" s="21" t="str">
        <f t="shared" si="19"/>
        <v>rcr_pct &lt;- function(x, ...) {bbb_mmm(x, 'rcr', 'pct', ...)}</v>
      </c>
      <c r="W186" s="29" t="str">
        <f t="shared" si="20"/>
        <v>#' @rdname bbb_mmm
#' @export
rcr_pct &lt;- function(x, ...) {bbb_mmm(x, 'rcr', 'pct', ...)}</v>
      </c>
    </row>
    <row r="187" spans="15:23" hidden="1" x14ac:dyDescent="0.2">
      <c r="O187" s="40">
        <f t="shared" si="21"/>
        <v>7</v>
      </c>
      <c r="P187" s="22">
        <f t="shared" si="22"/>
        <v>21</v>
      </c>
      <c r="Q187" s="40" t="str" cm="1">
        <f t="array" ref="Q187">IF(O187="","",INDEX($L$5:$L$31,O187))</f>
        <v>rcr</v>
      </c>
      <c r="R187" s="22" t="str" cm="1">
        <f t="array" ref="R187">IF(P187="","",INDEX($N$5:$N$31,P187))</f>
        <v>pos</v>
      </c>
      <c r="S187" s="22" t="str">
        <f t="shared" si="16"/>
        <v>rcr_pos</v>
      </c>
      <c r="T187" s="49" t="str">
        <f t="shared" si="17"/>
        <v>#' @rdname bbb_mmm</v>
      </c>
      <c r="U187" s="20" t="str">
        <f t="shared" si="18"/>
        <v>#' @export</v>
      </c>
      <c r="V187" s="21" t="str">
        <f t="shared" si="19"/>
        <v>rcr_pos &lt;- function(x, ...) {bbb_mmm(x, 'rcr', 'pos', ...)}</v>
      </c>
      <c r="W187" s="29" t="str">
        <f t="shared" si="20"/>
        <v>#' @rdname bbb_mmm
#' @export
rcr_pos &lt;- function(x, ...) {bbb_mmm(x, 'rcr', 'pos', ...)}</v>
      </c>
    </row>
    <row r="188" spans="15:23" hidden="1" x14ac:dyDescent="0.2">
      <c r="O188" s="40">
        <f t="shared" si="21"/>
        <v>7</v>
      </c>
      <c r="P188" s="22">
        <f t="shared" si="22"/>
        <v>22</v>
      </c>
      <c r="Q188" s="40" t="str" cm="1">
        <f t="array" ref="Q188">IF(O188="","",INDEX($L$5:$L$31,O188))</f>
        <v>rcr</v>
      </c>
      <c r="R188" s="22" t="str" cm="1">
        <f t="array" ref="R188">IF(P188="","",INDEX($N$5:$N$31,P188))</f>
        <v>ppn</v>
      </c>
      <c r="S188" s="22" t="str">
        <f t="shared" si="16"/>
        <v>rcr_ppn</v>
      </c>
      <c r="T188" s="49" t="str">
        <f t="shared" si="17"/>
        <v>#' @rdname bbb_mmm</v>
      </c>
      <c r="U188" s="20" t="str">
        <f t="shared" si="18"/>
        <v>#' @export</v>
      </c>
      <c r="V188" s="21" t="str">
        <f t="shared" si="19"/>
        <v>rcr_ppn &lt;- function(x, ...) {bbb_mmm(x, 'rcr', 'ppn', ...)}</v>
      </c>
      <c r="W188" s="29" t="str">
        <f t="shared" si="20"/>
        <v>#' @rdname bbb_mmm
#' @export
rcr_ppn &lt;- function(x, ...) {bbb_mmm(x, 'rcr', 'ppn', ...)}</v>
      </c>
    </row>
    <row r="189" spans="15:23" hidden="1" x14ac:dyDescent="0.2">
      <c r="O189" s="40">
        <f t="shared" si="21"/>
        <v>7</v>
      </c>
      <c r="P189" s="22">
        <f t="shared" si="22"/>
        <v>23</v>
      </c>
      <c r="Q189" s="40" t="str" cm="1">
        <f t="array" ref="Q189">IF(O189="","",INDEX($L$5:$L$31,O189))</f>
        <v>rcr</v>
      </c>
      <c r="R189" s="22" t="str" cm="1">
        <f t="array" ref="R189">IF(P189="","",INDEX($N$5:$N$31,P189))</f>
        <v>psw</v>
      </c>
      <c r="S189" s="22" t="str">
        <f t="shared" si="16"/>
        <v>rcr_psw</v>
      </c>
      <c r="T189" s="49" t="str">
        <f t="shared" si="17"/>
        <v>#' @rdname bbb_mmm</v>
      </c>
      <c r="U189" s="20" t="str">
        <f t="shared" si="18"/>
        <v>#' @export</v>
      </c>
      <c r="V189" s="21" t="str">
        <f t="shared" si="19"/>
        <v>rcr_psw &lt;- function(x, ...) {bbb_mmm(x, 'rcr', 'psw', ...)}</v>
      </c>
      <c r="W189" s="29" t="str">
        <f t="shared" si="20"/>
        <v>#' @rdname bbb_mmm
#' @export
rcr_psw &lt;- function(x, ...) {bbb_mmm(x, 'rcr', 'psw', ...)}</v>
      </c>
    </row>
    <row r="190" spans="15:23" hidden="1" x14ac:dyDescent="0.2">
      <c r="O190" s="40">
        <f t="shared" si="21"/>
        <v>7</v>
      </c>
      <c r="P190" s="22">
        <f t="shared" si="22"/>
        <v>24</v>
      </c>
      <c r="Q190" s="40" t="str" cm="1">
        <f t="array" ref="Q190">IF(O190="","",INDEX($L$5:$L$31,O190))</f>
        <v>rcr</v>
      </c>
      <c r="R190" s="22" t="str" cm="1">
        <f t="array" ref="R190">IF(P190="","",INDEX($N$5:$N$31,P190))</f>
        <v>srt</v>
      </c>
      <c r="S190" s="22" t="str">
        <f t="shared" si="16"/>
        <v>rcr_srt</v>
      </c>
      <c r="T190" s="49" t="str">
        <f t="shared" si="17"/>
        <v>#' @rdname bbb_mmm</v>
      </c>
      <c r="U190" s="20" t="str">
        <f t="shared" si="18"/>
        <v>#' @export</v>
      </c>
      <c r="V190" s="21" t="str">
        <f t="shared" si="19"/>
        <v>rcr_srt &lt;- function(x, ...) {bbb_mmm(x, 'rcr', 'srt', ...)}</v>
      </c>
      <c r="W190" s="29" t="str">
        <f t="shared" si="20"/>
        <v>#' @rdname bbb_mmm
#' @export
rcr_srt &lt;- function(x, ...) {bbb_mmm(x, 'rcr', 'srt', ...)}</v>
      </c>
    </row>
    <row r="191" spans="15:23" hidden="1" x14ac:dyDescent="0.2">
      <c r="O191" s="40">
        <f t="shared" si="21"/>
        <v>7</v>
      </c>
      <c r="P191" s="22">
        <f t="shared" si="22"/>
        <v>25</v>
      </c>
      <c r="Q191" s="40" t="str" cm="1">
        <f t="array" ref="Q191">IF(O191="","",INDEX($L$5:$L$31,O191))</f>
        <v>rcr</v>
      </c>
      <c r="R191" s="22" t="str" cm="1">
        <f t="array" ref="R191">IF(P191="","",INDEX($N$5:$N$31,P191))</f>
        <v>str</v>
      </c>
      <c r="S191" s="22" t="str">
        <f t="shared" si="16"/>
        <v>rcr_str</v>
      </c>
      <c r="T191" s="49" t="str">
        <f t="shared" si="17"/>
        <v>#' @rdname bbb_mmm</v>
      </c>
      <c r="U191" s="20" t="str">
        <f t="shared" si="18"/>
        <v>#' @export</v>
      </c>
      <c r="V191" s="21" t="str">
        <f t="shared" si="19"/>
        <v>rcr_str &lt;- function(x, ...) {bbb_mmm(x, 'rcr', 'str', ...)}</v>
      </c>
      <c r="W191" s="29" t="str">
        <f t="shared" si="20"/>
        <v>#' @rdname bbb_mmm
#' @export
rcr_str &lt;- function(x, ...) {bbb_mmm(x, 'rcr', 'str', ...)}</v>
      </c>
    </row>
    <row r="192" spans="15:23" hidden="1" x14ac:dyDescent="0.2">
      <c r="O192" s="40">
        <f t="shared" si="21"/>
        <v>7</v>
      </c>
      <c r="P192" s="22">
        <f t="shared" si="22"/>
        <v>26</v>
      </c>
      <c r="Q192" s="40" t="str" cm="1">
        <f t="array" ref="Q192">IF(O192="","",INDEX($L$5:$L$31,O192))</f>
        <v>rcr</v>
      </c>
      <c r="R192" s="22" t="str" cm="1">
        <f t="array" ref="R192">IF(P192="","",INDEX($N$5:$N$31,P192))</f>
        <v>uno</v>
      </c>
      <c r="S192" s="22" t="str">
        <f t="shared" si="16"/>
        <v>rcr_uno</v>
      </c>
      <c r="T192" s="49" t="str">
        <f t="shared" si="17"/>
        <v>#' @rdname bbb_mmm</v>
      </c>
      <c r="U192" s="20" t="str">
        <f t="shared" si="18"/>
        <v>#' @export</v>
      </c>
      <c r="V192" s="21" t="str">
        <f t="shared" si="19"/>
        <v>rcr_uno &lt;- function(x, ...) {bbb_mmm(x, 'rcr', 'uno', ...)}</v>
      </c>
      <c r="W192" s="29" t="str">
        <f t="shared" si="20"/>
        <v>#' @rdname bbb_mmm
#' @export
rcr_uno &lt;- function(x, ...) {bbb_mmm(x, 'rcr', 'uno', ...)}</v>
      </c>
    </row>
    <row r="193" spans="15:23" hidden="1" x14ac:dyDescent="0.2">
      <c r="O193" s="40">
        <f t="shared" si="21"/>
        <v>7</v>
      </c>
      <c r="P193" s="22">
        <f t="shared" si="22"/>
        <v>27</v>
      </c>
      <c r="Q193" s="40" t="str" cm="1">
        <f t="array" ref="Q193">IF(O193="","",INDEX($L$5:$L$31,O193))</f>
        <v>rcr</v>
      </c>
      <c r="R193" s="22" t="str" cm="1">
        <f t="array" ref="R193">IF(P193="","",INDEX($N$5:$N$31,P193))</f>
        <v>whl</v>
      </c>
      <c r="S193" s="22" t="str">
        <f t="shared" si="16"/>
        <v>rcr_whl</v>
      </c>
      <c r="T193" s="49" t="str">
        <f t="shared" si="17"/>
        <v>#' @rdname bbb_mmm</v>
      </c>
      <c r="U193" s="20" t="str">
        <f t="shared" si="18"/>
        <v>#' @export</v>
      </c>
      <c r="V193" s="21" t="str">
        <f t="shared" si="19"/>
        <v>rcr_whl &lt;- function(x, ...) {bbb_mmm(x, 'rcr', 'whl', ...)}</v>
      </c>
      <c r="W193" s="29" t="str">
        <f t="shared" si="20"/>
        <v>#' @rdname bbb_mmm
#' @export
rcr_whl &lt;- function(x, ...) {bbb_mmm(x, 'rcr', 'whl', ...)}</v>
      </c>
    </row>
    <row r="194" spans="15:23" hidden="1" x14ac:dyDescent="0.2">
      <c r="O194" s="40" t="str">
        <f t="shared" si="21"/>
        <v/>
      </c>
      <c r="P194" s="22" t="str">
        <f t="shared" si="22"/>
        <v/>
      </c>
      <c r="Q194" s="40" t="str" cm="1">
        <f t="array" ref="Q194">IF(O194="","",INDEX($L$5:$L$31,O194))</f>
        <v/>
      </c>
      <c r="R194" s="22" t="str" cm="1">
        <f t="array" ref="R194">IF(P194="","",INDEX($N$5:$N$31,P194))</f>
        <v/>
      </c>
      <c r="S194" s="22" t="str">
        <f t="shared" si="16"/>
        <v/>
      </c>
      <c r="T194" s="49" t="str">
        <f t="shared" si="17"/>
        <v/>
      </c>
      <c r="U194" s="20" t="str">
        <f t="shared" si="18"/>
        <v/>
      </c>
      <c r="V194" s="21" t="str">
        <f t="shared" si="19"/>
        <v/>
      </c>
      <c r="W194" s="29" t="str">
        <f t="shared" si="20"/>
        <v/>
      </c>
    </row>
    <row r="195" spans="15:23" hidden="1" x14ac:dyDescent="0.2">
      <c r="O195" s="40" t="str">
        <f t="shared" si="21"/>
        <v/>
      </c>
      <c r="P195" s="22" t="str">
        <f t="shared" si="22"/>
        <v/>
      </c>
      <c r="Q195" s="40" t="str" cm="1">
        <f t="array" ref="Q195">IF(O195="","",INDEX($L$5:$L$31,O195))</f>
        <v/>
      </c>
      <c r="R195" s="22" t="str" cm="1">
        <f t="array" ref="R195">IF(P195="","",INDEX($N$5:$N$31,P195))</f>
        <v/>
      </c>
      <c r="S195" s="22" t="str">
        <f t="shared" si="16"/>
        <v/>
      </c>
      <c r="T195" s="49" t="str">
        <f t="shared" si="17"/>
        <v/>
      </c>
      <c r="U195" s="20" t="str">
        <f t="shared" si="18"/>
        <v/>
      </c>
      <c r="V195" s="21" t="str">
        <f t="shared" si="19"/>
        <v/>
      </c>
      <c r="W195" s="29" t="str">
        <f t="shared" si="20"/>
        <v/>
      </c>
    </row>
    <row r="196" spans="15:23" hidden="1" x14ac:dyDescent="0.2">
      <c r="O196" s="40" t="str">
        <f t="shared" si="21"/>
        <v/>
      </c>
      <c r="P196" s="22" t="str">
        <f t="shared" si="22"/>
        <v/>
      </c>
      <c r="Q196" s="40" t="str" cm="1">
        <f t="array" ref="Q196">IF(O196="","",INDEX($L$5:$L$31,O196))</f>
        <v/>
      </c>
      <c r="R196" s="22" t="str" cm="1">
        <f t="array" ref="R196">IF(P196="","",INDEX($N$5:$N$31,P196))</f>
        <v/>
      </c>
      <c r="S196" s="22" t="str">
        <f t="shared" si="16"/>
        <v/>
      </c>
      <c r="T196" s="49" t="str">
        <f t="shared" si="17"/>
        <v/>
      </c>
      <c r="U196" s="20" t="str">
        <f t="shared" si="18"/>
        <v/>
      </c>
      <c r="V196" s="21" t="str">
        <f t="shared" si="19"/>
        <v/>
      </c>
      <c r="W196" s="29" t="str">
        <f t="shared" si="20"/>
        <v/>
      </c>
    </row>
    <row r="197" spans="15:23" hidden="1" x14ac:dyDescent="0.2">
      <c r="O197" s="40" t="str">
        <f t="shared" si="21"/>
        <v/>
      </c>
      <c r="P197" s="22" t="str">
        <f t="shared" si="22"/>
        <v/>
      </c>
      <c r="Q197" s="40" t="str" cm="1">
        <f t="array" ref="Q197">IF(O197="","",INDEX($L$5:$L$31,O197))</f>
        <v/>
      </c>
      <c r="R197" s="22" t="str" cm="1">
        <f t="array" ref="R197">IF(P197="","",INDEX($N$5:$N$31,P197))</f>
        <v/>
      </c>
      <c r="S197" s="22" t="str">
        <f t="shared" si="16"/>
        <v/>
      </c>
      <c r="T197" s="49" t="str">
        <f t="shared" si="17"/>
        <v/>
      </c>
      <c r="U197" s="20" t="str">
        <f t="shared" si="18"/>
        <v/>
      </c>
      <c r="V197" s="21" t="str">
        <f t="shared" si="19"/>
        <v/>
      </c>
      <c r="W197" s="29" t="str">
        <f t="shared" si="20"/>
        <v/>
      </c>
    </row>
    <row r="198" spans="15:23" hidden="1" x14ac:dyDescent="0.2">
      <c r="O198" s="40" t="str">
        <f t="shared" si="21"/>
        <v/>
      </c>
      <c r="P198" s="22" t="str">
        <f t="shared" si="22"/>
        <v/>
      </c>
      <c r="Q198" s="40" t="str" cm="1">
        <f t="array" ref="Q198">IF(O198="","",INDEX($L$5:$L$31,O198))</f>
        <v/>
      </c>
      <c r="R198" s="22" t="str" cm="1">
        <f t="array" ref="R198">IF(P198="","",INDEX($N$5:$N$31,P198))</f>
        <v/>
      </c>
      <c r="S198" s="22" t="str">
        <f t="shared" ref="S198:S220" si="23">IF(O198="","",Q198&amp;"_"&amp;R198)</f>
        <v/>
      </c>
      <c r="T198" s="49" t="str">
        <f t="shared" ref="T198:T220" si="24">IF(S198="","","#' @rdname "&amp;S$3)</f>
        <v/>
      </c>
      <c r="U198" s="20" t="str">
        <f t="shared" ref="U198:U220" si="25">IF(S198="","","#' @export")</f>
        <v/>
      </c>
      <c r="V198" s="21" t="str">
        <f t="shared" ref="V198:V220" si="26">IF(S198="","",S198&amp;" &lt;- function(x, ...) {"&amp;$S$3&amp;"(x, '"&amp;Q198&amp;"', '"&amp;R198&amp;"', ...)}")</f>
        <v/>
      </c>
      <c r="W198" s="29" t="str">
        <f t="shared" ref="W198:W220" si="27">_xlfn.TEXTJOIN("
",TRUE,T198:V198)</f>
        <v/>
      </c>
    </row>
    <row r="199" spans="15:23" hidden="1" x14ac:dyDescent="0.2">
      <c r="O199" s="40" t="str">
        <f t="shared" ref="O199:O220" si="28">IF(O198="","",IF(P198&lt;$N$4,O198,IF(O198=L$4,"",O198+1)))</f>
        <v/>
      </c>
      <c r="P199" s="22" t="str">
        <f t="shared" ref="P199:P220" si="29">IF(O199="","",IF(P198&lt;$N$4,P198+1,1))</f>
        <v/>
      </c>
      <c r="Q199" s="40" t="str" cm="1">
        <f t="array" ref="Q199">IF(O199="","",INDEX($L$5:$L$31,O199))</f>
        <v/>
      </c>
      <c r="R199" s="22" t="str" cm="1">
        <f t="array" ref="R199">IF(P199="","",INDEX($N$5:$N$31,P199))</f>
        <v/>
      </c>
      <c r="S199" s="22" t="str">
        <f t="shared" si="23"/>
        <v/>
      </c>
      <c r="T199" s="49" t="str">
        <f t="shared" si="24"/>
        <v/>
      </c>
      <c r="U199" s="20" t="str">
        <f t="shared" si="25"/>
        <v/>
      </c>
      <c r="V199" s="21" t="str">
        <f t="shared" si="26"/>
        <v/>
      </c>
      <c r="W199" s="29" t="str">
        <f t="shared" si="27"/>
        <v/>
      </c>
    </row>
    <row r="200" spans="15:23" hidden="1" x14ac:dyDescent="0.2">
      <c r="O200" s="40" t="str">
        <f t="shared" si="28"/>
        <v/>
      </c>
      <c r="P200" s="22" t="str">
        <f t="shared" si="29"/>
        <v/>
      </c>
      <c r="Q200" s="40" t="str" cm="1">
        <f t="array" ref="Q200">IF(O200="","",INDEX($L$5:$L$31,O200))</f>
        <v/>
      </c>
      <c r="R200" s="22" t="str" cm="1">
        <f t="array" ref="R200">IF(P200="","",INDEX($N$5:$N$31,P200))</f>
        <v/>
      </c>
      <c r="S200" s="22" t="str">
        <f t="shared" si="23"/>
        <v/>
      </c>
      <c r="T200" s="49" t="str">
        <f t="shared" si="24"/>
        <v/>
      </c>
      <c r="U200" s="20" t="str">
        <f t="shared" si="25"/>
        <v/>
      </c>
      <c r="V200" s="21" t="str">
        <f t="shared" si="26"/>
        <v/>
      </c>
      <c r="W200" s="29" t="str">
        <f t="shared" si="27"/>
        <v/>
      </c>
    </row>
    <row r="201" spans="15:23" hidden="1" x14ac:dyDescent="0.2">
      <c r="O201" s="40" t="str">
        <f t="shared" si="28"/>
        <v/>
      </c>
      <c r="P201" s="22" t="str">
        <f t="shared" si="29"/>
        <v/>
      </c>
      <c r="Q201" s="40" t="str" cm="1">
        <f t="array" ref="Q201">IF(O201="","",INDEX($L$5:$L$31,O201))</f>
        <v/>
      </c>
      <c r="R201" s="22" t="str" cm="1">
        <f t="array" ref="R201">IF(P201="","",INDEX($N$5:$N$31,P201))</f>
        <v/>
      </c>
      <c r="S201" s="22" t="str">
        <f t="shared" si="23"/>
        <v/>
      </c>
      <c r="T201" s="49" t="str">
        <f t="shared" si="24"/>
        <v/>
      </c>
      <c r="U201" s="20" t="str">
        <f t="shared" si="25"/>
        <v/>
      </c>
      <c r="V201" s="21" t="str">
        <f t="shared" si="26"/>
        <v/>
      </c>
      <c r="W201" s="29" t="str">
        <f t="shared" si="27"/>
        <v/>
      </c>
    </row>
    <row r="202" spans="15:23" hidden="1" x14ac:dyDescent="0.2">
      <c r="O202" s="40" t="str">
        <f t="shared" si="28"/>
        <v/>
      </c>
      <c r="P202" s="22" t="str">
        <f t="shared" si="29"/>
        <v/>
      </c>
      <c r="Q202" s="40" t="str" cm="1">
        <f t="array" ref="Q202">IF(O202="","",INDEX($L$5:$L$31,O202))</f>
        <v/>
      </c>
      <c r="R202" s="22" t="str" cm="1">
        <f t="array" ref="R202">IF(P202="","",INDEX($N$5:$N$31,P202))</f>
        <v/>
      </c>
      <c r="S202" s="22" t="str">
        <f t="shared" si="23"/>
        <v/>
      </c>
      <c r="T202" s="49" t="str">
        <f t="shared" si="24"/>
        <v/>
      </c>
      <c r="U202" s="20" t="str">
        <f t="shared" si="25"/>
        <v/>
      </c>
      <c r="V202" s="21" t="str">
        <f t="shared" si="26"/>
        <v/>
      </c>
      <c r="W202" s="29" t="str">
        <f t="shared" si="27"/>
        <v/>
      </c>
    </row>
    <row r="203" spans="15:23" hidden="1" x14ac:dyDescent="0.2">
      <c r="O203" s="40" t="str">
        <f t="shared" si="28"/>
        <v/>
      </c>
      <c r="P203" s="22" t="str">
        <f t="shared" si="29"/>
        <v/>
      </c>
      <c r="Q203" s="40" t="str" cm="1">
        <f t="array" ref="Q203">IF(O203="","",INDEX($L$5:$L$31,O203))</f>
        <v/>
      </c>
      <c r="R203" s="22" t="str" cm="1">
        <f t="array" ref="R203">IF(P203="","",INDEX($N$5:$N$31,P203))</f>
        <v/>
      </c>
      <c r="S203" s="22" t="str">
        <f t="shared" si="23"/>
        <v/>
      </c>
      <c r="T203" s="49" t="str">
        <f t="shared" si="24"/>
        <v/>
      </c>
      <c r="U203" s="20" t="str">
        <f t="shared" si="25"/>
        <v/>
      </c>
      <c r="V203" s="21" t="str">
        <f t="shared" si="26"/>
        <v/>
      </c>
      <c r="W203" s="29" t="str">
        <f t="shared" si="27"/>
        <v/>
      </c>
    </row>
    <row r="204" spans="15:23" hidden="1" x14ac:dyDescent="0.2">
      <c r="O204" s="40" t="str">
        <f t="shared" si="28"/>
        <v/>
      </c>
      <c r="P204" s="22" t="str">
        <f t="shared" si="29"/>
        <v/>
      </c>
      <c r="Q204" s="40" t="str" cm="1">
        <f t="array" ref="Q204">IF(O204="","",INDEX($L$5:$L$31,O204))</f>
        <v/>
      </c>
      <c r="R204" s="22" t="str" cm="1">
        <f t="array" ref="R204">IF(P204="","",INDEX($N$5:$N$31,P204))</f>
        <v/>
      </c>
      <c r="S204" s="22" t="str">
        <f t="shared" si="23"/>
        <v/>
      </c>
      <c r="T204" s="49" t="str">
        <f t="shared" si="24"/>
        <v/>
      </c>
      <c r="U204" s="20" t="str">
        <f t="shared" si="25"/>
        <v/>
      </c>
      <c r="V204" s="21" t="str">
        <f t="shared" si="26"/>
        <v/>
      </c>
      <c r="W204" s="29" t="str">
        <f t="shared" si="27"/>
        <v/>
      </c>
    </row>
    <row r="205" spans="15:23" hidden="1" x14ac:dyDescent="0.2">
      <c r="O205" s="40" t="str">
        <f t="shared" si="28"/>
        <v/>
      </c>
      <c r="P205" s="22" t="str">
        <f t="shared" si="29"/>
        <v/>
      </c>
      <c r="Q205" s="40" t="str" cm="1">
        <f t="array" ref="Q205">IF(O205="","",INDEX($L$5:$L$31,O205))</f>
        <v/>
      </c>
      <c r="R205" s="22" t="str" cm="1">
        <f t="array" ref="R205">IF(P205="","",INDEX($N$5:$N$31,P205))</f>
        <v/>
      </c>
      <c r="S205" s="22" t="str">
        <f t="shared" si="23"/>
        <v/>
      </c>
      <c r="T205" s="49" t="str">
        <f t="shared" si="24"/>
        <v/>
      </c>
      <c r="U205" s="20" t="str">
        <f t="shared" si="25"/>
        <v/>
      </c>
      <c r="V205" s="21" t="str">
        <f t="shared" si="26"/>
        <v/>
      </c>
      <c r="W205" s="29" t="str">
        <f t="shared" si="27"/>
        <v/>
      </c>
    </row>
    <row r="206" spans="15:23" hidden="1" x14ac:dyDescent="0.2">
      <c r="O206" s="40" t="str">
        <f t="shared" si="28"/>
        <v/>
      </c>
      <c r="P206" s="22" t="str">
        <f t="shared" si="29"/>
        <v/>
      </c>
      <c r="Q206" s="40" t="str" cm="1">
        <f t="array" ref="Q206">IF(O206="","",INDEX($L$5:$L$31,O206))</f>
        <v/>
      </c>
      <c r="R206" s="22" t="str" cm="1">
        <f t="array" ref="R206">IF(P206="","",INDEX($N$5:$N$31,P206))</f>
        <v/>
      </c>
      <c r="S206" s="22" t="str">
        <f t="shared" si="23"/>
        <v/>
      </c>
      <c r="T206" s="49" t="str">
        <f t="shared" si="24"/>
        <v/>
      </c>
      <c r="U206" s="20" t="str">
        <f t="shared" si="25"/>
        <v/>
      </c>
      <c r="V206" s="21" t="str">
        <f t="shared" si="26"/>
        <v/>
      </c>
      <c r="W206" s="29" t="str">
        <f t="shared" si="27"/>
        <v/>
      </c>
    </row>
    <row r="207" spans="15:23" hidden="1" x14ac:dyDescent="0.2">
      <c r="O207" s="40" t="str">
        <f t="shared" si="28"/>
        <v/>
      </c>
      <c r="P207" s="22" t="str">
        <f t="shared" si="29"/>
        <v/>
      </c>
      <c r="Q207" s="40" t="str" cm="1">
        <f t="array" ref="Q207">IF(O207="","",INDEX($L$5:$L$31,O207))</f>
        <v/>
      </c>
      <c r="R207" s="22" t="str" cm="1">
        <f t="array" ref="R207">IF(P207="","",INDEX($N$5:$N$31,P207))</f>
        <v/>
      </c>
      <c r="S207" s="22" t="str">
        <f t="shared" si="23"/>
        <v/>
      </c>
      <c r="T207" s="49" t="str">
        <f t="shared" si="24"/>
        <v/>
      </c>
      <c r="U207" s="20" t="str">
        <f t="shared" si="25"/>
        <v/>
      </c>
      <c r="V207" s="21" t="str">
        <f t="shared" si="26"/>
        <v/>
      </c>
      <c r="W207" s="29" t="str">
        <f t="shared" si="27"/>
        <v/>
      </c>
    </row>
    <row r="208" spans="15:23" hidden="1" x14ac:dyDescent="0.2">
      <c r="O208" s="40" t="str">
        <f t="shared" si="28"/>
        <v/>
      </c>
      <c r="P208" s="22" t="str">
        <f t="shared" si="29"/>
        <v/>
      </c>
      <c r="Q208" s="40" t="str" cm="1">
        <f t="array" ref="Q208">IF(O208="","",INDEX($L$5:$L$31,O208))</f>
        <v/>
      </c>
      <c r="R208" s="22" t="str" cm="1">
        <f t="array" ref="R208">IF(P208="","",INDEX($N$5:$N$31,P208))</f>
        <v/>
      </c>
      <c r="S208" s="22" t="str">
        <f t="shared" si="23"/>
        <v/>
      </c>
      <c r="T208" s="49" t="str">
        <f t="shared" si="24"/>
        <v/>
      </c>
      <c r="U208" s="20" t="str">
        <f t="shared" si="25"/>
        <v/>
      </c>
      <c r="V208" s="21" t="str">
        <f t="shared" si="26"/>
        <v/>
      </c>
      <c r="W208" s="29" t="str">
        <f t="shared" si="27"/>
        <v/>
      </c>
    </row>
    <row r="209" spans="15:24" hidden="1" x14ac:dyDescent="0.2">
      <c r="O209" s="40" t="str">
        <f t="shared" si="28"/>
        <v/>
      </c>
      <c r="P209" s="22" t="str">
        <f t="shared" si="29"/>
        <v/>
      </c>
      <c r="Q209" s="40" t="str" cm="1">
        <f t="array" ref="Q209">IF(O209="","",INDEX($L$5:$L$31,O209))</f>
        <v/>
      </c>
      <c r="R209" s="22" t="str" cm="1">
        <f t="array" ref="R209">IF(P209="","",INDEX($N$5:$N$31,P209))</f>
        <v/>
      </c>
      <c r="S209" s="22" t="str">
        <f t="shared" si="23"/>
        <v/>
      </c>
      <c r="T209" s="49" t="str">
        <f t="shared" si="24"/>
        <v/>
      </c>
      <c r="U209" s="20" t="str">
        <f t="shared" si="25"/>
        <v/>
      </c>
      <c r="V209" s="21" t="str">
        <f t="shared" si="26"/>
        <v/>
      </c>
      <c r="W209" s="29" t="str">
        <f t="shared" si="27"/>
        <v/>
      </c>
    </row>
    <row r="210" spans="15:24" hidden="1" x14ac:dyDescent="0.2">
      <c r="O210" s="40" t="str">
        <f t="shared" si="28"/>
        <v/>
      </c>
      <c r="P210" s="22" t="str">
        <f t="shared" si="29"/>
        <v/>
      </c>
      <c r="Q210" s="40" t="str" cm="1">
        <f t="array" ref="Q210">IF(O210="","",INDEX($L$5:$L$31,O210))</f>
        <v/>
      </c>
      <c r="R210" s="22" t="str" cm="1">
        <f t="array" ref="R210">IF(P210="","",INDEX($N$5:$N$31,P210))</f>
        <v/>
      </c>
      <c r="S210" s="22" t="str">
        <f t="shared" si="23"/>
        <v/>
      </c>
      <c r="T210" s="49" t="str">
        <f t="shared" si="24"/>
        <v/>
      </c>
      <c r="U210" s="20" t="str">
        <f t="shared" si="25"/>
        <v/>
      </c>
      <c r="V210" s="21" t="str">
        <f t="shared" si="26"/>
        <v/>
      </c>
      <c r="W210" s="29" t="str">
        <f t="shared" si="27"/>
        <v/>
      </c>
    </row>
    <row r="211" spans="15:24" hidden="1" x14ac:dyDescent="0.2">
      <c r="O211" s="40" t="str">
        <f t="shared" si="28"/>
        <v/>
      </c>
      <c r="P211" s="22" t="str">
        <f t="shared" si="29"/>
        <v/>
      </c>
      <c r="Q211" s="40" t="str" cm="1">
        <f t="array" ref="Q211">IF(O211="","",INDEX($L$5:$L$31,O211))</f>
        <v/>
      </c>
      <c r="R211" s="22" t="str" cm="1">
        <f t="array" ref="R211">IF(P211="","",INDEX($N$5:$N$31,P211))</f>
        <v/>
      </c>
      <c r="S211" s="22" t="str">
        <f t="shared" si="23"/>
        <v/>
      </c>
      <c r="T211" s="49" t="str">
        <f t="shared" si="24"/>
        <v/>
      </c>
      <c r="U211" s="20" t="str">
        <f t="shared" si="25"/>
        <v/>
      </c>
      <c r="V211" s="21" t="str">
        <f t="shared" si="26"/>
        <v/>
      </c>
      <c r="W211" s="29" t="str">
        <f t="shared" si="27"/>
        <v/>
      </c>
    </row>
    <row r="212" spans="15:24" hidden="1" x14ac:dyDescent="0.2">
      <c r="O212" s="40" t="str">
        <f t="shared" si="28"/>
        <v/>
      </c>
      <c r="P212" s="22" t="str">
        <f t="shared" si="29"/>
        <v/>
      </c>
      <c r="Q212" s="40" t="str" cm="1">
        <f t="array" ref="Q212">IF(O212="","",INDEX($L$5:$L$31,O212))</f>
        <v/>
      </c>
      <c r="R212" s="22" t="str" cm="1">
        <f t="array" ref="R212">IF(P212="","",INDEX($N$5:$N$31,P212))</f>
        <v/>
      </c>
      <c r="S212" s="22" t="str">
        <f t="shared" si="23"/>
        <v/>
      </c>
      <c r="T212" s="49" t="str">
        <f t="shared" si="24"/>
        <v/>
      </c>
      <c r="U212" s="20" t="str">
        <f t="shared" si="25"/>
        <v/>
      </c>
      <c r="V212" s="21" t="str">
        <f t="shared" si="26"/>
        <v/>
      </c>
      <c r="W212" s="29" t="str">
        <f t="shared" si="27"/>
        <v/>
      </c>
    </row>
    <row r="213" spans="15:24" hidden="1" x14ac:dyDescent="0.2">
      <c r="O213" s="40" t="str">
        <f t="shared" si="28"/>
        <v/>
      </c>
      <c r="P213" s="22" t="str">
        <f t="shared" si="29"/>
        <v/>
      </c>
      <c r="Q213" s="40" t="str" cm="1">
        <f t="array" ref="Q213">IF(O213="","",INDEX($L$5:$L$31,O213))</f>
        <v/>
      </c>
      <c r="R213" s="22" t="str" cm="1">
        <f t="array" ref="R213">IF(P213="","",INDEX($N$5:$N$31,P213))</f>
        <v/>
      </c>
      <c r="S213" s="22" t="str">
        <f t="shared" si="23"/>
        <v/>
      </c>
      <c r="T213" s="49" t="str">
        <f t="shared" si="24"/>
        <v/>
      </c>
      <c r="U213" s="20" t="str">
        <f t="shared" si="25"/>
        <v/>
      </c>
      <c r="V213" s="21" t="str">
        <f t="shared" si="26"/>
        <v/>
      </c>
      <c r="W213" s="29" t="str">
        <f t="shared" si="27"/>
        <v/>
      </c>
    </row>
    <row r="214" spans="15:24" hidden="1" x14ac:dyDescent="0.2">
      <c r="O214" s="40" t="str">
        <f t="shared" si="28"/>
        <v/>
      </c>
      <c r="P214" s="22" t="str">
        <f t="shared" si="29"/>
        <v/>
      </c>
      <c r="Q214" s="40" t="str" cm="1">
        <f t="array" ref="Q214">IF(O214="","",INDEX($L$5:$L$31,O214))</f>
        <v/>
      </c>
      <c r="R214" s="22" t="str" cm="1">
        <f t="array" ref="R214">IF(P214="","",INDEX($N$5:$N$31,P214))</f>
        <v/>
      </c>
      <c r="S214" s="22" t="str">
        <f t="shared" si="23"/>
        <v/>
      </c>
      <c r="T214" s="49" t="str">
        <f t="shared" si="24"/>
        <v/>
      </c>
      <c r="U214" s="20" t="str">
        <f t="shared" si="25"/>
        <v/>
      </c>
      <c r="V214" s="21" t="str">
        <f t="shared" si="26"/>
        <v/>
      </c>
      <c r="W214" s="29" t="str">
        <f t="shared" si="27"/>
        <v/>
      </c>
    </row>
    <row r="215" spans="15:24" hidden="1" x14ac:dyDescent="0.2">
      <c r="O215" s="40" t="str">
        <f t="shared" si="28"/>
        <v/>
      </c>
      <c r="P215" s="22" t="str">
        <f t="shared" si="29"/>
        <v/>
      </c>
      <c r="Q215" s="40" t="str" cm="1">
        <f t="array" ref="Q215">IF(O215="","",INDEX($L$5:$L$31,O215))</f>
        <v/>
      </c>
      <c r="R215" s="22" t="str" cm="1">
        <f t="array" ref="R215">IF(P215="","",INDEX($N$5:$N$31,P215))</f>
        <v/>
      </c>
      <c r="S215" s="22" t="str">
        <f t="shared" si="23"/>
        <v/>
      </c>
      <c r="T215" s="49" t="str">
        <f t="shared" si="24"/>
        <v/>
      </c>
      <c r="U215" s="20" t="str">
        <f t="shared" si="25"/>
        <v/>
      </c>
      <c r="V215" s="21" t="str">
        <f t="shared" si="26"/>
        <v/>
      </c>
      <c r="W215" s="29" t="str">
        <f t="shared" si="27"/>
        <v/>
      </c>
    </row>
    <row r="216" spans="15:24" hidden="1" x14ac:dyDescent="0.2">
      <c r="O216" s="40" t="str">
        <f t="shared" si="28"/>
        <v/>
      </c>
      <c r="P216" s="22" t="str">
        <f t="shared" si="29"/>
        <v/>
      </c>
      <c r="Q216" s="40" t="str" cm="1">
        <f t="array" ref="Q216">IF(O216="","",INDEX($L$5:$L$31,O216))</f>
        <v/>
      </c>
      <c r="R216" s="22" t="str" cm="1">
        <f t="array" ref="R216">IF(P216="","",INDEX($N$5:$N$31,P216))</f>
        <v/>
      </c>
      <c r="S216" s="22" t="str">
        <f t="shared" si="23"/>
        <v/>
      </c>
      <c r="T216" s="49" t="str">
        <f t="shared" si="24"/>
        <v/>
      </c>
      <c r="U216" s="20" t="str">
        <f t="shared" si="25"/>
        <v/>
      </c>
      <c r="V216" s="21" t="str">
        <f t="shared" si="26"/>
        <v/>
      </c>
      <c r="W216" s="29" t="str">
        <f t="shared" si="27"/>
        <v/>
      </c>
    </row>
    <row r="217" spans="15:24" hidden="1" x14ac:dyDescent="0.2">
      <c r="O217" s="40" t="str">
        <f t="shared" si="28"/>
        <v/>
      </c>
      <c r="P217" s="22" t="str">
        <f t="shared" si="29"/>
        <v/>
      </c>
      <c r="Q217" s="40" t="str" cm="1">
        <f t="array" ref="Q217">IF(O217="","",INDEX($L$5:$L$31,O217))</f>
        <v/>
      </c>
      <c r="R217" s="22" t="str" cm="1">
        <f t="array" ref="R217">IF(P217="","",INDEX($N$5:$N$31,P217))</f>
        <v/>
      </c>
      <c r="S217" s="22" t="str">
        <f t="shared" si="23"/>
        <v/>
      </c>
      <c r="T217" s="49" t="str">
        <f t="shared" si="24"/>
        <v/>
      </c>
      <c r="U217" s="20" t="str">
        <f t="shared" si="25"/>
        <v/>
      </c>
      <c r="V217" s="21" t="str">
        <f t="shared" si="26"/>
        <v/>
      </c>
      <c r="W217" s="29" t="str">
        <f t="shared" si="27"/>
        <v/>
      </c>
    </row>
    <row r="218" spans="15:24" hidden="1" x14ac:dyDescent="0.2">
      <c r="O218" s="40" t="str">
        <f t="shared" si="28"/>
        <v/>
      </c>
      <c r="P218" s="22" t="str">
        <f t="shared" si="29"/>
        <v/>
      </c>
      <c r="Q218" s="40" t="str" cm="1">
        <f t="array" ref="Q218">IF(O218="","",INDEX($L$5:$L$31,O218))</f>
        <v/>
      </c>
      <c r="R218" s="22" t="str" cm="1">
        <f t="array" ref="R218">IF(P218="","",INDEX($N$5:$N$31,P218))</f>
        <v/>
      </c>
      <c r="S218" s="22" t="str">
        <f t="shared" si="23"/>
        <v/>
      </c>
      <c r="T218" s="49" t="str">
        <f t="shared" si="24"/>
        <v/>
      </c>
      <c r="U218" s="20" t="str">
        <f t="shared" si="25"/>
        <v/>
      </c>
      <c r="V218" s="21" t="str">
        <f t="shared" si="26"/>
        <v/>
      </c>
      <c r="W218" s="29" t="str">
        <f t="shared" si="27"/>
        <v/>
      </c>
    </row>
    <row r="219" spans="15:24" hidden="1" x14ac:dyDescent="0.2">
      <c r="O219" s="40" t="str">
        <f t="shared" si="28"/>
        <v/>
      </c>
      <c r="P219" s="22" t="str">
        <f t="shared" si="29"/>
        <v/>
      </c>
      <c r="Q219" s="40" t="str" cm="1">
        <f t="array" ref="Q219">IF(O219="","",INDEX($L$5:$L$31,O219))</f>
        <v/>
      </c>
      <c r="R219" s="22" t="str" cm="1">
        <f t="array" ref="R219">IF(P219="","",INDEX($N$5:$N$31,P219))</f>
        <v/>
      </c>
      <c r="S219" s="22" t="str">
        <f t="shared" si="23"/>
        <v/>
      </c>
      <c r="T219" s="49" t="str">
        <f t="shared" si="24"/>
        <v/>
      </c>
      <c r="U219" s="20" t="str">
        <f t="shared" si="25"/>
        <v/>
      </c>
      <c r="V219" s="21" t="str">
        <f t="shared" si="26"/>
        <v/>
      </c>
      <c r="W219" s="29" t="str">
        <f t="shared" si="27"/>
        <v/>
      </c>
    </row>
    <row r="220" spans="15:24" ht="17" hidden="1" thickBot="1" x14ac:dyDescent="0.25">
      <c r="O220" s="40" t="str">
        <f t="shared" si="28"/>
        <v/>
      </c>
      <c r="P220" s="23" t="str">
        <f t="shared" si="29"/>
        <v/>
      </c>
      <c r="Q220" s="41" t="str" cm="1">
        <f t="array" ref="Q220">IF(O220="","",INDEX($L$5:$L$31,O220))</f>
        <v/>
      </c>
      <c r="R220" s="23" t="str" cm="1">
        <f t="array" ref="R220">IF(P220="","",INDEX($N$5:$N$31,P220))</f>
        <v/>
      </c>
      <c r="S220" s="23" t="str">
        <f t="shared" si="23"/>
        <v/>
      </c>
      <c r="T220" s="50" t="str">
        <f t="shared" si="24"/>
        <v/>
      </c>
      <c r="U220" s="24" t="str">
        <f t="shared" si="25"/>
        <v/>
      </c>
      <c r="V220" s="25" t="str">
        <f t="shared" si="26"/>
        <v/>
      </c>
      <c r="W220" s="30" t="str">
        <f t="shared" si="27"/>
        <v/>
      </c>
    </row>
    <row r="221" spans="15:24" x14ac:dyDescent="0.2">
      <c r="O221" s="36"/>
      <c r="P221" s="36"/>
      <c r="Q221" s="36"/>
      <c r="R221" s="36"/>
      <c r="S221" s="36"/>
    </row>
    <row r="222" spans="15:24" x14ac:dyDescent="0.2">
      <c r="O222" s="36"/>
      <c r="P222" s="36"/>
      <c r="Q222" s="36"/>
      <c r="R222" s="36"/>
      <c r="S222" s="36" t="s">
        <v>1078</v>
      </c>
      <c r="T222" s="3" t="s">
        <v>1079</v>
      </c>
      <c r="U222" s="3" t="s">
        <v>1088</v>
      </c>
      <c r="W222" s="3" t="s">
        <v>1084</v>
      </c>
      <c r="X222" s="3">
        <f>LEN(W222)</f>
        <v>16</v>
      </c>
    </row>
    <row r="223" spans="15:24" x14ac:dyDescent="0.2">
      <c r="O223" s="36"/>
      <c r="P223" s="36"/>
      <c r="Q223" s="36"/>
      <c r="R223" s="36"/>
      <c r="S223" s="36" t="s">
        <v>959</v>
      </c>
      <c r="T223" s="3" t="s">
        <v>1040</v>
      </c>
      <c r="U223" s="3" t="s">
        <v>1089</v>
      </c>
      <c r="W223" s="3" t="str">
        <f>"#' @title "&amp;U230&amp;" + "&amp;U231&amp;" Properties"</f>
        <v>#' @title Base + Extended Mode Properties</v>
      </c>
      <c r="X223" s="3">
        <f t="shared" ref="X223:X247" si="30">LEN(W223)</f>
        <v>41</v>
      </c>
    </row>
    <row r="224" spans="15:24" x14ac:dyDescent="0.2">
      <c r="O224" s="36"/>
      <c r="P224" s="36"/>
      <c r="Q224" s="36"/>
      <c r="R224" s="36"/>
      <c r="S224" s="36" t="s">
        <v>968</v>
      </c>
      <c r="T224" s="3" t="s">
        <v>1042</v>
      </c>
      <c r="U224" s="3" t="s">
        <v>1090</v>
      </c>
      <c r="W224" s="3" t="str">
        <f>"#' @description NOTE: \code{"&amp;S230&amp;"} and \code{"&amp;S231&amp;"} are used as placeholders for any"</f>
        <v>#' @description NOTE: \code{BBB} and \code{MMM} are used as placeholders for any</v>
      </c>
      <c r="X224" s="3">
        <f t="shared" si="30"/>
        <v>80</v>
      </c>
    </row>
    <row r="225" spans="15:24" x14ac:dyDescent="0.2">
      <c r="O225" s="36"/>
      <c r="P225" s="36"/>
      <c r="Q225" s="36"/>
      <c r="R225" s="36"/>
      <c r="S225" s="36" t="s">
        <v>973</v>
      </c>
      <c r="T225" s="3" t="s">
        <v>1043</v>
      </c>
      <c r="U225" s="3" t="s">
        <v>1091</v>
      </c>
      <c r="W225" s="3" t="str">
        <f>"#'   given "&amp;T230&amp;" and "&amp;T231&amp;", respectively."</f>
        <v>#'   given base and extended mode, respectively.</v>
      </c>
      <c r="X225" s="3">
        <f t="shared" si="30"/>
        <v>48</v>
      </c>
    </row>
    <row r="226" spans="15:24" x14ac:dyDescent="0.2">
      <c r="O226" s="36"/>
      <c r="P226" s="36"/>
      <c r="Q226" s="36"/>
      <c r="R226" s="36"/>
      <c r="S226" s="36" t="s">
        <v>1075</v>
      </c>
      <c r="T226" s="3" t="s">
        <v>1076</v>
      </c>
      <c r="U226" s="3" t="s">
        <v>1092</v>
      </c>
      <c r="W226" s="3" t="s">
        <v>1085</v>
      </c>
      <c r="X226" s="3">
        <f t="shared" si="30"/>
        <v>11</v>
      </c>
    </row>
    <row r="227" spans="15:24" x14ac:dyDescent="0.2">
      <c r="O227" s="36"/>
      <c r="P227" s="36"/>
      <c r="Q227" s="36"/>
      <c r="R227" s="36"/>
      <c r="S227" s="36" t="s">
        <v>974</v>
      </c>
      <c r="T227" s="3" t="s">
        <v>1044</v>
      </c>
      <c r="U227" s="3" t="s">
        <v>1094</v>
      </c>
      <c r="W227" s="3" t="str">
        <f>"#'   \strong{\code{"&amp;L2&amp;"_"&amp;N2&amp;"}}: Evaluates whether \code{x} matches the"</f>
        <v>#'   \strong{\code{bbb_mmm}}: Evaluates whether \code{x} matches the</v>
      </c>
      <c r="X227" s="3">
        <f t="shared" si="30"/>
        <v>68</v>
      </c>
    </row>
    <row r="228" spans="15:24" x14ac:dyDescent="0.2">
      <c r="O228" s="36"/>
      <c r="P228" s="36"/>
      <c r="Q228" s="36"/>
      <c r="R228" s="36"/>
      <c r="S228" s="36" t="s">
        <v>975</v>
      </c>
      <c r="T228" s="3" t="s">
        <v>1077</v>
      </c>
      <c r="U228" s="3" t="s">
        <v>1093</v>
      </c>
      <c r="W228" s="3" t="str">
        <f>"#'   "&amp;T230&amp;" property specified in the argument \code{"&amp;L2&amp;"} and matches the"</f>
        <v>#'   base property specified in the argument \code{bbb} and matches the</v>
      </c>
      <c r="X228" s="3">
        <f t="shared" si="30"/>
        <v>71</v>
      </c>
    </row>
    <row r="229" spans="15:24" x14ac:dyDescent="0.2">
      <c r="O229" s="36"/>
      <c r="P229" s="36"/>
      <c r="Q229" s="36"/>
      <c r="R229" s="36"/>
      <c r="S229" s="36"/>
      <c r="W229" s="3" t="str">
        <f>"#'   "&amp;T231&amp;" specified in the argument \code{"&amp;N2&amp;"}."</f>
        <v>#'   extended mode specified in the argument \code{mmm}.</v>
      </c>
      <c r="X229" s="3">
        <f t="shared" si="30"/>
        <v>56</v>
      </c>
    </row>
    <row r="230" spans="15:24" x14ac:dyDescent="0.2">
      <c r="O230" s="36"/>
      <c r="P230" s="36"/>
      <c r="Q230" s="36"/>
      <c r="R230" s="36"/>
      <c r="S230" s="36" t="str">
        <f>UPPER(L2)</f>
        <v>BBB</v>
      </c>
      <c r="T230" s="3" t="str" cm="1">
        <f t="array" ref="T230">INDEX(T222:T228,L3)</f>
        <v>base</v>
      </c>
      <c r="U230" s="3" t="str" cm="1">
        <f t="array" ref="U230">INDEX(U222:U228,L3)</f>
        <v>Base</v>
      </c>
      <c r="W230" s="3" t="s">
        <v>1095</v>
      </c>
      <c r="X230" s="3">
        <f t="shared" si="30"/>
        <v>49</v>
      </c>
    </row>
    <row r="231" spans="15:24" x14ac:dyDescent="0.2">
      <c r="O231" s="36"/>
      <c r="P231" s="36"/>
      <c r="Q231" s="36"/>
      <c r="R231" s="36"/>
      <c r="S231" s="36" t="str">
        <f>UPPER(N2)</f>
        <v>MMM</v>
      </c>
      <c r="T231" s="3" t="str" cm="1">
        <f t="array" ref="T231">INDEX(T222:T228,N3)</f>
        <v>extended mode</v>
      </c>
      <c r="U231" s="3" t="str" cm="1">
        <f t="array" ref="U231">INDEX(U222:U228,N3)</f>
        <v>Extended Mode</v>
      </c>
      <c r="W231" s="3" t="s">
        <v>1085</v>
      </c>
      <c r="X231" s="3">
        <f>LEN(W231)</f>
        <v>11</v>
      </c>
    </row>
    <row r="232" spans="15:24" x14ac:dyDescent="0.2">
      <c r="O232" s="36"/>
      <c r="P232" s="36"/>
      <c r="Q232" s="36"/>
      <c r="R232" s="36"/>
      <c r="S232" s="36"/>
      <c r="W232" s="3" t="str">
        <f>"#'   \strong{\code{"&amp;S230&amp;"_"&amp;S231&amp;"}}: Evaluates whether \code{x} matches"</f>
        <v>#'   \strong{\code{BBB_MMM}}: Evaluates whether \code{x} matches</v>
      </c>
      <c r="X232" s="3">
        <f>LEN(W232)</f>
        <v>64</v>
      </c>
    </row>
    <row r="233" spans="15:24" x14ac:dyDescent="0.2">
      <c r="O233" s="36"/>
      <c r="P233" s="36"/>
      <c r="Q233" s="36"/>
      <c r="R233" s="36"/>
      <c r="S233" s="36"/>
      <c r="W233" s="3" t="str">
        <f>"#'   "&amp;T230&amp;" property \code{"&amp;S230&amp;"} and "&amp;T231&amp;" \code{"&amp;S231&amp;"}."</f>
        <v>#'   base property \code{BBB} and extended mode \code{MMM}.</v>
      </c>
      <c r="X233" s="3">
        <f>LEN(W233)</f>
        <v>59</v>
      </c>
    </row>
    <row r="234" spans="15:24" x14ac:dyDescent="0.2">
      <c r="O234" s="36"/>
      <c r="P234" s="36"/>
      <c r="Q234" s="36"/>
      <c r="R234" s="36"/>
      <c r="S234" s="36"/>
      <c r="W234" s="3" t="s">
        <v>1095</v>
      </c>
      <c r="X234" s="3">
        <f>LEN(W234)</f>
        <v>49</v>
      </c>
    </row>
    <row r="235" spans="15:24" x14ac:dyDescent="0.2">
      <c r="O235" s="36"/>
      <c r="P235" s="36"/>
      <c r="Q235" s="36"/>
      <c r="R235" s="36"/>
      <c r="S235" s="36"/>
      <c r="W235" s="3" t="s">
        <v>1085</v>
      </c>
      <c r="X235" s="3">
        <f>LEN(W235)</f>
        <v>11</v>
      </c>
    </row>
    <row r="236" spans="15:24" x14ac:dyDescent="0.2">
      <c r="O236" s="36"/>
      <c r="P236" s="36"/>
      <c r="Q236" s="36"/>
      <c r="R236" s="36"/>
      <c r="S236" s="36"/>
      <c r="W236" s="3" t="str">
        <f>"#'   \strong{\code{"&amp;L2&amp;"_"&amp;N2&amp;"_props}}: Gets a character vector of all possible "</f>
        <v xml:space="preserve">#'   \strong{\code{bbb_mmm_props}}: Gets a character vector of all possible </v>
      </c>
      <c r="X236" s="3">
        <f>LEN(W236)</f>
        <v>76</v>
      </c>
    </row>
    <row r="237" spans="15:24" x14ac:dyDescent="0.2">
      <c r="O237" s="36"/>
      <c r="P237" s="36"/>
      <c r="Q237" s="36"/>
      <c r="R237" s="36"/>
      <c r="S237" s="36"/>
      <c r="W237" s="3" t="str">
        <f>"#'   "&amp;T230&amp;" + "&amp;T231&amp;" properties."</f>
        <v>#'   base + extended mode properties.</v>
      </c>
      <c r="X237" s="3">
        <f>LEN(W237)</f>
        <v>37</v>
      </c>
    </row>
    <row r="238" spans="15:24" x14ac:dyDescent="0.2">
      <c r="O238" s="36"/>
      <c r="P238" s="36"/>
      <c r="Q238" s="36"/>
      <c r="R238" s="36"/>
      <c r="S238" s="36"/>
      <c r="W238" s="3" t="s">
        <v>1096</v>
      </c>
      <c r="X238" s="3">
        <f t="shared" si="30"/>
        <v>23</v>
      </c>
    </row>
    <row r="239" spans="15:24" x14ac:dyDescent="0.2">
      <c r="O239" s="36"/>
      <c r="P239" s="36"/>
      <c r="Q239" s="36"/>
      <c r="R239" s="36"/>
      <c r="S239" s="36"/>
      <c r="W239" s="3" t="str">
        <f>"#' @param "&amp;L2&amp;" A character scalar containing an"</f>
        <v>#' @param bbb A character scalar containing an</v>
      </c>
      <c r="X239" s="3">
        <f t="shared" si="30"/>
        <v>46</v>
      </c>
    </row>
    <row r="240" spans="15:24" x14ac:dyDescent="0.2">
      <c r="O240" s="36"/>
      <c r="P240" s="36"/>
      <c r="Q240" s="36"/>
      <c r="R240" s="36"/>
      <c r="S240" s="36"/>
      <c r="W240" s="3" t="str">
        <f>"#'   "&amp;T230&amp;" property from "&amp;L2&amp;"_props()."</f>
        <v>#'   base property from bbb_props().</v>
      </c>
      <c r="X240" s="3">
        <f t="shared" si="30"/>
        <v>36</v>
      </c>
    </row>
    <row r="241" spans="15:24" x14ac:dyDescent="0.2">
      <c r="O241" s="36"/>
      <c r="P241" s="36"/>
      <c r="Q241" s="36"/>
      <c r="R241" s="36"/>
      <c r="S241" s="36"/>
      <c r="W241" s="3" t="str">
        <f>"#' @param "&amp;N2&amp;" A character scalar containing an"</f>
        <v>#' @param mmm A character scalar containing an</v>
      </c>
      <c r="X241" s="3">
        <f t="shared" si="30"/>
        <v>46</v>
      </c>
    </row>
    <row r="242" spans="15:24" x14ac:dyDescent="0.2">
      <c r="O242" s="36"/>
      <c r="P242" s="36"/>
      <c r="Q242" s="36"/>
      <c r="R242" s="36"/>
      <c r="S242" s="36"/>
      <c r="W242" s="3" t="str">
        <f>"#'   "&amp;T231&amp;" property from "&amp;N2&amp;"_props()."</f>
        <v>#'   extended mode property from mmm_props().</v>
      </c>
      <c r="X242" s="3">
        <f t="shared" si="30"/>
        <v>45</v>
      </c>
    </row>
    <row r="243" spans="15:24" x14ac:dyDescent="0.2">
      <c r="O243" s="36"/>
      <c r="P243" s="36"/>
      <c r="Q243" s="36"/>
      <c r="R243" s="36"/>
      <c r="S243" s="36"/>
      <c r="W243" s="55" t="s">
        <v>1060</v>
      </c>
      <c r="X243" s="3">
        <f t="shared" si="30"/>
        <v>27</v>
      </c>
    </row>
    <row r="244" spans="15:24" x14ac:dyDescent="0.2">
      <c r="O244" s="36"/>
      <c r="P244" s="36"/>
      <c r="Q244" s="36"/>
      <c r="R244" s="36"/>
      <c r="S244" s="36"/>
      <c r="W244" s="3" t="s">
        <v>1061</v>
      </c>
      <c r="X244" s="3">
        <f t="shared" si="30"/>
        <v>65</v>
      </c>
    </row>
    <row r="245" spans="15:24" x14ac:dyDescent="0.2">
      <c r="O245" s="36"/>
      <c r="P245" s="36"/>
      <c r="Q245" s="36"/>
      <c r="R245" s="36"/>
      <c r="S245" s="36"/>
      <c r="W245" s="3" t="str">
        <f>"#' @return \strong{\code{"&amp;S3&amp;"_props}}: A character vector."</f>
        <v>#' @return \strong{\code{bbb_mmm_props}}: A character vector.</v>
      </c>
      <c r="X245" s="3">
        <f t="shared" si="30"/>
        <v>61</v>
      </c>
    </row>
    <row r="246" spans="15:24" x14ac:dyDescent="0.2">
      <c r="O246" s="36"/>
      <c r="P246" s="36"/>
      <c r="Q246" s="36"/>
      <c r="R246" s="36"/>
      <c r="S246" s="36"/>
      <c r="W246" s="3" t="str">
        <f>"#'   \cr\cr\strong{"&amp;S3&amp;", "&amp;UPPER(S3)&amp;"}: A logical scalar."</f>
        <v>#'   \cr\cr\strong{bbb_mmm, BBB_MMM}: A logical scalar.</v>
      </c>
      <c r="X246" s="3">
        <f t="shared" si="30"/>
        <v>55</v>
      </c>
    </row>
    <row r="247" spans="15:24" x14ac:dyDescent="0.2">
      <c r="O247" s="36"/>
      <c r="P247" s="36"/>
      <c r="Q247" s="36"/>
      <c r="R247" s="36"/>
      <c r="S247" s="36"/>
      <c r="W247" s="3" t="s">
        <v>0</v>
      </c>
      <c r="X247" s="3">
        <f t="shared" si="30"/>
        <v>10</v>
      </c>
    </row>
    <row r="248" spans="15:24" x14ac:dyDescent="0.2">
      <c r="O248" s="36"/>
      <c r="P248" s="36"/>
      <c r="Q248" s="36"/>
      <c r="R248" s="36"/>
      <c r="S248" s="36"/>
      <c r="W248" s="3" t="str">
        <f>S3&amp;" &lt;- function(x, "&amp;L2&amp;"_"&amp;N2&amp;", ...) {"</f>
        <v>bbb_mmm &lt;- function(x, bbb_mmm, ...) {</v>
      </c>
    </row>
    <row r="249" spans="15:24" x14ac:dyDescent="0.2">
      <c r="O249" s="36"/>
      <c r="P249" s="36"/>
      <c r="Q249" s="36"/>
      <c r="R249" s="36"/>
      <c r="S249" s="36"/>
      <c r="W249" s="3" t="str">
        <f>"  errs &lt;- c(.meets_errs(x, ...),"</f>
        <v xml:space="preserve">  errs &lt;- c(.meets_errs(x, ...),</v>
      </c>
    </row>
    <row r="250" spans="15:24" x14ac:dyDescent="0.2">
      <c r="O250" s="36"/>
      <c r="P250" s="36"/>
      <c r="Q250" s="36"/>
      <c r="R250" s="36"/>
      <c r="S250" s="36"/>
      <c r="W250" s="3" t="str">
        <f>"            f0(f0(length("&amp;L2&amp;") != 1 | !is.character("&amp;L2&amp;"), F, f0(is.na("&amp;L2&amp;"), F, "&amp;L2&amp;" %in% "&amp;L2&amp;"_props())), NULL, '\n \u2022 ["&amp;L2&amp;"] is not a scalar value from "&amp;L2&amp;"_props().'),"</f>
        <v xml:space="preserve">            f0(f0(length(bbb) != 1 | !is.character(bbb), F, f0(is.na(bbb), F, bbb %in% bbb_props())), NULL, '\n \u2022 [bbb] is not a scalar value from bbb_props().'),</v>
      </c>
    </row>
    <row r="251" spans="15:24" x14ac:dyDescent="0.2">
      <c r="O251" s="36"/>
      <c r="P251" s="36"/>
      <c r="Q251" s="36"/>
      <c r="R251" s="36"/>
      <c r="S251" s="36"/>
      <c r="W251" s="3" t="str">
        <f>"            f0(f0(length("&amp;N2&amp;") != 1 | !is.character("&amp;N2&amp;"), F, f0(is.na("&amp;N2&amp;"), F, "&amp;N2&amp;" %in% "&amp;N2&amp;"_props())), NULL, '\n \u2022 ["&amp;N2&amp;"] is not a scalar value from "&amp;N2&amp;"_props().'))"</f>
        <v xml:space="preserve">            f0(f0(length(mmm) != 1 | !is.character(mmm), F, f0(is.na(mmm), F, mmm %in% mmm_props())), NULL, '\n \u2022 [mmm] is not a scalar value from mmm_props().'))</v>
      </c>
    </row>
    <row r="252" spans="15:24" x14ac:dyDescent="0.2">
      <c r="O252" s="36"/>
      <c r="P252" s="36"/>
      <c r="Q252" s="36"/>
      <c r="R252" s="36"/>
      <c r="S252" s="36"/>
      <c r="W252" s="3" t="s">
        <v>1083</v>
      </c>
    </row>
    <row r="253" spans="15:24" x14ac:dyDescent="0.2">
      <c r="O253" s="36"/>
      <c r="P253" s="36"/>
      <c r="Q253" s="36"/>
      <c r="R253" s="36"/>
      <c r="S253" s="36"/>
      <c r="W253" s="3" t="s">
        <v>1066</v>
      </c>
    </row>
    <row r="254" spans="15:24" x14ac:dyDescent="0.2">
      <c r="O254" s="36"/>
      <c r="P254" s="36"/>
      <c r="Q254" s="36"/>
      <c r="R254" s="36"/>
      <c r="S254" s="36"/>
      <c r="W254" s="3" t="s">
        <v>1097</v>
      </c>
    </row>
    <row r="255" spans="15:24" x14ac:dyDescent="0.2">
      <c r="O255" s="36"/>
      <c r="P255" s="36"/>
      <c r="Q255" s="36"/>
      <c r="R255" s="36"/>
      <c r="S255" s="36"/>
      <c r="W255" s="3" t="str">
        <f>"  mfun &lt;- paste0('i', "&amp;L2&amp;")"</f>
        <v xml:space="preserve">  mfun &lt;- paste0('i', bbb)</v>
      </c>
    </row>
    <row r="256" spans="15:24" x14ac:dyDescent="0.2">
      <c r="O256" s="36"/>
      <c r="P256" s="36"/>
      <c r="Q256" s="36"/>
      <c r="R256" s="36"/>
      <c r="S256" s="36"/>
      <c r="W256" s="3" t="s">
        <v>1098</v>
      </c>
    </row>
    <row r="257" spans="15:23" x14ac:dyDescent="0.2">
      <c r="O257" s="36"/>
      <c r="P257" s="36"/>
      <c r="Q257" s="36"/>
      <c r="R257" s="36"/>
      <c r="S257" s="36"/>
      <c r="W257" s="3" t="s">
        <v>1099</v>
      </c>
    </row>
    <row r="258" spans="15:23" x14ac:dyDescent="0.2">
      <c r="O258" s="36"/>
      <c r="P258" s="36"/>
      <c r="Q258" s="36"/>
      <c r="R258" s="36"/>
      <c r="S258" s="36"/>
      <c r="W258" s="3" t="s">
        <v>1100</v>
      </c>
    </row>
    <row r="259" spans="15:23" x14ac:dyDescent="0.2">
      <c r="O259" s="36"/>
      <c r="P259" s="36"/>
      <c r="Q259" s="36"/>
      <c r="R259" s="36"/>
      <c r="S259" s="36"/>
      <c r="W259" s="3" t="s">
        <v>1087</v>
      </c>
    </row>
    <row r="260" spans="15:23" x14ac:dyDescent="0.2">
      <c r="O260" s="36"/>
      <c r="P260" s="36"/>
      <c r="Q260" s="36"/>
      <c r="R260" s="36"/>
      <c r="S260" s="36"/>
      <c r="W260" s="3" t="s">
        <v>1065</v>
      </c>
    </row>
    <row r="261" spans="15:23" x14ac:dyDescent="0.2">
      <c r="O261" s="36"/>
      <c r="P261" s="36"/>
      <c r="Q261" s="36"/>
      <c r="R261" s="36"/>
      <c r="S261" s="36"/>
    </row>
    <row r="262" spans="15:23" x14ac:dyDescent="0.2">
      <c r="O262" s="36"/>
      <c r="P262" s="36"/>
      <c r="Q262" s="36"/>
      <c r="R262" s="36"/>
      <c r="S262" s="36"/>
      <c r="W262" s="3" t="s">
        <v>214</v>
      </c>
    </row>
    <row r="263" spans="15:23" x14ac:dyDescent="0.2">
      <c r="O263" s="36"/>
      <c r="P263" s="36"/>
      <c r="Q263" s="36"/>
      <c r="R263" s="36"/>
      <c r="S263" s="36"/>
      <c r="W263" s="3" t="s">
        <v>0</v>
      </c>
    </row>
    <row r="264" spans="15:23" x14ac:dyDescent="0.2">
      <c r="O264" s="36"/>
      <c r="P264" s="36"/>
      <c r="Q264" s="36"/>
      <c r="R264" s="36"/>
      <c r="S264" s="36"/>
      <c r="W264" s="3" t="s">
        <v>1101</v>
      </c>
    </row>
    <row r="265" spans="15:23" x14ac:dyDescent="0.2">
      <c r="O265" s="36"/>
      <c r="P265" s="36"/>
      <c r="Q265" s="36"/>
      <c r="R265" s="36"/>
      <c r="S265" s="36"/>
    </row>
    <row r="266" spans="15:23" ht="408" customHeight="1" x14ac:dyDescent="0.2">
      <c r="O266" s="36"/>
      <c r="P266" s="36"/>
      <c r="Q266" s="36"/>
      <c r="R266" s="36"/>
      <c r="S266" s="36"/>
      <c r="W266" s="62" t="str">
        <f>_xlfn.TEXTJOIN("
", FALSE, W222:W265)&amp;"
"&amp;_xlfn.TEXTJOIN("
", TRUE,W5:W220)</f>
        <v>#' @family props
#' @title Base + Extended Mode Properties
#' @description NOTE: \code{BBB} and \code{MMM} are used as placeholders for any
#'   given base and extended mode, respectively.
#'   \cr\cr
#'   \strong{\code{bbb_mmm}}: Evaluates whether \code{x} matches the
#'   base property specified in the argument \code{bbb} and matches the
#'   extended mode specified in the argument \code{mmm}.
#'   (subject to any restrictions in \code{...}).
#'   \cr\cr
#'   \strong{\code{BBB_MMM}}: Evaluates whether \code{x} matches
#'   base property \code{BBB} and extended mode \code{MMM}.
#'   (subject to any restrictions in \code{...}).
#'   \cr\cr
#'   \strong{\code{bbb_mmm_props}}: Gets a character vector of all possible 
#'   base + extended mode properties.
#' @param x An R object
#' @param bbb A character scalar containing an
#'   base property from bbb_props().
#' @param mmm A character scalar containing an
#'   extended mode property from mmm_props().
#' @inheritDotParams meets.
#' @inheritSection meets. Specifying Count and Value Restrictions
#' @return \strong{\code{bbb_mmm_props}}: A character vector.
#'   \cr\cr\strong{bbb_mmm, BBB_MMM}: A logical scalar.
#' @export
bbb_mmm &lt;- function(x, bbb_mmm, ...) {
  errs &lt;- c(.meets_errs(x, ...),
            f0(f0(length(bbb) != 1 | !is.character(bbb), F, f0(is.na(bbb), F, bbb %in% bbb_props())), NULL, '\n \u2022 [bbb] is not a scalar value from bbb_props().'),
            f0(f0(length(mmm) != 1 | !is.character(mmm), F, f0(is.na(mmm), F, mmm %in% mmm_props())), NULL, '\n \u2022 [mmm] is not a scalar value from mmm_props().'))
  if (!is.null(errs)) {stop(errs)}
  if (!meets(x, ...)) {return(F)}
  if (!run(paste0('i', ccc, '(x)'))) {return(F)}
  mfun &lt;- paste0('i', bbb)
  if (ccc == 'dtf') {all(apply(x, 2, mfun))}
  else if (ccc == 'vls') {all(sapply(x, mfun))}
  else if (!is.atomic(x)) {F}
  else {run(mfun)}
}
#' @rdname mmm_ccc
#' @export
mmm_ccc_props &lt;- function() {sort(av(apply(expand.grid(mmm = .mmm_props(), ccc = .ccc_props()), 1, paste0, collapse = '_')))}
#' @rdname bbb_mmm
#' @export
atm_ch1 &lt;- function(x, ...) {bbb_mmm(x, 'atm', 'ch1', ...)}
#' @rdname bbb_mmm
#' @export
atm_ch3 &lt;- function(x, ...) {bbb_mmm(x, 'atm', 'ch3', ...)}
#' @rdname bbb_mmm
#' @export
atm_chr &lt;- function(x, ...) {bbb_mmm(x, 'atm', 'chr', ...)}
#' @rdname bbb_mmm
#' @export
atm_clr &lt;- function(x, ...) {bbb_mmm(x, 'atm', 'clr', ...)}
#' @rdname bbb_mmm
#' @export
atm_evn &lt;- function(x, ...) {bbb_mmm(x, 'atm', 'evn', ...)}
#' @rdname bbb_mmm
#' @export
atm_fac &lt;- function(x, ...) {bbb_mmm(x, 'atm', 'fac', ...)}
#' @rdname bbb_mmm
#' @export
atm_frc &lt;- function(x, ...) {bbb_mmm(x, 'atm', 'frc', ...)}
#' @rdname bbb_mmm
#' @export
atm_ind &lt;- function(x, ...) {bbb_mmm(x, 'atm', 'ind', ...)}
#' @rdname bbb_mmm
#' @export
atm_lgl &lt;- function(x, ...) {bbb_mmm(x, 'atm', 'lgl', ...)}
#' @rdname bbb_mmm
#' @export
atm_neg &lt;- function(x, ...) {bbb_mmm(x, 'atm', 'neg', ...)}
#' @rdname bbb_mmm
#' @export
atm_ngw &lt;- function(x, ...) {bbb_mmm(x, 'atm', 'ngw', ...)}
#' @rdname bbb_mmm
#' @export
atm_nng &lt;- function(x, ...) {bbb_mmm(x, 'atm', 'nng', ...)}
#' @rdname bbb_mmm
#' @export
atm_nnw &lt;- function(x, ...) {bbb_mmm(x, 'atm', 'nnw', ...)}
#' @rdname bbb_mmm
#' @export
atm_nps &lt;- function(x, ...) {bbb_mmm(x, 'atm', 'nps', ...)}
#' @rdname bbb_mmm
#' @export
atm_npw &lt;- function(x, ...) {bbb_mmm(x, 'atm', 'npw', ...)}
#' @rdname bbb_mmm
#' @export
atm_nst &lt;- function(x, ...) {bbb_mmm(x, 'atm', 'nst', ...)}
#' @rdname bbb_mmm
#' @export
atm_num &lt;- function(x, ...) {bbb_mmm(x, 'atm', 'num', ...)}
#' @rdname bbb_mmm
#' @export
atm_odd &lt;- function(x, ...) {bbb_mmm(x, 'atm', 'odd', ...)}
#' @rdname bbb_mmm
#' @export
atm_ord &lt;- function(x, ...) {bbb_mmm(x, 'atm', 'ord', ...)}
#' @rdname bbb_mmm
#' @export
atm_pct &lt;- function(x, ...) {bbb_mmm(x, 'atm', 'pct', ...)}
#' @rdname bbb_mmm
#' @export
atm_pos &lt;- function(x, ...) {bbb_mmm(x, 'atm', 'pos', ...)}
#' @rdname bbb_mmm
#' @export
atm_ppn &lt;- function(x, ...) {bbb_mmm(x, 'atm', 'ppn', ...)}
#' @rdname bbb_mmm
#' @export
atm_psw &lt;- function(x, ...) {bbb_mmm(x, 'atm', 'psw', ...)}
#' @rdname bbb_mmm
#' @export
atm_srt &lt;- function(x, ...) {bbb_mmm(x, 'atm', 'srt', ...)}
#' @rdname bbb_mmm
#' @export
atm_str &lt;- function(x, ...) {bbb_mmm(x, 'atm', 'str', ...)}
#' @rdname bbb_mmm
#' @export
atm_uno &lt;- function(x, ...) {bbb_mmm(x, 'atm', 'uno', ...)}
#' @rdname bbb_mmm
#' @export
atm_whl &lt;- function(x, ...) {bbb_mmm(x, 'atm', 'whl', ...)}
#' @rdname bbb_mmm
#' @export
def_ch1 &lt;- function(x, ...) {bbb_mmm(x, 'def', 'ch1', ...)}
#' @rdname bbb_mmm
#' @export
def_ch3 &lt;- function(x, ...) {bbb_mmm(x, 'def', 'ch3', ...)}
#' @rdname bbb_mmm
#' @export
def_chr &lt;- function(x, ...) {bbb_mmm(x, 'def', 'chr', ...)}
#' @rdname bbb_mmm
#' @export
def_clr &lt;- function(x, ...) {bbb_mmm(x, 'def', 'clr', ...)}
#' @rdname bbb_mmm
#' @export
def_evn &lt;- function(x, ...) {bbb_mmm(x, 'def', 'evn', ...)}
#' @rdname bbb_mmm
#' @export
def_fac &lt;- function(x, ...) {bbb_mmm(x, 'def', 'fac', ...)}
#' @rdname bbb_mmm
#' @export
def_frc &lt;- function(x, ...) {bbb_mmm(x, 'def', 'frc', ...)}
#' @rdname bbb_mmm
#' @export
def_ind &lt;- function(x, ...) {bbb_mmm(x, 'def', 'ind', ...)}
#' @rdname bbb_mmm
#' @export
def_lgl &lt;- function(x, ...) {bbb_mmm(x, 'def', 'lgl', ...)}
#' @rdname bbb_mmm
#' @export
def_neg &lt;- function(x, ...) {bbb_mmm(x, 'def', 'neg', ...)}
#' @rdname bbb_mmm
#' @export
def_ngw &lt;- function(x, ...) {bbb_mmm(x, 'def', 'ngw', ...)}
#' @rdname bbb_mmm
#' @export
def_nng &lt;- function(x, ...) {bbb_mmm(x, 'def', 'nng', ...)}
#' @rdname bbb_mmm
#' @export
def_nnw &lt;- function(x, ...) {bbb_mmm(x, 'def', 'nnw', ...)}
#' @rdname bbb_mmm
#' @export
def_nps &lt;- function(x, ...) {bbb_mmm(x, 'def', 'nps', ...)}
#' @rdname bbb_mmm
#' @export
def_npw &lt;- function(x, ...) {bbb_mmm(x, 'def', 'npw', ...)}
#' @rdname bbb_mmm
#' @export
def_nst &lt;- function(x, ...) {bbb_mmm(x, 'def', 'nst', ...)}
#' @rdname bbb_mmm
#' @export
def_num &lt;- function(x, ...) {bbb_mmm(x, 'def', 'num', ...)}
#' @rdname bbb_mmm
#' @export
def_odd &lt;- function(x, ...) {bbb_mmm(x, 'def', 'odd', ...)}
#' @rdname bbb_mmm
#' @export
def_ord &lt;- function(x, ...) {bbb_mmm(x, 'def', 'ord', ...)}
#' @rdname bbb_mmm
#' @export
def_pct &lt;- function(x, ...) {bbb_mmm(x, 'def', 'pct', ...)}
#' @rdname bbb_mmm
#' @export
def_pos &lt;- function(x, ...) {bbb_mmm(x, 'def', 'pos', ...)}
#' @rdname bbb_mmm
#' @export
def_ppn &lt;- function(x, ...) {bbb_mmm(x, 'def', 'ppn', ...)}
#' @rdname bbb_mmm
#' @export
def_psw &lt;- function(x, ...) {bbb_mmm(x, 'def', 'psw', ...)}
#' @rdname bbb_mmm
#' @export
def_srt &lt;- function(x, ...) {bbb_mmm(x, 'def', 'srt', ...)}
#' @rdname bbb_mmm
#' @export
def_str &lt;- function(x, ...) {bbb_mmm(x, 'def', 'str', ...)}
#' @rdname bbb_mmm
#' @export
def_uno &lt;- function(x, ...) {bbb_mmm(x, 'def', 'uno', ...)}
#' @rdname bbb_mmm
#' @export
def_whl &lt;- function(x, ...) {bbb_mmm(x, 'def', 'whl', ...)}
#' @rdname bbb_mmm
#' @export
fun_ch1 &lt;- function(x, ...) {bbb_mmm(x, 'fun', 'ch1', ...)}
#' @rdname bbb_mmm
#' @export
fun_ch3 &lt;- function(x, ...) {bbb_mmm(x, 'fun', 'ch3', ...)}
#' @rdname bbb_mmm
#' @export
fun_chr &lt;- function(x, ...) {bbb_mmm(x, 'fun', 'chr', ...)}
#' @rdname bbb_mmm
#' @export
fun_clr &lt;- function(x, ...) {bbb_mmm(x, 'fun', 'clr', ...)}
#' @rdname bbb_mmm
#' @export
fun_evn &lt;- function(x, ...) {bbb_mmm(x, 'fun', 'evn', ...)}
#' @rdname bbb_mmm
#' @export
fun_fac &lt;- function(x, ...) {bbb_mmm(x, 'fun', 'fac', ...)}
#' @rdname bbb_mmm
#' @export
fun_frc &lt;- function(x, ...) {bbb_mmm(x, 'fun', 'frc', ...)}
#' @rdname bbb_mmm
#' @export
fun_ind &lt;- function(x, ...) {bbb_mmm(x, 'fun', 'ind', ...)}
#' @rdname bbb_mmm
#' @export
fun_lgl &lt;- function(x, ...) {bbb_mmm(x, 'fun', 'lgl', ...)}
#' @rdname bbb_mmm
#' @export
fun_neg &lt;- function(x, ...) {bbb_mmm(x, 'fun', 'neg', ...)}
#' @rdname bbb_mmm
#' @export
fun_ngw &lt;- function(x, ...) {bbb_mmm(x, 'fun', 'ngw', ...)}
#' @rdname bbb_mmm
#' @export
fun_nng &lt;- function(x, ...) {bbb_mmm(x, 'fun', 'nng', ...)}
#' @rdname bbb_mmm
#' @export
fun_nnw &lt;- function(x, ...) {bbb_mmm(x, 'fun', 'nnw', ...)}
#' @rdname bbb_mmm
#' @export
fun_nps &lt;- function(x, ...) {bbb_mmm(x, 'fun', 'nps', ...)}
#' @rdname bbb_mmm
#' @export
fun_npw &lt;- function(x, ...) {bbb_mmm(x, 'fun', 'npw', ...)}
#' @rdname bbb_mmm
#' @export
fun_nst &lt;- function(x, ...) {bbb_mmm(x, 'fun', 'nst', ...)}
#' @rdname bbb_mmm
#' @export
fun_num &lt;- function(x, ...) {bbb_mmm(x, 'fun', 'num', ...)}
#' @rdname bbb_mmm
#' @export
fun_odd &lt;- function(x, ...) {bbb_mmm(x, 'fun', 'odd', ...)}
#' @rdname bbb_mmm
#' @export
fun_ord &lt;- function(x, ...) {bbb_mmm(x, 'fun', 'ord', ...)}
#' @rdname bbb_mmm
#' @export
fun_pct &lt;- function(x, ...) {bbb_mmm(x, 'fun', 'pct', ...)}
#' @rdname bbb_mmm
#' @export
fun_pos &lt;- function(x, ...) {bbb_mmm(x, 'fun', 'pos', ...)}
#' @rdname bbb_mmm
#' @export
fun_ppn &lt;- function(x, ...) {bbb_mmm(x, 'fun', 'ppn', ...)}
#' @rdname bbb_mmm
#' @export
fun_psw &lt;- function(x, ...) {bbb_mmm(x, 'fun', 'psw', ...)}
#' @rdname bbb_mmm
#' @export
fun_srt &lt;- function(x, ...) {bbb_mmm(x, 'fun', 'srt', ...)}
#' @rdname bbb_mmm
#' @export
fun_str &lt;- function(x, ...) {bbb_mmm(x, 'fun', 'str', ...)}
#' @rdname bbb_mmm
#' @export
fun_uno &lt;- function(x, ...) {bbb_mmm(x, 'fun', 'uno', ...)}
#' @rdname bbb_mmm
#' @export
fun_whl &lt;- function(x, ...) {bbb_mmm(x, 'fun', 'whl', ...)}
#' @rdname bbb_mmm
#' @export
nil_ch1 &lt;- function(x, ...) {bbb_mmm(x, 'nil', 'ch1', ...)}
#' @rdname bbb_mmm
#' @export
nil_ch3 &lt;- function(x, ...) {bbb_mmm(x, 'nil', 'ch3', ...)}
#' @rdname bbb_mmm
#' @export
nil_chr &lt;- function(x, ...) {bbb_mmm(x, 'nil', 'chr', ...)}
#' @rdname bbb_mmm
#' @export
nil_clr &lt;- function(x, ...) {bbb_mmm(x, 'nil', 'clr', ...)}
#' @rdname bbb_mmm
#' @export
nil_evn &lt;- function(x, ...) {bbb_mmm(x, 'nil', 'evn', ...)}
#' @rdname bbb_mmm
#' @export
nil_fac &lt;- function(x, ...) {bbb_mmm(x, 'nil', 'fac', ...)}
#' @rdname bbb_mmm
#' @export
nil_frc &lt;- function(x, ...) {bbb_mmm(x, 'nil', 'frc', ...)}
#' @rdname bbb_mmm
#' @export
nil_ind &lt;- function(x, ...) {bbb_mmm(x, 'nil', 'ind', ...)}
#' @rdname bbb_mmm
#' @export
nil_lgl &lt;- function(x, ...) {bbb_mmm(x, 'nil', 'lgl', ...)}
#' @rdname bbb_mmm
#' @export
nil_neg &lt;- function(x, ...) {bbb_mmm(x, 'nil', 'neg', ...)}
#' @rdname bbb_mmm
#' @export
nil_ngw &lt;- function(x, ...) {bbb_mmm(x, 'nil', 'ngw', ...)}
#' @rdname bbb_mmm
#' @export
nil_nng &lt;- function(x, ...) {bbb_mmm(x, 'nil', 'nng', ...)}
#' @rdname bbb_mmm
#' @export
nil_nnw &lt;- function(x, ...) {bbb_mmm(x, 'nil', 'nnw', ...)}
#' @rdname bbb_mmm
#' @export
nil_nps &lt;- function(x, ...) {bbb_mmm(x, 'nil', 'nps', ...)}
#' @rdname bbb_mmm
#' @export
nil_npw &lt;- function(x, ...) {bbb_mmm(x, 'nil', 'npw', ...)}
#' @rdname bbb_mmm
#' @export
nil_nst &lt;- function(x, ...) {bbb_mmm(x, 'nil', 'nst', ...)}
#' @rdname bbb_mmm
#' @export
nil_num &lt;- function(x, ...) {bbb_mmm(x, 'nil', 'num', ...)}
#' @rdname bbb_mmm
#' @export
nil_odd &lt;- function(x, ...) {bbb_mmm(x, 'nil', 'odd', ...)}
#' @rdname bbb_mmm
#' @export
nil_ord &lt;- function(x, ...) {bbb_mmm(x, 'nil', 'ord', ...)}
#' @rdname bbb_mmm
#' @export
nil_pct &lt;- function(x, ...) {bbb_mmm(x, 'nil', 'pct', ...)}
#' @rdname bbb_mmm
#' @export
nil_pos &lt;- function(x, ...) {bbb_mmm(x, 'nil', 'pos', ...)}
#' @rdname bbb_mmm
#' @export
nil_ppn &lt;- function(x, ...) {bbb_mmm(x, 'nil', 'ppn', ...)}
#' @rdname bbb_mmm
#' @export
nil_psw &lt;- function(x, ...) {bbb_mmm(x, 'nil', 'psw', ...)}
#' @rdname bbb_mmm
#' @export
nil_srt &lt;- function(x, ...) {bbb_mmm(x, 'nil', 'srt', ...)}
#' @rdname bbb_mmm
#' @export
nil_str &lt;- function(x, ...) {bbb_mmm(x, 'nil', 'str', ...)}
#' @rdname bbb_mmm
#' @export
nil_uno &lt;- function(x, ...) {bbb_mmm(x, 'nil', 'uno', ...)}
#' @rdname bbb_mmm
#' @export
nil_whl &lt;- function(x, ...) {bbb_mmm(x, 'nil', 'whl', ...)}
#' @rdname bbb_mmm
#' @export
nll_ch1 &lt;- function(x, ...) {bbb_mmm(x, 'nll', 'ch1', ...)}
#' @rdname bbb_mmm
#' @export
nll_ch3 &lt;- function(x, ...) {bbb_mmm(x, 'nll', 'ch3', ...)}
#' @rdname bbb_mmm
#' @export
nll_chr &lt;- function(x, ...) {bbb_mmm(x, 'nll', 'chr', ...)}
#' @rdname bbb_mmm
#' @export
nll_clr &lt;- function(x, ...) {bbb_mmm(x, 'nll', 'clr', ...)}
#' @rdname bbb_mmm
#' @export
nll_evn &lt;- function(x, ...) {bbb_mmm(x, 'nll', 'evn', ...)}
#' @rdname bbb_mmm
#' @export
nll_fac &lt;- function(x, ...) {bbb_mmm(x, 'nll', 'fac', ...)}
#' @rdname bbb_mmm
#' @export
nll_frc &lt;- function(x, ...) {bbb_mmm(x, 'nll', 'frc', ...)}
#' @rdname bbb_mmm
#' @export
nll_ind &lt;- function(x, ...) {bbb_mmm(x, 'nll', 'ind', ...)}
#' @rdname bbb_mmm
#' @export
nll_lgl &lt;- function(x, ...) {bbb_mmm(x, 'nll', 'lgl', ...)}
#' @rdname bbb_mmm
#' @export
nll_neg &lt;- function(x, ...) {bbb_mmm(x, 'nll', 'neg', ...)}
#' @rdname bbb_mmm
#' @export
nll_ngw &lt;- function(x, ...) {bbb_mmm(x, 'nll', 'ngw', ...)}
#' @rdname bbb_mmm
#' @export
nll_nng &lt;- function(x, ...) {bbb_mmm(x, 'nll', 'nng', ...)}
#' @rdname bbb_mmm
#' @export
nll_nnw &lt;- function(x, ...) {bbb_mmm(x, 'nll', 'nnw', ...)}
#' @rdname bbb_mmm
#' @export
nll_nps &lt;- function(x, ...) {bbb_mmm(x, 'nll', 'nps', ...)}
#' @rdname bbb_mmm
#' @export
nll_npw &lt;- function(x, ...) {bbb_mmm(x, 'nll', 'npw', ...)}
#' @rdname bbb_mmm
#' @export
nll_nst &lt;- function(x, ...) {bbb_mmm(x, 'nll', 'nst', ...)}
#' @rdname bbb_mmm
#' @export
nll_num &lt;- function(x, ...) {bbb_mmm(x, 'nll', 'num', ...)}
#' @rdname bbb_mmm
#' @export
nll_odd &lt;- function(x, ...) {bbb_mmm(x, 'nll', 'odd', ...)}
#' @rdname bbb_mmm
#' @export
nll_ord &lt;- function(x, ...) {bbb_mmm(x, 'nll', 'ord', ...)}
#' @rdname bbb_mmm
#' @export
nll_pct &lt;- function(x, ...) {bbb_mmm(x, 'nll', 'pct', ...)}
#' @rdname bbb_mmm
#' @export
nll_pos &lt;- function(x, ...) {bbb_mmm(x, 'nll', 'pos', ...)}
#' @rdname bbb_mmm
#' @export
nll_ppn &lt;- function(x, ...) {bbb_mmm(x, 'nll', 'ppn', ...)}
#' @rdname bbb_mmm
#' @export
nll_psw &lt;- function(x, ...) {bbb_mmm(x, 'nll', 'psw', ...)}
#' @rdname bbb_mmm
#' @export
nll_srt &lt;- function(x, ...) {bbb_mmm(x, 'nll', 'srt', ...)}
#' @rdname bbb_mmm
#' @export
nll_str &lt;- function(x, ...) {bbb_mmm(x, 'nll', 'str', ...)}
#' @rdname bbb_mmm
#' @export
nll_uno &lt;- function(x, ...) {bbb_mmm(x, 'nll', 'uno', ...)}
#' @rdname bbb_mmm
#' @export
nll_whl &lt;- function(x, ...) {bbb_mmm(x, 'nll', 'whl', ...)}
#' @rdname bbb_mmm
#' @export
pop_ch1 &lt;- function(x, ...) {bbb_mmm(x, 'pop', 'ch1', ...)}
#' @rdname bbb_mmm
#' @export
pop_ch3 &lt;- function(x, ...) {bbb_mmm(x, 'pop', 'ch3', ...)}
#' @rdname bbb_mmm
#' @export
pop_chr &lt;- function(x, ...) {bbb_mmm(x, 'pop', 'chr', ...)}
#' @rdname bbb_mmm
#' @export
pop_clr &lt;- function(x, ...) {bbb_mmm(x, 'pop', 'clr', ...)}
#' @rdname bbb_mmm
#' @export
pop_evn &lt;- function(x, ...) {bbb_mmm(x, 'pop', 'evn', ...)}
#' @rdname bbb_mmm
#' @export
pop_fac &lt;- function(x, ...) {bbb_mmm(x, 'pop', 'fac', ...)}
#' @rdname bbb_mmm
#' @export
pop_frc &lt;- function(x, ...) {bbb_mmm(x, 'pop', 'frc', ...)}
#' @rdname bbb_mmm
#' @export
pop_ind &lt;- function(x, ...) {bbb_mmm(x, 'pop', 'ind', ...)}
#' @rdname bbb_mmm
#' @export
pop_lgl &lt;- function(x, ...) {bbb_mmm(x, 'pop', 'lgl', ...)}
#' @rdname bbb_mmm
#' @export
pop_neg &lt;- function(x, ...) {bbb_mmm(x, 'pop', 'neg', ...)}
#' @rdname bbb_mmm
#' @export
pop_ngw &lt;- function(x, ...) {bbb_mmm(x, 'pop', 'ngw', ...)}
#' @rdname bbb_mmm
#' @export
pop_nng &lt;- function(x, ...) {bbb_mmm(x, 'pop', 'nng', ...)}
#' @rdname bbb_mmm
#' @export
pop_nnw &lt;- function(x, ...) {bbb_mmm(x, 'pop', 'nnw', ...)}
#' @rdname bbb_mmm
#' @export
pop_nps &lt;- function(x, ...) {bbb_mmm(x, 'pop', 'nps', ...)}
#' @rdname bbb_mmm
#' @export
pop_npw &lt;- function(x, ...) {bbb_mmm(x, 'pop', 'npw', ...)}
#' @rdname bbb_mmm
#' @export
pop_nst &lt;- function(x, ...) {bbb_mmm(x, 'pop', 'nst', ...)}
#' @rdname bbb_mmm
#' @export
pop_num &lt;- function(x, ...) {bbb_mmm(x, 'pop', 'num', ...)}
#' @rdname bbb_mmm
#' @export
pop_odd &lt;- function(x, ...) {bbb_mmm(x, 'pop', 'odd', ...)}
#' @rdname bbb_mmm
#' @export
pop_ord &lt;- function(x, ...) {bbb_mmm(x, 'pop', 'ord', ...)}
#' @rdname bbb_mmm
#' @export
pop_pct &lt;- function(x, ...) {bbb_mmm(x, 'pop', 'pct', ...)}
#' @rdname bbb_mmm
#' @export
pop_pos &lt;- function(x, ...) {bbb_mmm(x, 'pop', 'pos', ...)}
#' @rdname bbb_mmm
#' @export
pop_ppn &lt;- function(x, ...) {bbb_mmm(x, 'pop', 'ppn', ...)}
#' @rdname bbb_mmm
#' @export
pop_psw &lt;- function(x, ...) {bbb_mmm(x, 'pop', 'psw', ...)}
#' @rdname bbb_mmm
#' @export
pop_srt &lt;- function(x, ...) {bbb_mmm(x, 'pop', 'srt', ...)}
#' @rdname bbb_mmm
#' @export
pop_str &lt;- function(x, ...) {bbb_mmm(x, 'pop', 'str', ...)}
#' @rdname bbb_mmm
#' @export
pop_uno &lt;- function(x, ...) {bbb_mmm(x, 'pop', 'uno', ...)}
#' @rdname bbb_mmm
#' @export
pop_whl &lt;- function(x, ...) {bbb_mmm(x, 'pop', 'whl', ...)}
#' @rdname bbb_mmm
#' @export
rcr_ch1 &lt;- function(x, ...) {bbb_mmm(x, 'rcr', 'ch1', ...)}
#' @rdname bbb_mmm
#' @export
rcr_ch3 &lt;- function(x, ...) {bbb_mmm(x, 'rcr', 'ch3', ...)}
#' @rdname bbb_mmm
#' @export
rcr_chr &lt;- function(x, ...) {bbb_mmm(x, 'rcr', 'chr', ...)}
#' @rdname bbb_mmm
#' @export
rcr_clr &lt;- function(x, ...) {bbb_mmm(x, 'rcr', 'clr', ...)}
#' @rdname bbb_mmm
#' @export
rcr_evn &lt;- function(x, ...) {bbb_mmm(x, 'rcr', 'evn', ...)}
#' @rdname bbb_mmm
#' @export
rcr_fac &lt;- function(x, ...) {bbb_mmm(x, 'rcr', 'fac', ...)}
#' @rdname bbb_mmm
#' @export
rcr_frc &lt;- function(x, ...) {bbb_mmm(x, 'rcr', 'frc', ...)}
#' @rdname bbb_mmm
#' @export
rcr_ind &lt;- function(x, ...) {bbb_mmm(x, 'rcr', 'ind', ...)}
#' @rdname bbb_mmm
#' @export
rcr_lgl &lt;- function(x, ...) {bbb_mmm(x, 'rcr', 'lgl', ...)}
#' @rdname bbb_mmm
#' @export
rcr_neg &lt;- function(x, ...) {bbb_mmm(x, 'rcr', 'neg', ...)}
#' @rdname bbb_mmm
#' @export
rcr_ngw &lt;- function(x, ...) {bbb_mmm(x, 'rcr', 'ngw', ...)}
#' @rdname bbb_mmm
#' @export
rcr_nng &lt;- function(x, ...) {bbb_mmm(x, 'rcr', 'nng', ...)}
#' @rdname bbb_mmm
#' @export
rcr_nnw &lt;- function(x, ...) {bbb_mmm(x, 'rcr', 'nnw', ...)}
#' @rdname bbb_mmm
#' @export
rcr_nps &lt;- function(x, ...) {bbb_mmm(x, 'rcr', 'nps', ...)}
#' @rdname bbb_mmm
#' @export
rcr_npw &lt;- function(x, ...) {bbb_mmm(x, 'rcr', 'npw', ...)}
#' @rdname bbb_mmm
#' @export
rcr_nst &lt;- function(x, ...) {bbb_mmm(x, 'rcr', 'nst', ...)}
#' @rdname bbb_mmm
#' @export
rcr_num &lt;- function(x, ...) {bbb_mmm(x, 'rcr', 'num', ...)}
#' @rdname bbb_mmm
#' @export
rcr_odd &lt;- function(x, ...) {bbb_mmm(x, 'rcr', 'odd', ...)}
#' @rdname bbb_mmm
#' @export
rcr_ord &lt;- function(x, ...) {bbb_mmm(x, 'rcr', 'ord', ...)}
#' @rdname bbb_mmm
#' @export
rcr_pct &lt;- function(x, ...) {bbb_mmm(x, 'rcr', 'pct', ...)}
#' @rdname bbb_mmm
#' @export
rcr_pos &lt;- function(x, ...) {bbb_mmm(x, 'rcr', 'pos', ...)}
#' @rdname bbb_mmm
#' @export
rcr_ppn &lt;- function(x, ...) {bbb_mmm(x, 'rcr', 'ppn', ...)}
#' @rdname bbb_mmm
#' @export
rcr_psw &lt;- function(x, ...) {bbb_mmm(x, 'rcr', 'psw', ...)}
#' @rdname bbb_mmm
#' @export
rcr_srt &lt;- function(x, ...) {bbb_mmm(x, 'rcr', 'srt', ...)}
#' @rdname bbb_mmm
#' @export
rcr_str &lt;- function(x, ...) {bbb_mmm(x, 'rcr', 'str', ...)}
#' @rdname bbb_mmm
#' @export
rcr_uno &lt;- function(x, ...) {bbb_mmm(x, 'rcr', 'uno', ...)}
#' @rdname bbb_mmm
#' @export
rcr_whl &lt;- function(x, ...) {bbb_mmm(x, 'rcr', 'whl', ...)}</v>
      </c>
    </row>
    <row r="267" spans="15:23" x14ac:dyDescent="0.2">
      <c r="O267" s="36"/>
      <c r="P267" s="36"/>
      <c r="Q267" s="36"/>
      <c r="R267" s="36"/>
      <c r="S267" s="36"/>
    </row>
    <row r="268" spans="15:23" x14ac:dyDescent="0.2">
      <c r="O268" s="36"/>
      <c r="P268" s="36"/>
      <c r="Q268" s="36"/>
      <c r="R268" s="36"/>
      <c r="S268" s="36"/>
    </row>
    <row r="269" spans="15:23" x14ac:dyDescent="0.2">
      <c r="O269" s="36"/>
      <c r="P269" s="36"/>
      <c r="Q269" s="36"/>
      <c r="R269" s="36"/>
      <c r="S269" s="36"/>
    </row>
    <row r="270" spans="15:23" x14ac:dyDescent="0.2">
      <c r="O270" s="36"/>
      <c r="P270" s="36"/>
      <c r="Q270" s="36"/>
      <c r="R270" s="36"/>
      <c r="S270" s="36"/>
    </row>
    <row r="271" spans="15:23" x14ac:dyDescent="0.2">
      <c r="O271" s="36"/>
      <c r="P271" s="36"/>
      <c r="Q271" s="36"/>
      <c r="R271" s="36"/>
      <c r="S271" s="36"/>
    </row>
    <row r="272" spans="15:23" x14ac:dyDescent="0.2">
      <c r="O272" s="36"/>
      <c r="P272" s="36"/>
      <c r="Q272" s="36"/>
      <c r="R272" s="36"/>
      <c r="S272" s="36"/>
    </row>
    <row r="273" spans="15:19" x14ac:dyDescent="0.2">
      <c r="O273" s="36"/>
      <c r="P273" s="36"/>
      <c r="Q273" s="36"/>
      <c r="R273" s="36"/>
      <c r="S273" s="36"/>
    </row>
    <row r="274" spans="15:19" x14ac:dyDescent="0.2">
      <c r="O274" s="36"/>
      <c r="P274" s="36"/>
      <c r="Q274" s="36"/>
      <c r="R274" s="36"/>
      <c r="S274" s="36"/>
    </row>
    <row r="275" spans="15:19" x14ac:dyDescent="0.2">
      <c r="O275" s="36"/>
      <c r="P275" s="36"/>
      <c r="Q275" s="36"/>
      <c r="R275" s="36"/>
      <c r="S275" s="36"/>
    </row>
    <row r="276" spans="15:19" x14ac:dyDescent="0.2">
      <c r="O276" s="36"/>
      <c r="P276" s="36"/>
      <c r="Q276" s="36"/>
      <c r="R276" s="36"/>
      <c r="S276" s="36"/>
    </row>
    <row r="277" spans="15:19" x14ac:dyDescent="0.2">
      <c r="O277" s="36"/>
      <c r="P277" s="36"/>
      <c r="Q277" s="36"/>
      <c r="R277" s="36"/>
      <c r="S277" s="36"/>
    </row>
    <row r="278" spans="15:19" x14ac:dyDescent="0.2">
      <c r="O278" s="36"/>
      <c r="P278" s="36"/>
      <c r="Q278" s="36"/>
      <c r="R278" s="36"/>
      <c r="S278" s="36"/>
    </row>
    <row r="279" spans="15:19" x14ac:dyDescent="0.2">
      <c r="O279" s="36"/>
      <c r="P279" s="36"/>
      <c r="Q279" s="36"/>
      <c r="R279" s="36"/>
      <c r="S279" s="36"/>
    </row>
    <row r="280" spans="15:19" x14ac:dyDescent="0.2">
      <c r="O280" s="36"/>
      <c r="P280" s="36"/>
      <c r="Q280" s="36"/>
      <c r="R280" s="36"/>
      <c r="S280" s="36"/>
    </row>
    <row r="281" spans="15:19" x14ac:dyDescent="0.2">
      <c r="O281" s="36"/>
      <c r="P281" s="36"/>
      <c r="Q281" s="36"/>
      <c r="R281" s="36"/>
      <c r="S281" s="36"/>
    </row>
    <row r="282" spans="15:19" x14ac:dyDescent="0.2">
      <c r="O282" s="36"/>
      <c r="P282" s="36"/>
      <c r="Q282" s="36"/>
      <c r="R282" s="36"/>
      <c r="S282" s="36"/>
    </row>
    <row r="283" spans="15:19" x14ac:dyDescent="0.2">
      <c r="O283" s="36"/>
      <c r="P283" s="36"/>
      <c r="Q283" s="36"/>
      <c r="R283" s="36"/>
      <c r="S283" s="36"/>
    </row>
    <row r="284" spans="15:19" x14ac:dyDescent="0.2">
      <c r="O284" s="36"/>
      <c r="P284" s="36"/>
      <c r="Q284" s="36"/>
      <c r="R284" s="36"/>
      <c r="S284" s="36"/>
    </row>
    <row r="285" spans="15:19" x14ac:dyDescent="0.2">
      <c r="O285" s="36"/>
      <c r="P285" s="36"/>
      <c r="Q285" s="36"/>
      <c r="R285" s="36"/>
      <c r="S285" s="36"/>
    </row>
    <row r="286" spans="15:19" x14ac:dyDescent="0.2">
      <c r="O286" s="36"/>
      <c r="P286" s="36"/>
      <c r="Q286" s="36"/>
      <c r="R286" s="36"/>
      <c r="S286" s="36"/>
    </row>
    <row r="287" spans="15:19" x14ac:dyDescent="0.2">
      <c r="O287" s="36"/>
      <c r="P287" s="36"/>
      <c r="Q287" s="36"/>
      <c r="R287" s="36"/>
      <c r="S287" s="36"/>
    </row>
    <row r="288" spans="15:19" x14ac:dyDescent="0.2">
      <c r="O288" s="36"/>
      <c r="P288" s="36"/>
      <c r="Q288" s="36"/>
      <c r="R288" s="36"/>
      <c r="S288" s="36"/>
    </row>
    <row r="289" spans="15:19" x14ac:dyDescent="0.2">
      <c r="O289" s="36"/>
      <c r="P289" s="36"/>
      <c r="Q289" s="36"/>
      <c r="R289" s="36"/>
      <c r="S289" s="36"/>
    </row>
    <row r="290" spans="15:19" x14ac:dyDescent="0.2">
      <c r="O290" s="36"/>
      <c r="P290" s="36"/>
      <c r="Q290" s="36"/>
      <c r="R290" s="36"/>
      <c r="S290" s="36"/>
    </row>
    <row r="291" spans="15:19" x14ac:dyDescent="0.2">
      <c r="O291" s="36"/>
      <c r="P291" s="36"/>
      <c r="Q291" s="36"/>
      <c r="R291" s="36"/>
      <c r="S291" s="36"/>
    </row>
    <row r="292" spans="15:19" x14ac:dyDescent="0.2">
      <c r="O292" s="36"/>
      <c r="P292" s="36"/>
      <c r="Q292" s="36"/>
      <c r="R292" s="36"/>
      <c r="S292" s="36"/>
    </row>
    <row r="293" spans="15:19" x14ac:dyDescent="0.2">
      <c r="O293" s="36"/>
      <c r="P293" s="36"/>
      <c r="Q293" s="36"/>
      <c r="R293" s="36"/>
      <c r="S293" s="36"/>
    </row>
    <row r="294" spans="15:19" x14ac:dyDescent="0.2">
      <c r="O294" s="36"/>
      <c r="P294" s="36"/>
      <c r="Q294" s="36"/>
      <c r="R294" s="36"/>
      <c r="S294" s="36"/>
    </row>
    <row r="295" spans="15:19" x14ac:dyDescent="0.2">
      <c r="O295" s="36"/>
      <c r="P295" s="36"/>
      <c r="Q295" s="36"/>
      <c r="R295" s="36"/>
      <c r="S295" s="36"/>
    </row>
    <row r="296" spans="15:19" x14ac:dyDescent="0.2">
      <c r="O296" s="36"/>
      <c r="P296" s="36"/>
      <c r="Q296" s="36"/>
      <c r="R296" s="36"/>
      <c r="S296" s="36"/>
    </row>
    <row r="297" spans="15:19" x14ac:dyDescent="0.2">
      <c r="O297" s="36"/>
      <c r="P297" s="36"/>
      <c r="Q297" s="36"/>
      <c r="R297" s="36"/>
      <c r="S297" s="36"/>
    </row>
    <row r="298" spans="15:19" x14ac:dyDescent="0.2">
      <c r="O298" s="36"/>
      <c r="P298" s="36"/>
      <c r="Q298" s="36"/>
      <c r="R298" s="36"/>
      <c r="S298" s="36"/>
    </row>
    <row r="299" spans="15:19" x14ac:dyDescent="0.2">
      <c r="O299" s="36"/>
      <c r="P299" s="36"/>
      <c r="Q299" s="36"/>
      <c r="R299" s="36"/>
      <c r="S299" s="36"/>
    </row>
    <row r="300" spans="15:19" x14ac:dyDescent="0.2">
      <c r="O300" s="36"/>
      <c r="P300" s="36"/>
      <c r="Q300" s="36"/>
      <c r="R300" s="36"/>
      <c r="S300" s="36"/>
    </row>
    <row r="301" spans="15:19" x14ac:dyDescent="0.2">
      <c r="O301" s="36"/>
      <c r="P301" s="36"/>
      <c r="Q301" s="36"/>
      <c r="R301" s="36"/>
      <c r="S301" s="36"/>
    </row>
    <row r="302" spans="15:19" x14ac:dyDescent="0.2">
      <c r="O302" s="36"/>
      <c r="P302" s="36"/>
      <c r="Q302" s="36"/>
      <c r="R302" s="36"/>
      <c r="S302" s="36"/>
    </row>
    <row r="303" spans="15:19" x14ac:dyDescent="0.2">
      <c r="O303" s="36"/>
      <c r="P303" s="36"/>
      <c r="Q303" s="36"/>
      <c r="R303" s="36"/>
      <c r="S303" s="36"/>
    </row>
    <row r="304" spans="15:19" x14ac:dyDescent="0.2">
      <c r="O304" s="36"/>
      <c r="P304" s="36"/>
      <c r="Q304" s="36"/>
      <c r="R304" s="36"/>
      <c r="S304" s="36"/>
    </row>
    <row r="305" spans="15:19" x14ac:dyDescent="0.2">
      <c r="O305" s="36"/>
      <c r="P305" s="36"/>
      <c r="Q305" s="36"/>
      <c r="R305" s="36"/>
      <c r="S305" s="36"/>
    </row>
    <row r="306" spans="15:19" x14ac:dyDescent="0.2">
      <c r="O306" s="36"/>
      <c r="P306" s="36"/>
      <c r="Q306" s="36"/>
      <c r="R306" s="36"/>
      <c r="S306" s="36"/>
    </row>
    <row r="307" spans="15:19" x14ac:dyDescent="0.2">
      <c r="O307" s="36"/>
      <c r="P307" s="36"/>
      <c r="Q307" s="36"/>
      <c r="R307" s="36"/>
      <c r="S307" s="36"/>
    </row>
    <row r="308" spans="15:19" x14ac:dyDescent="0.2">
      <c r="O308" s="36"/>
      <c r="P308" s="36"/>
      <c r="Q308" s="36"/>
      <c r="R308" s="36"/>
      <c r="S308" s="36"/>
    </row>
    <row r="309" spans="15:19" x14ac:dyDescent="0.2">
      <c r="O309" s="36"/>
      <c r="P309" s="36"/>
      <c r="Q309" s="36"/>
      <c r="R309" s="36"/>
      <c r="S309" s="36"/>
    </row>
    <row r="310" spans="15:19" x14ac:dyDescent="0.2">
      <c r="O310" s="36"/>
      <c r="P310" s="36"/>
      <c r="Q310" s="36"/>
      <c r="R310" s="36"/>
      <c r="S310" s="36"/>
    </row>
    <row r="311" spans="15:19" x14ac:dyDescent="0.2">
      <c r="O311" s="36"/>
      <c r="P311" s="36"/>
      <c r="Q311" s="36"/>
      <c r="R311" s="36"/>
      <c r="S311" s="36"/>
    </row>
    <row r="312" spans="15:19" x14ac:dyDescent="0.2">
      <c r="O312" s="36"/>
      <c r="P312" s="36"/>
      <c r="Q312" s="36"/>
      <c r="R312" s="36"/>
      <c r="S312" s="36"/>
    </row>
    <row r="313" spans="15:19" x14ac:dyDescent="0.2">
      <c r="O313" s="36"/>
      <c r="P313" s="36"/>
      <c r="Q313" s="36"/>
      <c r="R313" s="36"/>
      <c r="S313" s="36"/>
    </row>
    <row r="314" spans="15:19" x14ac:dyDescent="0.2">
      <c r="O314" s="36"/>
      <c r="P314" s="36"/>
      <c r="Q314" s="36"/>
      <c r="R314" s="36"/>
      <c r="S314" s="36"/>
    </row>
    <row r="315" spans="15:19" x14ac:dyDescent="0.2">
      <c r="O315" s="36"/>
      <c r="P315" s="36"/>
      <c r="Q315" s="36"/>
      <c r="R315" s="36"/>
      <c r="S315" s="36"/>
    </row>
    <row r="316" spans="15:19" x14ac:dyDescent="0.2">
      <c r="O316" s="36"/>
      <c r="P316" s="36"/>
      <c r="Q316" s="36"/>
      <c r="R316" s="36"/>
      <c r="S316" s="36"/>
    </row>
    <row r="317" spans="15:19" x14ac:dyDescent="0.2">
      <c r="O317" s="36"/>
      <c r="P317" s="36"/>
      <c r="Q317" s="36"/>
      <c r="R317" s="36"/>
      <c r="S317" s="36"/>
    </row>
    <row r="318" spans="15:19" x14ac:dyDescent="0.2">
      <c r="O318" s="36"/>
      <c r="P318" s="36"/>
      <c r="Q318" s="36"/>
      <c r="R318" s="36"/>
      <c r="S318" s="36"/>
    </row>
    <row r="319" spans="15:19" x14ac:dyDescent="0.2">
      <c r="O319" s="36"/>
      <c r="P319" s="36"/>
      <c r="Q319" s="36"/>
      <c r="R319" s="36"/>
      <c r="S319" s="36"/>
    </row>
    <row r="320" spans="15:19" x14ac:dyDescent="0.2">
      <c r="O320" s="36"/>
      <c r="P320" s="36"/>
      <c r="Q320" s="36"/>
      <c r="R320" s="36"/>
      <c r="S320" s="36"/>
    </row>
    <row r="321" spans="15:19" x14ac:dyDescent="0.2">
      <c r="O321" s="36"/>
      <c r="P321" s="36"/>
      <c r="Q321" s="36"/>
      <c r="R321" s="36"/>
      <c r="S321" s="36"/>
    </row>
    <row r="322" spans="15:19" x14ac:dyDescent="0.2">
      <c r="O322" s="36"/>
      <c r="P322" s="36"/>
      <c r="Q322" s="36"/>
      <c r="R322" s="36"/>
      <c r="S322" s="36"/>
    </row>
    <row r="323" spans="15:19" x14ac:dyDescent="0.2">
      <c r="O323" s="36"/>
      <c r="P323" s="36"/>
      <c r="Q323" s="36"/>
      <c r="R323" s="36"/>
      <c r="S323" s="36"/>
    </row>
    <row r="324" spans="15:19" x14ac:dyDescent="0.2">
      <c r="O324" s="36"/>
      <c r="P324" s="36"/>
      <c r="Q324" s="36"/>
      <c r="R324" s="36"/>
      <c r="S324" s="36"/>
    </row>
    <row r="325" spans="15:19" x14ac:dyDescent="0.2">
      <c r="O325" s="36"/>
      <c r="P325" s="36"/>
      <c r="Q325" s="36"/>
      <c r="R325" s="36"/>
      <c r="S325" s="36"/>
    </row>
    <row r="326" spans="15:19" x14ac:dyDescent="0.2">
      <c r="O326" s="36"/>
      <c r="P326" s="36"/>
      <c r="Q326" s="36"/>
      <c r="R326" s="36"/>
      <c r="S326" s="36"/>
    </row>
    <row r="327" spans="15:19" x14ac:dyDescent="0.2">
      <c r="O327" s="36"/>
      <c r="P327" s="36"/>
      <c r="Q327" s="36"/>
      <c r="R327" s="36"/>
      <c r="S327" s="36"/>
    </row>
    <row r="328" spans="15:19" x14ac:dyDescent="0.2">
      <c r="O328" s="36"/>
      <c r="P328" s="36"/>
      <c r="Q328" s="36"/>
      <c r="R328" s="36"/>
      <c r="S328" s="36"/>
    </row>
    <row r="329" spans="15:19" x14ac:dyDescent="0.2">
      <c r="O329" s="36"/>
      <c r="P329" s="36"/>
      <c r="Q329" s="36"/>
      <c r="R329" s="36"/>
      <c r="S329" s="36"/>
    </row>
    <row r="330" spans="15:19" x14ac:dyDescent="0.2">
      <c r="O330" s="36"/>
      <c r="P330" s="36"/>
      <c r="Q330" s="36"/>
      <c r="R330" s="36"/>
      <c r="S330" s="36"/>
    </row>
    <row r="331" spans="15:19" x14ac:dyDescent="0.2">
      <c r="O331" s="36"/>
      <c r="P331" s="36"/>
      <c r="Q331" s="36"/>
      <c r="R331" s="36"/>
      <c r="S331" s="36"/>
    </row>
    <row r="332" spans="15:19" x14ac:dyDescent="0.2">
      <c r="O332" s="36"/>
      <c r="P332" s="36"/>
      <c r="Q332" s="36"/>
      <c r="R332" s="36"/>
      <c r="S332" s="36"/>
    </row>
    <row r="333" spans="15:19" x14ac:dyDescent="0.2">
      <c r="O333" s="36"/>
      <c r="P333" s="36"/>
      <c r="Q333" s="36"/>
      <c r="R333" s="36"/>
      <c r="S333" s="36"/>
    </row>
    <row r="334" spans="15:19" x14ac:dyDescent="0.2">
      <c r="O334" s="36"/>
      <c r="P334" s="36"/>
      <c r="Q334" s="36"/>
      <c r="R334" s="36"/>
      <c r="S334" s="36"/>
    </row>
    <row r="335" spans="15:19" x14ac:dyDescent="0.2">
      <c r="O335" s="36"/>
      <c r="P335" s="36"/>
      <c r="Q335" s="36"/>
      <c r="R335" s="36"/>
      <c r="S335" s="36"/>
    </row>
    <row r="336" spans="15:19" x14ac:dyDescent="0.2">
      <c r="O336" s="36"/>
      <c r="P336" s="36"/>
      <c r="Q336" s="36"/>
      <c r="R336" s="36"/>
      <c r="S336" s="36"/>
    </row>
    <row r="337" spans="15:19" x14ac:dyDescent="0.2">
      <c r="O337" s="36"/>
      <c r="P337" s="36"/>
      <c r="Q337" s="36"/>
      <c r="R337" s="36"/>
      <c r="S337" s="36"/>
    </row>
    <row r="338" spans="15:19" x14ac:dyDescent="0.2">
      <c r="O338" s="36"/>
      <c r="P338" s="36"/>
      <c r="Q338" s="36"/>
      <c r="R338" s="36"/>
      <c r="S338" s="36"/>
    </row>
    <row r="339" spans="15:19" x14ac:dyDescent="0.2">
      <c r="O339" s="36"/>
      <c r="P339" s="36"/>
      <c r="Q339" s="36"/>
      <c r="R339" s="36"/>
      <c r="S339" s="36"/>
    </row>
    <row r="340" spans="15:19" x14ac:dyDescent="0.2">
      <c r="O340" s="36"/>
      <c r="P340" s="36"/>
      <c r="Q340" s="36"/>
      <c r="R340" s="36"/>
      <c r="S340" s="36"/>
    </row>
    <row r="341" spans="15:19" x14ac:dyDescent="0.2">
      <c r="O341" s="36"/>
      <c r="P341" s="36"/>
      <c r="Q341" s="36"/>
      <c r="R341" s="36"/>
      <c r="S341" s="36"/>
    </row>
    <row r="342" spans="15:19" x14ac:dyDescent="0.2">
      <c r="O342" s="36"/>
      <c r="P342" s="36"/>
      <c r="Q342" s="36"/>
      <c r="R342" s="36"/>
      <c r="S342" s="36"/>
    </row>
    <row r="343" spans="15:19" x14ac:dyDescent="0.2">
      <c r="O343" s="36"/>
      <c r="P343" s="36"/>
      <c r="Q343" s="36"/>
      <c r="R343" s="36"/>
      <c r="S343" s="36"/>
    </row>
    <row r="344" spans="15:19" x14ac:dyDescent="0.2">
      <c r="O344" s="36"/>
      <c r="P344" s="36"/>
      <c r="Q344" s="36"/>
      <c r="R344" s="36"/>
      <c r="S344" s="36"/>
    </row>
    <row r="345" spans="15:19" x14ac:dyDescent="0.2">
      <c r="O345" s="36"/>
      <c r="P345" s="36"/>
      <c r="Q345" s="36"/>
      <c r="R345" s="36"/>
      <c r="S345" s="36"/>
    </row>
    <row r="346" spans="15:19" x14ac:dyDescent="0.2">
      <c r="O346" s="36"/>
      <c r="P346" s="36"/>
      <c r="Q346" s="36"/>
      <c r="R346" s="36"/>
      <c r="S346" s="36"/>
    </row>
    <row r="347" spans="15:19" x14ac:dyDescent="0.2">
      <c r="O347" s="36"/>
      <c r="P347" s="36"/>
      <c r="Q347" s="36"/>
      <c r="R347" s="36"/>
      <c r="S347" s="36"/>
    </row>
    <row r="348" spans="15:19" x14ac:dyDescent="0.2">
      <c r="O348" s="36"/>
      <c r="P348" s="36"/>
      <c r="Q348" s="36"/>
      <c r="R348" s="36"/>
      <c r="S348" s="36"/>
    </row>
    <row r="349" spans="15:19" x14ac:dyDescent="0.2">
      <c r="O349" s="36"/>
      <c r="P349" s="36"/>
      <c r="Q349" s="36"/>
      <c r="R349" s="36"/>
      <c r="S349" s="36"/>
    </row>
    <row r="350" spans="15:19" x14ac:dyDescent="0.2">
      <c r="O350" s="36"/>
      <c r="P350" s="36"/>
      <c r="Q350" s="36"/>
      <c r="R350" s="36"/>
      <c r="S350" s="36"/>
    </row>
    <row r="351" spans="15:19" x14ac:dyDescent="0.2">
      <c r="O351" s="36"/>
      <c r="P351" s="36"/>
      <c r="Q351" s="36"/>
      <c r="R351" s="36"/>
      <c r="S351" s="36"/>
    </row>
    <row r="352" spans="15:19" x14ac:dyDescent="0.2">
      <c r="O352" s="36"/>
      <c r="P352" s="36"/>
      <c r="Q352" s="36"/>
      <c r="R352" s="36"/>
      <c r="S352" s="36"/>
    </row>
    <row r="353" spans="15:19" x14ac:dyDescent="0.2">
      <c r="O353" s="36"/>
      <c r="P353" s="36"/>
      <c r="Q353" s="36"/>
      <c r="R353" s="36"/>
      <c r="S353" s="36"/>
    </row>
    <row r="354" spans="15:19" x14ac:dyDescent="0.2">
      <c r="O354" s="36"/>
      <c r="P354" s="36"/>
      <c r="Q354" s="36"/>
      <c r="R354" s="36"/>
      <c r="S354" s="36"/>
    </row>
    <row r="355" spans="15:19" x14ac:dyDescent="0.2">
      <c r="O355" s="36"/>
      <c r="P355" s="36"/>
      <c r="Q355" s="36"/>
      <c r="R355" s="36"/>
      <c r="S355" s="36"/>
    </row>
    <row r="356" spans="15:19" x14ac:dyDescent="0.2">
      <c r="O356" s="36"/>
      <c r="P356" s="36"/>
      <c r="Q356" s="36"/>
      <c r="R356" s="36"/>
      <c r="S356" s="36"/>
    </row>
    <row r="357" spans="15:19" x14ac:dyDescent="0.2">
      <c r="O357" s="36"/>
      <c r="P357" s="36"/>
      <c r="Q357" s="36"/>
      <c r="R357" s="36"/>
      <c r="S357" s="36"/>
    </row>
    <row r="358" spans="15:19" x14ac:dyDescent="0.2">
      <c r="O358" s="36"/>
      <c r="P358" s="36"/>
      <c r="Q358" s="36"/>
      <c r="R358" s="36"/>
      <c r="S358" s="36"/>
    </row>
    <row r="359" spans="15:19" x14ac:dyDescent="0.2">
      <c r="O359" s="36"/>
      <c r="P359" s="36"/>
      <c r="Q359" s="36"/>
      <c r="R359" s="36"/>
      <c r="S359" s="36"/>
    </row>
    <row r="360" spans="15:19" x14ac:dyDescent="0.2">
      <c r="O360" s="36"/>
      <c r="P360" s="36"/>
      <c r="Q360" s="36"/>
      <c r="R360" s="36"/>
      <c r="S360" s="36"/>
    </row>
    <row r="361" spans="15:19" x14ac:dyDescent="0.2">
      <c r="O361" s="36"/>
      <c r="P361" s="36"/>
      <c r="Q361" s="36"/>
      <c r="R361" s="36"/>
      <c r="S361" s="36"/>
    </row>
    <row r="362" spans="15:19" x14ac:dyDescent="0.2">
      <c r="O362" s="36"/>
      <c r="P362" s="36"/>
      <c r="Q362" s="36"/>
      <c r="R362" s="36"/>
      <c r="S362" s="36"/>
    </row>
    <row r="363" spans="15:19" x14ac:dyDescent="0.2">
      <c r="O363" s="36"/>
      <c r="P363" s="36"/>
      <c r="Q363" s="36"/>
      <c r="R363" s="36"/>
      <c r="S363" s="36"/>
    </row>
    <row r="364" spans="15:19" x14ac:dyDescent="0.2">
      <c r="O364" s="36"/>
      <c r="P364" s="36"/>
      <c r="Q364" s="36"/>
      <c r="R364" s="36"/>
      <c r="S364" s="36"/>
    </row>
    <row r="365" spans="15:19" x14ac:dyDescent="0.2">
      <c r="O365" s="36"/>
      <c r="P365" s="36"/>
      <c r="Q365" s="36"/>
      <c r="R365" s="36"/>
      <c r="S365" s="36"/>
    </row>
    <row r="366" spans="15:19" x14ac:dyDescent="0.2">
      <c r="O366" s="36"/>
      <c r="P366" s="36"/>
      <c r="Q366" s="36"/>
      <c r="R366" s="36"/>
      <c r="S366" s="36"/>
    </row>
    <row r="367" spans="15:19" x14ac:dyDescent="0.2">
      <c r="O367" s="36"/>
      <c r="P367" s="36"/>
      <c r="Q367" s="36"/>
      <c r="R367" s="36"/>
      <c r="S367" s="36"/>
    </row>
    <row r="368" spans="15:19" x14ac:dyDescent="0.2">
      <c r="O368" s="36"/>
      <c r="P368" s="36"/>
      <c r="Q368" s="36"/>
      <c r="R368" s="36"/>
      <c r="S368" s="36"/>
    </row>
    <row r="369" spans="15:19" x14ac:dyDescent="0.2">
      <c r="O369" s="36"/>
      <c r="P369" s="36"/>
      <c r="Q369" s="36"/>
      <c r="R369" s="36"/>
      <c r="S369" s="36"/>
    </row>
    <row r="370" spans="15:19" x14ac:dyDescent="0.2">
      <c r="O370" s="36"/>
      <c r="P370" s="36"/>
      <c r="Q370" s="36"/>
      <c r="R370" s="36"/>
      <c r="S370" s="36"/>
    </row>
    <row r="371" spans="15:19" x14ac:dyDescent="0.2">
      <c r="O371" s="36"/>
      <c r="P371" s="36"/>
      <c r="Q371" s="36"/>
      <c r="R371" s="36"/>
      <c r="S371" s="36"/>
    </row>
    <row r="372" spans="15:19" x14ac:dyDescent="0.2">
      <c r="O372" s="36"/>
      <c r="P372" s="36"/>
      <c r="Q372" s="36"/>
      <c r="R372" s="36"/>
      <c r="S372" s="36"/>
    </row>
    <row r="373" spans="15:19" x14ac:dyDescent="0.2">
      <c r="O373" s="36"/>
      <c r="P373" s="36"/>
      <c r="Q373" s="36"/>
      <c r="R373" s="36"/>
      <c r="S373" s="36"/>
    </row>
    <row r="374" spans="15:19" x14ac:dyDescent="0.2">
      <c r="O374" s="36"/>
      <c r="P374" s="36"/>
      <c r="Q374" s="36"/>
      <c r="R374" s="36"/>
      <c r="S374" s="36"/>
    </row>
    <row r="375" spans="15:19" x14ac:dyDescent="0.2">
      <c r="O375" s="36"/>
      <c r="P375" s="36"/>
      <c r="Q375" s="36"/>
      <c r="R375" s="36"/>
      <c r="S375" s="36"/>
    </row>
    <row r="376" spans="15:19" x14ac:dyDescent="0.2">
      <c r="O376" s="36"/>
      <c r="P376" s="36"/>
      <c r="Q376" s="36"/>
      <c r="R376" s="36"/>
      <c r="S376" s="36"/>
    </row>
    <row r="377" spans="15:19" x14ac:dyDescent="0.2">
      <c r="O377" s="36"/>
      <c r="P377" s="36"/>
      <c r="Q377" s="36"/>
      <c r="R377" s="36"/>
      <c r="S377" s="36"/>
    </row>
    <row r="378" spans="15:19" x14ac:dyDescent="0.2">
      <c r="O378" s="36"/>
      <c r="P378" s="36"/>
      <c r="Q378" s="36"/>
      <c r="R378" s="36"/>
      <c r="S378" s="36"/>
    </row>
    <row r="379" spans="15:19" x14ac:dyDescent="0.2">
      <c r="O379" s="36"/>
      <c r="P379" s="36"/>
      <c r="Q379" s="36"/>
      <c r="R379" s="36"/>
      <c r="S379" s="36"/>
    </row>
    <row r="380" spans="15:19" x14ac:dyDescent="0.2">
      <c r="O380" s="36"/>
      <c r="P380" s="36"/>
      <c r="Q380" s="36"/>
      <c r="R380" s="36"/>
      <c r="S380" s="36"/>
    </row>
    <row r="381" spans="15:19" x14ac:dyDescent="0.2">
      <c r="O381" s="36"/>
      <c r="P381" s="36"/>
      <c r="Q381" s="36"/>
      <c r="R381" s="36"/>
      <c r="S381" s="36"/>
    </row>
    <row r="382" spans="15:19" x14ac:dyDescent="0.2">
      <c r="O382" s="36"/>
      <c r="P382" s="36"/>
      <c r="Q382" s="36"/>
      <c r="R382" s="36"/>
      <c r="S382" s="36"/>
    </row>
    <row r="383" spans="15:19" x14ac:dyDescent="0.2">
      <c r="O383" s="36"/>
      <c r="P383" s="36"/>
      <c r="Q383" s="36"/>
      <c r="R383" s="36"/>
      <c r="S383" s="36"/>
    </row>
    <row r="384" spans="15:19" x14ac:dyDescent="0.2">
      <c r="O384" s="36"/>
      <c r="P384" s="36"/>
      <c r="Q384" s="36"/>
      <c r="R384" s="36"/>
      <c r="S384" s="36"/>
    </row>
    <row r="385" spans="15:19" x14ac:dyDescent="0.2">
      <c r="O385" s="36"/>
      <c r="P385" s="36"/>
      <c r="Q385" s="36"/>
      <c r="R385" s="36"/>
      <c r="S385" s="36"/>
    </row>
    <row r="386" spans="15:19" x14ac:dyDescent="0.2">
      <c r="O386" s="36"/>
      <c r="P386" s="36"/>
      <c r="Q386" s="36"/>
      <c r="R386" s="36"/>
      <c r="S386" s="36"/>
    </row>
    <row r="387" spans="15:19" x14ac:dyDescent="0.2">
      <c r="O387" s="36"/>
      <c r="P387" s="36"/>
      <c r="Q387" s="36"/>
      <c r="R387" s="36"/>
      <c r="S387" s="36"/>
    </row>
    <row r="388" spans="15:19" x14ac:dyDescent="0.2">
      <c r="O388" s="36"/>
      <c r="P388" s="36"/>
      <c r="Q388" s="36"/>
      <c r="R388" s="36"/>
      <c r="S388" s="36"/>
    </row>
    <row r="389" spans="15:19" x14ac:dyDescent="0.2">
      <c r="O389" s="36"/>
      <c r="P389" s="36"/>
      <c r="Q389" s="36"/>
      <c r="R389" s="36"/>
      <c r="S389" s="36"/>
    </row>
    <row r="390" spans="15:19" x14ac:dyDescent="0.2">
      <c r="O390" s="36"/>
      <c r="P390" s="36"/>
      <c r="Q390" s="36"/>
      <c r="R390" s="36"/>
      <c r="S390" s="36"/>
    </row>
    <row r="391" spans="15:19" x14ac:dyDescent="0.2">
      <c r="O391" s="36"/>
      <c r="P391" s="36"/>
      <c r="Q391" s="36"/>
      <c r="R391" s="36"/>
      <c r="S391" s="36"/>
    </row>
    <row r="392" spans="15:19" x14ac:dyDescent="0.2">
      <c r="O392" s="36"/>
      <c r="P392" s="36"/>
      <c r="Q392" s="36"/>
      <c r="R392" s="36"/>
      <c r="S392" s="36"/>
    </row>
    <row r="393" spans="15:19" x14ac:dyDescent="0.2">
      <c r="O393" s="36"/>
      <c r="P393" s="36"/>
      <c r="Q393" s="36"/>
      <c r="R393" s="36"/>
      <c r="S393" s="36"/>
    </row>
    <row r="394" spans="15:19" x14ac:dyDescent="0.2">
      <c r="O394" s="36"/>
      <c r="P394" s="36"/>
      <c r="Q394" s="36"/>
      <c r="R394" s="36"/>
      <c r="S394" s="36"/>
    </row>
    <row r="395" spans="15:19" x14ac:dyDescent="0.2">
      <c r="O395" s="36"/>
      <c r="P395" s="36"/>
      <c r="Q395" s="36"/>
      <c r="R395" s="36"/>
      <c r="S395" s="36"/>
    </row>
    <row r="396" spans="15:19" x14ac:dyDescent="0.2">
      <c r="O396" s="36"/>
      <c r="P396" s="36"/>
      <c r="Q396" s="36"/>
      <c r="R396" s="36"/>
      <c r="S396" s="36"/>
    </row>
    <row r="397" spans="15:19" x14ac:dyDescent="0.2">
      <c r="O397" s="36"/>
      <c r="P397" s="36"/>
      <c r="Q397" s="36"/>
      <c r="R397" s="36"/>
      <c r="S397" s="36"/>
    </row>
    <row r="398" spans="15:19" x14ac:dyDescent="0.2">
      <c r="O398" s="36"/>
      <c r="P398" s="36"/>
      <c r="Q398" s="36"/>
      <c r="R398" s="36"/>
      <c r="S398" s="36"/>
    </row>
    <row r="399" spans="15:19" x14ac:dyDescent="0.2">
      <c r="O399" s="36"/>
      <c r="P399" s="36"/>
      <c r="Q399" s="36"/>
      <c r="R399" s="36"/>
      <c r="S399" s="36"/>
    </row>
    <row r="400" spans="15:19" x14ac:dyDescent="0.2">
      <c r="O400" s="36"/>
      <c r="P400" s="36"/>
      <c r="Q400" s="36"/>
      <c r="R400" s="36"/>
      <c r="S400" s="36"/>
    </row>
    <row r="401" spans="15:19" x14ac:dyDescent="0.2">
      <c r="O401" s="36"/>
      <c r="P401" s="36"/>
      <c r="Q401" s="36"/>
      <c r="R401" s="36"/>
      <c r="S401" s="36"/>
    </row>
    <row r="402" spans="15:19" x14ac:dyDescent="0.2">
      <c r="O402" s="36"/>
      <c r="P402" s="36"/>
      <c r="Q402" s="36"/>
      <c r="R402" s="36"/>
      <c r="S402" s="36"/>
    </row>
    <row r="403" spans="15:19" x14ac:dyDescent="0.2">
      <c r="O403" s="36"/>
      <c r="P403" s="36"/>
      <c r="Q403" s="36"/>
      <c r="R403" s="36"/>
      <c r="S403" s="36"/>
    </row>
    <row r="404" spans="15:19" x14ac:dyDescent="0.2">
      <c r="O404" s="36"/>
      <c r="P404" s="36"/>
      <c r="Q404" s="36"/>
      <c r="R404" s="36"/>
      <c r="S404" s="36"/>
    </row>
    <row r="405" spans="15:19" x14ac:dyDescent="0.2">
      <c r="O405" s="36"/>
      <c r="P405" s="36"/>
      <c r="Q405" s="36"/>
      <c r="R405" s="36"/>
      <c r="S405" s="36"/>
    </row>
    <row r="406" spans="15:19" x14ac:dyDescent="0.2">
      <c r="O406" s="36"/>
      <c r="P406" s="36"/>
      <c r="Q406" s="36"/>
      <c r="R406" s="36"/>
      <c r="S406" s="36"/>
    </row>
    <row r="407" spans="15:19" x14ac:dyDescent="0.2">
      <c r="O407" s="36"/>
      <c r="P407" s="36"/>
      <c r="Q407" s="36"/>
      <c r="R407" s="36"/>
      <c r="S407" s="36"/>
    </row>
    <row r="408" spans="15:19" x14ac:dyDescent="0.2">
      <c r="O408" s="36"/>
      <c r="P408" s="36"/>
      <c r="Q408" s="36"/>
      <c r="R408" s="36"/>
      <c r="S408" s="36"/>
    </row>
    <row r="409" spans="15:19" x14ac:dyDescent="0.2">
      <c r="O409" s="36"/>
      <c r="P409" s="36"/>
      <c r="Q409" s="36"/>
      <c r="R409" s="36"/>
      <c r="S409" s="36"/>
    </row>
    <row r="410" spans="15:19" x14ac:dyDescent="0.2">
      <c r="O410" s="36"/>
      <c r="P410" s="36"/>
      <c r="Q410" s="36"/>
      <c r="R410" s="36"/>
      <c r="S410" s="36"/>
    </row>
    <row r="411" spans="15:19" x14ac:dyDescent="0.2">
      <c r="O411" s="36"/>
      <c r="P411" s="36"/>
      <c r="Q411" s="36"/>
      <c r="R411" s="36"/>
      <c r="S411" s="36"/>
    </row>
    <row r="412" spans="15:19" x14ac:dyDescent="0.2">
      <c r="O412" s="36"/>
      <c r="P412" s="36"/>
      <c r="Q412" s="36"/>
      <c r="R412" s="36"/>
      <c r="S412" s="36"/>
    </row>
    <row r="413" spans="15:19" x14ac:dyDescent="0.2">
      <c r="O413" s="36"/>
      <c r="P413" s="36"/>
      <c r="Q413" s="36"/>
      <c r="R413" s="36"/>
      <c r="S413" s="36"/>
    </row>
    <row r="414" spans="15:19" x14ac:dyDescent="0.2">
      <c r="O414" s="36"/>
      <c r="P414" s="36"/>
      <c r="Q414" s="36"/>
      <c r="R414" s="36"/>
      <c r="S414" s="36"/>
    </row>
    <row r="415" spans="15:19" x14ac:dyDescent="0.2">
      <c r="O415" s="36"/>
      <c r="P415" s="36"/>
      <c r="Q415" s="36"/>
      <c r="R415" s="36"/>
      <c r="S415" s="36"/>
    </row>
    <row r="416" spans="15:19" x14ac:dyDescent="0.2">
      <c r="O416" s="36"/>
      <c r="P416" s="36"/>
      <c r="Q416" s="36"/>
      <c r="R416" s="36"/>
      <c r="S416" s="36"/>
    </row>
    <row r="417" spans="15:19" x14ac:dyDescent="0.2">
      <c r="O417" s="36"/>
      <c r="P417" s="36"/>
      <c r="Q417" s="36"/>
      <c r="R417" s="36"/>
      <c r="S417" s="36"/>
    </row>
    <row r="418" spans="15:19" x14ac:dyDescent="0.2">
      <c r="O418" s="36"/>
      <c r="P418" s="36"/>
      <c r="Q418" s="36"/>
      <c r="R418" s="36"/>
      <c r="S418" s="36"/>
    </row>
    <row r="419" spans="15:19" x14ac:dyDescent="0.2">
      <c r="O419" s="36"/>
      <c r="P419" s="36"/>
      <c r="Q419" s="36"/>
      <c r="R419" s="36"/>
      <c r="S419" s="36"/>
    </row>
    <row r="420" spans="15:19" x14ac:dyDescent="0.2">
      <c r="O420" s="36"/>
      <c r="P420" s="36"/>
      <c r="Q420" s="36"/>
      <c r="R420" s="36"/>
      <c r="S420" s="36"/>
    </row>
    <row r="421" spans="15:19" x14ac:dyDescent="0.2">
      <c r="O421" s="36"/>
      <c r="P421" s="36"/>
      <c r="Q421" s="36"/>
      <c r="R421" s="36"/>
      <c r="S421" s="36"/>
    </row>
    <row r="422" spans="15:19" x14ac:dyDescent="0.2">
      <c r="O422" s="36"/>
      <c r="P422" s="36"/>
      <c r="Q422" s="36"/>
      <c r="R422" s="36"/>
      <c r="S422" s="36"/>
    </row>
    <row r="423" spans="15:19" x14ac:dyDescent="0.2">
      <c r="O423" s="36"/>
      <c r="P423" s="36"/>
      <c r="Q423" s="36"/>
      <c r="R423" s="36"/>
      <c r="S423" s="36"/>
    </row>
    <row r="424" spans="15:19" x14ac:dyDescent="0.2">
      <c r="O424" s="36"/>
      <c r="P424" s="36"/>
      <c r="Q424" s="36"/>
      <c r="R424" s="36"/>
      <c r="S424" s="36"/>
    </row>
    <row r="425" spans="15:19" x14ac:dyDescent="0.2">
      <c r="O425" s="36"/>
      <c r="P425" s="36"/>
      <c r="Q425" s="36"/>
      <c r="R425" s="36"/>
      <c r="S425" s="36"/>
    </row>
    <row r="426" spans="15:19" x14ac:dyDescent="0.2">
      <c r="O426" s="36"/>
      <c r="P426" s="36"/>
      <c r="Q426" s="36"/>
      <c r="R426" s="36"/>
      <c r="S426" s="36"/>
    </row>
    <row r="427" spans="15:19" x14ac:dyDescent="0.2">
      <c r="O427" s="36"/>
      <c r="P427" s="36"/>
      <c r="Q427" s="36"/>
      <c r="R427" s="36"/>
      <c r="S427" s="36"/>
    </row>
    <row r="428" spans="15:19" x14ac:dyDescent="0.2">
      <c r="O428" s="36"/>
      <c r="P428" s="36"/>
      <c r="Q428" s="36"/>
      <c r="R428" s="36"/>
      <c r="S428" s="36"/>
    </row>
    <row r="429" spans="15:19" x14ac:dyDescent="0.2">
      <c r="O429" s="36"/>
      <c r="P429" s="36"/>
      <c r="Q429" s="36"/>
      <c r="R429" s="36"/>
      <c r="S429" s="36"/>
    </row>
    <row r="430" spans="15:19" x14ac:dyDescent="0.2">
      <c r="O430" s="36"/>
      <c r="P430" s="36"/>
      <c r="Q430" s="36"/>
      <c r="R430" s="36"/>
      <c r="S430" s="36"/>
    </row>
    <row r="431" spans="15:19" x14ac:dyDescent="0.2">
      <c r="O431" s="36"/>
      <c r="P431" s="36"/>
      <c r="Q431" s="36"/>
      <c r="R431" s="36"/>
      <c r="S431" s="36"/>
    </row>
    <row r="432" spans="15:19" x14ac:dyDescent="0.2">
      <c r="O432" s="36"/>
      <c r="P432" s="36"/>
      <c r="Q432" s="36"/>
      <c r="R432" s="36"/>
      <c r="S432" s="36"/>
    </row>
    <row r="433" spans="15:19" x14ac:dyDescent="0.2">
      <c r="O433" s="36"/>
      <c r="P433" s="36"/>
      <c r="Q433" s="36"/>
      <c r="R433" s="36"/>
      <c r="S433" s="36"/>
    </row>
    <row r="434" spans="15:19" x14ac:dyDescent="0.2">
      <c r="O434" s="36"/>
      <c r="P434" s="36"/>
      <c r="Q434" s="36"/>
      <c r="R434" s="36"/>
      <c r="S434" s="36"/>
    </row>
    <row r="435" spans="15:19" x14ac:dyDescent="0.2">
      <c r="O435" s="36"/>
      <c r="P435" s="36"/>
      <c r="Q435" s="36"/>
      <c r="R435" s="36"/>
      <c r="S435" s="36"/>
    </row>
    <row r="436" spans="15:19" x14ac:dyDescent="0.2">
      <c r="O436" s="36"/>
      <c r="P436" s="36"/>
      <c r="Q436" s="36"/>
      <c r="R436" s="36"/>
      <c r="S436" s="36"/>
    </row>
    <row r="437" spans="15:19" x14ac:dyDescent="0.2">
      <c r="O437" s="36"/>
      <c r="P437" s="36"/>
      <c r="Q437" s="36"/>
      <c r="R437" s="36"/>
      <c r="S437" s="36"/>
    </row>
    <row r="438" spans="15:19" x14ac:dyDescent="0.2">
      <c r="O438" s="36"/>
      <c r="P438" s="36"/>
      <c r="Q438" s="36"/>
      <c r="R438" s="36"/>
      <c r="S438" s="36"/>
    </row>
    <row r="439" spans="15:19" x14ac:dyDescent="0.2">
      <c r="O439" s="36"/>
      <c r="P439" s="36"/>
      <c r="Q439" s="36"/>
      <c r="R439" s="36"/>
      <c r="S439" s="36"/>
    </row>
    <row r="440" spans="15:19" x14ac:dyDescent="0.2">
      <c r="O440" s="36"/>
      <c r="P440" s="36"/>
      <c r="Q440" s="36"/>
      <c r="R440" s="36"/>
      <c r="S440" s="36"/>
    </row>
    <row r="441" spans="15:19" x14ac:dyDescent="0.2">
      <c r="O441" s="36"/>
      <c r="P441" s="36"/>
      <c r="Q441" s="36"/>
      <c r="R441" s="36"/>
      <c r="S441" s="36"/>
    </row>
    <row r="442" spans="15:19" x14ac:dyDescent="0.2">
      <c r="O442" s="36"/>
      <c r="P442" s="36"/>
      <c r="Q442" s="36"/>
      <c r="R442" s="36"/>
      <c r="S442" s="36"/>
    </row>
    <row r="443" spans="15:19" x14ac:dyDescent="0.2">
      <c r="O443" s="36"/>
      <c r="P443" s="36"/>
      <c r="Q443" s="36"/>
      <c r="R443" s="36"/>
      <c r="S443" s="36"/>
    </row>
    <row r="444" spans="15:19" x14ac:dyDescent="0.2">
      <c r="O444" s="36"/>
      <c r="P444" s="36"/>
      <c r="Q444" s="36"/>
      <c r="R444" s="36"/>
      <c r="S444" s="36"/>
    </row>
    <row r="445" spans="15:19" x14ac:dyDescent="0.2">
      <c r="O445" s="36"/>
      <c r="P445" s="36"/>
      <c r="Q445" s="36"/>
      <c r="R445" s="36"/>
      <c r="S445" s="36"/>
    </row>
    <row r="446" spans="15:19" x14ac:dyDescent="0.2">
      <c r="O446" s="36"/>
      <c r="P446" s="36"/>
      <c r="Q446" s="36"/>
      <c r="R446" s="36"/>
      <c r="S446" s="36"/>
    </row>
    <row r="447" spans="15:19" x14ac:dyDescent="0.2">
      <c r="O447" s="36"/>
      <c r="P447" s="36"/>
      <c r="Q447" s="36"/>
      <c r="R447" s="36"/>
      <c r="S447" s="36"/>
    </row>
    <row r="448" spans="15:19" x14ac:dyDescent="0.2">
      <c r="O448" s="36"/>
      <c r="P448" s="36"/>
      <c r="Q448" s="36"/>
      <c r="R448" s="36"/>
      <c r="S448" s="36"/>
    </row>
    <row r="449" spans="15:19" x14ac:dyDescent="0.2">
      <c r="O449" s="36"/>
      <c r="P449" s="36"/>
      <c r="Q449" s="36"/>
      <c r="R449" s="36"/>
      <c r="S449" s="36"/>
    </row>
    <row r="450" spans="15:19" x14ac:dyDescent="0.2">
      <c r="O450" s="36"/>
      <c r="P450" s="36"/>
      <c r="Q450" s="36"/>
      <c r="R450" s="36"/>
      <c r="S450" s="36"/>
    </row>
    <row r="451" spans="15:19" x14ac:dyDescent="0.2">
      <c r="O451" s="36"/>
      <c r="P451" s="36"/>
      <c r="Q451" s="36"/>
      <c r="R451" s="36"/>
      <c r="S451" s="36"/>
    </row>
    <row r="452" spans="15:19" x14ac:dyDescent="0.2">
      <c r="O452" s="36"/>
      <c r="P452" s="36"/>
      <c r="Q452" s="36"/>
      <c r="R452" s="36"/>
      <c r="S452" s="36"/>
    </row>
    <row r="453" spans="15:19" x14ac:dyDescent="0.2">
      <c r="O453" s="36"/>
      <c r="P453" s="36"/>
      <c r="Q453" s="36"/>
      <c r="R453" s="36"/>
      <c r="S453" s="36"/>
    </row>
    <row r="454" spans="15:19" x14ac:dyDescent="0.2">
      <c r="O454" s="36"/>
      <c r="P454" s="36"/>
      <c r="Q454" s="36"/>
      <c r="R454" s="36"/>
      <c r="S454" s="36"/>
    </row>
    <row r="455" spans="15:19" x14ac:dyDescent="0.2">
      <c r="O455" s="36"/>
      <c r="P455" s="36"/>
      <c r="Q455" s="36"/>
      <c r="R455" s="36"/>
      <c r="S455" s="36"/>
    </row>
    <row r="456" spans="15:19" x14ac:dyDescent="0.2">
      <c r="O456" s="36"/>
      <c r="P456" s="36"/>
      <c r="Q456" s="36"/>
      <c r="R456" s="36"/>
      <c r="S456" s="36"/>
    </row>
    <row r="457" spans="15:19" x14ac:dyDescent="0.2">
      <c r="O457" s="36"/>
      <c r="P457" s="36"/>
      <c r="Q457" s="36"/>
      <c r="R457" s="36"/>
      <c r="S457" s="36"/>
    </row>
    <row r="458" spans="15:19" x14ac:dyDescent="0.2">
      <c r="O458" s="36"/>
      <c r="P458" s="36"/>
      <c r="Q458" s="36"/>
      <c r="R458" s="36"/>
      <c r="S458" s="36"/>
    </row>
    <row r="459" spans="15:19" x14ac:dyDescent="0.2">
      <c r="O459" s="36"/>
      <c r="P459" s="36"/>
      <c r="Q459" s="36"/>
      <c r="R459" s="36"/>
      <c r="S459" s="36"/>
    </row>
    <row r="460" spans="15:19" x14ac:dyDescent="0.2">
      <c r="O460" s="36"/>
      <c r="P460" s="36"/>
      <c r="Q460" s="36"/>
      <c r="R460" s="36"/>
      <c r="S460" s="36"/>
    </row>
    <row r="461" spans="15:19" x14ac:dyDescent="0.2">
      <c r="O461" s="36"/>
      <c r="P461" s="36"/>
      <c r="Q461" s="36"/>
      <c r="R461" s="36"/>
      <c r="S461" s="36"/>
    </row>
    <row r="462" spans="15:19" x14ac:dyDescent="0.2">
      <c r="O462" s="36"/>
      <c r="P462" s="36"/>
      <c r="Q462" s="36"/>
      <c r="R462" s="36"/>
      <c r="S462" s="36"/>
    </row>
    <row r="463" spans="15:19" x14ac:dyDescent="0.2">
      <c r="O463" s="36"/>
      <c r="P463" s="36"/>
      <c r="Q463" s="36"/>
      <c r="R463" s="36"/>
      <c r="S463" s="36"/>
    </row>
    <row r="464" spans="15:19" x14ac:dyDescent="0.2">
      <c r="O464" s="36"/>
      <c r="P464" s="36"/>
      <c r="Q464" s="36"/>
      <c r="R464" s="36"/>
      <c r="S464" s="36"/>
    </row>
    <row r="465" spans="15:19" x14ac:dyDescent="0.2">
      <c r="O465" s="36"/>
      <c r="P465" s="36"/>
      <c r="Q465" s="36"/>
      <c r="R465" s="36"/>
      <c r="S465" s="36"/>
    </row>
    <row r="466" spans="15:19" x14ac:dyDescent="0.2">
      <c r="O466" s="36"/>
      <c r="P466" s="36"/>
      <c r="Q466" s="36"/>
      <c r="R466" s="36"/>
      <c r="S466" s="36"/>
    </row>
    <row r="467" spans="15:19" x14ac:dyDescent="0.2">
      <c r="O467" s="36"/>
      <c r="P467" s="36"/>
      <c r="Q467" s="36"/>
      <c r="R467" s="36"/>
      <c r="S467" s="36"/>
    </row>
    <row r="468" spans="15:19" x14ac:dyDescent="0.2">
      <c r="O468" s="36"/>
      <c r="P468" s="36"/>
      <c r="Q468" s="36"/>
      <c r="R468" s="36"/>
      <c r="S468" s="36"/>
    </row>
    <row r="469" spans="15:19" x14ac:dyDescent="0.2">
      <c r="O469" s="36"/>
      <c r="P469" s="36"/>
      <c r="Q469" s="36"/>
      <c r="R469" s="36"/>
      <c r="S469" s="36"/>
    </row>
    <row r="470" spans="15:19" x14ac:dyDescent="0.2">
      <c r="O470" s="36"/>
      <c r="P470" s="36"/>
      <c r="Q470" s="36"/>
      <c r="R470" s="36"/>
      <c r="S470" s="36"/>
    </row>
    <row r="471" spans="15:19" x14ac:dyDescent="0.2">
      <c r="O471" s="36"/>
      <c r="P471" s="36"/>
      <c r="Q471" s="36"/>
      <c r="R471" s="36"/>
      <c r="S471" s="36"/>
    </row>
    <row r="472" spans="15:19" x14ac:dyDescent="0.2">
      <c r="O472" s="36"/>
      <c r="P472" s="36"/>
      <c r="Q472" s="36"/>
      <c r="R472" s="36"/>
      <c r="S472" s="36"/>
    </row>
    <row r="473" spans="15:19" x14ac:dyDescent="0.2">
      <c r="O473" s="36"/>
      <c r="P473" s="36"/>
      <c r="Q473" s="36"/>
      <c r="R473" s="36"/>
      <c r="S473" s="36"/>
    </row>
    <row r="474" spans="15:19" x14ac:dyDescent="0.2">
      <c r="O474" s="36"/>
      <c r="P474" s="36"/>
      <c r="Q474" s="36"/>
      <c r="R474" s="36"/>
      <c r="S474" s="36"/>
    </row>
    <row r="475" spans="15:19" x14ac:dyDescent="0.2">
      <c r="O475" s="36"/>
      <c r="P475" s="36"/>
      <c r="Q475" s="36"/>
      <c r="R475" s="36"/>
      <c r="S475" s="36"/>
    </row>
    <row r="476" spans="15:19" x14ac:dyDescent="0.2">
      <c r="O476" s="36"/>
      <c r="P476" s="36"/>
      <c r="Q476" s="36"/>
      <c r="R476" s="36"/>
      <c r="S476" s="36"/>
    </row>
    <row r="477" spans="15:19" x14ac:dyDescent="0.2">
      <c r="O477" s="36"/>
      <c r="P477" s="36"/>
      <c r="Q477" s="36"/>
      <c r="R477" s="36"/>
      <c r="S477" s="36"/>
    </row>
    <row r="478" spans="15:19" x14ac:dyDescent="0.2">
      <c r="O478" s="36"/>
      <c r="P478" s="36"/>
      <c r="Q478" s="36"/>
      <c r="R478" s="36"/>
      <c r="S478" s="36"/>
    </row>
    <row r="479" spans="15:19" x14ac:dyDescent="0.2">
      <c r="O479" s="36"/>
      <c r="P479" s="36"/>
      <c r="Q479" s="36"/>
      <c r="R479" s="36"/>
      <c r="S479" s="36"/>
    </row>
    <row r="480" spans="15:19" x14ac:dyDescent="0.2">
      <c r="O480" s="36"/>
      <c r="P480" s="36"/>
      <c r="Q480" s="36"/>
      <c r="R480" s="36"/>
      <c r="S480" s="36"/>
    </row>
    <row r="481" spans="15:19" x14ac:dyDescent="0.2">
      <c r="O481" s="36"/>
      <c r="P481" s="36"/>
      <c r="Q481" s="36"/>
      <c r="R481" s="36"/>
      <c r="S481" s="36"/>
    </row>
    <row r="482" spans="15:19" x14ac:dyDescent="0.2">
      <c r="O482" s="36"/>
      <c r="P482" s="36"/>
      <c r="Q482" s="36"/>
      <c r="R482" s="36"/>
      <c r="S482" s="36"/>
    </row>
    <row r="483" spans="15:19" x14ac:dyDescent="0.2">
      <c r="O483" s="36"/>
      <c r="P483" s="36"/>
      <c r="Q483" s="36"/>
      <c r="R483" s="36"/>
      <c r="S483" s="36"/>
    </row>
    <row r="484" spans="15:19" x14ac:dyDescent="0.2">
      <c r="O484" s="36"/>
      <c r="P484" s="36"/>
      <c r="Q484" s="36"/>
      <c r="R484" s="36"/>
      <c r="S484" s="36"/>
    </row>
    <row r="485" spans="15:19" x14ac:dyDescent="0.2">
      <c r="O485" s="36"/>
      <c r="P485" s="36"/>
      <c r="Q485" s="36"/>
      <c r="R485" s="36"/>
      <c r="S485" s="36"/>
    </row>
    <row r="486" spans="15:19" x14ac:dyDescent="0.2">
      <c r="O486" s="36"/>
      <c r="P486" s="36"/>
      <c r="Q486" s="36"/>
      <c r="R486" s="36"/>
      <c r="S486" s="36"/>
    </row>
    <row r="487" spans="15:19" x14ac:dyDescent="0.2">
      <c r="O487" s="36"/>
      <c r="P487" s="36"/>
      <c r="Q487" s="36"/>
      <c r="R487" s="36"/>
      <c r="S487" s="36"/>
    </row>
    <row r="488" spans="15:19" x14ac:dyDescent="0.2">
      <c r="O488" s="36"/>
      <c r="P488" s="36"/>
      <c r="Q488" s="36"/>
      <c r="R488" s="36"/>
      <c r="S488" s="36"/>
    </row>
    <row r="489" spans="15:19" x14ac:dyDescent="0.2">
      <c r="O489" s="36"/>
      <c r="P489" s="36"/>
      <c r="Q489" s="36"/>
      <c r="R489" s="36"/>
      <c r="S489" s="36"/>
    </row>
    <row r="490" spans="15:19" x14ac:dyDescent="0.2">
      <c r="O490" s="36"/>
      <c r="P490" s="36"/>
      <c r="Q490" s="36"/>
      <c r="R490" s="36"/>
      <c r="S490" s="36"/>
    </row>
    <row r="491" spans="15:19" x14ac:dyDescent="0.2">
      <c r="O491" s="36"/>
      <c r="P491" s="36"/>
      <c r="Q491" s="36"/>
      <c r="R491" s="36"/>
      <c r="S491" s="36"/>
    </row>
    <row r="492" spans="15:19" x14ac:dyDescent="0.2">
      <c r="O492" s="36"/>
      <c r="P492" s="36"/>
      <c r="Q492" s="36"/>
      <c r="R492" s="36"/>
      <c r="S492" s="36"/>
    </row>
    <row r="493" spans="15:19" x14ac:dyDescent="0.2">
      <c r="O493" s="36"/>
      <c r="P493" s="36"/>
      <c r="Q493" s="36"/>
      <c r="R493" s="36"/>
      <c r="S493" s="36"/>
    </row>
    <row r="494" spans="15:19" x14ac:dyDescent="0.2">
      <c r="O494" s="36"/>
      <c r="P494" s="36"/>
      <c r="Q494" s="36"/>
      <c r="R494" s="36"/>
      <c r="S494" s="36"/>
    </row>
    <row r="495" spans="15:19" x14ac:dyDescent="0.2">
      <c r="O495" s="36"/>
      <c r="P495" s="36"/>
      <c r="Q495" s="36"/>
      <c r="R495" s="36"/>
      <c r="S495" s="36"/>
    </row>
    <row r="496" spans="15:19" x14ac:dyDescent="0.2">
      <c r="O496" s="36"/>
      <c r="P496" s="36"/>
      <c r="Q496" s="36"/>
      <c r="R496" s="36"/>
      <c r="S496" s="36"/>
    </row>
    <row r="497" spans="15:19" x14ac:dyDescent="0.2">
      <c r="O497" s="36"/>
      <c r="P497" s="36"/>
      <c r="Q497" s="36"/>
      <c r="R497" s="36"/>
      <c r="S497" s="36"/>
    </row>
    <row r="498" spans="15:19" x14ac:dyDescent="0.2">
      <c r="O498" s="36"/>
      <c r="P498" s="36"/>
      <c r="Q498" s="36"/>
      <c r="R498" s="36"/>
      <c r="S498" s="36"/>
    </row>
    <row r="499" spans="15:19" x14ac:dyDescent="0.2">
      <c r="O499" s="36"/>
      <c r="P499" s="36"/>
      <c r="Q499" s="36"/>
      <c r="R499" s="36"/>
      <c r="S499" s="36"/>
    </row>
    <row r="500" spans="15:19" x14ac:dyDescent="0.2">
      <c r="O500" s="36"/>
      <c r="P500" s="36"/>
      <c r="Q500" s="36"/>
      <c r="R500" s="36"/>
      <c r="S500" s="36"/>
    </row>
    <row r="501" spans="15:19" x14ac:dyDescent="0.2">
      <c r="O501" s="36"/>
      <c r="P501" s="36"/>
      <c r="Q501" s="36"/>
      <c r="R501" s="36"/>
      <c r="S501" s="36"/>
    </row>
    <row r="502" spans="15:19" x14ac:dyDescent="0.2">
      <c r="O502" s="36"/>
      <c r="P502" s="36"/>
      <c r="Q502" s="36"/>
      <c r="R502" s="36"/>
      <c r="S502" s="36"/>
    </row>
    <row r="503" spans="15:19" x14ac:dyDescent="0.2">
      <c r="O503" s="36"/>
      <c r="P503" s="36"/>
      <c r="Q503" s="36"/>
      <c r="R503" s="36"/>
      <c r="S503" s="36"/>
    </row>
    <row r="504" spans="15:19" x14ac:dyDescent="0.2">
      <c r="O504" s="36"/>
      <c r="P504" s="36"/>
      <c r="Q504" s="36"/>
      <c r="R504" s="36"/>
      <c r="S504" s="36"/>
    </row>
    <row r="505" spans="15:19" x14ac:dyDescent="0.2">
      <c r="O505" s="36"/>
      <c r="P505" s="36"/>
      <c r="Q505" s="36"/>
      <c r="R505" s="36"/>
      <c r="S505" s="36"/>
    </row>
    <row r="506" spans="15:19" x14ac:dyDescent="0.2">
      <c r="O506" s="36"/>
      <c r="P506" s="36"/>
      <c r="Q506" s="36"/>
      <c r="R506" s="36"/>
      <c r="S506" s="36"/>
    </row>
    <row r="507" spans="15:19" x14ac:dyDescent="0.2">
      <c r="O507" s="36"/>
      <c r="P507" s="36"/>
      <c r="Q507" s="36"/>
      <c r="R507" s="36"/>
      <c r="S507" s="36"/>
    </row>
    <row r="508" spans="15:19" x14ac:dyDescent="0.2">
      <c r="O508" s="36"/>
      <c r="P508" s="36"/>
      <c r="Q508" s="36"/>
      <c r="R508" s="36"/>
      <c r="S508" s="36"/>
    </row>
    <row r="509" spans="15:19" x14ac:dyDescent="0.2">
      <c r="O509" s="36"/>
      <c r="P509" s="36"/>
      <c r="Q509" s="36"/>
      <c r="R509" s="36"/>
      <c r="S509" s="36"/>
    </row>
    <row r="510" spans="15:19" x14ac:dyDescent="0.2">
      <c r="O510" s="36"/>
      <c r="P510" s="36"/>
      <c r="Q510" s="36"/>
      <c r="R510" s="36"/>
      <c r="S510" s="36"/>
    </row>
    <row r="511" spans="15:19" x14ac:dyDescent="0.2">
      <c r="O511" s="36"/>
      <c r="P511" s="36"/>
      <c r="Q511" s="36"/>
      <c r="R511" s="36"/>
      <c r="S511" s="36"/>
    </row>
    <row r="512" spans="15:19" x14ac:dyDescent="0.2">
      <c r="O512" s="36"/>
      <c r="P512" s="36"/>
      <c r="Q512" s="36"/>
      <c r="R512" s="36"/>
      <c r="S512" s="36"/>
    </row>
    <row r="513" spans="15:19" x14ac:dyDescent="0.2">
      <c r="O513" s="36"/>
      <c r="P513" s="36"/>
      <c r="Q513" s="36"/>
      <c r="R513" s="36"/>
      <c r="S513" s="36"/>
    </row>
    <row r="514" spans="15:19" x14ac:dyDescent="0.2">
      <c r="O514" s="36"/>
      <c r="P514" s="36"/>
      <c r="Q514" s="36"/>
      <c r="R514" s="36"/>
      <c r="S514" s="36"/>
    </row>
    <row r="515" spans="15:19" x14ac:dyDescent="0.2">
      <c r="O515" s="36"/>
      <c r="P515" s="36"/>
      <c r="Q515" s="36"/>
      <c r="R515" s="36"/>
      <c r="S515" s="36"/>
    </row>
    <row r="516" spans="15:19" x14ac:dyDescent="0.2">
      <c r="O516" s="36"/>
      <c r="P516" s="36"/>
      <c r="Q516" s="36"/>
      <c r="R516" s="36"/>
      <c r="S516" s="36"/>
    </row>
    <row r="517" spans="15:19" x14ac:dyDescent="0.2">
      <c r="O517" s="36"/>
      <c r="P517" s="36"/>
      <c r="Q517" s="36"/>
      <c r="R517" s="36"/>
      <c r="S517" s="36"/>
    </row>
    <row r="518" spans="15:19" x14ac:dyDescent="0.2">
      <c r="O518" s="36"/>
      <c r="P518" s="36"/>
      <c r="Q518" s="36"/>
      <c r="R518" s="36"/>
      <c r="S518" s="36"/>
    </row>
    <row r="519" spans="15:19" x14ac:dyDescent="0.2">
      <c r="O519" s="36"/>
      <c r="P519" s="36"/>
      <c r="Q519" s="36"/>
      <c r="R519" s="36"/>
      <c r="S519" s="36"/>
    </row>
    <row r="520" spans="15:19" x14ac:dyDescent="0.2">
      <c r="O520" s="36"/>
      <c r="P520" s="36"/>
      <c r="Q520" s="36"/>
      <c r="R520" s="36"/>
      <c r="S520" s="36"/>
    </row>
    <row r="521" spans="15:19" x14ac:dyDescent="0.2">
      <c r="O521" s="36"/>
      <c r="P521" s="36"/>
      <c r="Q521" s="36"/>
      <c r="R521" s="36"/>
      <c r="S521" s="36"/>
    </row>
    <row r="522" spans="15:19" x14ac:dyDescent="0.2">
      <c r="O522" s="36"/>
      <c r="P522" s="36"/>
      <c r="Q522" s="36"/>
      <c r="R522" s="36"/>
      <c r="S522" s="36"/>
    </row>
    <row r="523" spans="15:19" x14ac:dyDescent="0.2">
      <c r="O523" s="36"/>
      <c r="P523" s="36"/>
      <c r="Q523" s="36"/>
      <c r="R523" s="36"/>
      <c r="S523" s="36"/>
    </row>
    <row r="524" spans="15:19" x14ac:dyDescent="0.2">
      <c r="O524" s="36"/>
      <c r="P524" s="36"/>
      <c r="Q524" s="36"/>
      <c r="R524" s="36"/>
      <c r="S524" s="36"/>
    </row>
    <row r="525" spans="15:19" x14ac:dyDescent="0.2">
      <c r="O525" s="36"/>
      <c r="P525" s="36"/>
      <c r="Q525" s="36"/>
      <c r="R525" s="36"/>
      <c r="S525" s="36"/>
    </row>
    <row r="526" spans="15:19" x14ac:dyDescent="0.2">
      <c r="O526" s="36"/>
      <c r="P526" s="36"/>
      <c r="Q526" s="36"/>
      <c r="R526" s="36"/>
      <c r="S526" s="36"/>
    </row>
    <row r="527" spans="15:19" x14ac:dyDescent="0.2">
      <c r="O527" s="36"/>
      <c r="P527" s="36"/>
      <c r="Q527" s="36"/>
      <c r="R527" s="36"/>
      <c r="S527" s="36"/>
    </row>
    <row r="528" spans="15:19" x14ac:dyDescent="0.2">
      <c r="O528" s="36"/>
      <c r="P528" s="36"/>
      <c r="Q528" s="36"/>
      <c r="R528" s="36"/>
      <c r="S528" s="36"/>
    </row>
    <row r="529" spans="15:19" x14ac:dyDescent="0.2">
      <c r="O529" s="36"/>
      <c r="P529" s="36"/>
      <c r="Q529" s="36"/>
      <c r="R529" s="36"/>
      <c r="S529" s="36"/>
    </row>
    <row r="530" spans="15:19" x14ac:dyDescent="0.2">
      <c r="O530" s="36"/>
      <c r="P530" s="36"/>
      <c r="Q530" s="36"/>
      <c r="R530" s="36"/>
      <c r="S530" s="36"/>
    </row>
    <row r="531" spans="15:19" x14ac:dyDescent="0.2">
      <c r="O531" s="36"/>
      <c r="P531" s="36"/>
      <c r="Q531" s="36"/>
      <c r="R531" s="36"/>
      <c r="S531" s="36"/>
    </row>
    <row r="532" spans="15:19" x14ac:dyDescent="0.2">
      <c r="O532" s="36"/>
      <c r="P532" s="36"/>
      <c r="Q532" s="36"/>
      <c r="R532" s="36"/>
      <c r="S532" s="36"/>
    </row>
    <row r="533" spans="15:19" x14ac:dyDescent="0.2">
      <c r="O533" s="36"/>
      <c r="P533" s="36"/>
      <c r="Q533" s="36"/>
      <c r="R533" s="36"/>
      <c r="S533" s="36"/>
    </row>
    <row r="534" spans="15:19" x14ac:dyDescent="0.2">
      <c r="O534" s="36"/>
      <c r="P534" s="36"/>
      <c r="Q534" s="36"/>
      <c r="R534" s="36"/>
      <c r="S534" s="36"/>
    </row>
    <row r="535" spans="15:19" x14ac:dyDescent="0.2">
      <c r="O535" s="36"/>
      <c r="P535" s="36"/>
      <c r="Q535" s="36"/>
      <c r="R535" s="36"/>
      <c r="S535" s="36"/>
    </row>
    <row r="536" spans="15:19" x14ac:dyDescent="0.2">
      <c r="O536" s="36"/>
      <c r="P536" s="36"/>
      <c r="Q536" s="36"/>
      <c r="R536" s="36"/>
      <c r="S536" s="36"/>
    </row>
    <row r="537" spans="15:19" x14ac:dyDescent="0.2">
      <c r="O537" s="36"/>
      <c r="P537" s="36"/>
      <c r="Q537" s="36"/>
      <c r="R537" s="36"/>
      <c r="S537" s="36"/>
    </row>
    <row r="538" spans="15:19" x14ac:dyDescent="0.2">
      <c r="O538" s="36"/>
      <c r="P538" s="36"/>
      <c r="Q538" s="36"/>
      <c r="R538" s="36"/>
      <c r="S538" s="36"/>
    </row>
    <row r="539" spans="15:19" x14ac:dyDescent="0.2">
      <c r="O539" s="36"/>
      <c r="P539" s="36"/>
      <c r="Q539" s="36"/>
      <c r="R539" s="36"/>
      <c r="S539" s="36"/>
    </row>
    <row r="540" spans="15:19" x14ac:dyDescent="0.2">
      <c r="O540" s="36"/>
      <c r="P540" s="36"/>
      <c r="Q540" s="36"/>
      <c r="R540" s="36"/>
      <c r="S540" s="36"/>
    </row>
    <row r="541" spans="15:19" x14ac:dyDescent="0.2">
      <c r="O541" s="36"/>
      <c r="P541" s="36"/>
      <c r="Q541" s="36"/>
      <c r="R541" s="36"/>
      <c r="S541" s="36"/>
    </row>
    <row r="542" spans="15:19" x14ac:dyDescent="0.2">
      <c r="O542" s="36"/>
      <c r="P542" s="36"/>
      <c r="Q542" s="36"/>
      <c r="R542" s="36"/>
      <c r="S542" s="36"/>
    </row>
    <row r="543" spans="15:19" x14ac:dyDescent="0.2">
      <c r="O543" s="36"/>
      <c r="P543" s="36"/>
      <c r="Q543" s="36"/>
      <c r="R543" s="36"/>
      <c r="S543" s="36"/>
    </row>
    <row r="544" spans="15:19" x14ac:dyDescent="0.2">
      <c r="O544" s="36"/>
      <c r="P544" s="36"/>
      <c r="Q544" s="36"/>
      <c r="R544" s="36"/>
      <c r="S544" s="36"/>
    </row>
    <row r="545" spans="15:19" x14ac:dyDescent="0.2">
      <c r="O545" s="36"/>
      <c r="P545" s="36"/>
      <c r="Q545" s="36"/>
      <c r="R545" s="36"/>
      <c r="S545" s="36"/>
    </row>
    <row r="546" spans="15:19" x14ac:dyDescent="0.2">
      <c r="O546" s="36"/>
      <c r="P546" s="36"/>
      <c r="Q546" s="36"/>
      <c r="R546" s="36"/>
      <c r="S546" s="36"/>
    </row>
    <row r="547" spans="15:19" x14ac:dyDescent="0.2">
      <c r="O547" s="36"/>
      <c r="P547" s="36"/>
      <c r="Q547" s="36"/>
      <c r="R547" s="36"/>
      <c r="S547" s="36"/>
    </row>
    <row r="548" spans="15:19" x14ac:dyDescent="0.2">
      <c r="O548" s="36"/>
      <c r="P548" s="36"/>
      <c r="Q548" s="36"/>
      <c r="R548" s="36"/>
      <c r="S548" s="36"/>
    </row>
    <row r="549" spans="15:19" x14ac:dyDescent="0.2">
      <c r="O549" s="36"/>
      <c r="P549" s="36"/>
      <c r="Q549" s="36"/>
      <c r="R549" s="36"/>
      <c r="S549" s="36"/>
    </row>
    <row r="550" spans="15:19" x14ac:dyDescent="0.2">
      <c r="O550" s="36"/>
      <c r="P550" s="36"/>
      <c r="Q550" s="36"/>
      <c r="R550" s="36"/>
      <c r="S550" s="36"/>
    </row>
    <row r="551" spans="15:19" x14ac:dyDescent="0.2">
      <c r="O551" s="36"/>
      <c r="P551" s="36"/>
      <c r="Q551" s="36"/>
      <c r="R551" s="36"/>
      <c r="S551" s="36"/>
    </row>
    <row r="552" spans="15:19" x14ac:dyDescent="0.2">
      <c r="O552" s="36"/>
      <c r="P552" s="36"/>
      <c r="Q552" s="36"/>
      <c r="R552" s="36"/>
      <c r="S552" s="36"/>
    </row>
    <row r="553" spans="15:19" x14ac:dyDescent="0.2">
      <c r="O553" s="36"/>
      <c r="P553" s="36"/>
      <c r="Q553" s="36"/>
      <c r="R553" s="36"/>
      <c r="S553" s="36"/>
    </row>
    <row r="554" spans="15:19" x14ac:dyDescent="0.2">
      <c r="O554" s="36"/>
      <c r="P554" s="36"/>
      <c r="Q554" s="36"/>
      <c r="R554" s="36"/>
      <c r="S554" s="36"/>
    </row>
    <row r="555" spans="15:19" x14ac:dyDescent="0.2">
      <c r="O555" s="36"/>
      <c r="P555" s="36"/>
      <c r="Q555" s="36"/>
      <c r="R555" s="36"/>
      <c r="S555" s="36"/>
    </row>
    <row r="556" spans="15:19" x14ac:dyDescent="0.2">
      <c r="O556" s="36"/>
      <c r="P556" s="36"/>
      <c r="Q556" s="36"/>
      <c r="R556" s="36"/>
      <c r="S556" s="36"/>
    </row>
    <row r="557" spans="15:19" x14ac:dyDescent="0.2">
      <c r="O557" s="36"/>
      <c r="P557" s="36"/>
      <c r="Q557" s="36"/>
      <c r="R557" s="36"/>
      <c r="S557" s="36"/>
    </row>
    <row r="558" spans="15:19" x14ac:dyDescent="0.2">
      <c r="O558" s="36"/>
      <c r="P558" s="36"/>
      <c r="Q558" s="36"/>
      <c r="R558" s="36"/>
      <c r="S558" s="36"/>
    </row>
    <row r="559" spans="15:19" x14ac:dyDescent="0.2">
      <c r="O559" s="36"/>
      <c r="P559" s="36"/>
      <c r="Q559" s="36"/>
      <c r="R559" s="36"/>
      <c r="S559" s="36"/>
    </row>
    <row r="560" spans="15:19" x14ac:dyDescent="0.2">
      <c r="O560" s="36"/>
      <c r="P560" s="36"/>
      <c r="Q560" s="36"/>
      <c r="R560" s="36"/>
      <c r="S560" s="36"/>
    </row>
    <row r="561" spans="15:19" x14ac:dyDescent="0.2">
      <c r="O561" s="36"/>
      <c r="P561" s="36"/>
      <c r="Q561" s="36"/>
      <c r="R561" s="36"/>
      <c r="S561" s="36"/>
    </row>
    <row r="562" spans="15:19" x14ac:dyDescent="0.2">
      <c r="O562" s="36"/>
      <c r="P562" s="36"/>
      <c r="Q562" s="36"/>
      <c r="R562" s="36"/>
      <c r="S562" s="36"/>
    </row>
    <row r="563" spans="15:19" x14ac:dyDescent="0.2">
      <c r="O563" s="36"/>
      <c r="P563" s="36"/>
      <c r="Q563" s="36"/>
      <c r="R563" s="36"/>
      <c r="S563" s="36"/>
    </row>
    <row r="564" spans="15:19" x14ac:dyDescent="0.2">
      <c r="O564" s="36"/>
      <c r="P564" s="36"/>
      <c r="Q564" s="36"/>
      <c r="R564" s="36"/>
      <c r="S564" s="36"/>
    </row>
    <row r="565" spans="15:19" x14ac:dyDescent="0.2">
      <c r="O565" s="36"/>
      <c r="P565" s="36"/>
      <c r="Q565" s="36"/>
      <c r="R565" s="36"/>
      <c r="S565" s="36"/>
    </row>
    <row r="566" spans="15:19" x14ac:dyDescent="0.2">
      <c r="O566" s="36"/>
      <c r="P566" s="36"/>
      <c r="Q566" s="36"/>
      <c r="R566" s="36"/>
      <c r="S566" s="36"/>
    </row>
    <row r="567" spans="15:19" x14ac:dyDescent="0.2">
      <c r="O567" s="36"/>
      <c r="P567" s="36"/>
      <c r="Q567" s="36"/>
      <c r="R567" s="36"/>
      <c r="S567" s="36"/>
    </row>
    <row r="568" spans="15:19" x14ac:dyDescent="0.2">
      <c r="O568" s="36"/>
      <c r="P568" s="36"/>
      <c r="Q568" s="36"/>
      <c r="R568" s="36"/>
      <c r="S568" s="36"/>
    </row>
    <row r="569" spans="15:19" x14ac:dyDescent="0.2">
      <c r="O569" s="36"/>
      <c r="P569" s="36"/>
      <c r="Q569" s="36"/>
      <c r="R569" s="36"/>
      <c r="S569" s="36"/>
    </row>
    <row r="570" spans="15:19" x14ac:dyDescent="0.2">
      <c r="O570" s="36"/>
      <c r="P570" s="36"/>
      <c r="Q570" s="36"/>
      <c r="R570" s="36"/>
      <c r="S570" s="36"/>
    </row>
    <row r="571" spans="15:19" x14ac:dyDescent="0.2">
      <c r="O571" s="36"/>
      <c r="P571" s="36"/>
      <c r="Q571" s="36"/>
      <c r="R571" s="36"/>
      <c r="S571" s="36"/>
    </row>
    <row r="572" spans="15:19" x14ac:dyDescent="0.2">
      <c r="O572" s="36"/>
      <c r="P572" s="36"/>
      <c r="Q572" s="36"/>
      <c r="R572" s="36"/>
      <c r="S572" s="36"/>
    </row>
    <row r="573" spans="15:19" x14ac:dyDescent="0.2">
      <c r="O573" s="36"/>
      <c r="P573" s="36"/>
      <c r="Q573" s="36"/>
      <c r="R573" s="36"/>
      <c r="S573" s="36"/>
    </row>
    <row r="574" spans="15:19" x14ac:dyDescent="0.2">
      <c r="O574" s="36"/>
      <c r="P574" s="36"/>
      <c r="Q574" s="36"/>
      <c r="R574" s="36"/>
      <c r="S574" s="36"/>
    </row>
    <row r="575" spans="15:19" x14ac:dyDescent="0.2">
      <c r="O575" s="36"/>
      <c r="P575" s="36"/>
      <c r="Q575" s="36"/>
      <c r="R575" s="36"/>
      <c r="S575" s="36"/>
    </row>
    <row r="576" spans="15:19" x14ac:dyDescent="0.2">
      <c r="O576" s="36"/>
      <c r="P576" s="36"/>
      <c r="Q576" s="36"/>
      <c r="R576" s="36"/>
      <c r="S576" s="36"/>
    </row>
    <row r="577" spans="15:19" x14ac:dyDescent="0.2">
      <c r="O577" s="36"/>
      <c r="P577" s="36"/>
      <c r="Q577" s="36"/>
      <c r="R577" s="36"/>
      <c r="S577" s="36"/>
    </row>
    <row r="578" spans="15:19" x14ac:dyDescent="0.2">
      <c r="O578" s="36"/>
      <c r="P578" s="36"/>
      <c r="Q578" s="36"/>
      <c r="R578" s="36"/>
      <c r="S578" s="36"/>
    </row>
    <row r="579" spans="15:19" x14ac:dyDescent="0.2">
      <c r="O579" s="36"/>
      <c r="P579" s="36"/>
      <c r="Q579" s="36"/>
      <c r="R579" s="36"/>
      <c r="S579" s="36"/>
    </row>
    <row r="580" spans="15:19" x14ac:dyDescent="0.2">
      <c r="O580" s="36"/>
      <c r="P580" s="36"/>
      <c r="Q580" s="36"/>
      <c r="R580" s="36"/>
      <c r="S580" s="36"/>
    </row>
    <row r="581" spans="15:19" x14ac:dyDescent="0.2">
      <c r="O581" s="36"/>
      <c r="P581" s="36"/>
      <c r="Q581" s="36"/>
      <c r="R581" s="36"/>
      <c r="S581" s="36"/>
    </row>
    <row r="582" spans="15:19" x14ac:dyDescent="0.2">
      <c r="O582" s="36"/>
      <c r="P582" s="36"/>
      <c r="Q582" s="36"/>
      <c r="R582" s="36"/>
      <c r="S582" s="36"/>
    </row>
    <row r="583" spans="15:19" x14ac:dyDescent="0.2">
      <c r="O583" s="36"/>
      <c r="P583" s="36"/>
      <c r="Q583" s="36"/>
      <c r="R583" s="36"/>
      <c r="S583" s="36"/>
    </row>
    <row r="584" spans="15:19" x14ac:dyDescent="0.2">
      <c r="O584" s="36"/>
      <c r="P584" s="36"/>
      <c r="Q584" s="36"/>
      <c r="R584" s="36"/>
      <c r="S584" s="36"/>
    </row>
    <row r="585" spans="15:19" x14ac:dyDescent="0.2">
      <c r="O585" s="36"/>
      <c r="P585" s="36"/>
      <c r="Q585" s="36"/>
      <c r="R585" s="36"/>
      <c r="S585" s="36"/>
    </row>
    <row r="586" spans="15:19" x14ac:dyDescent="0.2">
      <c r="O586" s="36"/>
      <c r="P586" s="36"/>
      <c r="Q586" s="36"/>
      <c r="R586" s="36"/>
      <c r="S586" s="36"/>
    </row>
    <row r="587" spans="15:19" x14ac:dyDescent="0.2">
      <c r="O587" s="36"/>
      <c r="P587" s="36"/>
      <c r="Q587" s="36"/>
      <c r="R587" s="36"/>
      <c r="S587" s="36"/>
    </row>
    <row r="588" spans="15:19" x14ac:dyDescent="0.2">
      <c r="O588" s="36"/>
      <c r="P588" s="36"/>
      <c r="Q588" s="36"/>
      <c r="R588" s="36"/>
      <c r="S588" s="36"/>
    </row>
    <row r="589" spans="15:19" x14ac:dyDescent="0.2">
      <c r="O589" s="36"/>
      <c r="P589" s="36"/>
      <c r="Q589" s="36"/>
      <c r="R589" s="36"/>
      <c r="S589" s="36"/>
    </row>
    <row r="590" spans="15:19" x14ac:dyDescent="0.2">
      <c r="O590" s="36"/>
      <c r="P590" s="36"/>
      <c r="Q590" s="36"/>
      <c r="R590" s="36"/>
      <c r="S590" s="36"/>
    </row>
    <row r="591" spans="15:19" x14ac:dyDescent="0.2">
      <c r="O591" s="36"/>
      <c r="P591" s="36"/>
      <c r="Q591" s="36"/>
      <c r="R591" s="36"/>
      <c r="S591" s="36"/>
    </row>
    <row r="592" spans="15:19" x14ac:dyDescent="0.2">
      <c r="O592" s="36"/>
      <c r="P592" s="36"/>
      <c r="Q592" s="36"/>
      <c r="R592" s="36"/>
      <c r="S592" s="36"/>
    </row>
    <row r="593" spans="15:19" x14ac:dyDescent="0.2">
      <c r="O593" s="36"/>
      <c r="P593" s="36"/>
      <c r="Q593" s="36"/>
      <c r="R593" s="36"/>
      <c r="S593" s="36"/>
    </row>
    <row r="594" spans="15:19" x14ac:dyDescent="0.2">
      <c r="O594" s="36"/>
      <c r="P594" s="36"/>
      <c r="Q594" s="36"/>
      <c r="R594" s="36"/>
      <c r="S594" s="36"/>
    </row>
    <row r="595" spans="15:19" x14ac:dyDescent="0.2">
      <c r="O595" s="36"/>
      <c r="P595" s="36"/>
      <c r="Q595" s="36"/>
      <c r="R595" s="36"/>
      <c r="S595" s="36"/>
    </row>
    <row r="596" spans="15:19" x14ac:dyDescent="0.2">
      <c r="O596" s="36"/>
      <c r="P596" s="36"/>
      <c r="Q596" s="36"/>
      <c r="R596" s="36"/>
      <c r="S596" s="36"/>
    </row>
    <row r="597" spans="15:19" x14ac:dyDescent="0.2">
      <c r="O597" s="36"/>
      <c r="P597" s="36"/>
      <c r="Q597" s="36"/>
      <c r="R597" s="36"/>
      <c r="S597" s="36"/>
    </row>
    <row r="598" spans="15:19" x14ac:dyDescent="0.2">
      <c r="O598" s="36"/>
      <c r="P598" s="36"/>
      <c r="Q598" s="36"/>
      <c r="R598" s="36"/>
      <c r="S598" s="36"/>
    </row>
  </sheetData>
  <mergeCells count="4">
    <mergeCell ref="O2:P3"/>
    <mergeCell ref="K1:W1"/>
    <mergeCell ref="T2:W3"/>
    <mergeCell ref="Q2:R3"/>
  </mergeCells>
  <dataValidations count="1">
    <dataValidation type="list" allowBlank="1" showInputMessage="1" showErrorMessage="1" sqref="L2 N2" xr:uid="{A702E1B0-1007-8947-A2AB-E34AF8518A07}">
      <formula1>$A$2:$G$2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3C82-BEE8-BF49-8A0F-618F23E01C62}">
  <dimension ref="A1:Y598"/>
  <sheetViews>
    <sheetView topLeftCell="M1" workbookViewId="0">
      <selection activeCell="W222" sqref="W222:X264"/>
    </sheetView>
  </sheetViews>
  <sheetFormatPr baseColWidth="10" defaultRowHeight="16" x14ac:dyDescent="0.2"/>
  <cols>
    <col min="1" max="7" width="4.6640625" style="2" bestFit="1" customWidth="1"/>
    <col min="8" max="9" width="4.6640625" style="2" customWidth="1"/>
    <col min="10" max="10" width="2.83203125" style="3" customWidth="1"/>
    <col min="11" max="11" width="14" style="3" bestFit="1" customWidth="1"/>
    <col min="12" max="12" width="4.6640625" style="2" bestFit="1" customWidth="1"/>
    <col min="13" max="13" width="14" style="3" bestFit="1" customWidth="1"/>
    <col min="14" max="14" width="4.6640625" style="2" bestFit="1" customWidth="1"/>
    <col min="15" max="18" width="5.83203125" style="2" bestFit="1" customWidth="1"/>
    <col min="19" max="19" width="14" style="2" bestFit="1" customWidth="1"/>
    <col min="20" max="21" width="29.6640625" style="3" bestFit="1" customWidth="1"/>
    <col min="22" max="22" width="81.5" style="3" bestFit="1" customWidth="1"/>
    <col min="23" max="23" width="111.1640625" style="3" bestFit="1" customWidth="1"/>
    <col min="24" max="16384" width="10.83203125" style="3"/>
  </cols>
  <sheetData>
    <row r="1" spans="1:25" ht="17" thickBot="1" x14ac:dyDescent="0.25">
      <c r="A1" s="2">
        <f>COUNTA(A$3:A$99)</f>
        <v>7</v>
      </c>
      <c r="B1" s="2">
        <f>COUNTA(B$3:B$99)</f>
        <v>8</v>
      </c>
      <c r="C1" s="2">
        <f>COUNTA(C$3:C$99)</f>
        <v>4</v>
      </c>
      <c r="D1" s="2">
        <f>COUNTA(D$3:D$99)</f>
        <v>5</v>
      </c>
      <c r="E1" s="2">
        <f>COUNTA(E$3:E$99)</f>
        <v>5</v>
      </c>
      <c r="F1" s="2">
        <f>COUNTA(F$3:F$99)</f>
        <v>27</v>
      </c>
      <c r="G1" s="2">
        <f>COUNTA(G$3:G$99)</f>
        <v>8</v>
      </c>
      <c r="K1" s="4" t="s">
        <v>1032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Y1" s="3" t="str">
        <f>_xlfn.TEXTJOIN("
", TRUE, W5:W220)</f>
        <v>#' @rdname cmp_mmm_ccc
#' @export
cmp_ch1_arr &lt;- function(x, ...) {cmp_mmm_ccc(x, 'ch1', 'arr', ...)}
#' @rdname cmp_mmm_ccc
#' @export
cmp_ch1_dtf &lt;- function(x, ...) {cmp_mmm_ccc(x, 'ch1', 'dtf', ...)}
#' @rdname cmp_mmm_ccc
#' @export
cmp_ch1_gen &lt;- function(x, ...) {cmp_mmm_ccc(x, 'ch1', 'gen', ...)}
#' @rdname cmp_mmm_ccc
#' @export
cmp_ch1_mat &lt;- function(x, ...) {cmp_mmm_ccc(x, 'ch1', 'mat', ...)}
#' @rdname cmp_mmm_ccc
#' @export
cmp_ch1_mvc &lt;- function(x, ...) {cmp_mmm_ccc(x, 'ch1', 'mvc', ...)}
#' @rdname cmp_mmm_ccc
#' @export
cmp_ch1_scl &lt;- function(x, ...) {cmp_mmm_ccc(x, 'ch1', 'scl', ...)}
#' @rdname cmp_mmm_ccc
#' @export
cmp_ch1_vec &lt;- function(x, ...) {cmp_mmm_ccc(x, 'ch1', 'vec', ...)}
#' @rdname cmp_mmm_ccc
#' @export
cmp_ch1_vls &lt;- function(x, ...) {cmp_mmm_ccc(x, 'ch1', 'vls', ...)}
#' @rdname cmp_mmm_ccc
#' @export
cmp_ch3_arr &lt;- function(x, ...) {cmp_mmm_ccc(x, 'ch3', 'arr', ...)}
#' @rdname cmp_mmm_ccc
#' @export
cmp_ch3_dtf &lt;- function(x, ...) {cmp_mmm_ccc(x, 'ch3', 'dtf', ...)}
#' @rdname cmp_mmm_ccc
#' @export
cmp_ch3_gen &lt;- function(x, ...) {cmp_mmm_ccc(x, 'ch3', 'gen', ...)}
#' @rdname cmp_mmm_ccc
#' @export
cmp_ch3_mat &lt;- function(x, ...) {cmp_mmm_ccc(x, 'ch3', 'mat', ...)}
#' @rdname cmp_mmm_ccc
#' @export
cmp_ch3_mvc &lt;- function(x, ...) {cmp_mmm_ccc(x, 'ch3', 'mvc', ...)}
#' @rdname cmp_mmm_ccc
#' @export
cmp_ch3_scl &lt;- function(x, ...) {cmp_mmm_ccc(x, 'ch3', 'scl', ...)}
#' @rdname cmp_mmm_ccc
#' @export
cmp_ch3_vec &lt;- function(x, ...) {cmp_mmm_ccc(x, 'ch3', 'vec', ...)}
#' @rdname cmp_mmm_ccc
#' @export
cmp_ch3_vls &lt;- function(x, ...) {cmp_mmm_ccc(x, 'ch3', 'vls', ...)}
#' @rdname cmp_mmm_ccc
#' @export
cmp_chr_arr &lt;- function(x, ...) {cmp_mmm_ccc(x, 'chr', 'arr', ...)}
#' @rdname cmp_mmm_ccc
#' @export
cmp_chr_dtf &lt;- function(x, ...) {cmp_mmm_ccc(x, 'chr', 'dtf', ...)}
#' @rdname cmp_mmm_ccc
#' @export
cmp_chr_gen &lt;- function(x, ...) {cmp_mmm_ccc(x, 'chr', 'gen', ...)}
#' @rdname cmp_mmm_ccc
#' @export
cmp_chr_mat &lt;- function(x, ...) {cmp_mmm_ccc(x, 'chr', 'mat', ...)}
#' @rdname cmp_mmm_ccc
#' @export
cmp_chr_mvc &lt;- function(x, ...) {cmp_mmm_ccc(x, 'chr', 'mvc', ...)}
#' @rdname cmp_mmm_ccc
#' @export
cmp_chr_scl &lt;- function(x, ...) {cmp_mmm_ccc(x, 'chr', 'scl', ...)}
#' @rdname cmp_mmm_ccc
#' @export
cmp_chr_vec &lt;- function(x, ...) {cmp_mmm_ccc(x, 'chr', 'vec', ...)}
#' @rdname cmp_mmm_ccc
#' @export
cmp_chr_vls &lt;- function(x, ...) {cmp_mmm_ccc(x, 'chr', 'vls', ...)}
#' @rdname cmp_mmm_ccc
#' @export
cmp_clr_arr &lt;- function(x, ...) {cmp_mmm_ccc(x, 'clr', 'arr', ...)}
#' @rdname cmp_mmm_ccc
#' @export
cmp_clr_dtf &lt;- function(x, ...) {cmp_mmm_ccc(x, 'clr', 'dtf', ...)}
#' @rdname cmp_mmm_ccc
#' @export
cmp_clr_gen &lt;- function(x, ...) {cmp_mmm_ccc(x, 'clr', 'gen', ...)}
#' @rdname cmp_mmm_ccc
#' @export
cmp_clr_mat &lt;- function(x, ...) {cmp_mmm_ccc(x, 'clr', 'mat', ...)}
#' @rdname cmp_mmm_ccc
#' @export
cmp_clr_mvc &lt;- function(x, ...) {cmp_mmm_ccc(x, 'clr', 'mvc', ...)}
#' @rdname cmp_mmm_ccc
#' @export
cmp_clr_scl &lt;- function(x, ...) {cmp_mmm_ccc(x, 'clr', 'scl', ...)}
#' @rdname cmp_mmm_ccc
#' @export
cmp_clr_vec &lt;- function(x, ...) {cmp_mmm_ccc(x, 'clr', 'vec', ...)}
#' @rdname cmp_mmm_ccc
#' @export
cmp_clr_vls &lt;- function(x, ...) {cmp_mmm_ccc(x, 'clr', 'vls', ...)}
#' @rdname cmp_mmm_ccc
#' @export
cmp_evn_arr &lt;- function(x, ...) {cmp_mmm_ccc(x, 'evn', 'arr', ...)}
#' @rdname cmp_mmm_ccc
#' @export
cmp_evn_dtf &lt;- function(x, ...) {cmp_mmm_ccc(x, 'evn', 'dtf', ...)}
#' @rdname cmp_mmm_ccc
#' @export
cmp_evn_gen &lt;- function(x, ...) {cmp_mmm_ccc(x, 'evn', 'gen', ...)}
#' @rdname cmp_mmm_ccc
#' @export
cmp_evn_mat &lt;- function(x, ...) {cmp_mmm_ccc(x, 'evn', 'mat', ...)}
#' @rdname cmp_mmm_ccc
#' @export
cmp_evn_mvc &lt;- function(x, ...) {cmp_mmm_ccc(x, 'evn', 'mvc', ...)}
#' @rdname cmp_mmm_ccc
#' @export
cmp_evn_scl &lt;- function(x, ...) {cmp_mmm_ccc(x, 'evn', 'scl', ...)}
#' @rdname cmp_mmm_ccc
#' @export
cmp_evn_vec &lt;- function(x, ...) {cmp_mmm_ccc(x, 'evn', 'vec', ...)}
#' @rdname cmp_mmm_ccc
#' @export
cmp_evn_vls &lt;- function(x, ...) {cmp_mmm_ccc(x, 'evn', 'vls', ...)}
#' @rdname cmp_mmm_ccc
#' @export
cmp_fac_arr &lt;- function(x, ...) {cmp_mmm_ccc(x, 'fac', 'arr', ...)}
#' @rdname cmp_mmm_ccc
#' @export
cmp_fac_dtf &lt;- function(x, ...) {cmp_mmm_ccc(x, 'fac', 'dtf', ...)}
#' @rdname cmp_mmm_ccc
#' @export
cmp_fac_gen &lt;- function(x, ...) {cmp_mmm_ccc(x, 'fac', 'gen', ...)}
#' @rdname cmp_mmm_ccc
#' @export
cmp_fac_mat &lt;- function(x, ...) {cmp_mmm_ccc(x, 'fac', 'mat', ...)}
#' @rdname cmp_mmm_ccc
#' @export
cmp_fac_mvc &lt;- function(x, ...) {cmp_mmm_ccc(x, 'fac', 'mvc', ...)}
#' @rdname cmp_mmm_ccc
#' @export
cmp_fac_scl &lt;- function(x, ...) {cmp_mmm_ccc(x, 'fac', 'scl', ...)}
#' @rdname cmp_mmm_ccc
#' @export
cmp_fac_vec &lt;- function(x, ...) {cmp_mmm_ccc(x, 'fac', 'vec', ...)}
#' @rdname cmp_mmm_ccc
#' @export
cmp_fac_vls &lt;- function(x, ...) {cmp_mmm_ccc(x, 'fac', 'vls', ...)}
#' @rdname cmp_mmm_ccc
#' @export
cmp_frc_arr &lt;- function(x, ...) {cmp_mmm_ccc(x, 'frc', 'arr', ...)}
#' @rdname cmp_mmm_ccc
#' @export
cmp_frc_dtf &lt;- function(x, ...) {cmp_mmm_ccc(x, 'frc', 'dtf', ...)}
#' @rdname cmp_mmm_ccc
#' @export
cmp_frc_gen &lt;- function(x, ...) {cmp_mmm_ccc(x, 'frc', 'gen', ...)}
#' @rdname cmp_mmm_ccc
#' @export
cmp_frc_mat &lt;- function(x, ...) {cmp_mmm_ccc(x, 'frc', 'mat', ...)}
#' @rdname cmp_mmm_ccc
#' @export
cmp_frc_mvc &lt;- function(x, ...) {cmp_mmm_ccc(x, 'frc', 'mvc', ...)}
#' @rdname cmp_mmm_ccc
#' @export
cmp_frc_scl &lt;- function(x, ...) {cmp_mmm_ccc(x, 'frc', 'scl', ...)}
#' @rdname cmp_mmm_ccc
#' @export
cmp_frc_vec &lt;- function(x, ...) {cmp_mmm_ccc(x, 'frc', 'vec', ...)}
#' @rdname cmp_mmm_ccc
#' @export
cmp_frc_vls &lt;- function(x, ...) {cmp_mmm_ccc(x, 'frc', 'vls', ...)}
#' @rdname cmp_mmm_ccc
#' @export
cmp_ind_arr &lt;- function(x, ...) {cmp_mmm_ccc(x, 'ind', 'arr', ...)}
#' @rdname cmp_mmm_ccc
#' @export
cmp_ind_dtf &lt;- function(x, ...) {cmp_mmm_ccc(x, 'ind', 'dtf', ...)}
#' @rdname cmp_mmm_ccc
#' @export
cmp_ind_gen &lt;- function(x, ...) {cmp_mmm_ccc(x, 'ind', 'gen', ...)}
#' @rdname cmp_mmm_ccc
#' @export
cmp_ind_mat &lt;- function(x, ...) {cmp_mmm_ccc(x, 'ind', 'mat', ...)}
#' @rdname cmp_mmm_ccc
#' @export
cmp_ind_mvc &lt;- function(x, ...) {cmp_mmm_ccc(x, 'ind', 'mvc', ...)}
#' @rdname cmp_mmm_ccc
#' @export
cmp_ind_scl &lt;- function(x, ...) {cmp_mmm_ccc(x, 'ind', 'scl', ...)}
#' @rdname cmp_mmm_ccc
#' @export
cmp_ind_vec &lt;- function(x, ...) {cmp_mmm_ccc(x, 'ind', 'vec', ...)}
#' @rdname cmp_mmm_ccc
#' @export
cmp_ind_vls &lt;- function(x, ...) {cmp_mmm_ccc(x, 'ind', 'vls', ...)}
#' @rdname cmp_mmm_ccc
#' @export
cmp_lgl_arr &lt;- function(x, ...) {cmp_mmm_ccc(x, 'lgl', 'arr', ...)}
#' @rdname cmp_mmm_ccc
#' @export
cmp_lgl_dtf &lt;- function(x, ...) {cmp_mmm_ccc(x, 'lgl', 'dtf', ...)}
#' @rdname cmp_mmm_ccc
#' @export
cmp_lgl_gen &lt;- function(x, ...) {cmp_mmm_ccc(x, 'lgl', 'gen', ...)}
#' @rdname cmp_mmm_ccc
#' @export
cmp_lgl_mat &lt;- function(x, ...) {cmp_mmm_ccc(x, 'lgl', 'mat', ...)}
#' @rdname cmp_mmm_ccc
#' @export
cmp_lgl_mvc &lt;- function(x, ...) {cmp_mmm_ccc(x, 'lgl', 'mvc', ...)}
#' @rdname cmp_mmm_ccc
#' @export
cmp_lgl_scl &lt;- function(x, ...) {cmp_mmm_ccc(x, 'lgl', 'scl', ...)}
#' @rdname cmp_mmm_ccc
#' @export
cmp_lgl_vec &lt;- function(x, ...) {cmp_mmm_ccc(x, 'lgl', 'vec', ...)}
#' @rdname cmp_mmm_ccc
#' @export
cmp_lgl_vls &lt;- function(x, ...) {cmp_mmm_ccc(x, 'lgl', 'vls', ...)}
#' @rdname cmp_mmm_ccc
#' @export
cmp_neg_arr &lt;- function(x, ...) {cmp_mmm_ccc(x, 'neg', 'arr', ...)}
#' @rdname cmp_mmm_ccc
#' @export
cmp_neg_dtf &lt;- function(x, ...) {cmp_mmm_ccc(x, 'neg', 'dtf', ...)}
#' @rdname cmp_mmm_ccc
#' @export
cmp_neg_gen &lt;- function(x, ...) {cmp_mmm_ccc(x, 'neg', 'gen', ...)}
#' @rdname cmp_mmm_ccc
#' @export
cmp_neg_mat &lt;- function(x, ...) {cmp_mmm_ccc(x, 'neg', 'mat', ...)}
#' @rdname cmp_mmm_ccc
#' @export
cmp_neg_mvc &lt;- function(x, ...) {cmp_mmm_ccc(x, 'neg', 'mvc', ...)}
#' @rdname cmp_mmm_ccc
#' @export
cmp_neg_scl &lt;- function(x, ...) {cmp_mmm_ccc(x, 'neg', 'scl', ...)}
#' @rdname cmp_mmm_ccc
#' @export
cmp_neg_vec &lt;- function(x, ...) {cmp_mmm_ccc(x, 'neg', 'vec', ...)}
#' @rdname cmp_mmm_ccc
#' @export
cmp_neg_vls &lt;- function(x, ...) {cmp_mmm_ccc(x, 'neg', 'vls', ...)}
#' @rdname cmp_mmm_ccc
#' @export
cmp_ngw_arr &lt;- function(x, ...) {cmp_mmm_ccc(x, 'ngw', 'arr', ...)}
#' @rdname cmp_mmm_ccc
#' @export
cmp_ngw_dtf &lt;- function(x, ...) {cmp_mmm_ccc(x, 'ngw', 'dtf', ...)}
#' @rdname cmp_mmm_ccc
#' @export
cmp_ngw_gen &lt;- function(x, ...) {cmp_mmm_ccc(x, 'ngw', 'gen', ...)}
#' @rdname cmp_mmm_ccc
#' @export
cmp_ngw_mat &lt;- function(x, ...) {cmp_mmm_ccc(x, 'ngw', 'mat', ...)}
#' @rdname cmp_mmm_ccc
#' @export
cmp_ngw_mvc &lt;- function(x, ...) {cmp_mmm_ccc(x, 'ngw', 'mvc', ...)}
#' @rdname cmp_mmm_ccc
#' @export
cmp_ngw_scl &lt;- function(x, ...) {cmp_mmm_ccc(x, 'ngw', 'scl', ...)}
#' @rdname cmp_mmm_ccc
#' @export
cmp_ngw_vec &lt;- function(x, ...) {cmp_mmm_ccc(x, 'ngw', 'vec', ...)}
#' @rdname cmp_mmm_ccc
#' @export
cmp_ngw_vls &lt;- function(x, ...) {cmp_mmm_ccc(x, 'ngw', 'vls', ...)}
#' @rdname cmp_mmm_ccc
#' @export
cmp_nng_arr &lt;- function(x, ...) {cmp_mmm_ccc(x, 'nng', 'arr', ...)}
#' @rdname cmp_mmm_ccc
#' @export
cmp_nng_dtf &lt;- function(x, ...) {cmp_mmm_ccc(x, 'nng', 'dtf', ...)}
#' @rdname cmp_mmm_ccc
#' @export
cmp_nng_gen &lt;- function(x, ...) {cmp_mmm_ccc(x, 'nng', 'gen', ...)}
#' @rdname cmp_mmm_ccc
#' @export
cmp_nng_mat &lt;- function(x, ...) {cmp_mmm_ccc(x, 'nng', 'mat', ...)}
#' @rdname cmp_mmm_ccc
#' @export
cmp_nng_mvc &lt;- function(x, ...) {cmp_mmm_ccc(x, 'nng', 'mvc', ...)}
#' @rdname cmp_mmm_ccc
#' @export
cmp_nng_scl &lt;- function(x, ...) {cmp_mmm_ccc(x, 'nng', 'scl', ...)}
#' @rdname cmp_mmm_ccc
#' @export
cmp_nng_vec &lt;- function(x, ...) {cmp_mmm_ccc(x, 'nng', 'vec', ...)}
#' @rdname cmp_mmm_ccc
#' @export
cmp_nng_vls &lt;- function(x, ...) {cmp_mmm_ccc(x, 'nng', 'vls', ...)}
#' @rdname cmp_mmm_ccc
#' @export
cmp_nnw_arr &lt;- function(x, ...) {cmp_mmm_ccc(x, 'nnw', 'arr', ...)}
#' @rdname cmp_mmm_ccc
#' @export
cmp_nnw_dtf &lt;- function(x, ...) {cmp_mmm_ccc(x, 'nnw', 'dtf', ...)}
#' @rdname cmp_mmm_ccc
#' @export
cmp_nnw_gen &lt;- function(x, ...) {cmp_mmm_ccc(x, 'nnw', 'gen', ...)}
#' @rdname cmp_mmm_ccc
#' @export
cmp_nnw_mat &lt;- function(x, ...) {cmp_mmm_ccc(x, 'nnw', 'mat', ...)}
#' @rdname cmp_mmm_ccc
#' @export
cmp_nnw_mvc &lt;- function(x, ...) {cmp_mmm_ccc(x, 'nnw', 'mvc', ...)}
#' @rdname cmp_mmm_ccc
#' @export
cmp_nnw_scl &lt;- function(x, ...) {cmp_mmm_ccc(x, 'nnw', 'scl', ...)}
#' @rdname cmp_mmm_ccc
#' @export
cmp_nnw_vec &lt;- function(x, ...) {cmp_mmm_ccc(x, 'nnw', 'vec', ...)}
#' @rdname cmp_mmm_ccc
#' @export
cmp_nnw_vls &lt;- function(x, ...) {cmp_mmm_ccc(x, 'nnw', 'vls', ...)}
#' @rdname cmp_mmm_ccc
#' @export
cmp_nps_arr &lt;- function(x, ...) {cmp_mmm_ccc(x, 'nps', 'arr', ...)}
#' @rdname cmp_mmm_ccc
#' @export
cmp_nps_dtf &lt;- function(x, ...) {cmp_mmm_ccc(x, 'nps', 'dtf', ...)}
#' @rdname cmp_mmm_ccc
#' @export
cmp_nps_gen &lt;- function(x, ...) {cmp_mmm_ccc(x, 'nps', 'gen', ...)}
#' @rdname cmp_mmm_ccc
#' @export
cmp_nps_mat &lt;- function(x, ...) {cmp_mmm_ccc(x, 'nps', 'mat', ...)}
#' @rdname cmp_mmm_ccc
#' @export
cmp_nps_mvc &lt;- function(x, ...) {cmp_mmm_ccc(x, 'nps', 'mvc', ...)}
#' @rdname cmp_mmm_ccc
#' @export
cmp_nps_scl &lt;- function(x, ...) {cmp_mmm_ccc(x, 'nps', 'scl', ...)}
#' @rdname cmp_mmm_ccc
#' @export
cmp_nps_vec &lt;- function(x, ...) {cmp_mmm_ccc(x, 'nps', 'vec', ...)}
#' @rdname cmp_mmm_ccc
#' @export
cmp_nps_vls &lt;- function(x, ...) {cmp_mmm_ccc(x, 'nps', 'vls', ...)}
#' @rdname cmp_mmm_ccc
#' @export
cmp_npw_arr &lt;- function(x, ...) {cmp_mmm_ccc(x, 'npw', 'arr', ...)}
#' @rdname cmp_mmm_ccc
#' @export
cmp_npw_dtf &lt;- function(x, ...) {cmp_mmm_ccc(x, 'npw', 'dtf', ...)}
#' @rdname cmp_mmm_ccc
#' @export
cmp_npw_gen &lt;- function(x, ...) {cmp_mmm_ccc(x, 'npw', 'gen', ...)}
#' @rdname cmp_mmm_ccc
#' @export
cmp_npw_mat &lt;- function(x, ...) {cmp_mmm_ccc(x, 'npw', 'mat', ...)}
#' @rdname cmp_mmm_ccc
#' @export
cmp_npw_mvc &lt;- function(x, ...) {cmp_mmm_ccc(x, 'npw', 'mvc', ...)}
#' @rdname cmp_mmm_ccc
#' @export
cmp_npw_scl &lt;- function(x, ...) {cmp_mmm_ccc(x, 'npw', 'scl', ...)}
#' @rdname cmp_mmm_ccc
#' @export
cmp_npw_vec &lt;- function(x, ...) {cmp_mmm_ccc(x, 'npw', 'vec', ...)}
#' @rdname cmp_mmm_ccc
#' @export
cmp_npw_vls &lt;- function(x, ...) {cmp_mmm_ccc(x, 'npw', 'vls', ...)}
#' @rdname cmp_mmm_ccc
#' @export
cmp_nst_arr &lt;- function(x, ...) {cmp_mmm_ccc(x, 'nst', 'arr', ...)}
#' @rdname cmp_mmm_ccc
#' @export
cmp_nst_dtf &lt;- function(x, ...) {cmp_mmm_ccc(x, 'nst', 'dtf', ...)}
#' @rdname cmp_mmm_ccc
#' @export
cmp_nst_gen &lt;- function(x, ...) {cmp_mmm_ccc(x, 'nst', 'gen', ...)}
#' @rdname cmp_mmm_ccc
#' @export
cmp_nst_mat &lt;- function(x, ...) {cmp_mmm_ccc(x, 'nst', 'mat', ...)}
#' @rdname cmp_mmm_ccc
#' @export
cmp_nst_mvc &lt;- function(x, ...) {cmp_mmm_ccc(x, 'nst', 'mvc', ...)}
#' @rdname cmp_mmm_ccc
#' @export
cmp_nst_scl &lt;- function(x, ...) {cmp_mmm_ccc(x, 'nst', 'scl', ...)}
#' @rdname cmp_mmm_ccc
#' @export
cmp_nst_vec &lt;- function(x, ...) {cmp_mmm_ccc(x, 'nst', 'vec', ...)}
#' @rdname cmp_mmm_ccc
#' @export
cmp_nst_vls &lt;- function(x, ...) {cmp_mmm_ccc(x, 'nst', 'vls', ...)}
#' @rdname cmp_mmm_ccc
#' @export
cmp_num_arr &lt;- function(x, ...) {cmp_mmm_ccc(x, 'num', 'arr', ...)}
#' @rdname cmp_mmm_ccc
#' @export
cmp_num_dtf &lt;- function(x, ...) {cmp_mmm_ccc(x, 'num', 'dtf', ...)}
#' @rdname cmp_mmm_ccc
#' @export
cmp_num_gen &lt;- function(x, ...) {cmp_mmm_ccc(x, 'num', 'gen', ...)}
#' @rdname cmp_mmm_ccc
#' @export
cmp_num_mat &lt;- function(x, ...) {cmp_mmm_ccc(x, 'num', 'mat', ...)}
#' @rdname cmp_mmm_ccc
#' @export
cmp_num_mvc &lt;- function(x, ...) {cmp_mmm_ccc(x, 'num', 'mvc', ...)}
#' @rdname cmp_mmm_ccc
#' @export
cmp_num_scl &lt;- function(x, ...) {cmp_mmm_ccc(x, 'num', 'scl', ...)}
#' @rdname cmp_mmm_ccc
#' @export
cmp_num_vec &lt;- function(x, ...) {cmp_mmm_ccc(x, 'num', 'vec', ...)}
#' @rdname cmp_mmm_ccc
#' @export
cmp_num_vls &lt;- function(x, ...) {cmp_mmm_ccc(x, 'num', 'vls', ...)}
#' @rdname cmp_mmm_ccc
#' @export
cmp_odd_arr &lt;- function(x, ...) {cmp_mmm_ccc(x, 'odd', 'arr', ...)}
#' @rdname cmp_mmm_ccc
#' @export
cmp_odd_dtf &lt;- function(x, ...) {cmp_mmm_ccc(x, 'odd', 'dtf', ...)}
#' @rdname cmp_mmm_ccc
#' @export
cmp_odd_gen &lt;- function(x, ...) {cmp_mmm_ccc(x, 'odd', 'gen', ...)}
#' @rdname cmp_mmm_ccc
#' @export
cmp_odd_mat &lt;- function(x, ...) {cmp_mmm_ccc(x, 'odd', 'mat', ...)}
#' @rdname cmp_mmm_ccc
#' @export
cmp_odd_mvc &lt;- function(x, ...) {cmp_mmm_ccc(x, 'odd', 'mvc', ...)}
#' @rdname cmp_mmm_ccc
#' @export
cmp_odd_scl &lt;- function(x, ...) {cmp_mmm_ccc(x, 'odd', 'scl', ...)}
#' @rdname cmp_mmm_ccc
#' @export
cmp_odd_vec &lt;- function(x, ...) {cmp_mmm_ccc(x, 'odd', 'vec', ...)}
#' @rdname cmp_mmm_ccc
#' @export
cmp_odd_vls &lt;- function(x, ...) {cmp_mmm_ccc(x, 'odd', 'vls', ...)}
#' @rdname cmp_mmm_ccc
#' @export
cmp_ord_arr &lt;- function(x, ...) {cmp_mmm_ccc(x, 'ord', 'arr', ...)}
#' @rdname cmp_mmm_ccc
#' @export
cmp_ord_dtf &lt;- function(x, ...) {cmp_mmm_ccc(x, 'ord', 'dtf', ...)}
#' @rdname cmp_mmm_ccc
#' @export
cmp_ord_gen &lt;- function(x, ...) {cmp_mmm_ccc(x, 'ord', 'gen', ...)}
#' @rdname cmp_mmm_ccc
#' @export
cmp_ord_mat &lt;- function(x, ...) {cmp_mmm_ccc(x, 'ord', 'mat', ...)}
#' @rdname cmp_mmm_ccc
#' @export
cmp_ord_mvc &lt;- function(x, ...) {cmp_mmm_ccc(x, 'ord', 'mvc', ...)}
#' @rdname cmp_mmm_ccc
#' @export
cmp_ord_scl &lt;- function(x, ...) {cmp_mmm_ccc(x, 'ord', 'scl', ...)}
#' @rdname cmp_mmm_ccc
#' @export
cmp_ord_vec &lt;- function(x, ...) {cmp_mmm_ccc(x, 'ord', 'vec', ...)}
#' @rdname cmp_mmm_ccc
#' @export
cmp_ord_vls &lt;- function(x, ...) {cmp_mmm_ccc(x, 'ord', 'vls', ...)}
#' @rdname cmp_mmm_ccc
#' @export
cmp_pct_arr &lt;- function(x, ...) {cmp_mmm_ccc(x, 'pct', 'arr', ...)}
#' @rdname cmp_mmm_ccc
#' @export
cmp_pct_dtf &lt;- function(x, ...) {cmp_mmm_ccc(x, 'pct', 'dtf', ...)}
#' @rdname cmp_mmm_ccc
#' @export
cmp_pct_gen &lt;- function(x, ...) {cmp_mmm_ccc(x, 'pct', 'gen', ...)}
#' @rdname cmp_mmm_ccc
#' @export
cmp_pct_mat &lt;- function(x, ...) {cmp_mmm_ccc(x, 'pct', 'mat', ...)}
#' @rdname cmp_mmm_ccc
#' @export
cmp_pct_mvc &lt;- function(x, ...) {cmp_mmm_ccc(x, 'pct', 'mvc', ...)}
#' @rdname cmp_mmm_ccc
#' @export
cmp_pct_scl &lt;- function(x, ...) {cmp_mmm_ccc(x, 'pct', 'scl', ...)}
#' @rdname cmp_mmm_ccc
#' @export
cmp_pct_vec &lt;- function(x, ...) {cmp_mmm_ccc(x, 'pct', 'vec', ...)}
#' @rdname cmp_mmm_ccc
#' @export
cmp_pct_vls &lt;- function(x, ...) {cmp_mmm_ccc(x, 'pct', 'vls', ...)}
#' @rdname cmp_mmm_ccc
#' @export
cmp_pos_arr &lt;- function(x, ...) {cmp_mmm_ccc(x, 'pos', 'arr', ...)}
#' @rdname cmp_mmm_ccc
#' @export
cmp_pos_dtf &lt;- function(x, ...) {cmp_mmm_ccc(x, 'pos', 'dtf', ...)}
#' @rdname cmp_mmm_ccc
#' @export
cmp_pos_gen &lt;- function(x, ...) {cmp_mmm_ccc(x, 'pos', 'gen', ...)}
#' @rdname cmp_mmm_ccc
#' @export
cmp_pos_mat &lt;- function(x, ...) {cmp_mmm_ccc(x, 'pos', 'mat', ...)}
#' @rdname cmp_mmm_ccc
#' @export
cmp_pos_mvc &lt;- function(x, ...) {cmp_mmm_ccc(x, 'pos', 'mvc', ...)}
#' @rdname cmp_mmm_ccc
#' @export
cmp_pos_scl &lt;- function(x, ...) {cmp_mmm_ccc(x, 'pos', 'scl', ...)}
#' @rdname cmp_mmm_ccc
#' @export
cmp_pos_vec &lt;- function(x, ...) {cmp_mmm_ccc(x, 'pos', 'vec', ...)}
#' @rdname cmp_mmm_ccc
#' @export
cmp_pos_vls &lt;- function(x, ...) {cmp_mmm_ccc(x, 'pos', 'vls', ...)}
#' @rdname cmp_mmm_ccc
#' @export
cmp_ppn_arr &lt;- function(x, ...) {cmp_mmm_ccc(x, 'ppn', 'arr', ...)}
#' @rdname cmp_mmm_ccc
#' @export
cmp_ppn_dtf &lt;- function(x, ...) {cmp_mmm_ccc(x, 'ppn', 'dtf', ...)}
#' @rdname cmp_mmm_ccc
#' @export
cmp_ppn_gen &lt;- function(x, ...) {cmp_mmm_ccc(x, 'ppn', 'gen', ...)}
#' @rdname cmp_mmm_ccc
#' @export
cmp_ppn_mat &lt;- function(x, ...) {cmp_mmm_ccc(x, 'ppn', 'mat', ...)}
#' @rdname cmp_mmm_ccc
#' @export
cmp_ppn_mvc &lt;- function(x, ...) {cmp_mmm_ccc(x, 'ppn', 'mvc', ...)}
#' @rdname cmp_mmm_ccc
#' @export
cmp_ppn_scl &lt;- function(x, ...) {cmp_mmm_ccc(x, 'ppn', 'scl', ...)}
#' @rdname cmp_mmm_ccc
#' @export
cmp_ppn_vec &lt;- function(x, ...) {cmp_mmm_ccc(x, 'ppn', 'vec', ...)}
#' @rdname cmp_mmm_ccc
#' @export
cmp_ppn_vls &lt;- function(x, ...) {cmp_mmm_ccc(x, 'ppn', 'vls', ...)}
#' @rdname cmp_mmm_ccc
#' @export
cmp_psw_arr &lt;- function(x, ...) {cmp_mmm_ccc(x, 'psw', 'arr', ...)}
#' @rdname cmp_mmm_ccc
#' @export
cmp_psw_dtf &lt;- function(x, ...) {cmp_mmm_ccc(x, 'psw', 'dtf', ...)}
#' @rdname cmp_mmm_ccc
#' @export
cmp_psw_gen &lt;- function(x, ...) {cmp_mmm_ccc(x, 'psw', 'gen', ...)}
#' @rdname cmp_mmm_ccc
#' @export
cmp_psw_mat &lt;- function(x, ...) {cmp_mmm_ccc(x, 'psw', 'mat', ...)}
#' @rdname cmp_mmm_ccc
#' @export
cmp_psw_mvc &lt;- function(x, ...) {cmp_mmm_ccc(x, 'psw', 'mvc', ...)}
#' @rdname cmp_mmm_ccc
#' @export
cmp_psw_scl &lt;- function(x, ...) {cmp_mmm_ccc(x, 'psw', 'scl', ...)}
#' @rdname cmp_mmm_ccc
#' @export
cmp_psw_vec &lt;- function(x, ...) {cmp_mmm_ccc(x, 'psw', 'vec', ...)}
#' @rdname cmp_mmm_ccc
#' @export
cmp_psw_vls &lt;- function(x, ...) {cmp_mmm_ccc(x, 'psw', 'vls', ...)}
#' @rdname cmp_mmm_ccc
#' @export
cmp_srt_arr &lt;- function(x, ...) {cmp_mmm_ccc(x, 'srt', 'arr', ...)}
#' @rdname cmp_mmm_ccc
#' @export
cmp_srt_dtf &lt;- function(x, ...) {cmp_mmm_ccc(x, 'srt', 'dtf', ...)}
#' @rdname cmp_mmm_ccc
#' @export
cmp_srt_gen &lt;- function(x, ...) {cmp_mmm_ccc(x, 'srt', 'gen', ...)}
#' @rdname cmp_mmm_ccc
#' @export
cmp_srt_mat &lt;- function(x, ...) {cmp_mmm_ccc(x, 'srt', 'mat', ...)}
#' @rdname cmp_mmm_ccc
#' @export
cmp_srt_mvc &lt;- function(x, ...) {cmp_mmm_ccc(x, 'srt', 'mvc', ...)}
#' @rdname cmp_mmm_ccc
#' @export
cmp_srt_scl &lt;- function(x, ...) {cmp_mmm_ccc(x, 'srt', 'scl', ...)}
#' @rdname cmp_mmm_ccc
#' @export
cmp_srt_vec &lt;- function(x, ...) {cmp_mmm_ccc(x, 'srt', 'vec', ...)}
#' @rdname cmp_mmm_ccc
#' @export
cmp_srt_vls &lt;- function(x, ...) {cmp_mmm_ccc(x, 'srt', 'vls', ...)}
#' @rdname cmp_mmm_ccc
#' @export
cmp_str_arr &lt;- function(x, ...) {cmp_mmm_ccc(x, 'str', 'arr', ...)}
#' @rdname cmp_mmm_ccc
#' @export
cmp_str_dtf &lt;- function(x, ...) {cmp_mmm_ccc(x, 'str', 'dtf', ...)}
#' @rdname cmp_mmm_ccc
#' @export
cmp_str_gen &lt;- function(x, ...) {cmp_mmm_ccc(x, 'str', 'gen', ...)}
#' @rdname cmp_mmm_ccc
#' @export
cmp_str_mat &lt;- function(x, ...) {cmp_mmm_ccc(x, 'str', 'mat', ...)}
#' @rdname cmp_mmm_ccc
#' @export
cmp_str_mvc &lt;- function(x, ...) {cmp_mmm_ccc(x, 'str', 'mvc', ...)}
#' @rdname cmp_mmm_ccc
#' @export
cmp_str_scl &lt;- function(x, ...) {cmp_mmm_ccc(x, 'str', 'scl', ...)}
#' @rdname cmp_mmm_ccc
#' @export
cmp_str_vec &lt;- function(x, ...) {cmp_mmm_ccc(x, 'str', 'vec', ...)}
#' @rdname cmp_mmm_ccc
#' @export
cmp_str_vls &lt;- function(x, ...) {cmp_mmm_ccc(x, 'str', 'vls', ...)}
#' @rdname cmp_mmm_ccc
#' @export
cmp_uno_arr &lt;- function(x, ...) {cmp_mmm_ccc(x, 'uno', 'arr', ...)}
#' @rdname cmp_mmm_ccc
#' @export
cmp_uno_dtf &lt;- function(x, ...) {cmp_mmm_ccc(x, 'uno', 'dtf', ...)}
#' @rdname cmp_mmm_ccc
#' @export
cmp_uno_gen &lt;- function(x, ...) {cmp_mmm_ccc(x, 'uno', 'gen', ...)}
#' @rdname cmp_mmm_ccc
#' @export
cmp_uno_mat &lt;- function(x, ...) {cmp_mmm_ccc(x, 'uno', 'mat', ...)}
#' @rdname cmp_mmm_ccc
#' @export
cmp_uno_mvc &lt;- function(x, ...) {cmp_mmm_ccc(x, 'uno', 'mvc', ...)}
#' @rdname cmp_mmm_ccc
#' @export
cmp_uno_scl &lt;- function(x, ...) {cmp_mmm_ccc(x, 'uno', 'scl', ...)}
#' @rdname cmp_mmm_ccc
#' @export
cmp_uno_vec &lt;- function(x, ...) {cmp_mmm_ccc(x, 'uno', 'vec', ...)}
#' @rdname cmp_mmm_ccc
#' @export
cmp_uno_vls &lt;- function(x, ...) {cmp_mmm_ccc(x, 'uno', 'vls', ...)}
#' @rdname cmp_mmm_ccc
#' @export
cmp_whl_arr &lt;- function(x, ...) {cmp_mmm_ccc(x, 'whl', 'arr', ...)}
#' @rdname cmp_mmm_ccc
#' @export
cmp_whl_dtf &lt;- function(x, ...) {cmp_mmm_ccc(x, 'whl', 'dtf', ...)}
#' @rdname cmp_mmm_ccc
#' @export
cmp_whl_gen &lt;- function(x, ...) {cmp_mmm_ccc(x, 'whl', 'gen', ...)}
#' @rdname cmp_mmm_ccc
#' @export
cmp_whl_mat &lt;- function(x, ...) {cmp_mmm_ccc(x, 'whl', 'mat', ...)}
#' @rdname cmp_mmm_ccc
#' @export
cmp_whl_mvc &lt;- function(x, ...) {cmp_mmm_ccc(x, 'whl', 'mvc', ...)}
#' @rdname cmp_mmm_ccc
#' @export
cmp_whl_scl &lt;- function(x, ...) {cmp_mmm_ccc(x, 'whl', 'scl', ...)}
#' @rdname cmp_mmm_ccc
#' @export
cmp_whl_vec &lt;- function(x, ...) {cmp_mmm_ccc(x, 'whl', 'vec', ...)}
#' @rdname cmp_mmm_ccc
#' @export
cmp_whl_vls &lt;- function(x, ...) {cmp_mmm_ccc(x, 'whl', 'vls', ...)}</v>
      </c>
    </row>
    <row r="2" spans="1:25" x14ac:dyDescent="0.2">
      <c r="A2" s="7" t="s">
        <v>1078</v>
      </c>
      <c r="B2" s="7" t="s">
        <v>959</v>
      </c>
      <c r="C2" s="7" t="s">
        <v>968</v>
      </c>
      <c r="D2" s="7" t="s">
        <v>973</v>
      </c>
      <c r="E2" s="7" t="s">
        <v>1075</v>
      </c>
      <c r="F2" s="7" t="s">
        <v>974</v>
      </c>
      <c r="G2" s="7" t="s">
        <v>975</v>
      </c>
      <c r="H2" s="7"/>
      <c r="I2" s="7"/>
      <c r="K2" s="8" t="s">
        <v>1029</v>
      </c>
      <c r="L2" s="9" t="s">
        <v>974</v>
      </c>
      <c r="M2" s="8" t="s">
        <v>1029</v>
      </c>
      <c r="N2" s="9" t="s">
        <v>959</v>
      </c>
      <c r="O2" s="10" t="s">
        <v>1030</v>
      </c>
      <c r="P2" s="12"/>
      <c r="Q2" s="10" t="s">
        <v>1038</v>
      </c>
      <c r="R2" s="12"/>
      <c r="S2" s="45" t="s">
        <v>1039</v>
      </c>
      <c r="T2" s="10" t="s">
        <v>1036</v>
      </c>
      <c r="U2" s="11"/>
      <c r="V2" s="11"/>
      <c r="W2" s="12"/>
    </row>
    <row r="3" spans="1:25" ht="17" thickBot="1" x14ac:dyDescent="0.25">
      <c r="A3" s="2" t="s">
        <v>1020</v>
      </c>
      <c r="B3" s="2" t="s">
        <v>960</v>
      </c>
      <c r="C3" s="2" t="s">
        <v>969</v>
      </c>
      <c r="D3" s="2" t="s">
        <v>976</v>
      </c>
      <c r="E3" s="2" t="s">
        <v>1015</v>
      </c>
      <c r="F3" s="2" t="s">
        <v>989</v>
      </c>
      <c r="G3" s="2" t="s">
        <v>981</v>
      </c>
      <c r="K3" s="13" t="s">
        <v>1031</v>
      </c>
      <c r="L3" s="14">
        <f>IFERROR(MATCH(L2,A2:G2,0),"error")</f>
        <v>6</v>
      </c>
      <c r="M3" s="13" t="s">
        <v>1031</v>
      </c>
      <c r="N3" s="14">
        <f>IFERROR(MATCH(N2,A2:G2,0),"error")</f>
        <v>2</v>
      </c>
      <c r="O3" s="32"/>
      <c r="P3" s="34"/>
      <c r="Q3" s="32"/>
      <c r="R3" s="34"/>
      <c r="S3" s="44" t="str">
        <f>"cmp_"&amp;L2&amp;"_"&amp;N2</f>
        <v>cmp_mmm_ccc</v>
      </c>
      <c r="T3" s="32"/>
      <c r="U3" s="33"/>
      <c r="V3" s="33"/>
      <c r="W3" s="34"/>
    </row>
    <row r="4" spans="1:25" ht="17" thickBot="1" x14ac:dyDescent="0.25">
      <c r="A4" s="2" t="s">
        <v>1021</v>
      </c>
      <c r="B4" s="2" t="s">
        <v>961</v>
      </c>
      <c r="C4" s="2" t="s">
        <v>970</v>
      </c>
      <c r="D4" s="2" t="s">
        <v>977</v>
      </c>
      <c r="E4" s="2" t="s">
        <v>1016</v>
      </c>
      <c r="F4" s="2" t="s">
        <v>1027</v>
      </c>
      <c r="G4" s="2" t="s">
        <v>982</v>
      </c>
      <c r="K4" s="15" t="s">
        <v>1028</v>
      </c>
      <c r="L4" s="16" cm="1">
        <f t="array" ref="L4">INDEX($A$1:$G$1,L3)</f>
        <v>27</v>
      </c>
      <c r="M4" s="15" t="s">
        <v>1028</v>
      </c>
      <c r="N4" s="16" cm="1">
        <f t="array" ref="N4">INDEX($A$1:$G$1,N3)</f>
        <v>8</v>
      </c>
      <c r="O4" s="42">
        <v>1</v>
      </c>
      <c r="P4" s="43">
        <v>2</v>
      </c>
      <c r="Q4" s="38">
        <v>1</v>
      </c>
      <c r="R4" s="43">
        <v>2</v>
      </c>
      <c r="S4" s="43">
        <v>3</v>
      </c>
      <c r="T4" s="17" t="s">
        <v>1033</v>
      </c>
      <c r="U4" s="18" t="s">
        <v>1034</v>
      </c>
      <c r="V4" s="18" t="s">
        <v>1035</v>
      </c>
      <c r="W4" s="31" t="s">
        <v>1037</v>
      </c>
    </row>
    <row r="5" spans="1:25" x14ac:dyDescent="0.2">
      <c r="A5" s="2" t="s">
        <v>1022</v>
      </c>
      <c r="B5" s="2" t="s">
        <v>966</v>
      </c>
      <c r="C5" s="2" t="s">
        <v>971</v>
      </c>
      <c r="D5" s="2" t="s">
        <v>978</v>
      </c>
      <c r="E5" s="2" t="s">
        <v>1017</v>
      </c>
      <c r="F5" s="2" t="s">
        <v>990</v>
      </c>
      <c r="G5" s="2" t="s">
        <v>983</v>
      </c>
      <c r="K5" s="26">
        <v>1</v>
      </c>
      <c r="L5" s="19" t="str" cm="1">
        <f t="array" ref="L5">IF(K5="","",INDEX($A$3:$G$29,K5,L$3))</f>
        <v>ch1</v>
      </c>
      <c r="M5" s="26">
        <v>1</v>
      </c>
      <c r="N5" s="35" t="str" cm="1">
        <f t="array" ref="N5">IF(M5="","",INDEX($A$3:$G$29,M5,N$3))</f>
        <v>arr</v>
      </c>
      <c r="O5" s="39">
        <v>1</v>
      </c>
      <c r="P5" s="19">
        <v>1</v>
      </c>
      <c r="Q5" s="39" t="str" cm="1">
        <f t="array" ref="Q5">IF(O5="","",INDEX($L$5:$L$31,O5))</f>
        <v>ch1</v>
      </c>
      <c r="R5" s="19" t="str" cm="1">
        <f t="array" ref="R5">IF(P5="","",INDEX($N$5:$N$31,P5))</f>
        <v>arr</v>
      </c>
      <c r="S5" s="19" t="str">
        <f>IF(O5="","","cmp_"&amp;Q5&amp;"_"&amp;R5)</f>
        <v>cmp_ch1_arr</v>
      </c>
      <c r="T5" s="46" t="str">
        <f>IF(S5="","","#' @rdname "&amp;S$3)</f>
        <v>#' @rdname cmp_mmm_ccc</v>
      </c>
      <c r="U5" s="47" t="str">
        <f>IF(S5="","","#' @export")</f>
        <v>#' @export</v>
      </c>
      <c r="V5" s="48" t="str">
        <f>IF(S5="","",S5&amp;" &lt;- function(x, ...) {"&amp;$S$3&amp;"(x, '"&amp;Q5&amp;"', '"&amp;R5&amp;"', ...)}")</f>
        <v>cmp_ch1_arr &lt;- function(x, ...) {cmp_mmm_ccc(x, 'ch1', 'arr', ...)}</v>
      </c>
      <c r="W5" s="51" t="str">
        <f>_xlfn.TEXTJOIN("
",TRUE,T5:V5)</f>
        <v>#' @rdname cmp_mmm_ccc
#' @export
cmp_ch1_arr &lt;- function(x, ...) {cmp_mmm_ccc(x, 'ch1', 'arr', ...)}</v>
      </c>
    </row>
    <row r="6" spans="1:25" x14ac:dyDescent="0.2">
      <c r="A6" s="2" t="s">
        <v>1080</v>
      </c>
      <c r="B6" s="2" t="s">
        <v>965</v>
      </c>
      <c r="C6" s="2" t="s">
        <v>972</v>
      </c>
      <c r="D6" s="2" t="s">
        <v>979</v>
      </c>
      <c r="E6" s="2" t="s">
        <v>1018</v>
      </c>
      <c r="F6" s="2" t="s">
        <v>991</v>
      </c>
      <c r="G6" s="2" t="s">
        <v>984</v>
      </c>
      <c r="K6" s="27">
        <f>IF(OR(K5="",K5=L$4),"",K5+1)</f>
        <v>2</v>
      </c>
      <c r="L6" s="22" t="str" cm="1">
        <f t="array" ref="L6">IF(K6="","",INDEX($A$3:$G$29,K6,L$3))</f>
        <v>ch3</v>
      </c>
      <c r="M6" s="27">
        <f>IF(OR(M5="",M5=N$4),"",M5+1)</f>
        <v>2</v>
      </c>
      <c r="N6" s="36" t="str" cm="1">
        <f t="array" ref="N6">IF(M6="","",INDEX($A$3:$G$29,M6,N$3))</f>
        <v>dtf</v>
      </c>
      <c r="O6" s="40">
        <f>IF(O5="","",IF(P5&lt;$N$4,O5,IF(O5=L$4,"",O5+1)))</f>
        <v>1</v>
      </c>
      <c r="P6" s="22">
        <f>IF(O6="","",IF(P5&lt;$N$4,P5+1,1))</f>
        <v>2</v>
      </c>
      <c r="Q6" s="40" t="str" cm="1">
        <f t="array" ref="Q6">IF(O6="","",INDEX($L$5:$L$31,O6))</f>
        <v>ch1</v>
      </c>
      <c r="R6" s="22" t="str" cm="1">
        <f t="array" ref="R6">IF(P6="","",INDEX($N$5:$N$31,P6))</f>
        <v>dtf</v>
      </c>
      <c r="S6" s="22" t="str">
        <f t="shared" ref="S6:S69" si="0">IF(O6="","","cmp_"&amp;Q6&amp;"_"&amp;R6)</f>
        <v>cmp_ch1_dtf</v>
      </c>
      <c r="T6" s="49" t="str">
        <f t="shared" ref="T6:T69" si="1">IF(S6="","","#' @rdname "&amp;S$3)</f>
        <v>#' @rdname cmp_mmm_ccc</v>
      </c>
      <c r="U6" s="20" t="str">
        <f t="shared" ref="U6:U69" si="2">IF(S6="","","#' @export")</f>
        <v>#' @export</v>
      </c>
      <c r="V6" s="21" t="str">
        <f t="shared" ref="V6:V69" si="3">IF(S6="","",S6&amp;" &lt;- function(x, ...) {"&amp;$S$3&amp;"(x, '"&amp;Q6&amp;"', '"&amp;R6&amp;"', ...)}")</f>
        <v>cmp_ch1_dtf &lt;- function(x, ...) {cmp_mmm_ccc(x, 'ch1', 'dtf', ...)}</v>
      </c>
      <c r="W6" s="29" t="str">
        <f t="shared" ref="W6:W69" si="4">_xlfn.TEXTJOIN("
",TRUE,T6:V6)</f>
        <v>#' @rdname cmp_mmm_ccc
#' @export
cmp_ch1_dtf &lt;- function(x, ...) {cmp_mmm_ccc(x, 'ch1', 'dtf', ...)}</v>
      </c>
    </row>
    <row r="7" spans="1:25" x14ac:dyDescent="0.2">
      <c r="A7" s="2" t="s">
        <v>1024</v>
      </c>
      <c r="B7" s="2" t="s">
        <v>964</v>
      </c>
      <c r="D7" s="2" t="s">
        <v>980</v>
      </c>
      <c r="E7" s="2" t="s">
        <v>1019</v>
      </c>
      <c r="F7" s="2" t="s">
        <v>992</v>
      </c>
      <c r="G7" s="2" t="s">
        <v>985</v>
      </c>
      <c r="K7" s="27">
        <f t="shared" ref="K7:K31" si="5">IF(OR(K6="",K6=L$4),"",K6+1)</f>
        <v>3</v>
      </c>
      <c r="L7" s="22" t="str" cm="1">
        <f t="array" ref="L7">IF(K7="","",INDEX($A$3:$G$29,K7,L$3))</f>
        <v>chr</v>
      </c>
      <c r="M7" s="27">
        <f t="shared" ref="M7:M31" si="6">IF(OR(M6="",M6=N$4),"",M6+1)</f>
        <v>3</v>
      </c>
      <c r="N7" s="36" t="str" cm="1">
        <f t="array" ref="N7">IF(M7="","",INDEX($A$3:$G$29,M7,N$3))</f>
        <v>gen</v>
      </c>
      <c r="O7" s="40">
        <f t="shared" ref="O7:O70" si="7">IF(O6="","",IF(P6&lt;$N$4,O6,IF(O6=L$4,"",O6+1)))</f>
        <v>1</v>
      </c>
      <c r="P7" s="22">
        <f t="shared" ref="P7:P70" si="8">IF(O7="","",IF(P6&lt;$N$4,P6+1,1))</f>
        <v>3</v>
      </c>
      <c r="Q7" s="40" t="str" cm="1">
        <f t="array" ref="Q7">IF(O7="","",INDEX($L$5:$L$31,O7))</f>
        <v>ch1</v>
      </c>
      <c r="R7" s="22" t="str" cm="1">
        <f t="array" ref="R7">IF(P7="","",INDEX($N$5:$N$31,P7))</f>
        <v>gen</v>
      </c>
      <c r="S7" s="22" t="str">
        <f t="shared" si="0"/>
        <v>cmp_ch1_gen</v>
      </c>
      <c r="T7" s="49" t="str">
        <f t="shared" si="1"/>
        <v>#' @rdname cmp_mmm_ccc</v>
      </c>
      <c r="U7" s="20" t="str">
        <f t="shared" si="2"/>
        <v>#' @export</v>
      </c>
      <c r="V7" s="21" t="str">
        <f t="shared" si="3"/>
        <v>cmp_ch1_gen &lt;- function(x, ...) {cmp_mmm_ccc(x, 'ch1', 'gen', ...)}</v>
      </c>
      <c r="W7" s="29" t="str">
        <f t="shared" si="4"/>
        <v>#' @rdname cmp_mmm_ccc
#' @export
cmp_ch1_gen &lt;- function(x, ...) {cmp_mmm_ccc(x, 'ch1', 'gen', ...)}</v>
      </c>
    </row>
    <row r="8" spans="1:25" x14ac:dyDescent="0.2">
      <c r="A8" s="2" t="s">
        <v>1025</v>
      </c>
      <c r="B8" s="2" t="s">
        <v>967</v>
      </c>
      <c r="F8" s="2" t="s">
        <v>993</v>
      </c>
      <c r="G8" s="2" t="s">
        <v>986</v>
      </c>
      <c r="K8" s="27">
        <f t="shared" si="5"/>
        <v>4</v>
      </c>
      <c r="L8" s="22" t="str" cm="1">
        <f t="array" ref="L8">IF(K8="","",INDEX($A$3:$G$29,K8,L$3))</f>
        <v>clr</v>
      </c>
      <c r="M8" s="27">
        <f t="shared" si="6"/>
        <v>4</v>
      </c>
      <c r="N8" s="36" t="str" cm="1">
        <f t="array" ref="N8">IF(M8="","",INDEX($A$3:$G$29,M8,N$3))</f>
        <v>mat</v>
      </c>
      <c r="O8" s="40">
        <f t="shared" si="7"/>
        <v>1</v>
      </c>
      <c r="P8" s="22">
        <f t="shared" si="8"/>
        <v>4</v>
      </c>
      <c r="Q8" s="40" t="str" cm="1">
        <f t="array" ref="Q8">IF(O8="","",INDEX($L$5:$L$31,O8))</f>
        <v>ch1</v>
      </c>
      <c r="R8" s="22" t="str" cm="1">
        <f t="array" ref="R8">IF(P8="","",INDEX($N$5:$N$31,P8))</f>
        <v>mat</v>
      </c>
      <c r="S8" s="22" t="str">
        <f t="shared" si="0"/>
        <v>cmp_ch1_mat</v>
      </c>
      <c r="T8" s="49" t="str">
        <f t="shared" si="1"/>
        <v>#' @rdname cmp_mmm_ccc</v>
      </c>
      <c r="U8" s="20" t="str">
        <f t="shared" si="2"/>
        <v>#' @export</v>
      </c>
      <c r="V8" s="21" t="str">
        <f t="shared" si="3"/>
        <v>cmp_ch1_mat &lt;- function(x, ...) {cmp_mmm_ccc(x, 'ch1', 'mat', ...)}</v>
      </c>
      <c r="W8" s="29" t="str">
        <f t="shared" si="4"/>
        <v>#' @rdname cmp_mmm_ccc
#' @export
cmp_ch1_mat &lt;- function(x, ...) {cmp_mmm_ccc(x, 'ch1', 'mat', ...)}</v>
      </c>
    </row>
    <row r="9" spans="1:25" x14ac:dyDescent="0.2">
      <c r="A9" s="2" t="s">
        <v>1026</v>
      </c>
      <c r="B9" s="2" t="s">
        <v>962</v>
      </c>
      <c r="F9" s="2" t="s">
        <v>994</v>
      </c>
      <c r="G9" s="2" t="s">
        <v>987</v>
      </c>
      <c r="K9" s="27">
        <f t="shared" si="5"/>
        <v>5</v>
      </c>
      <c r="L9" s="22" t="str" cm="1">
        <f t="array" ref="L9">IF(K9="","",INDEX($A$3:$G$29,K9,L$3))</f>
        <v>evn</v>
      </c>
      <c r="M9" s="27">
        <f t="shared" si="6"/>
        <v>5</v>
      </c>
      <c r="N9" s="36" t="str" cm="1">
        <f t="array" ref="N9">IF(M9="","",INDEX($A$3:$G$29,M9,N$3))</f>
        <v>mvc</v>
      </c>
      <c r="O9" s="40">
        <f t="shared" si="7"/>
        <v>1</v>
      </c>
      <c r="P9" s="22">
        <f t="shared" si="8"/>
        <v>5</v>
      </c>
      <c r="Q9" s="40" t="str" cm="1">
        <f t="array" ref="Q9">IF(O9="","",INDEX($L$5:$L$31,O9))</f>
        <v>ch1</v>
      </c>
      <c r="R9" s="22" t="str" cm="1">
        <f t="array" ref="R9">IF(P9="","",INDEX($N$5:$N$31,P9))</f>
        <v>mvc</v>
      </c>
      <c r="S9" s="22" t="str">
        <f t="shared" si="0"/>
        <v>cmp_ch1_mvc</v>
      </c>
      <c r="T9" s="49" t="str">
        <f t="shared" si="1"/>
        <v>#' @rdname cmp_mmm_ccc</v>
      </c>
      <c r="U9" s="20" t="str">
        <f t="shared" si="2"/>
        <v>#' @export</v>
      </c>
      <c r="V9" s="21" t="str">
        <f t="shared" si="3"/>
        <v>cmp_ch1_mvc &lt;- function(x, ...) {cmp_mmm_ccc(x, 'ch1', 'mvc', ...)}</v>
      </c>
      <c r="W9" s="29" t="str">
        <f t="shared" si="4"/>
        <v>#' @rdname cmp_mmm_ccc
#' @export
cmp_ch1_mvc &lt;- function(x, ...) {cmp_mmm_ccc(x, 'ch1', 'mvc', ...)}</v>
      </c>
    </row>
    <row r="10" spans="1:25" x14ac:dyDescent="0.2">
      <c r="B10" s="2" t="s">
        <v>963</v>
      </c>
      <c r="F10" s="2" t="s">
        <v>995</v>
      </c>
      <c r="G10" s="2" t="s">
        <v>988</v>
      </c>
      <c r="K10" s="27">
        <f t="shared" si="5"/>
        <v>6</v>
      </c>
      <c r="L10" s="22" t="str" cm="1">
        <f t="array" ref="L10">IF(K10="","",INDEX($A$3:$G$29,K10,L$3))</f>
        <v>fac</v>
      </c>
      <c r="M10" s="27">
        <f t="shared" si="6"/>
        <v>6</v>
      </c>
      <c r="N10" s="36" t="str" cm="1">
        <f t="array" ref="N10">IF(M10="","",INDEX($A$3:$G$29,M10,N$3))</f>
        <v>scl</v>
      </c>
      <c r="O10" s="40">
        <f t="shared" si="7"/>
        <v>1</v>
      </c>
      <c r="P10" s="22">
        <f t="shared" si="8"/>
        <v>6</v>
      </c>
      <c r="Q10" s="40" t="str" cm="1">
        <f t="array" ref="Q10">IF(O10="","",INDEX($L$5:$L$31,O10))</f>
        <v>ch1</v>
      </c>
      <c r="R10" s="22" t="str" cm="1">
        <f t="array" ref="R10">IF(P10="","",INDEX($N$5:$N$31,P10))</f>
        <v>scl</v>
      </c>
      <c r="S10" s="22" t="str">
        <f t="shared" si="0"/>
        <v>cmp_ch1_scl</v>
      </c>
      <c r="T10" s="49" t="str">
        <f t="shared" si="1"/>
        <v>#' @rdname cmp_mmm_ccc</v>
      </c>
      <c r="U10" s="20" t="str">
        <f t="shared" si="2"/>
        <v>#' @export</v>
      </c>
      <c r="V10" s="21" t="str">
        <f t="shared" si="3"/>
        <v>cmp_ch1_scl &lt;- function(x, ...) {cmp_mmm_ccc(x, 'ch1', 'scl', ...)}</v>
      </c>
      <c r="W10" s="29" t="str">
        <f t="shared" si="4"/>
        <v>#' @rdname cmp_mmm_ccc
#' @export
cmp_ch1_scl &lt;- function(x, ...) {cmp_mmm_ccc(x, 'ch1', 'scl', ...)}</v>
      </c>
    </row>
    <row r="11" spans="1:25" x14ac:dyDescent="0.2">
      <c r="F11" s="2" t="s">
        <v>996</v>
      </c>
      <c r="K11" s="27">
        <f t="shared" si="5"/>
        <v>7</v>
      </c>
      <c r="L11" s="22" t="str" cm="1">
        <f t="array" ref="L11">IF(K11="","",INDEX($A$3:$G$29,K11,L$3))</f>
        <v>frc</v>
      </c>
      <c r="M11" s="27">
        <f t="shared" si="6"/>
        <v>7</v>
      </c>
      <c r="N11" s="36" t="str" cm="1">
        <f t="array" ref="N11">IF(M11="","",INDEX($A$3:$G$29,M11,N$3))</f>
        <v>vec</v>
      </c>
      <c r="O11" s="40">
        <f t="shared" si="7"/>
        <v>1</v>
      </c>
      <c r="P11" s="22">
        <f t="shared" si="8"/>
        <v>7</v>
      </c>
      <c r="Q11" s="40" t="str" cm="1">
        <f t="array" ref="Q11">IF(O11="","",INDEX($L$5:$L$31,O11))</f>
        <v>ch1</v>
      </c>
      <c r="R11" s="22" t="str" cm="1">
        <f t="array" ref="R11">IF(P11="","",INDEX($N$5:$N$31,P11))</f>
        <v>vec</v>
      </c>
      <c r="S11" s="22" t="str">
        <f t="shared" si="0"/>
        <v>cmp_ch1_vec</v>
      </c>
      <c r="T11" s="49" t="str">
        <f t="shared" si="1"/>
        <v>#' @rdname cmp_mmm_ccc</v>
      </c>
      <c r="U11" s="20" t="str">
        <f t="shared" si="2"/>
        <v>#' @export</v>
      </c>
      <c r="V11" s="21" t="str">
        <f t="shared" si="3"/>
        <v>cmp_ch1_vec &lt;- function(x, ...) {cmp_mmm_ccc(x, 'ch1', 'vec', ...)}</v>
      </c>
      <c r="W11" s="29" t="str">
        <f t="shared" si="4"/>
        <v>#' @rdname cmp_mmm_ccc
#' @export
cmp_ch1_vec &lt;- function(x, ...) {cmp_mmm_ccc(x, 'ch1', 'vec', ...)}</v>
      </c>
    </row>
    <row r="12" spans="1:25" x14ac:dyDescent="0.2">
      <c r="F12" s="2" t="s">
        <v>997</v>
      </c>
      <c r="K12" s="27">
        <f t="shared" si="5"/>
        <v>8</v>
      </c>
      <c r="L12" s="22" t="str" cm="1">
        <f t="array" ref="L12">IF(K12="","",INDEX($A$3:$G$29,K12,L$3))</f>
        <v>ind</v>
      </c>
      <c r="M12" s="27">
        <f t="shared" si="6"/>
        <v>8</v>
      </c>
      <c r="N12" s="36" t="str" cm="1">
        <f t="array" ref="N12">IF(M12="","",INDEX($A$3:$G$29,M12,N$3))</f>
        <v>vls</v>
      </c>
      <c r="O12" s="40">
        <f t="shared" si="7"/>
        <v>1</v>
      </c>
      <c r="P12" s="22">
        <f t="shared" si="8"/>
        <v>8</v>
      </c>
      <c r="Q12" s="40" t="str" cm="1">
        <f t="array" ref="Q12">IF(O12="","",INDEX($L$5:$L$31,O12))</f>
        <v>ch1</v>
      </c>
      <c r="R12" s="22" t="str" cm="1">
        <f t="array" ref="R12">IF(P12="","",INDEX($N$5:$N$31,P12))</f>
        <v>vls</v>
      </c>
      <c r="S12" s="22" t="str">
        <f t="shared" si="0"/>
        <v>cmp_ch1_vls</v>
      </c>
      <c r="T12" s="49" t="str">
        <f t="shared" si="1"/>
        <v>#' @rdname cmp_mmm_ccc</v>
      </c>
      <c r="U12" s="20" t="str">
        <f t="shared" si="2"/>
        <v>#' @export</v>
      </c>
      <c r="V12" s="21" t="str">
        <f t="shared" si="3"/>
        <v>cmp_ch1_vls &lt;- function(x, ...) {cmp_mmm_ccc(x, 'ch1', 'vls', ...)}</v>
      </c>
      <c r="W12" s="29" t="str">
        <f t="shared" si="4"/>
        <v>#' @rdname cmp_mmm_ccc
#' @export
cmp_ch1_vls &lt;- function(x, ...) {cmp_mmm_ccc(x, 'ch1', 'vls', ...)}</v>
      </c>
    </row>
    <row r="13" spans="1:25" x14ac:dyDescent="0.2">
      <c r="F13" s="2" t="s">
        <v>998</v>
      </c>
      <c r="K13" s="27">
        <f t="shared" si="5"/>
        <v>9</v>
      </c>
      <c r="L13" s="22" t="str" cm="1">
        <f t="array" ref="L13">IF(K13="","",INDEX($A$3:$G$29,K13,L$3))</f>
        <v>lgl</v>
      </c>
      <c r="M13" s="27" t="str">
        <f t="shared" si="6"/>
        <v/>
      </c>
      <c r="N13" s="36" t="str" cm="1">
        <f t="array" ref="N13">IF(M13="","",INDEX($A$3:$G$29,M13,N$3))</f>
        <v/>
      </c>
      <c r="O13" s="40">
        <f t="shared" si="7"/>
        <v>2</v>
      </c>
      <c r="P13" s="22">
        <f t="shared" si="8"/>
        <v>1</v>
      </c>
      <c r="Q13" s="40" t="str" cm="1">
        <f t="array" ref="Q13">IF(O13="","",INDEX($L$5:$L$31,O13))</f>
        <v>ch3</v>
      </c>
      <c r="R13" s="22" t="str" cm="1">
        <f t="array" ref="R13">IF(P13="","",INDEX($N$5:$N$31,P13))</f>
        <v>arr</v>
      </c>
      <c r="S13" s="22" t="str">
        <f t="shared" si="0"/>
        <v>cmp_ch3_arr</v>
      </c>
      <c r="T13" s="49" t="str">
        <f t="shared" si="1"/>
        <v>#' @rdname cmp_mmm_ccc</v>
      </c>
      <c r="U13" s="20" t="str">
        <f t="shared" si="2"/>
        <v>#' @export</v>
      </c>
      <c r="V13" s="21" t="str">
        <f t="shared" si="3"/>
        <v>cmp_ch3_arr &lt;- function(x, ...) {cmp_mmm_ccc(x, 'ch3', 'arr', ...)}</v>
      </c>
      <c r="W13" s="29" t="str">
        <f t="shared" si="4"/>
        <v>#' @rdname cmp_mmm_ccc
#' @export
cmp_ch3_arr &lt;- function(x, ...) {cmp_mmm_ccc(x, 'ch3', 'arr', ...)}</v>
      </c>
    </row>
    <row r="14" spans="1:25" x14ac:dyDescent="0.2">
      <c r="F14" s="2" t="s">
        <v>999</v>
      </c>
      <c r="K14" s="27">
        <f t="shared" si="5"/>
        <v>10</v>
      </c>
      <c r="L14" s="22" t="str" cm="1">
        <f t="array" ref="L14">IF(K14="","",INDEX($A$3:$G$29,K14,L$3))</f>
        <v>neg</v>
      </c>
      <c r="M14" s="27" t="str">
        <f t="shared" si="6"/>
        <v/>
      </c>
      <c r="N14" s="36" t="str" cm="1">
        <f t="array" ref="N14">IF(M14="","",INDEX($A$3:$G$29,M14,N$3))</f>
        <v/>
      </c>
      <c r="O14" s="40">
        <f t="shared" si="7"/>
        <v>2</v>
      </c>
      <c r="P14" s="22">
        <f t="shared" si="8"/>
        <v>2</v>
      </c>
      <c r="Q14" s="40" t="str" cm="1">
        <f t="array" ref="Q14">IF(O14="","",INDEX($L$5:$L$31,O14))</f>
        <v>ch3</v>
      </c>
      <c r="R14" s="22" t="str" cm="1">
        <f t="array" ref="R14">IF(P14="","",INDEX($N$5:$N$31,P14))</f>
        <v>dtf</v>
      </c>
      <c r="S14" s="22" t="str">
        <f t="shared" si="0"/>
        <v>cmp_ch3_dtf</v>
      </c>
      <c r="T14" s="49" t="str">
        <f t="shared" si="1"/>
        <v>#' @rdname cmp_mmm_ccc</v>
      </c>
      <c r="U14" s="20" t="str">
        <f t="shared" si="2"/>
        <v>#' @export</v>
      </c>
      <c r="V14" s="21" t="str">
        <f t="shared" si="3"/>
        <v>cmp_ch3_dtf &lt;- function(x, ...) {cmp_mmm_ccc(x, 'ch3', 'dtf', ...)}</v>
      </c>
      <c r="W14" s="29" t="str">
        <f t="shared" si="4"/>
        <v>#' @rdname cmp_mmm_ccc
#' @export
cmp_ch3_dtf &lt;- function(x, ...) {cmp_mmm_ccc(x, 'ch3', 'dtf', ...)}</v>
      </c>
    </row>
    <row r="15" spans="1:25" x14ac:dyDescent="0.2">
      <c r="F15" s="2" t="s">
        <v>1000</v>
      </c>
      <c r="K15" s="27">
        <f t="shared" si="5"/>
        <v>11</v>
      </c>
      <c r="L15" s="22" t="str" cm="1">
        <f t="array" ref="L15">IF(K15="","",INDEX($A$3:$G$29,K15,L$3))</f>
        <v>ngw</v>
      </c>
      <c r="M15" s="27" t="str">
        <f t="shared" si="6"/>
        <v/>
      </c>
      <c r="N15" s="36" t="str" cm="1">
        <f t="array" ref="N15">IF(M15="","",INDEX($A$3:$G$29,M15,N$3))</f>
        <v/>
      </c>
      <c r="O15" s="40">
        <f t="shared" si="7"/>
        <v>2</v>
      </c>
      <c r="P15" s="22">
        <f t="shared" si="8"/>
        <v>3</v>
      </c>
      <c r="Q15" s="40" t="str" cm="1">
        <f t="array" ref="Q15">IF(O15="","",INDEX($L$5:$L$31,O15))</f>
        <v>ch3</v>
      </c>
      <c r="R15" s="22" t="str" cm="1">
        <f t="array" ref="R15">IF(P15="","",INDEX($N$5:$N$31,P15))</f>
        <v>gen</v>
      </c>
      <c r="S15" s="22" t="str">
        <f t="shared" si="0"/>
        <v>cmp_ch3_gen</v>
      </c>
      <c r="T15" s="49" t="str">
        <f t="shared" si="1"/>
        <v>#' @rdname cmp_mmm_ccc</v>
      </c>
      <c r="U15" s="20" t="str">
        <f t="shared" si="2"/>
        <v>#' @export</v>
      </c>
      <c r="V15" s="21" t="str">
        <f t="shared" si="3"/>
        <v>cmp_ch3_gen &lt;- function(x, ...) {cmp_mmm_ccc(x, 'ch3', 'gen', ...)}</v>
      </c>
      <c r="W15" s="29" t="str">
        <f t="shared" si="4"/>
        <v>#' @rdname cmp_mmm_ccc
#' @export
cmp_ch3_gen &lt;- function(x, ...) {cmp_mmm_ccc(x, 'ch3', 'gen', ...)}</v>
      </c>
    </row>
    <row r="16" spans="1:25" x14ac:dyDescent="0.2">
      <c r="F16" s="2" t="s">
        <v>1001</v>
      </c>
      <c r="K16" s="27">
        <f t="shared" si="5"/>
        <v>12</v>
      </c>
      <c r="L16" s="22" t="str" cm="1">
        <f t="array" ref="L16">IF(K16="","",INDEX($A$3:$G$29,K16,L$3))</f>
        <v>nng</v>
      </c>
      <c r="M16" s="27" t="str">
        <f t="shared" si="6"/>
        <v/>
      </c>
      <c r="N16" s="36" t="str" cm="1">
        <f t="array" ref="N16">IF(M16="","",INDEX($A$3:$G$29,M16,N$3))</f>
        <v/>
      </c>
      <c r="O16" s="40">
        <f t="shared" si="7"/>
        <v>2</v>
      </c>
      <c r="P16" s="22">
        <f t="shared" si="8"/>
        <v>4</v>
      </c>
      <c r="Q16" s="40" t="str" cm="1">
        <f t="array" ref="Q16">IF(O16="","",INDEX($L$5:$L$31,O16))</f>
        <v>ch3</v>
      </c>
      <c r="R16" s="22" t="str" cm="1">
        <f t="array" ref="R16">IF(P16="","",INDEX($N$5:$N$31,P16))</f>
        <v>mat</v>
      </c>
      <c r="S16" s="22" t="str">
        <f t="shared" si="0"/>
        <v>cmp_ch3_mat</v>
      </c>
      <c r="T16" s="49" t="str">
        <f t="shared" si="1"/>
        <v>#' @rdname cmp_mmm_ccc</v>
      </c>
      <c r="U16" s="20" t="str">
        <f t="shared" si="2"/>
        <v>#' @export</v>
      </c>
      <c r="V16" s="21" t="str">
        <f t="shared" si="3"/>
        <v>cmp_ch3_mat &lt;- function(x, ...) {cmp_mmm_ccc(x, 'ch3', 'mat', ...)}</v>
      </c>
      <c r="W16" s="29" t="str">
        <f t="shared" si="4"/>
        <v>#' @rdname cmp_mmm_ccc
#' @export
cmp_ch3_mat &lt;- function(x, ...) {cmp_mmm_ccc(x, 'ch3', 'mat', ...)}</v>
      </c>
    </row>
    <row r="17" spans="6:23" x14ac:dyDescent="0.2">
      <c r="F17" s="2" t="s">
        <v>1002</v>
      </c>
      <c r="K17" s="27">
        <f t="shared" si="5"/>
        <v>13</v>
      </c>
      <c r="L17" s="22" t="str" cm="1">
        <f t="array" ref="L17">IF(K17="","",INDEX($A$3:$G$29,K17,L$3))</f>
        <v>nnw</v>
      </c>
      <c r="M17" s="27" t="str">
        <f t="shared" si="6"/>
        <v/>
      </c>
      <c r="N17" s="36" t="str" cm="1">
        <f t="array" ref="N17">IF(M17="","",INDEX($A$3:$G$29,M17,N$3))</f>
        <v/>
      </c>
      <c r="O17" s="40">
        <f t="shared" si="7"/>
        <v>2</v>
      </c>
      <c r="P17" s="22">
        <f t="shared" si="8"/>
        <v>5</v>
      </c>
      <c r="Q17" s="40" t="str" cm="1">
        <f t="array" ref="Q17">IF(O17="","",INDEX($L$5:$L$31,O17))</f>
        <v>ch3</v>
      </c>
      <c r="R17" s="22" t="str" cm="1">
        <f t="array" ref="R17">IF(P17="","",INDEX($N$5:$N$31,P17))</f>
        <v>mvc</v>
      </c>
      <c r="S17" s="22" t="str">
        <f t="shared" si="0"/>
        <v>cmp_ch3_mvc</v>
      </c>
      <c r="T17" s="49" t="str">
        <f t="shared" si="1"/>
        <v>#' @rdname cmp_mmm_ccc</v>
      </c>
      <c r="U17" s="20" t="str">
        <f t="shared" si="2"/>
        <v>#' @export</v>
      </c>
      <c r="V17" s="21" t="str">
        <f t="shared" si="3"/>
        <v>cmp_ch3_mvc &lt;- function(x, ...) {cmp_mmm_ccc(x, 'ch3', 'mvc', ...)}</v>
      </c>
      <c r="W17" s="29" t="str">
        <f t="shared" si="4"/>
        <v>#' @rdname cmp_mmm_ccc
#' @export
cmp_ch3_mvc &lt;- function(x, ...) {cmp_mmm_ccc(x, 'ch3', 'mvc', ...)}</v>
      </c>
    </row>
    <row r="18" spans="6:23" x14ac:dyDescent="0.2">
      <c r="F18" s="2" t="s">
        <v>1003</v>
      </c>
      <c r="K18" s="27">
        <f t="shared" si="5"/>
        <v>14</v>
      </c>
      <c r="L18" s="22" t="str" cm="1">
        <f t="array" ref="L18">IF(K18="","",INDEX($A$3:$G$29,K18,L$3))</f>
        <v>nps</v>
      </c>
      <c r="M18" s="27" t="str">
        <f t="shared" si="6"/>
        <v/>
      </c>
      <c r="N18" s="36" t="str" cm="1">
        <f t="array" ref="N18">IF(M18="","",INDEX($A$3:$G$29,M18,N$3))</f>
        <v/>
      </c>
      <c r="O18" s="40">
        <f t="shared" si="7"/>
        <v>2</v>
      </c>
      <c r="P18" s="22">
        <f t="shared" si="8"/>
        <v>6</v>
      </c>
      <c r="Q18" s="40" t="str" cm="1">
        <f t="array" ref="Q18">IF(O18="","",INDEX($L$5:$L$31,O18))</f>
        <v>ch3</v>
      </c>
      <c r="R18" s="22" t="str" cm="1">
        <f t="array" ref="R18">IF(P18="","",INDEX($N$5:$N$31,P18))</f>
        <v>scl</v>
      </c>
      <c r="S18" s="22" t="str">
        <f t="shared" si="0"/>
        <v>cmp_ch3_scl</v>
      </c>
      <c r="T18" s="49" t="str">
        <f t="shared" si="1"/>
        <v>#' @rdname cmp_mmm_ccc</v>
      </c>
      <c r="U18" s="20" t="str">
        <f t="shared" si="2"/>
        <v>#' @export</v>
      </c>
      <c r="V18" s="21" t="str">
        <f t="shared" si="3"/>
        <v>cmp_ch3_scl &lt;- function(x, ...) {cmp_mmm_ccc(x, 'ch3', 'scl', ...)}</v>
      </c>
      <c r="W18" s="29" t="str">
        <f t="shared" si="4"/>
        <v>#' @rdname cmp_mmm_ccc
#' @export
cmp_ch3_scl &lt;- function(x, ...) {cmp_mmm_ccc(x, 'ch3', 'scl', ...)}</v>
      </c>
    </row>
    <row r="19" spans="6:23" x14ac:dyDescent="0.2">
      <c r="F19" s="2" t="s">
        <v>1004</v>
      </c>
      <c r="K19" s="27">
        <f t="shared" si="5"/>
        <v>15</v>
      </c>
      <c r="L19" s="22" t="str" cm="1">
        <f t="array" ref="L19">IF(K19="","",INDEX($A$3:$G$29,K19,L$3))</f>
        <v>npw</v>
      </c>
      <c r="M19" s="27" t="str">
        <f t="shared" si="6"/>
        <v/>
      </c>
      <c r="N19" s="36" t="str" cm="1">
        <f t="array" ref="N19">IF(M19="","",INDEX($A$3:$G$29,M19,N$3))</f>
        <v/>
      </c>
      <c r="O19" s="40">
        <f t="shared" si="7"/>
        <v>2</v>
      </c>
      <c r="P19" s="22">
        <f t="shared" si="8"/>
        <v>7</v>
      </c>
      <c r="Q19" s="40" t="str" cm="1">
        <f t="array" ref="Q19">IF(O19="","",INDEX($L$5:$L$31,O19))</f>
        <v>ch3</v>
      </c>
      <c r="R19" s="22" t="str" cm="1">
        <f t="array" ref="R19">IF(P19="","",INDEX($N$5:$N$31,P19))</f>
        <v>vec</v>
      </c>
      <c r="S19" s="22" t="str">
        <f t="shared" si="0"/>
        <v>cmp_ch3_vec</v>
      </c>
      <c r="T19" s="49" t="str">
        <f t="shared" si="1"/>
        <v>#' @rdname cmp_mmm_ccc</v>
      </c>
      <c r="U19" s="20" t="str">
        <f t="shared" si="2"/>
        <v>#' @export</v>
      </c>
      <c r="V19" s="21" t="str">
        <f t="shared" si="3"/>
        <v>cmp_ch3_vec &lt;- function(x, ...) {cmp_mmm_ccc(x, 'ch3', 'vec', ...)}</v>
      </c>
      <c r="W19" s="29" t="str">
        <f t="shared" si="4"/>
        <v>#' @rdname cmp_mmm_ccc
#' @export
cmp_ch3_vec &lt;- function(x, ...) {cmp_mmm_ccc(x, 'ch3', 'vec', ...)}</v>
      </c>
    </row>
    <row r="20" spans="6:23" x14ac:dyDescent="0.2">
      <c r="F20" s="2" t="s">
        <v>1005</v>
      </c>
      <c r="K20" s="27">
        <f t="shared" si="5"/>
        <v>16</v>
      </c>
      <c r="L20" s="22" t="str" cm="1">
        <f t="array" ref="L20">IF(K20="","",INDEX($A$3:$G$29,K20,L$3))</f>
        <v>nst</v>
      </c>
      <c r="M20" s="27" t="str">
        <f t="shared" si="6"/>
        <v/>
      </c>
      <c r="N20" s="36" t="str" cm="1">
        <f t="array" ref="N20">IF(M20="","",INDEX($A$3:$G$29,M20,N$3))</f>
        <v/>
      </c>
      <c r="O20" s="40">
        <f t="shared" si="7"/>
        <v>2</v>
      </c>
      <c r="P20" s="22">
        <f t="shared" si="8"/>
        <v>8</v>
      </c>
      <c r="Q20" s="40" t="str" cm="1">
        <f t="array" ref="Q20">IF(O20="","",INDEX($L$5:$L$31,O20))</f>
        <v>ch3</v>
      </c>
      <c r="R20" s="22" t="str" cm="1">
        <f t="array" ref="R20">IF(P20="","",INDEX($N$5:$N$31,P20))</f>
        <v>vls</v>
      </c>
      <c r="S20" s="22" t="str">
        <f t="shared" si="0"/>
        <v>cmp_ch3_vls</v>
      </c>
      <c r="T20" s="49" t="str">
        <f t="shared" si="1"/>
        <v>#' @rdname cmp_mmm_ccc</v>
      </c>
      <c r="U20" s="20" t="str">
        <f t="shared" si="2"/>
        <v>#' @export</v>
      </c>
      <c r="V20" s="21" t="str">
        <f t="shared" si="3"/>
        <v>cmp_ch3_vls &lt;- function(x, ...) {cmp_mmm_ccc(x, 'ch3', 'vls', ...)}</v>
      </c>
      <c r="W20" s="29" t="str">
        <f t="shared" si="4"/>
        <v>#' @rdname cmp_mmm_ccc
#' @export
cmp_ch3_vls &lt;- function(x, ...) {cmp_mmm_ccc(x, 'ch3', 'vls', ...)}</v>
      </c>
    </row>
    <row r="21" spans="6:23" x14ac:dyDescent="0.2">
      <c r="F21" s="2" t="s">
        <v>1006</v>
      </c>
      <c r="K21" s="27">
        <f t="shared" si="5"/>
        <v>17</v>
      </c>
      <c r="L21" s="22" t="str" cm="1">
        <f t="array" ref="L21">IF(K21="","",INDEX($A$3:$G$29,K21,L$3))</f>
        <v>num</v>
      </c>
      <c r="M21" s="27" t="str">
        <f t="shared" si="6"/>
        <v/>
      </c>
      <c r="N21" s="36" t="str" cm="1">
        <f t="array" ref="N21">IF(M21="","",INDEX($A$3:$G$29,M21,N$3))</f>
        <v/>
      </c>
      <c r="O21" s="40">
        <f t="shared" si="7"/>
        <v>3</v>
      </c>
      <c r="P21" s="22">
        <f t="shared" si="8"/>
        <v>1</v>
      </c>
      <c r="Q21" s="40" t="str" cm="1">
        <f t="array" ref="Q21">IF(O21="","",INDEX($L$5:$L$31,O21))</f>
        <v>chr</v>
      </c>
      <c r="R21" s="22" t="str" cm="1">
        <f t="array" ref="R21">IF(P21="","",INDEX($N$5:$N$31,P21))</f>
        <v>arr</v>
      </c>
      <c r="S21" s="22" t="str">
        <f t="shared" si="0"/>
        <v>cmp_chr_arr</v>
      </c>
      <c r="T21" s="49" t="str">
        <f t="shared" si="1"/>
        <v>#' @rdname cmp_mmm_ccc</v>
      </c>
      <c r="U21" s="20" t="str">
        <f t="shared" si="2"/>
        <v>#' @export</v>
      </c>
      <c r="V21" s="21" t="str">
        <f t="shared" si="3"/>
        <v>cmp_chr_arr &lt;- function(x, ...) {cmp_mmm_ccc(x, 'chr', 'arr', ...)}</v>
      </c>
      <c r="W21" s="29" t="str">
        <f t="shared" si="4"/>
        <v>#' @rdname cmp_mmm_ccc
#' @export
cmp_chr_arr &lt;- function(x, ...) {cmp_mmm_ccc(x, 'chr', 'arr', ...)}</v>
      </c>
    </row>
    <row r="22" spans="6:23" x14ac:dyDescent="0.2">
      <c r="F22" s="2" t="s">
        <v>1007</v>
      </c>
      <c r="K22" s="27">
        <f t="shared" si="5"/>
        <v>18</v>
      </c>
      <c r="L22" s="22" t="str" cm="1">
        <f t="array" ref="L22">IF(K22="","",INDEX($A$3:$G$29,K22,L$3))</f>
        <v>odd</v>
      </c>
      <c r="M22" s="27" t="str">
        <f t="shared" si="6"/>
        <v/>
      </c>
      <c r="N22" s="36" t="str" cm="1">
        <f t="array" ref="N22">IF(M22="","",INDEX($A$3:$G$29,M22,N$3))</f>
        <v/>
      </c>
      <c r="O22" s="40">
        <f t="shared" si="7"/>
        <v>3</v>
      </c>
      <c r="P22" s="22">
        <f t="shared" si="8"/>
        <v>2</v>
      </c>
      <c r="Q22" s="40" t="str" cm="1">
        <f t="array" ref="Q22">IF(O22="","",INDEX($L$5:$L$31,O22))</f>
        <v>chr</v>
      </c>
      <c r="R22" s="22" t="str" cm="1">
        <f t="array" ref="R22">IF(P22="","",INDEX($N$5:$N$31,P22))</f>
        <v>dtf</v>
      </c>
      <c r="S22" s="22" t="str">
        <f t="shared" si="0"/>
        <v>cmp_chr_dtf</v>
      </c>
      <c r="T22" s="49" t="str">
        <f t="shared" si="1"/>
        <v>#' @rdname cmp_mmm_ccc</v>
      </c>
      <c r="U22" s="20" t="str">
        <f t="shared" si="2"/>
        <v>#' @export</v>
      </c>
      <c r="V22" s="21" t="str">
        <f t="shared" si="3"/>
        <v>cmp_chr_dtf &lt;- function(x, ...) {cmp_mmm_ccc(x, 'chr', 'dtf', ...)}</v>
      </c>
      <c r="W22" s="29" t="str">
        <f t="shared" si="4"/>
        <v>#' @rdname cmp_mmm_ccc
#' @export
cmp_chr_dtf &lt;- function(x, ...) {cmp_mmm_ccc(x, 'chr', 'dtf', ...)}</v>
      </c>
    </row>
    <row r="23" spans="6:23" x14ac:dyDescent="0.2">
      <c r="F23" s="2" t="s">
        <v>1008</v>
      </c>
      <c r="K23" s="27">
        <f t="shared" si="5"/>
        <v>19</v>
      </c>
      <c r="L23" s="22" t="str" cm="1">
        <f t="array" ref="L23">IF(K23="","",INDEX($A$3:$G$29,K23,L$3))</f>
        <v>ord</v>
      </c>
      <c r="M23" s="27" t="str">
        <f t="shared" si="6"/>
        <v/>
      </c>
      <c r="N23" s="36" t="str" cm="1">
        <f t="array" ref="N23">IF(M23="","",INDEX($A$3:$G$29,M23,N$3))</f>
        <v/>
      </c>
      <c r="O23" s="40">
        <f t="shared" si="7"/>
        <v>3</v>
      </c>
      <c r="P23" s="22">
        <f t="shared" si="8"/>
        <v>3</v>
      </c>
      <c r="Q23" s="40" t="str" cm="1">
        <f t="array" ref="Q23">IF(O23="","",INDEX($L$5:$L$31,O23))</f>
        <v>chr</v>
      </c>
      <c r="R23" s="22" t="str" cm="1">
        <f t="array" ref="R23">IF(P23="","",INDEX($N$5:$N$31,P23))</f>
        <v>gen</v>
      </c>
      <c r="S23" s="22" t="str">
        <f t="shared" si="0"/>
        <v>cmp_chr_gen</v>
      </c>
      <c r="T23" s="49" t="str">
        <f t="shared" si="1"/>
        <v>#' @rdname cmp_mmm_ccc</v>
      </c>
      <c r="U23" s="20" t="str">
        <f t="shared" si="2"/>
        <v>#' @export</v>
      </c>
      <c r="V23" s="21" t="str">
        <f t="shared" si="3"/>
        <v>cmp_chr_gen &lt;- function(x, ...) {cmp_mmm_ccc(x, 'chr', 'gen', ...)}</v>
      </c>
      <c r="W23" s="29" t="str">
        <f t="shared" si="4"/>
        <v>#' @rdname cmp_mmm_ccc
#' @export
cmp_chr_gen &lt;- function(x, ...) {cmp_mmm_ccc(x, 'chr', 'gen', ...)}</v>
      </c>
    </row>
    <row r="24" spans="6:23" x14ac:dyDescent="0.2">
      <c r="F24" s="2" t="s">
        <v>1009</v>
      </c>
      <c r="K24" s="27">
        <f t="shared" si="5"/>
        <v>20</v>
      </c>
      <c r="L24" s="22" t="str" cm="1">
        <f t="array" ref="L24">IF(K24="","",INDEX($A$3:$G$29,K24,L$3))</f>
        <v>pct</v>
      </c>
      <c r="M24" s="27" t="str">
        <f t="shared" si="6"/>
        <v/>
      </c>
      <c r="N24" s="36" t="str" cm="1">
        <f t="array" ref="N24">IF(M24="","",INDEX($A$3:$G$29,M24,N$3))</f>
        <v/>
      </c>
      <c r="O24" s="40">
        <f t="shared" si="7"/>
        <v>3</v>
      </c>
      <c r="P24" s="22">
        <f t="shared" si="8"/>
        <v>4</v>
      </c>
      <c r="Q24" s="40" t="str" cm="1">
        <f t="array" ref="Q24">IF(O24="","",INDEX($L$5:$L$31,O24))</f>
        <v>chr</v>
      </c>
      <c r="R24" s="22" t="str" cm="1">
        <f t="array" ref="R24">IF(P24="","",INDEX($N$5:$N$31,P24))</f>
        <v>mat</v>
      </c>
      <c r="S24" s="22" t="str">
        <f t="shared" si="0"/>
        <v>cmp_chr_mat</v>
      </c>
      <c r="T24" s="49" t="str">
        <f t="shared" si="1"/>
        <v>#' @rdname cmp_mmm_ccc</v>
      </c>
      <c r="U24" s="20" t="str">
        <f t="shared" si="2"/>
        <v>#' @export</v>
      </c>
      <c r="V24" s="21" t="str">
        <f t="shared" si="3"/>
        <v>cmp_chr_mat &lt;- function(x, ...) {cmp_mmm_ccc(x, 'chr', 'mat', ...)}</v>
      </c>
      <c r="W24" s="29" t="str">
        <f t="shared" si="4"/>
        <v>#' @rdname cmp_mmm_ccc
#' @export
cmp_chr_mat &lt;- function(x, ...) {cmp_mmm_ccc(x, 'chr', 'mat', ...)}</v>
      </c>
    </row>
    <row r="25" spans="6:23" x14ac:dyDescent="0.2">
      <c r="F25" s="2" t="s">
        <v>1010</v>
      </c>
      <c r="K25" s="27">
        <f t="shared" si="5"/>
        <v>21</v>
      </c>
      <c r="L25" s="22" t="str" cm="1">
        <f t="array" ref="L25">IF(K25="","",INDEX($A$3:$G$29,K25,L$3))</f>
        <v>pos</v>
      </c>
      <c r="M25" s="27" t="str">
        <f t="shared" si="6"/>
        <v/>
      </c>
      <c r="N25" s="36" t="str" cm="1">
        <f t="array" ref="N25">IF(M25="","",INDEX($A$3:$G$29,M25,N$3))</f>
        <v/>
      </c>
      <c r="O25" s="40">
        <f t="shared" si="7"/>
        <v>3</v>
      </c>
      <c r="P25" s="22">
        <f t="shared" si="8"/>
        <v>5</v>
      </c>
      <c r="Q25" s="40" t="str" cm="1">
        <f t="array" ref="Q25">IF(O25="","",INDEX($L$5:$L$31,O25))</f>
        <v>chr</v>
      </c>
      <c r="R25" s="22" t="str" cm="1">
        <f t="array" ref="R25">IF(P25="","",INDEX($N$5:$N$31,P25))</f>
        <v>mvc</v>
      </c>
      <c r="S25" s="22" t="str">
        <f t="shared" si="0"/>
        <v>cmp_chr_mvc</v>
      </c>
      <c r="T25" s="49" t="str">
        <f t="shared" si="1"/>
        <v>#' @rdname cmp_mmm_ccc</v>
      </c>
      <c r="U25" s="20" t="str">
        <f t="shared" si="2"/>
        <v>#' @export</v>
      </c>
      <c r="V25" s="21" t="str">
        <f t="shared" si="3"/>
        <v>cmp_chr_mvc &lt;- function(x, ...) {cmp_mmm_ccc(x, 'chr', 'mvc', ...)}</v>
      </c>
      <c r="W25" s="29" t="str">
        <f t="shared" si="4"/>
        <v>#' @rdname cmp_mmm_ccc
#' @export
cmp_chr_mvc &lt;- function(x, ...) {cmp_mmm_ccc(x, 'chr', 'mvc', ...)}</v>
      </c>
    </row>
    <row r="26" spans="6:23" x14ac:dyDescent="0.2">
      <c r="F26" s="2" t="s">
        <v>1011</v>
      </c>
      <c r="K26" s="27">
        <f t="shared" si="5"/>
        <v>22</v>
      </c>
      <c r="L26" s="22" t="str" cm="1">
        <f t="array" ref="L26">IF(K26="","",INDEX($A$3:$G$29,K26,L$3))</f>
        <v>ppn</v>
      </c>
      <c r="M26" s="27" t="str">
        <f t="shared" si="6"/>
        <v/>
      </c>
      <c r="N26" s="36" t="str" cm="1">
        <f t="array" ref="N26">IF(M26="","",INDEX($A$3:$G$29,M26,N$3))</f>
        <v/>
      </c>
      <c r="O26" s="40">
        <f t="shared" si="7"/>
        <v>3</v>
      </c>
      <c r="P26" s="22">
        <f t="shared" si="8"/>
        <v>6</v>
      </c>
      <c r="Q26" s="40" t="str" cm="1">
        <f t="array" ref="Q26">IF(O26="","",INDEX($L$5:$L$31,O26))</f>
        <v>chr</v>
      </c>
      <c r="R26" s="22" t="str" cm="1">
        <f t="array" ref="R26">IF(P26="","",INDEX($N$5:$N$31,P26))</f>
        <v>scl</v>
      </c>
      <c r="S26" s="22" t="str">
        <f t="shared" si="0"/>
        <v>cmp_chr_scl</v>
      </c>
      <c r="T26" s="49" t="str">
        <f t="shared" si="1"/>
        <v>#' @rdname cmp_mmm_ccc</v>
      </c>
      <c r="U26" s="20" t="str">
        <f t="shared" si="2"/>
        <v>#' @export</v>
      </c>
      <c r="V26" s="21" t="str">
        <f t="shared" si="3"/>
        <v>cmp_chr_scl &lt;- function(x, ...) {cmp_mmm_ccc(x, 'chr', 'scl', ...)}</v>
      </c>
      <c r="W26" s="29" t="str">
        <f t="shared" si="4"/>
        <v>#' @rdname cmp_mmm_ccc
#' @export
cmp_chr_scl &lt;- function(x, ...) {cmp_mmm_ccc(x, 'chr', 'scl', ...)}</v>
      </c>
    </row>
    <row r="27" spans="6:23" x14ac:dyDescent="0.2">
      <c r="F27" s="2" t="s">
        <v>1012</v>
      </c>
      <c r="K27" s="27">
        <f t="shared" si="5"/>
        <v>23</v>
      </c>
      <c r="L27" s="22" t="str" cm="1">
        <f t="array" ref="L27">IF(K27="","",INDEX($A$3:$G$29,K27,L$3))</f>
        <v>psw</v>
      </c>
      <c r="M27" s="27" t="str">
        <f t="shared" si="6"/>
        <v/>
      </c>
      <c r="N27" s="36" t="str" cm="1">
        <f t="array" ref="N27">IF(M27="","",INDEX($A$3:$G$29,M27,N$3))</f>
        <v/>
      </c>
      <c r="O27" s="40">
        <f t="shared" si="7"/>
        <v>3</v>
      </c>
      <c r="P27" s="22">
        <f t="shared" si="8"/>
        <v>7</v>
      </c>
      <c r="Q27" s="40" t="str" cm="1">
        <f t="array" ref="Q27">IF(O27="","",INDEX($L$5:$L$31,O27))</f>
        <v>chr</v>
      </c>
      <c r="R27" s="22" t="str" cm="1">
        <f t="array" ref="R27">IF(P27="","",INDEX($N$5:$N$31,P27))</f>
        <v>vec</v>
      </c>
      <c r="S27" s="22" t="str">
        <f t="shared" si="0"/>
        <v>cmp_chr_vec</v>
      </c>
      <c r="T27" s="49" t="str">
        <f t="shared" si="1"/>
        <v>#' @rdname cmp_mmm_ccc</v>
      </c>
      <c r="U27" s="20" t="str">
        <f t="shared" si="2"/>
        <v>#' @export</v>
      </c>
      <c r="V27" s="21" t="str">
        <f t="shared" si="3"/>
        <v>cmp_chr_vec &lt;- function(x, ...) {cmp_mmm_ccc(x, 'chr', 'vec', ...)}</v>
      </c>
      <c r="W27" s="29" t="str">
        <f t="shared" si="4"/>
        <v>#' @rdname cmp_mmm_ccc
#' @export
cmp_chr_vec &lt;- function(x, ...) {cmp_mmm_ccc(x, 'chr', 'vec', ...)}</v>
      </c>
    </row>
    <row r="28" spans="6:23" x14ac:dyDescent="0.2">
      <c r="F28" s="2" t="s">
        <v>1013</v>
      </c>
      <c r="K28" s="27">
        <f t="shared" si="5"/>
        <v>24</v>
      </c>
      <c r="L28" s="22" t="str" cm="1">
        <f t="array" ref="L28">IF(K28="","",INDEX($A$3:$G$29,K28,L$3))</f>
        <v>srt</v>
      </c>
      <c r="M28" s="27" t="str">
        <f t="shared" si="6"/>
        <v/>
      </c>
      <c r="N28" s="36" t="str" cm="1">
        <f t="array" ref="N28">IF(M28="","",INDEX($A$3:$G$29,M28,N$3))</f>
        <v/>
      </c>
      <c r="O28" s="40">
        <f t="shared" si="7"/>
        <v>3</v>
      </c>
      <c r="P28" s="22">
        <f t="shared" si="8"/>
        <v>8</v>
      </c>
      <c r="Q28" s="40" t="str" cm="1">
        <f t="array" ref="Q28">IF(O28="","",INDEX($L$5:$L$31,O28))</f>
        <v>chr</v>
      </c>
      <c r="R28" s="22" t="str" cm="1">
        <f t="array" ref="R28">IF(P28="","",INDEX($N$5:$N$31,P28))</f>
        <v>vls</v>
      </c>
      <c r="S28" s="22" t="str">
        <f t="shared" si="0"/>
        <v>cmp_chr_vls</v>
      </c>
      <c r="T28" s="49" t="str">
        <f t="shared" si="1"/>
        <v>#' @rdname cmp_mmm_ccc</v>
      </c>
      <c r="U28" s="20" t="str">
        <f t="shared" si="2"/>
        <v>#' @export</v>
      </c>
      <c r="V28" s="21" t="str">
        <f t="shared" si="3"/>
        <v>cmp_chr_vls &lt;- function(x, ...) {cmp_mmm_ccc(x, 'chr', 'vls', ...)}</v>
      </c>
      <c r="W28" s="29" t="str">
        <f t="shared" si="4"/>
        <v>#' @rdname cmp_mmm_ccc
#' @export
cmp_chr_vls &lt;- function(x, ...) {cmp_mmm_ccc(x, 'chr', 'vls', ...)}</v>
      </c>
    </row>
    <row r="29" spans="6:23" x14ac:dyDescent="0.2">
      <c r="F29" s="2" t="s">
        <v>1014</v>
      </c>
      <c r="K29" s="27">
        <f t="shared" si="5"/>
        <v>25</v>
      </c>
      <c r="L29" s="22" t="str" cm="1">
        <f t="array" ref="L29">IF(K29="","",INDEX($A$3:$G$29,K29,L$3))</f>
        <v>str</v>
      </c>
      <c r="M29" s="27" t="str">
        <f t="shared" si="6"/>
        <v/>
      </c>
      <c r="N29" s="36" t="str" cm="1">
        <f t="array" ref="N29">IF(M29="","",INDEX($A$3:$G$29,M29,N$3))</f>
        <v/>
      </c>
      <c r="O29" s="40">
        <f t="shared" si="7"/>
        <v>4</v>
      </c>
      <c r="P29" s="22">
        <f t="shared" si="8"/>
        <v>1</v>
      </c>
      <c r="Q29" s="40" t="str" cm="1">
        <f t="array" ref="Q29">IF(O29="","",INDEX($L$5:$L$31,O29))</f>
        <v>clr</v>
      </c>
      <c r="R29" s="22" t="str" cm="1">
        <f t="array" ref="R29">IF(P29="","",INDEX($N$5:$N$31,P29))</f>
        <v>arr</v>
      </c>
      <c r="S29" s="22" t="str">
        <f t="shared" si="0"/>
        <v>cmp_clr_arr</v>
      </c>
      <c r="T29" s="49" t="str">
        <f t="shared" si="1"/>
        <v>#' @rdname cmp_mmm_ccc</v>
      </c>
      <c r="U29" s="20" t="str">
        <f t="shared" si="2"/>
        <v>#' @export</v>
      </c>
      <c r="V29" s="21" t="str">
        <f t="shared" si="3"/>
        <v>cmp_clr_arr &lt;- function(x, ...) {cmp_mmm_ccc(x, 'clr', 'arr', ...)}</v>
      </c>
      <c r="W29" s="29" t="str">
        <f t="shared" si="4"/>
        <v>#' @rdname cmp_mmm_ccc
#' @export
cmp_clr_arr &lt;- function(x, ...) {cmp_mmm_ccc(x, 'clr', 'arr', ...)}</v>
      </c>
    </row>
    <row r="30" spans="6:23" x14ac:dyDescent="0.2">
      <c r="K30" s="27">
        <f t="shared" si="5"/>
        <v>26</v>
      </c>
      <c r="L30" s="22" t="str" cm="1">
        <f t="array" ref="L30">IF(K30="","",INDEX($A$3:$G$29,K30,L$3))</f>
        <v>uno</v>
      </c>
      <c r="M30" s="27" t="str">
        <f t="shared" si="6"/>
        <v/>
      </c>
      <c r="N30" s="36" t="str" cm="1">
        <f t="array" ref="N30">IF(M30="","",INDEX($A$3:$G$29,M30,N$3))</f>
        <v/>
      </c>
      <c r="O30" s="40">
        <f t="shared" si="7"/>
        <v>4</v>
      </c>
      <c r="P30" s="22">
        <f t="shared" si="8"/>
        <v>2</v>
      </c>
      <c r="Q30" s="40" t="str" cm="1">
        <f t="array" ref="Q30">IF(O30="","",INDEX($L$5:$L$31,O30))</f>
        <v>clr</v>
      </c>
      <c r="R30" s="22" t="str" cm="1">
        <f t="array" ref="R30">IF(P30="","",INDEX($N$5:$N$31,P30))</f>
        <v>dtf</v>
      </c>
      <c r="S30" s="22" t="str">
        <f t="shared" si="0"/>
        <v>cmp_clr_dtf</v>
      </c>
      <c r="T30" s="49" t="str">
        <f t="shared" si="1"/>
        <v>#' @rdname cmp_mmm_ccc</v>
      </c>
      <c r="U30" s="20" t="str">
        <f t="shared" si="2"/>
        <v>#' @export</v>
      </c>
      <c r="V30" s="21" t="str">
        <f t="shared" si="3"/>
        <v>cmp_clr_dtf &lt;- function(x, ...) {cmp_mmm_ccc(x, 'clr', 'dtf', ...)}</v>
      </c>
      <c r="W30" s="29" t="str">
        <f t="shared" si="4"/>
        <v>#' @rdname cmp_mmm_ccc
#' @export
cmp_clr_dtf &lt;- function(x, ...) {cmp_mmm_ccc(x, 'clr', 'dtf', ...)}</v>
      </c>
    </row>
    <row r="31" spans="6:23" ht="17" thickBot="1" x14ac:dyDescent="0.25">
      <c r="K31" s="28">
        <f t="shared" si="5"/>
        <v>27</v>
      </c>
      <c r="L31" s="23" t="str" cm="1">
        <f t="array" ref="L31">IF(K31="","",INDEX($A$3:$G$29,K31,L$3))</f>
        <v>whl</v>
      </c>
      <c r="M31" s="28" t="str">
        <f t="shared" si="6"/>
        <v/>
      </c>
      <c r="N31" s="37" t="str" cm="1">
        <f t="array" ref="N31">IF(M31="","",INDEX($A$3:$G$29,M31,N$3))</f>
        <v/>
      </c>
      <c r="O31" s="40">
        <f t="shared" si="7"/>
        <v>4</v>
      </c>
      <c r="P31" s="22">
        <f t="shared" si="8"/>
        <v>3</v>
      </c>
      <c r="Q31" s="40" t="str" cm="1">
        <f t="array" ref="Q31">IF(O31="","",INDEX($L$5:$L$31,O31))</f>
        <v>clr</v>
      </c>
      <c r="R31" s="22" t="str" cm="1">
        <f t="array" ref="R31">IF(P31="","",INDEX($N$5:$N$31,P31))</f>
        <v>gen</v>
      </c>
      <c r="S31" s="22" t="str">
        <f t="shared" si="0"/>
        <v>cmp_clr_gen</v>
      </c>
      <c r="T31" s="49" t="str">
        <f t="shared" si="1"/>
        <v>#' @rdname cmp_mmm_ccc</v>
      </c>
      <c r="U31" s="20" t="str">
        <f t="shared" si="2"/>
        <v>#' @export</v>
      </c>
      <c r="V31" s="21" t="str">
        <f t="shared" si="3"/>
        <v>cmp_clr_gen &lt;- function(x, ...) {cmp_mmm_ccc(x, 'clr', 'gen', ...)}</v>
      </c>
      <c r="W31" s="29" t="str">
        <f t="shared" si="4"/>
        <v>#' @rdname cmp_mmm_ccc
#' @export
cmp_clr_gen &lt;- function(x, ...) {cmp_mmm_ccc(x, 'clr', 'gen', ...)}</v>
      </c>
    </row>
    <row r="32" spans="6:23" hidden="1" x14ac:dyDescent="0.2">
      <c r="O32" s="40">
        <f t="shared" si="7"/>
        <v>4</v>
      </c>
      <c r="P32" s="22">
        <f t="shared" si="8"/>
        <v>4</v>
      </c>
      <c r="Q32" s="40" t="str" cm="1">
        <f t="array" ref="Q32">IF(O32="","",INDEX($L$5:$L$31,O32))</f>
        <v>clr</v>
      </c>
      <c r="R32" s="22" t="str" cm="1">
        <f t="array" ref="R32">IF(P32="","",INDEX($N$5:$N$31,P32))</f>
        <v>mat</v>
      </c>
      <c r="S32" s="22" t="str">
        <f t="shared" si="0"/>
        <v>cmp_clr_mat</v>
      </c>
      <c r="T32" s="49" t="str">
        <f t="shared" si="1"/>
        <v>#' @rdname cmp_mmm_ccc</v>
      </c>
      <c r="U32" s="20" t="str">
        <f t="shared" si="2"/>
        <v>#' @export</v>
      </c>
      <c r="V32" s="21" t="str">
        <f t="shared" si="3"/>
        <v>cmp_clr_mat &lt;- function(x, ...) {cmp_mmm_ccc(x, 'clr', 'mat', ...)}</v>
      </c>
      <c r="W32" s="29" t="str">
        <f t="shared" si="4"/>
        <v>#' @rdname cmp_mmm_ccc
#' @export
cmp_clr_mat &lt;- function(x, ...) {cmp_mmm_ccc(x, 'clr', 'mat', ...)}</v>
      </c>
    </row>
    <row r="33" spans="15:23" hidden="1" x14ac:dyDescent="0.2">
      <c r="O33" s="40">
        <f t="shared" si="7"/>
        <v>4</v>
      </c>
      <c r="P33" s="22">
        <f t="shared" si="8"/>
        <v>5</v>
      </c>
      <c r="Q33" s="40" t="str" cm="1">
        <f t="array" ref="Q33">IF(O33="","",INDEX($L$5:$L$31,O33))</f>
        <v>clr</v>
      </c>
      <c r="R33" s="22" t="str" cm="1">
        <f t="array" ref="R33">IF(P33="","",INDEX($N$5:$N$31,P33))</f>
        <v>mvc</v>
      </c>
      <c r="S33" s="22" t="str">
        <f t="shared" si="0"/>
        <v>cmp_clr_mvc</v>
      </c>
      <c r="T33" s="49" t="str">
        <f t="shared" si="1"/>
        <v>#' @rdname cmp_mmm_ccc</v>
      </c>
      <c r="U33" s="20" t="str">
        <f t="shared" si="2"/>
        <v>#' @export</v>
      </c>
      <c r="V33" s="21" t="str">
        <f t="shared" si="3"/>
        <v>cmp_clr_mvc &lt;- function(x, ...) {cmp_mmm_ccc(x, 'clr', 'mvc', ...)}</v>
      </c>
      <c r="W33" s="29" t="str">
        <f t="shared" si="4"/>
        <v>#' @rdname cmp_mmm_ccc
#' @export
cmp_clr_mvc &lt;- function(x, ...) {cmp_mmm_ccc(x, 'clr', 'mvc', ...)}</v>
      </c>
    </row>
    <row r="34" spans="15:23" hidden="1" x14ac:dyDescent="0.2">
      <c r="O34" s="40">
        <f t="shared" si="7"/>
        <v>4</v>
      </c>
      <c r="P34" s="22">
        <f t="shared" si="8"/>
        <v>6</v>
      </c>
      <c r="Q34" s="40" t="str" cm="1">
        <f t="array" ref="Q34">IF(O34="","",INDEX($L$5:$L$31,O34))</f>
        <v>clr</v>
      </c>
      <c r="R34" s="22" t="str" cm="1">
        <f t="array" ref="R34">IF(P34="","",INDEX($N$5:$N$31,P34))</f>
        <v>scl</v>
      </c>
      <c r="S34" s="22" t="str">
        <f t="shared" si="0"/>
        <v>cmp_clr_scl</v>
      </c>
      <c r="T34" s="49" t="str">
        <f t="shared" si="1"/>
        <v>#' @rdname cmp_mmm_ccc</v>
      </c>
      <c r="U34" s="20" t="str">
        <f t="shared" si="2"/>
        <v>#' @export</v>
      </c>
      <c r="V34" s="21" t="str">
        <f t="shared" si="3"/>
        <v>cmp_clr_scl &lt;- function(x, ...) {cmp_mmm_ccc(x, 'clr', 'scl', ...)}</v>
      </c>
      <c r="W34" s="29" t="str">
        <f t="shared" si="4"/>
        <v>#' @rdname cmp_mmm_ccc
#' @export
cmp_clr_scl &lt;- function(x, ...) {cmp_mmm_ccc(x, 'clr', 'scl', ...)}</v>
      </c>
    </row>
    <row r="35" spans="15:23" hidden="1" x14ac:dyDescent="0.2">
      <c r="O35" s="40">
        <f t="shared" si="7"/>
        <v>4</v>
      </c>
      <c r="P35" s="22">
        <f t="shared" si="8"/>
        <v>7</v>
      </c>
      <c r="Q35" s="40" t="str" cm="1">
        <f t="array" ref="Q35">IF(O35="","",INDEX($L$5:$L$31,O35))</f>
        <v>clr</v>
      </c>
      <c r="R35" s="22" t="str" cm="1">
        <f t="array" ref="R35">IF(P35="","",INDEX($N$5:$N$31,P35))</f>
        <v>vec</v>
      </c>
      <c r="S35" s="22" t="str">
        <f t="shared" si="0"/>
        <v>cmp_clr_vec</v>
      </c>
      <c r="T35" s="49" t="str">
        <f t="shared" si="1"/>
        <v>#' @rdname cmp_mmm_ccc</v>
      </c>
      <c r="U35" s="20" t="str">
        <f t="shared" si="2"/>
        <v>#' @export</v>
      </c>
      <c r="V35" s="21" t="str">
        <f t="shared" si="3"/>
        <v>cmp_clr_vec &lt;- function(x, ...) {cmp_mmm_ccc(x, 'clr', 'vec', ...)}</v>
      </c>
      <c r="W35" s="29" t="str">
        <f t="shared" si="4"/>
        <v>#' @rdname cmp_mmm_ccc
#' @export
cmp_clr_vec &lt;- function(x, ...) {cmp_mmm_ccc(x, 'clr', 'vec', ...)}</v>
      </c>
    </row>
    <row r="36" spans="15:23" hidden="1" x14ac:dyDescent="0.2">
      <c r="O36" s="40">
        <f t="shared" si="7"/>
        <v>4</v>
      </c>
      <c r="P36" s="22">
        <f t="shared" si="8"/>
        <v>8</v>
      </c>
      <c r="Q36" s="40" t="str" cm="1">
        <f t="array" ref="Q36">IF(O36="","",INDEX($L$5:$L$31,O36))</f>
        <v>clr</v>
      </c>
      <c r="R36" s="22" t="str" cm="1">
        <f t="array" ref="R36">IF(P36="","",INDEX($N$5:$N$31,P36))</f>
        <v>vls</v>
      </c>
      <c r="S36" s="22" t="str">
        <f t="shared" si="0"/>
        <v>cmp_clr_vls</v>
      </c>
      <c r="T36" s="49" t="str">
        <f t="shared" si="1"/>
        <v>#' @rdname cmp_mmm_ccc</v>
      </c>
      <c r="U36" s="20" t="str">
        <f t="shared" si="2"/>
        <v>#' @export</v>
      </c>
      <c r="V36" s="21" t="str">
        <f t="shared" si="3"/>
        <v>cmp_clr_vls &lt;- function(x, ...) {cmp_mmm_ccc(x, 'clr', 'vls', ...)}</v>
      </c>
      <c r="W36" s="29" t="str">
        <f t="shared" si="4"/>
        <v>#' @rdname cmp_mmm_ccc
#' @export
cmp_clr_vls &lt;- function(x, ...) {cmp_mmm_ccc(x, 'clr', 'vls', ...)}</v>
      </c>
    </row>
    <row r="37" spans="15:23" hidden="1" x14ac:dyDescent="0.2">
      <c r="O37" s="40">
        <f t="shared" si="7"/>
        <v>5</v>
      </c>
      <c r="P37" s="22">
        <f t="shared" si="8"/>
        <v>1</v>
      </c>
      <c r="Q37" s="40" t="str" cm="1">
        <f t="array" ref="Q37">IF(O37="","",INDEX($L$5:$L$31,O37))</f>
        <v>evn</v>
      </c>
      <c r="R37" s="22" t="str" cm="1">
        <f t="array" ref="R37">IF(P37="","",INDEX($N$5:$N$31,P37))</f>
        <v>arr</v>
      </c>
      <c r="S37" s="22" t="str">
        <f t="shared" si="0"/>
        <v>cmp_evn_arr</v>
      </c>
      <c r="T37" s="49" t="str">
        <f t="shared" si="1"/>
        <v>#' @rdname cmp_mmm_ccc</v>
      </c>
      <c r="U37" s="20" t="str">
        <f t="shared" si="2"/>
        <v>#' @export</v>
      </c>
      <c r="V37" s="21" t="str">
        <f t="shared" si="3"/>
        <v>cmp_evn_arr &lt;- function(x, ...) {cmp_mmm_ccc(x, 'evn', 'arr', ...)}</v>
      </c>
      <c r="W37" s="29" t="str">
        <f t="shared" si="4"/>
        <v>#' @rdname cmp_mmm_ccc
#' @export
cmp_evn_arr &lt;- function(x, ...) {cmp_mmm_ccc(x, 'evn', 'arr', ...)}</v>
      </c>
    </row>
    <row r="38" spans="15:23" hidden="1" x14ac:dyDescent="0.2">
      <c r="O38" s="40">
        <f t="shared" si="7"/>
        <v>5</v>
      </c>
      <c r="P38" s="22">
        <f t="shared" si="8"/>
        <v>2</v>
      </c>
      <c r="Q38" s="40" t="str" cm="1">
        <f t="array" ref="Q38">IF(O38="","",INDEX($L$5:$L$31,O38))</f>
        <v>evn</v>
      </c>
      <c r="R38" s="22" t="str" cm="1">
        <f t="array" ref="R38">IF(P38="","",INDEX($N$5:$N$31,P38))</f>
        <v>dtf</v>
      </c>
      <c r="S38" s="22" t="str">
        <f t="shared" si="0"/>
        <v>cmp_evn_dtf</v>
      </c>
      <c r="T38" s="49" t="str">
        <f t="shared" si="1"/>
        <v>#' @rdname cmp_mmm_ccc</v>
      </c>
      <c r="U38" s="20" t="str">
        <f t="shared" si="2"/>
        <v>#' @export</v>
      </c>
      <c r="V38" s="21" t="str">
        <f t="shared" si="3"/>
        <v>cmp_evn_dtf &lt;- function(x, ...) {cmp_mmm_ccc(x, 'evn', 'dtf', ...)}</v>
      </c>
      <c r="W38" s="29" t="str">
        <f t="shared" si="4"/>
        <v>#' @rdname cmp_mmm_ccc
#' @export
cmp_evn_dtf &lt;- function(x, ...) {cmp_mmm_ccc(x, 'evn', 'dtf', ...)}</v>
      </c>
    </row>
    <row r="39" spans="15:23" hidden="1" x14ac:dyDescent="0.2">
      <c r="O39" s="40">
        <f t="shared" si="7"/>
        <v>5</v>
      </c>
      <c r="P39" s="22">
        <f t="shared" si="8"/>
        <v>3</v>
      </c>
      <c r="Q39" s="40" t="str" cm="1">
        <f t="array" ref="Q39">IF(O39="","",INDEX($L$5:$L$31,O39))</f>
        <v>evn</v>
      </c>
      <c r="R39" s="22" t="str" cm="1">
        <f t="array" ref="R39">IF(P39="","",INDEX($N$5:$N$31,P39))</f>
        <v>gen</v>
      </c>
      <c r="S39" s="22" t="str">
        <f t="shared" si="0"/>
        <v>cmp_evn_gen</v>
      </c>
      <c r="T39" s="49" t="str">
        <f t="shared" si="1"/>
        <v>#' @rdname cmp_mmm_ccc</v>
      </c>
      <c r="U39" s="20" t="str">
        <f t="shared" si="2"/>
        <v>#' @export</v>
      </c>
      <c r="V39" s="21" t="str">
        <f t="shared" si="3"/>
        <v>cmp_evn_gen &lt;- function(x, ...) {cmp_mmm_ccc(x, 'evn', 'gen', ...)}</v>
      </c>
      <c r="W39" s="29" t="str">
        <f t="shared" si="4"/>
        <v>#' @rdname cmp_mmm_ccc
#' @export
cmp_evn_gen &lt;- function(x, ...) {cmp_mmm_ccc(x, 'evn', 'gen', ...)}</v>
      </c>
    </row>
    <row r="40" spans="15:23" hidden="1" x14ac:dyDescent="0.2">
      <c r="O40" s="40">
        <f t="shared" si="7"/>
        <v>5</v>
      </c>
      <c r="P40" s="22">
        <f t="shared" si="8"/>
        <v>4</v>
      </c>
      <c r="Q40" s="40" t="str" cm="1">
        <f t="array" ref="Q40">IF(O40="","",INDEX($L$5:$L$31,O40))</f>
        <v>evn</v>
      </c>
      <c r="R40" s="22" t="str" cm="1">
        <f t="array" ref="R40">IF(P40="","",INDEX($N$5:$N$31,P40))</f>
        <v>mat</v>
      </c>
      <c r="S40" s="22" t="str">
        <f t="shared" si="0"/>
        <v>cmp_evn_mat</v>
      </c>
      <c r="T40" s="49" t="str">
        <f t="shared" si="1"/>
        <v>#' @rdname cmp_mmm_ccc</v>
      </c>
      <c r="U40" s="20" t="str">
        <f t="shared" si="2"/>
        <v>#' @export</v>
      </c>
      <c r="V40" s="21" t="str">
        <f t="shared" si="3"/>
        <v>cmp_evn_mat &lt;- function(x, ...) {cmp_mmm_ccc(x, 'evn', 'mat', ...)}</v>
      </c>
      <c r="W40" s="29" t="str">
        <f t="shared" si="4"/>
        <v>#' @rdname cmp_mmm_ccc
#' @export
cmp_evn_mat &lt;- function(x, ...) {cmp_mmm_ccc(x, 'evn', 'mat', ...)}</v>
      </c>
    </row>
    <row r="41" spans="15:23" hidden="1" x14ac:dyDescent="0.2">
      <c r="O41" s="40">
        <f t="shared" si="7"/>
        <v>5</v>
      </c>
      <c r="P41" s="22">
        <f t="shared" si="8"/>
        <v>5</v>
      </c>
      <c r="Q41" s="40" t="str" cm="1">
        <f t="array" ref="Q41">IF(O41="","",INDEX($L$5:$L$31,O41))</f>
        <v>evn</v>
      </c>
      <c r="R41" s="22" t="str" cm="1">
        <f t="array" ref="R41">IF(P41="","",INDEX($N$5:$N$31,P41))</f>
        <v>mvc</v>
      </c>
      <c r="S41" s="22" t="str">
        <f t="shared" si="0"/>
        <v>cmp_evn_mvc</v>
      </c>
      <c r="T41" s="49" t="str">
        <f t="shared" si="1"/>
        <v>#' @rdname cmp_mmm_ccc</v>
      </c>
      <c r="U41" s="20" t="str">
        <f t="shared" si="2"/>
        <v>#' @export</v>
      </c>
      <c r="V41" s="21" t="str">
        <f t="shared" si="3"/>
        <v>cmp_evn_mvc &lt;- function(x, ...) {cmp_mmm_ccc(x, 'evn', 'mvc', ...)}</v>
      </c>
      <c r="W41" s="29" t="str">
        <f t="shared" si="4"/>
        <v>#' @rdname cmp_mmm_ccc
#' @export
cmp_evn_mvc &lt;- function(x, ...) {cmp_mmm_ccc(x, 'evn', 'mvc', ...)}</v>
      </c>
    </row>
    <row r="42" spans="15:23" hidden="1" x14ac:dyDescent="0.2">
      <c r="O42" s="40">
        <f t="shared" si="7"/>
        <v>5</v>
      </c>
      <c r="P42" s="22">
        <f t="shared" si="8"/>
        <v>6</v>
      </c>
      <c r="Q42" s="40" t="str" cm="1">
        <f t="array" ref="Q42">IF(O42="","",INDEX($L$5:$L$31,O42))</f>
        <v>evn</v>
      </c>
      <c r="R42" s="22" t="str" cm="1">
        <f t="array" ref="R42">IF(P42="","",INDEX($N$5:$N$31,P42))</f>
        <v>scl</v>
      </c>
      <c r="S42" s="22" t="str">
        <f t="shared" si="0"/>
        <v>cmp_evn_scl</v>
      </c>
      <c r="T42" s="49" t="str">
        <f t="shared" si="1"/>
        <v>#' @rdname cmp_mmm_ccc</v>
      </c>
      <c r="U42" s="20" t="str">
        <f t="shared" si="2"/>
        <v>#' @export</v>
      </c>
      <c r="V42" s="21" t="str">
        <f t="shared" si="3"/>
        <v>cmp_evn_scl &lt;- function(x, ...) {cmp_mmm_ccc(x, 'evn', 'scl', ...)}</v>
      </c>
      <c r="W42" s="29" t="str">
        <f t="shared" si="4"/>
        <v>#' @rdname cmp_mmm_ccc
#' @export
cmp_evn_scl &lt;- function(x, ...) {cmp_mmm_ccc(x, 'evn', 'scl', ...)}</v>
      </c>
    </row>
    <row r="43" spans="15:23" hidden="1" x14ac:dyDescent="0.2">
      <c r="O43" s="40">
        <f t="shared" si="7"/>
        <v>5</v>
      </c>
      <c r="P43" s="22">
        <f t="shared" si="8"/>
        <v>7</v>
      </c>
      <c r="Q43" s="40" t="str" cm="1">
        <f t="array" ref="Q43">IF(O43="","",INDEX($L$5:$L$31,O43))</f>
        <v>evn</v>
      </c>
      <c r="R43" s="22" t="str" cm="1">
        <f t="array" ref="R43">IF(P43="","",INDEX($N$5:$N$31,P43))</f>
        <v>vec</v>
      </c>
      <c r="S43" s="22" t="str">
        <f t="shared" si="0"/>
        <v>cmp_evn_vec</v>
      </c>
      <c r="T43" s="49" t="str">
        <f t="shared" si="1"/>
        <v>#' @rdname cmp_mmm_ccc</v>
      </c>
      <c r="U43" s="20" t="str">
        <f t="shared" si="2"/>
        <v>#' @export</v>
      </c>
      <c r="V43" s="21" t="str">
        <f t="shared" si="3"/>
        <v>cmp_evn_vec &lt;- function(x, ...) {cmp_mmm_ccc(x, 'evn', 'vec', ...)}</v>
      </c>
      <c r="W43" s="29" t="str">
        <f t="shared" si="4"/>
        <v>#' @rdname cmp_mmm_ccc
#' @export
cmp_evn_vec &lt;- function(x, ...) {cmp_mmm_ccc(x, 'evn', 'vec', ...)}</v>
      </c>
    </row>
    <row r="44" spans="15:23" hidden="1" x14ac:dyDescent="0.2">
      <c r="O44" s="40">
        <f t="shared" si="7"/>
        <v>5</v>
      </c>
      <c r="P44" s="22">
        <f t="shared" si="8"/>
        <v>8</v>
      </c>
      <c r="Q44" s="40" t="str" cm="1">
        <f t="array" ref="Q44">IF(O44="","",INDEX($L$5:$L$31,O44))</f>
        <v>evn</v>
      </c>
      <c r="R44" s="22" t="str" cm="1">
        <f t="array" ref="R44">IF(P44="","",INDEX($N$5:$N$31,P44))</f>
        <v>vls</v>
      </c>
      <c r="S44" s="22" t="str">
        <f t="shared" si="0"/>
        <v>cmp_evn_vls</v>
      </c>
      <c r="T44" s="49" t="str">
        <f t="shared" si="1"/>
        <v>#' @rdname cmp_mmm_ccc</v>
      </c>
      <c r="U44" s="20" t="str">
        <f t="shared" si="2"/>
        <v>#' @export</v>
      </c>
      <c r="V44" s="21" t="str">
        <f t="shared" si="3"/>
        <v>cmp_evn_vls &lt;- function(x, ...) {cmp_mmm_ccc(x, 'evn', 'vls', ...)}</v>
      </c>
      <c r="W44" s="29" t="str">
        <f t="shared" si="4"/>
        <v>#' @rdname cmp_mmm_ccc
#' @export
cmp_evn_vls &lt;- function(x, ...) {cmp_mmm_ccc(x, 'evn', 'vls', ...)}</v>
      </c>
    </row>
    <row r="45" spans="15:23" hidden="1" x14ac:dyDescent="0.2">
      <c r="O45" s="40">
        <f t="shared" si="7"/>
        <v>6</v>
      </c>
      <c r="P45" s="22">
        <f t="shared" si="8"/>
        <v>1</v>
      </c>
      <c r="Q45" s="40" t="str" cm="1">
        <f t="array" ref="Q45">IF(O45="","",INDEX($L$5:$L$31,O45))</f>
        <v>fac</v>
      </c>
      <c r="R45" s="22" t="str" cm="1">
        <f t="array" ref="R45">IF(P45="","",INDEX($N$5:$N$31,P45))</f>
        <v>arr</v>
      </c>
      <c r="S45" s="22" t="str">
        <f t="shared" si="0"/>
        <v>cmp_fac_arr</v>
      </c>
      <c r="T45" s="49" t="str">
        <f t="shared" si="1"/>
        <v>#' @rdname cmp_mmm_ccc</v>
      </c>
      <c r="U45" s="20" t="str">
        <f t="shared" si="2"/>
        <v>#' @export</v>
      </c>
      <c r="V45" s="21" t="str">
        <f t="shared" si="3"/>
        <v>cmp_fac_arr &lt;- function(x, ...) {cmp_mmm_ccc(x, 'fac', 'arr', ...)}</v>
      </c>
      <c r="W45" s="29" t="str">
        <f t="shared" si="4"/>
        <v>#' @rdname cmp_mmm_ccc
#' @export
cmp_fac_arr &lt;- function(x, ...) {cmp_mmm_ccc(x, 'fac', 'arr', ...)}</v>
      </c>
    </row>
    <row r="46" spans="15:23" hidden="1" x14ac:dyDescent="0.2">
      <c r="O46" s="40">
        <f t="shared" si="7"/>
        <v>6</v>
      </c>
      <c r="P46" s="22">
        <f t="shared" si="8"/>
        <v>2</v>
      </c>
      <c r="Q46" s="40" t="str" cm="1">
        <f t="array" ref="Q46">IF(O46="","",INDEX($L$5:$L$31,O46))</f>
        <v>fac</v>
      </c>
      <c r="R46" s="22" t="str" cm="1">
        <f t="array" ref="R46">IF(P46="","",INDEX($N$5:$N$31,P46))</f>
        <v>dtf</v>
      </c>
      <c r="S46" s="22" t="str">
        <f t="shared" si="0"/>
        <v>cmp_fac_dtf</v>
      </c>
      <c r="T46" s="49" t="str">
        <f t="shared" si="1"/>
        <v>#' @rdname cmp_mmm_ccc</v>
      </c>
      <c r="U46" s="20" t="str">
        <f t="shared" si="2"/>
        <v>#' @export</v>
      </c>
      <c r="V46" s="21" t="str">
        <f t="shared" si="3"/>
        <v>cmp_fac_dtf &lt;- function(x, ...) {cmp_mmm_ccc(x, 'fac', 'dtf', ...)}</v>
      </c>
      <c r="W46" s="29" t="str">
        <f t="shared" si="4"/>
        <v>#' @rdname cmp_mmm_ccc
#' @export
cmp_fac_dtf &lt;- function(x, ...) {cmp_mmm_ccc(x, 'fac', 'dtf', ...)}</v>
      </c>
    </row>
    <row r="47" spans="15:23" hidden="1" x14ac:dyDescent="0.2">
      <c r="O47" s="40">
        <f t="shared" si="7"/>
        <v>6</v>
      </c>
      <c r="P47" s="22">
        <f t="shared" si="8"/>
        <v>3</v>
      </c>
      <c r="Q47" s="40" t="str" cm="1">
        <f t="array" ref="Q47">IF(O47="","",INDEX($L$5:$L$31,O47))</f>
        <v>fac</v>
      </c>
      <c r="R47" s="22" t="str" cm="1">
        <f t="array" ref="R47">IF(P47="","",INDEX($N$5:$N$31,P47))</f>
        <v>gen</v>
      </c>
      <c r="S47" s="22" t="str">
        <f t="shared" si="0"/>
        <v>cmp_fac_gen</v>
      </c>
      <c r="T47" s="49" t="str">
        <f t="shared" si="1"/>
        <v>#' @rdname cmp_mmm_ccc</v>
      </c>
      <c r="U47" s="20" t="str">
        <f t="shared" si="2"/>
        <v>#' @export</v>
      </c>
      <c r="V47" s="21" t="str">
        <f t="shared" si="3"/>
        <v>cmp_fac_gen &lt;- function(x, ...) {cmp_mmm_ccc(x, 'fac', 'gen', ...)}</v>
      </c>
      <c r="W47" s="29" t="str">
        <f t="shared" si="4"/>
        <v>#' @rdname cmp_mmm_ccc
#' @export
cmp_fac_gen &lt;- function(x, ...) {cmp_mmm_ccc(x, 'fac', 'gen', ...)}</v>
      </c>
    </row>
    <row r="48" spans="15:23" hidden="1" x14ac:dyDescent="0.2">
      <c r="O48" s="40">
        <f t="shared" si="7"/>
        <v>6</v>
      </c>
      <c r="P48" s="22">
        <f t="shared" si="8"/>
        <v>4</v>
      </c>
      <c r="Q48" s="40" t="str" cm="1">
        <f t="array" ref="Q48">IF(O48="","",INDEX($L$5:$L$31,O48))</f>
        <v>fac</v>
      </c>
      <c r="R48" s="22" t="str" cm="1">
        <f t="array" ref="R48">IF(P48="","",INDEX($N$5:$N$31,P48))</f>
        <v>mat</v>
      </c>
      <c r="S48" s="22" t="str">
        <f t="shared" si="0"/>
        <v>cmp_fac_mat</v>
      </c>
      <c r="T48" s="49" t="str">
        <f t="shared" si="1"/>
        <v>#' @rdname cmp_mmm_ccc</v>
      </c>
      <c r="U48" s="20" t="str">
        <f t="shared" si="2"/>
        <v>#' @export</v>
      </c>
      <c r="V48" s="21" t="str">
        <f t="shared" si="3"/>
        <v>cmp_fac_mat &lt;- function(x, ...) {cmp_mmm_ccc(x, 'fac', 'mat', ...)}</v>
      </c>
      <c r="W48" s="29" t="str">
        <f t="shared" si="4"/>
        <v>#' @rdname cmp_mmm_ccc
#' @export
cmp_fac_mat &lt;- function(x, ...) {cmp_mmm_ccc(x, 'fac', 'mat', ...)}</v>
      </c>
    </row>
    <row r="49" spans="15:23" hidden="1" x14ac:dyDescent="0.2">
      <c r="O49" s="40">
        <f t="shared" si="7"/>
        <v>6</v>
      </c>
      <c r="P49" s="22">
        <f t="shared" si="8"/>
        <v>5</v>
      </c>
      <c r="Q49" s="40" t="str" cm="1">
        <f t="array" ref="Q49">IF(O49="","",INDEX($L$5:$L$31,O49))</f>
        <v>fac</v>
      </c>
      <c r="R49" s="22" t="str" cm="1">
        <f t="array" ref="R49">IF(P49="","",INDEX($N$5:$N$31,P49))</f>
        <v>mvc</v>
      </c>
      <c r="S49" s="22" t="str">
        <f t="shared" si="0"/>
        <v>cmp_fac_mvc</v>
      </c>
      <c r="T49" s="49" t="str">
        <f t="shared" si="1"/>
        <v>#' @rdname cmp_mmm_ccc</v>
      </c>
      <c r="U49" s="20" t="str">
        <f t="shared" si="2"/>
        <v>#' @export</v>
      </c>
      <c r="V49" s="21" t="str">
        <f t="shared" si="3"/>
        <v>cmp_fac_mvc &lt;- function(x, ...) {cmp_mmm_ccc(x, 'fac', 'mvc', ...)}</v>
      </c>
      <c r="W49" s="29" t="str">
        <f t="shared" si="4"/>
        <v>#' @rdname cmp_mmm_ccc
#' @export
cmp_fac_mvc &lt;- function(x, ...) {cmp_mmm_ccc(x, 'fac', 'mvc', ...)}</v>
      </c>
    </row>
    <row r="50" spans="15:23" hidden="1" x14ac:dyDescent="0.2">
      <c r="O50" s="40">
        <f t="shared" si="7"/>
        <v>6</v>
      </c>
      <c r="P50" s="22">
        <f t="shared" si="8"/>
        <v>6</v>
      </c>
      <c r="Q50" s="40" t="str" cm="1">
        <f t="array" ref="Q50">IF(O50="","",INDEX($L$5:$L$31,O50))</f>
        <v>fac</v>
      </c>
      <c r="R50" s="22" t="str" cm="1">
        <f t="array" ref="R50">IF(P50="","",INDEX($N$5:$N$31,P50))</f>
        <v>scl</v>
      </c>
      <c r="S50" s="22" t="str">
        <f t="shared" si="0"/>
        <v>cmp_fac_scl</v>
      </c>
      <c r="T50" s="49" t="str">
        <f t="shared" si="1"/>
        <v>#' @rdname cmp_mmm_ccc</v>
      </c>
      <c r="U50" s="20" t="str">
        <f t="shared" si="2"/>
        <v>#' @export</v>
      </c>
      <c r="V50" s="21" t="str">
        <f t="shared" si="3"/>
        <v>cmp_fac_scl &lt;- function(x, ...) {cmp_mmm_ccc(x, 'fac', 'scl', ...)}</v>
      </c>
      <c r="W50" s="29" t="str">
        <f t="shared" si="4"/>
        <v>#' @rdname cmp_mmm_ccc
#' @export
cmp_fac_scl &lt;- function(x, ...) {cmp_mmm_ccc(x, 'fac', 'scl', ...)}</v>
      </c>
    </row>
    <row r="51" spans="15:23" hidden="1" x14ac:dyDescent="0.2">
      <c r="O51" s="40">
        <f t="shared" si="7"/>
        <v>6</v>
      </c>
      <c r="P51" s="22">
        <f t="shared" si="8"/>
        <v>7</v>
      </c>
      <c r="Q51" s="40" t="str" cm="1">
        <f t="array" ref="Q51">IF(O51="","",INDEX($L$5:$L$31,O51))</f>
        <v>fac</v>
      </c>
      <c r="R51" s="22" t="str" cm="1">
        <f t="array" ref="R51">IF(P51="","",INDEX($N$5:$N$31,P51))</f>
        <v>vec</v>
      </c>
      <c r="S51" s="22" t="str">
        <f t="shared" si="0"/>
        <v>cmp_fac_vec</v>
      </c>
      <c r="T51" s="49" t="str">
        <f t="shared" si="1"/>
        <v>#' @rdname cmp_mmm_ccc</v>
      </c>
      <c r="U51" s="20" t="str">
        <f t="shared" si="2"/>
        <v>#' @export</v>
      </c>
      <c r="V51" s="21" t="str">
        <f t="shared" si="3"/>
        <v>cmp_fac_vec &lt;- function(x, ...) {cmp_mmm_ccc(x, 'fac', 'vec', ...)}</v>
      </c>
      <c r="W51" s="29" t="str">
        <f t="shared" si="4"/>
        <v>#' @rdname cmp_mmm_ccc
#' @export
cmp_fac_vec &lt;- function(x, ...) {cmp_mmm_ccc(x, 'fac', 'vec', ...)}</v>
      </c>
    </row>
    <row r="52" spans="15:23" hidden="1" x14ac:dyDescent="0.2">
      <c r="O52" s="40">
        <f t="shared" si="7"/>
        <v>6</v>
      </c>
      <c r="P52" s="22">
        <f t="shared" si="8"/>
        <v>8</v>
      </c>
      <c r="Q52" s="40" t="str" cm="1">
        <f t="array" ref="Q52">IF(O52="","",INDEX($L$5:$L$31,O52))</f>
        <v>fac</v>
      </c>
      <c r="R52" s="22" t="str" cm="1">
        <f t="array" ref="R52">IF(P52="","",INDEX($N$5:$N$31,P52))</f>
        <v>vls</v>
      </c>
      <c r="S52" s="22" t="str">
        <f t="shared" si="0"/>
        <v>cmp_fac_vls</v>
      </c>
      <c r="T52" s="49" t="str">
        <f t="shared" si="1"/>
        <v>#' @rdname cmp_mmm_ccc</v>
      </c>
      <c r="U52" s="20" t="str">
        <f t="shared" si="2"/>
        <v>#' @export</v>
      </c>
      <c r="V52" s="21" t="str">
        <f t="shared" si="3"/>
        <v>cmp_fac_vls &lt;- function(x, ...) {cmp_mmm_ccc(x, 'fac', 'vls', ...)}</v>
      </c>
      <c r="W52" s="29" t="str">
        <f t="shared" si="4"/>
        <v>#' @rdname cmp_mmm_ccc
#' @export
cmp_fac_vls &lt;- function(x, ...) {cmp_mmm_ccc(x, 'fac', 'vls', ...)}</v>
      </c>
    </row>
    <row r="53" spans="15:23" hidden="1" x14ac:dyDescent="0.2">
      <c r="O53" s="40">
        <f t="shared" si="7"/>
        <v>7</v>
      </c>
      <c r="P53" s="22">
        <f t="shared" si="8"/>
        <v>1</v>
      </c>
      <c r="Q53" s="40" t="str" cm="1">
        <f t="array" ref="Q53">IF(O53="","",INDEX($L$5:$L$31,O53))</f>
        <v>frc</v>
      </c>
      <c r="R53" s="22" t="str" cm="1">
        <f t="array" ref="R53">IF(P53="","",INDEX($N$5:$N$31,P53))</f>
        <v>arr</v>
      </c>
      <c r="S53" s="22" t="str">
        <f t="shared" si="0"/>
        <v>cmp_frc_arr</v>
      </c>
      <c r="T53" s="49" t="str">
        <f t="shared" si="1"/>
        <v>#' @rdname cmp_mmm_ccc</v>
      </c>
      <c r="U53" s="20" t="str">
        <f t="shared" si="2"/>
        <v>#' @export</v>
      </c>
      <c r="V53" s="21" t="str">
        <f t="shared" si="3"/>
        <v>cmp_frc_arr &lt;- function(x, ...) {cmp_mmm_ccc(x, 'frc', 'arr', ...)}</v>
      </c>
      <c r="W53" s="29" t="str">
        <f t="shared" si="4"/>
        <v>#' @rdname cmp_mmm_ccc
#' @export
cmp_frc_arr &lt;- function(x, ...) {cmp_mmm_ccc(x, 'frc', 'arr', ...)}</v>
      </c>
    </row>
    <row r="54" spans="15:23" hidden="1" x14ac:dyDescent="0.2">
      <c r="O54" s="40">
        <f t="shared" si="7"/>
        <v>7</v>
      </c>
      <c r="P54" s="22">
        <f t="shared" si="8"/>
        <v>2</v>
      </c>
      <c r="Q54" s="40" t="str" cm="1">
        <f t="array" ref="Q54">IF(O54="","",INDEX($L$5:$L$31,O54))</f>
        <v>frc</v>
      </c>
      <c r="R54" s="22" t="str" cm="1">
        <f t="array" ref="R54">IF(P54="","",INDEX($N$5:$N$31,P54))</f>
        <v>dtf</v>
      </c>
      <c r="S54" s="22" t="str">
        <f t="shared" si="0"/>
        <v>cmp_frc_dtf</v>
      </c>
      <c r="T54" s="49" t="str">
        <f t="shared" si="1"/>
        <v>#' @rdname cmp_mmm_ccc</v>
      </c>
      <c r="U54" s="20" t="str">
        <f t="shared" si="2"/>
        <v>#' @export</v>
      </c>
      <c r="V54" s="21" t="str">
        <f t="shared" si="3"/>
        <v>cmp_frc_dtf &lt;- function(x, ...) {cmp_mmm_ccc(x, 'frc', 'dtf', ...)}</v>
      </c>
      <c r="W54" s="29" t="str">
        <f t="shared" si="4"/>
        <v>#' @rdname cmp_mmm_ccc
#' @export
cmp_frc_dtf &lt;- function(x, ...) {cmp_mmm_ccc(x, 'frc', 'dtf', ...)}</v>
      </c>
    </row>
    <row r="55" spans="15:23" hidden="1" x14ac:dyDescent="0.2">
      <c r="O55" s="40">
        <f t="shared" si="7"/>
        <v>7</v>
      </c>
      <c r="P55" s="22">
        <f t="shared" si="8"/>
        <v>3</v>
      </c>
      <c r="Q55" s="40" t="str" cm="1">
        <f t="array" ref="Q55">IF(O55="","",INDEX($L$5:$L$31,O55))</f>
        <v>frc</v>
      </c>
      <c r="R55" s="22" t="str" cm="1">
        <f t="array" ref="R55">IF(P55="","",INDEX($N$5:$N$31,P55))</f>
        <v>gen</v>
      </c>
      <c r="S55" s="22" t="str">
        <f t="shared" si="0"/>
        <v>cmp_frc_gen</v>
      </c>
      <c r="T55" s="49" t="str">
        <f t="shared" si="1"/>
        <v>#' @rdname cmp_mmm_ccc</v>
      </c>
      <c r="U55" s="20" t="str">
        <f t="shared" si="2"/>
        <v>#' @export</v>
      </c>
      <c r="V55" s="21" t="str">
        <f t="shared" si="3"/>
        <v>cmp_frc_gen &lt;- function(x, ...) {cmp_mmm_ccc(x, 'frc', 'gen', ...)}</v>
      </c>
      <c r="W55" s="29" t="str">
        <f t="shared" si="4"/>
        <v>#' @rdname cmp_mmm_ccc
#' @export
cmp_frc_gen &lt;- function(x, ...) {cmp_mmm_ccc(x, 'frc', 'gen', ...)}</v>
      </c>
    </row>
    <row r="56" spans="15:23" hidden="1" x14ac:dyDescent="0.2">
      <c r="O56" s="40">
        <f t="shared" si="7"/>
        <v>7</v>
      </c>
      <c r="P56" s="22">
        <f t="shared" si="8"/>
        <v>4</v>
      </c>
      <c r="Q56" s="40" t="str" cm="1">
        <f t="array" ref="Q56">IF(O56="","",INDEX($L$5:$L$31,O56))</f>
        <v>frc</v>
      </c>
      <c r="R56" s="22" t="str" cm="1">
        <f t="array" ref="R56">IF(P56="","",INDEX($N$5:$N$31,P56))</f>
        <v>mat</v>
      </c>
      <c r="S56" s="22" t="str">
        <f t="shared" si="0"/>
        <v>cmp_frc_mat</v>
      </c>
      <c r="T56" s="49" t="str">
        <f t="shared" si="1"/>
        <v>#' @rdname cmp_mmm_ccc</v>
      </c>
      <c r="U56" s="20" t="str">
        <f t="shared" si="2"/>
        <v>#' @export</v>
      </c>
      <c r="V56" s="21" t="str">
        <f t="shared" si="3"/>
        <v>cmp_frc_mat &lt;- function(x, ...) {cmp_mmm_ccc(x, 'frc', 'mat', ...)}</v>
      </c>
      <c r="W56" s="29" t="str">
        <f t="shared" si="4"/>
        <v>#' @rdname cmp_mmm_ccc
#' @export
cmp_frc_mat &lt;- function(x, ...) {cmp_mmm_ccc(x, 'frc', 'mat', ...)}</v>
      </c>
    </row>
    <row r="57" spans="15:23" hidden="1" x14ac:dyDescent="0.2">
      <c r="O57" s="40">
        <f t="shared" si="7"/>
        <v>7</v>
      </c>
      <c r="P57" s="22">
        <f t="shared" si="8"/>
        <v>5</v>
      </c>
      <c r="Q57" s="40" t="str" cm="1">
        <f t="array" ref="Q57">IF(O57="","",INDEX($L$5:$L$31,O57))</f>
        <v>frc</v>
      </c>
      <c r="R57" s="22" t="str" cm="1">
        <f t="array" ref="R57">IF(P57="","",INDEX($N$5:$N$31,P57))</f>
        <v>mvc</v>
      </c>
      <c r="S57" s="22" t="str">
        <f t="shared" si="0"/>
        <v>cmp_frc_mvc</v>
      </c>
      <c r="T57" s="49" t="str">
        <f t="shared" si="1"/>
        <v>#' @rdname cmp_mmm_ccc</v>
      </c>
      <c r="U57" s="20" t="str">
        <f t="shared" si="2"/>
        <v>#' @export</v>
      </c>
      <c r="V57" s="21" t="str">
        <f t="shared" si="3"/>
        <v>cmp_frc_mvc &lt;- function(x, ...) {cmp_mmm_ccc(x, 'frc', 'mvc', ...)}</v>
      </c>
      <c r="W57" s="29" t="str">
        <f t="shared" si="4"/>
        <v>#' @rdname cmp_mmm_ccc
#' @export
cmp_frc_mvc &lt;- function(x, ...) {cmp_mmm_ccc(x, 'frc', 'mvc', ...)}</v>
      </c>
    </row>
    <row r="58" spans="15:23" hidden="1" x14ac:dyDescent="0.2">
      <c r="O58" s="40">
        <f t="shared" si="7"/>
        <v>7</v>
      </c>
      <c r="P58" s="22">
        <f t="shared" si="8"/>
        <v>6</v>
      </c>
      <c r="Q58" s="40" t="str" cm="1">
        <f t="array" ref="Q58">IF(O58="","",INDEX($L$5:$L$31,O58))</f>
        <v>frc</v>
      </c>
      <c r="R58" s="22" t="str" cm="1">
        <f t="array" ref="R58">IF(P58="","",INDEX($N$5:$N$31,P58))</f>
        <v>scl</v>
      </c>
      <c r="S58" s="22" t="str">
        <f t="shared" si="0"/>
        <v>cmp_frc_scl</v>
      </c>
      <c r="T58" s="49" t="str">
        <f t="shared" si="1"/>
        <v>#' @rdname cmp_mmm_ccc</v>
      </c>
      <c r="U58" s="20" t="str">
        <f t="shared" si="2"/>
        <v>#' @export</v>
      </c>
      <c r="V58" s="21" t="str">
        <f t="shared" si="3"/>
        <v>cmp_frc_scl &lt;- function(x, ...) {cmp_mmm_ccc(x, 'frc', 'scl', ...)}</v>
      </c>
      <c r="W58" s="29" t="str">
        <f t="shared" si="4"/>
        <v>#' @rdname cmp_mmm_ccc
#' @export
cmp_frc_scl &lt;- function(x, ...) {cmp_mmm_ccc(x, 'frc', 'scl', ...)}</v>
      </c>
    </row>
    <row r="59" spans="15:23" hidden="1" x14ac:dyDescent="0.2">
      <c r="O59" s="40">
        <f t="shared" si="7"/>
        <v>7</v>
      </c>
      <c r="P59" s="22">
        <f t="shared" si="8"/>
        <v>7</v>
      </c>
      <c r="Q59" s="40" t="str" cm="1">
        <f t="array" ref="Q59">IF(O59="","",INDEX($L$5:$L$31,O59))</f>
        <v>frc</v>
      </c>
      <c r="R59" s="22" t="str" cm="1">
        <f t="array" ref="R59">IF(P59="","",INDEX($N$5:$N$31,P59))</f>
        <v>vec</v>
      </c>
      <c r="S59" s="22" t="str">
        <f t="shared" si="0"/>
        <v>cmp_frc_vec</v>
      </c>
      <c r="T59" s="49" t="str">
        <f t="shared" si="1"/>
        <v>#' @rdname cmp_mmm_ccc</v>
      </c>
      <c r="U59" s="20" t="str">
        <f t="shared" si="2"/>
        <v>#' @export</v>
      </c>
      <c r="V59" s="21" t="str">
        <f t="shared" si="3"/>
        <v>cmp_frc_vec &lt;- function(x, ...) {cmp_mmm_ccc(x, 'frc', 'vec', ...)}</v>
      </c>
      <c r="W59" s="29" t="str">
        <f t="shared" si="4"/>
        <v>#' @rdname cmp_mmm_ccc
#' @export
cmp_frc_vec &lt;- function(x, ...) {cmp_mmm_ccc(x, 'frc', 'vec', ...)}</v>
      </c>
    </row>
    <row r="60" spans="15:23" hidden="1" x14ac:dyDescent="0.2">
      <c r="O60" s="40">
        <f t="shared" si="7"/>
        <v>7</v>
      </c>
      <c r="P60" s="22">
        <f t="shared" si="8"/>
        <v>8</v>
      </c>
      <c r="Q60" s="40" t="str" cm="1">
        <f t="array" ref="Q60">IF(O60="","",INDEX($L$5:$L$31,O60))</f>
        <v>frc</v>
      </c>
      <c r="R60" s="22" t="str" cm="1">
        <f t="array" ref="R60">IF(P60="","",INDEX($N$5:$N$31,P60))</f>
        <v>vls</v>
      </c>
      <c r="S60" s="22" t="str">
        <f t="shared" si="0"/>
        <v>cmp_frc_vls</v>
      </c>
      <c r="T60" s="49" t="str">
        <f t="shared" si="1"/>
        <v>#' @rdname cmp_mmm_ccc</v>
      </c>
      <c r="U60" s="20" t="str">
        <f t="shared" si="2"/>
        <v>#' @export</v>
      </c>
      <c r="V60" s="21" t="str">
        <f t="shared" si="3"/>
        <v>cmp_frc_vls &lt;- function(x, ...) {cmp_mmm_ccc(x, 'frc', 'vls', ...)}</v>
      </c>
      <c r="W60" s="29" t="str">
        <f t="shared" si="4"/>
        <v>#' @rdname cmp_mmm_ccc
#' @export
cmp_frc_vls &lt;- function(x, ...) {cmp_mmm_ccc(x, 'frc', 'vls', ...)}</v>
      </c>
    </row>
    <row r="61" spans="15:23" hidden="1" x14ac:dyDescent="0.2">
      <c r="O61" s="40">
        <f t="shared" si="7"/>
        <v>8</v>
      </c>
      <c r="P61" s="22">
        <f t="shared" si="8"/>
        <v>1</v>
      </c>
      <c r="Q61" s="40" t="str" cm="1">
        <f t="array" ref="Q61">IF(O61="","",INDEX($L$5:$L$31,O61))</f>
        <v>ind</v>
      </c>
      <c r="R61" s="22" t="str" cm="1">
        <f t="array" ref="R61">IF(P61="","",INDEX($N$5:$N$31,P61))</f>
        <v>arr</v>
      </c>
      <c r="S61" s="22" t="str">
        <f t="shared" si="0"/>
        <v>cmp_ind_arr</v>
      </c>
      <c r="T61" s="49" t="str">
        <f t="shared" si="1"/>
        <v>#' @rdname cmp_mmm_ccc</v>
      </c>
      <c r="U61" s="20" t="str">
        <f t="shared" si="2"/>
        <v>#' @export</v>
      </c>
      <c r="V61" s="21" t="str">
        <f t="shared" si="3"/>
        <v>cmp_ind_arr &lt;- function(x, ...) {cmp_mmm_ccc(x, 'ind', 'arr', ...)}</v>
      </c>
      <c r="W61" s="29" t="str">
        <f t="shared" si="4"/>
        <v>#' @rdname cmp_mmm_ccc
#' @export
cmp_ind_arr &lt;- function(x, ...) {cmp_mmm_ccc(x, 'ind', 'arr', ...)}</v>
      </c>
    </row>
    <row r="62" spans="15:23" hidden="1" x14ac:dyDescent="0.2">
      <c r="O62" s="40">
        <f t="shared" si="7"/>
        <v>8</v>
      </c>
      <c r="P62" s="22">
        <f t="shared" si="8"/>
        <v>2</v>
      </c>
      <c r="Q62" s="40" t="str" cm="1">
        <f t="array" ref="Q62">IF(O62="","",INDEX($L$5:$L$31,O62))</f>
        <v>ind</v>
      </c>
      <c r="R62" s="22" t="str" cm="1">
        <f t="array" ref="R62">IF(P62="","",INDEX($N$5:$N$31,P62))</f>
        <v>dtf</v>
      </c>
      <c r="S62" s="22" t="str">
        <f t="shared" si="0"/>
        <v>cmp_ind_dtf</v>
      </c>
      <c r="T62" s="49" t="str">
        <f t="shared" si="1"/>
        <v>#' @rdname cmp_mmm_ccc</v>
      </c>
      <c r="U62" s="20" t="str">
        <f t="shared" si="2"/>
        <v>#' @export</v>
      </c>
      <c r="V62" s="21" t="str">
        <f t="shared" si="3"/>
        <v>cmp_ind_dtf &lt;- function(x, ...) {cmp_mmm_ccc(x, 'ind', 'dtf', ...)}</v>
      </c>
      <c r="W62" s="29" t="str">
        <f t="shared" si="4"/>
        <v>#' @rdname cmp_mmm_ccc
#' @export
cmp_ind_dtf &lt;- function(x, ...) {cmp_mmm_ccc(x, 'ind', 'dtf', ...)}</v>
      </c>
    </row>
    <row r="63" spans="15:23" hidden="1" x14ac:dyDescent="0.2">
      <c r="O63" s="40">
        <f t="shared" si="7"/>
        <v>8</v>
      </c>
      <c r="P63" s="22">
        <f t="shared" si="8"/>
        <v>3</v>
      </c>
      <c r="Q63" s="40" t="str" cm="1">
        <f t="array" ref="Q63">IF(O63="","",INDEX($L$5:$L$31,O63))</f>
        <v>ind</v>
      </c>
      <c r="R63" s="22" t="str" cm="1">
        <f t="array" ref="R63">IF(P63="","",INDEX($N$5:$N$31,P63))</f>
        <v>gen</v>
      </c>
      <c r="S63" s="22" t="str">
        <f t="shared" si="0"/>
        <v>cmp_ind_gen</v>
      </c>
      <c r="T63" s="49" t="str">
        <f t="shared" si="1"/>
        <v>#' @rdname cmp_mmm_ccc</v>
      </c>
      <c r="U63" s="20" t="str">
        <f t="shared" si="2"/>
        <v>#' @export</v>
      </c>
      <c r="V63" s="21" t="str">
        <f t="shared" si="3"/>
        <v>cmp_ind_gen &lt;- function(x, ...) {cmp_mmm_ccc(x, 'ind', 'gen', ...)}</v>
      </c>
      <c r="W63" s="29" t="str">
        <f t="shared" si="4"/>
        <v>#' @rdname cmp_mmm_ccc
#' @export
cmp_ind_gen &lt;- function(x, ...) {cmp_mmm_ccc(x, 'ind', 'gen', ...)}</v>
      </c>
    </row>
    <row r="64" spans="15:23" hidden="1" x14ac:dyDescent="0.2">
      <c r="O64" s="40">
        <f t="shared" si="7"/>
        <v>8</v>
      </c>
      <c r="P64" s="22">
        <f t="shared" si="8"/>
        <v>4</v>
      </c>
      <c r="Q64" s="40" t="str" cm="1">
        <f t="array" ref="Q64">IF(O64="","",INDEX($L$5:$L$31,O64))</f>
        <v>ind</v>
      </c>
      <c r="R64" s="22" t="str" cm="1">
        <f t="array" ref="R64">IF(P64="","",INDEX($N$5:$N$31,P64))</f>
        <v>mat</v>
      </c>
      <c r="S64" s="22" t="str">
        <f t="shared" si="0"/>
        <v>cmp_ind_mat</v>
      </c>
      <c r="T64" s="49" t="str">
        <f t="shared" si="1"/>
        <v>#' @rdname cmp_mmm_ccc</v>
      </c>
      <c r="U64" s="20" t="str">
        <f t="shared" si="2"/>
        <v>#' @export</v>
      </c>
      <c r="V64" s="21" t="str">
        <f t="shared" si="3"/>
        <v>cmp_ind_mat &lt;- function(x, ...) {cmp_mmm_ccc(x, 'ind', 'mat', ...)}</v>
      </c>
      <c r="W64" s="29" t="str">
        <f t="shared" si="4"/>
        <v>#' @rdname cmp_mmm_ccc
#' @export
cmp_ind_mat &lt;- function(x, ...) {cmp_mmm_ccc(x, 'ind', 'mat', ...)}</v>
      </c>
    </row>
    <row r="65" spans="15:23" hidden="1" x14ac:dyDescent="0.2">
      <c r="O65" s="40">
        <f t="shared" si="7"/>
        <v>8</v>
      </c>
      <c r="P65" s="22">
        <f t="shared" si="8"/>
        <v>5</v>
      </c>
      <c r="Q65" s="40" t="str" cm="1">
        <f t="array" ref="Q65">IF(O65="","",INDEX($L$5:$L$31,O65))</f>
        <v>ind</v>
      </c>
      <c r="R65" s="22" t="str" cm="1">
        <f t="array" ref="R65">IF(P65="","",INDEX($N$5:$N$31,P65))</f>
        <v>mvc</v>
      </c>
      <c r="S65" s="22" t="str">
        <f t="shared" si="0"/>
        <v>cmp_ind_mvc</v>
      </c>
      <c r="T65" s="49" t="str">
        <f t="shared" si="1"/>
        <v>#' @rdname cmp_mmm_ccc</v>
      </c>
      <c r="U65" s="20" t="str">
        <f t="shared" si="2"/>
        <v>#' @export</v>
      </c>
      <c r="V65" s="21" t="str">
        <f t="shared" si="3"/>
        <v>cmp_ind_mvc &lt;- function(x, ...) {cmp_mmm_ccc(x, 'ind', 'mvc', ...)}</v>
      </c>
      <c r="W65" s="29" t="str">
        <f t="shared" si="4"/>
        <v>#' @rdname cmp_mmm_ccc
#' @export
cmp_ind_mvc &lt;- function(x, ...) {cmp_mmm_ccc(x, 'ind', 'mvc', ...)}</v>
      </c>
    </row>
    <row r="66" spans="15:23" hidden="1" x14ac:dyDescent="0.2">
      <c r="O66" s="40">
        <f t="shared" si="7"/>
        <v>8</v>
      </c>
      <c r="P66" s="22">
        <f t="shared" si="8"/>
        <v>6</v>
      </c>
      <c r="Q66" s="40" t="str" cm="1">
        <f t="array" ref="Q66">IF(O66="","",INDEX($L$5:$L$31,O66))</f>
        <v>ind</v>
      </c>
      <c r="R66" s="22" t="str" cm="1">
        <f t="array" ref="R66">IF(P66="","",INDEX($N$5:$N$31,P66))</f>
        <v>scl</v>
      </c>
      <c r="S66" s="22" t="str">
        <f t="shared" si="0"/>
        <v>cmp_ind_scl</v>
      </c>
      <c r="T66" s="49" t="str">
        <f t="shared" si="1"/>
        <v>#' @rdname cmp_mmm_ccc</v>
      </c>
      <c r="U66" s="20" t="str">
        <f t="shared" si="2"/>
        <v>#' @export</v>
      </c>
      <c r="V66" s="21" t="str">
        <f t="shared" si="3"/>
        <v>cmp_ind_scl &lt;- function(x, ...) {cmp_mmm_ccc(x, 'ind', 'scl', ...)}</v>
      </c>
      <c r="W66" s="29" t="str">
        <f t="shared" si="4"/>
        <v>#' @rdname cmp_mmm_ccc
#' @export
cmp_ind_scl &lt;- function(x, ...) {cmp_mmm_ccc(x, 'ind', 'scl', ...)}</v>
      </c>
    </row>
    <row r="67" spans="15:23" hidden="1" x14ac:dyDescent="0.2">
      <c r="O67" s="40">
        <f t="shared" si="7"/>
        <v>8</v>
      </c>
      <c r="P67" s="22">
        <f t="shared" si="8"/>
        <v>7</v>
      </c>
      <c r="Q67" s="40" t="str" cm="1">
        <f t="array" ref="Q67">IF(O67="","",INDEX($L$5:$L$31,O67))</f>
        <v>ind</v>
      </c>
      <c r="R67" s="22" t="str" cm="1">
        <f t="array" ref="R67">IF(P67="","",INDEX($N$5:$N$31,P67))</f>
        <v>vec</v>
      </c>
      <c r="S67" s="22" t="str">
        <f t="shared" si="0"/>
        <v>cmp_ind_vec</v>
      </c>
      <c r="T67" s="49" t="str">
        <f t="shared" si="1"/>
        <v>#' @rdname cmp_mmm_ccc</v>
      </c>
      <c r="U67" s="20" t="str">
        <f t="shared" si="2"/>
        <v>#' @export</v>
      </c>
      <c r="V67" s="21" t="str">
        <f t="shared" si="3"/>
        <v>cmp_ind_vec &lt;- function(x, ...) {cmp_mmm_ccc(x, 'ind', 'vec', ...)}</v>
      </c>
      <c r="W67" s="29" t="str">
        <f t="shared" si="4"/>
        <v>#' @rdname cmp_mmm_ccc
#' @export
cmp_ind_vec &lt;- function(x, ...) {cmp_mmm_ccc(x, 'ind', 'vec', ...)}</v>
      </c>
    </row>
    <row r="68" spans="15:23" hidden="1" x14ac:dyDescent="0.2">
      <c r="O68" s="40">
        <f t="shared" si="7"/>
        <v>8</v>
      </c>
      <c r="P68" s="22">
        <f t="shared" si="8"/>
        <v>8</v>
      </c>
      <c r="Q68" s="40" t="str" cm="1">
        <f t="array" ref="Q68">IF(O68="","",INDEX($L$5:$L$31,O68))</f>
        <v>ind</v>
      </c>
      <c r="R68" s="22" t="str" cm="1">
        <f t="array" ref="R68">IF(P68="","",INDEX($N$5:$N$31,P68))</f>
        <v>vls</v>
      </c>
      <c r="S68" s="22" t="str">
        <f t="shared" si="0"/>
        <v>cmp_ind_vls</v>
      </c>
      <c r="T68" s="49" t="str">
        <f t="shared" si="1"/>
        <v>#' @rdname cmp_mmm_ccc</v>
      </c>
      <c r="U68" s="20" t="str">
        <f t="shared" si="2"/>
        <v>#' @export</v>
      </c>
      <c r="V68" s="21" t="str">
        <f t="shared" si="3"/>
        <v>cmp_ind_vls &lt;- function(x, ...) {cmp_mmm_ccc(x, 'ind', 'vls', ...)}</v>
      </c>
      <c r="W68" s="29" t="str">
        <f t="shared" si="4"/>
        <v>#' @rdname cmp_mmm_ccc
#' @export
cmp_ind_vls &lt;- function(x, ...) {cmp_mmm_ccc(x, 'ind', 'vls', ...)}</v>
      </c>
    </row>
    <row r="69" spans="15:23" hidden="1" x14ac:dyDescent="0.2">
      <c r="O69" s="40">
        <f t="shared" si="7"/>
        <v>9</v>
      </c>
      <c r="P69" s="22">
        <f t="shared" si="8"/>
        <v>1</v>
      </c>
      <c r="Q69" s="40" t="str" cm="1">
        <f t="array" ref="Q69">IF(O69="","",INDEX($L$5:$L$31,O69))</f>
        <v>lgl</v>
      </c>
      <c r="R69" s="22" t="str" cm="1">
        <f t="array" ref="R69">IF(P69="","",INDEX($N$5:$N$31,P69))</f>
        <v>arr</v>
      </c>
      <c r="S69" s="22" t="str">
        <f t="shared" si="0"/>
        <v>cmp_lgl_arr</v>
      </c>
      <c r="T69" s="49" t="str">
        <f t="shared" si="1"/>
        <v>#' @rdname cmp_mmm_ccc</v>
      </c>
      <c r="U69" s="20" t="str">
        <f t="shared" si="2"/>
        <v>#' @export</v>
      </c>
      <c r="V69" s="21" t="str">
        <f t="shared" si="3"/>
        <v>cmp_lgl_arr &lt;- function(x, ...) {cmp_mmm_ccc(x, 'lgl', 'arr', ...)}</v>
      </c>
      <c r="W69" s="29" t="str">
        <f t="shared" si="4"/>
        <v>#' @rdname cmp_mmm_ccc
#' @export
cmp_lgl_arr &lt;- function(x, ...) {cmp_mmm_ccc(x, 'lgl', 'arr', ...)}</v>
      </c>
    </row>
    <row r="70" spans="15:23" hidden="1" x14ac:dyDescent="0.2">
      <c r="O70" s="40">
        <f t="shared" si="7"/>
        <v>9</v>
      </c>
      <c r="P70" s="22">
        <f t="shared" si="8"/>
        <v>2</v>
      </c>
      <c r="Q70" s="40" t="str" cm="1">
        <f t="array" ref="Q70">IF(O70="","",INDEX($L$5:$L$31,O70))</f>
        <v>lgl</v>
      </c>
      <c r="R70" s="22" t="str" cm="1">
        <f t="array" ref="R70">IF(P70="","",INDEX($N$5:$N$31,P70))</f>
        <v>dtf</v>
      </c>
      <c r="S70" s="22" t="str">
        <f t="shared" ref="S70:S133" si="9">IF(O70="","","cmp_"&amp;Q70&amp;"_"&amp;R70)</f>
        <v>cmp_lgl_dtf</v>
      </c>
      <c r="T70" s="49" t="str">
        <f t="shared" ref="T70:T133" si="10">IF(S70="","","#' @rdname "&amp;S$3)</f>
        <v>#' @rdname cmp_mmm_ccc</v>
      </c>
      <c r="U70" s="20" t="str">
        <f t="shared" ref="U70:U133" si="11">IF(S70="","","#' @export")</f>
        <v>#' @export</v>
      </c>
      <c r="V70" s="21" t="str">
        <f t="shared" ref="V70:V133" si="12">IF(S70="","",S70&amp;" &lt;- function(x, ...) {"&amp;$S$3&amp;"(x, '"&amp;Q70&amp;"', '"&amp;R70&amp;"', ...)}")</f>
        <v>cmp_lgl_dtf &lt;- function(x, ...) {cmp_mmm_ccc(x, 'lgl', 'dtf', ...)}</v>
      </c>
      <c r="W70" s="29" t="str">
        <f t="shared" ref="W70:W133" si="13">_xlfn.TEXTJOIN("
",TRUE,T70:V70)</f>
        <v>#' @rdname cmp_mmm_ccc
#' @export
cmp_lgl_dtf &lt;- function(x, ...) {cmp_mmm_ccc(x, 'lgl', 'dtf', ...)}</v>
      </c>
    </row>
    <row r="71" spans="15:23" hidden="1" x14ac:dyDescent="0.2">
      <c r="O71" s="40">
        <f t="shared" ref="O71:O134" si="14">IF(O70="","",IF(P70&lt;$N$4,O70,IF(O70=L$4,"",O70+1)))</f>
        <v>9</v>
      </c>
      <c r="P71" s="22">
        <f t="shared" ref="P71:P134" si="15">IF(O71="","",IF(P70&lt;$N$4,P70+1,1))</f>
        <v>3</v>
      </c>
      <c r="Q71" s="40" t="str" cm="1">
        <f t="array" ref="Q71">IF(O71="","",INDEX($L$5:$L$31,O71))</f>
        <v>lgl</v>
      </c>
      <c r="R71" s="22" t="str" cm="1">
        <f t="array" ref="R71">IF(P71="","",INDEX($N$5:$N$31,P71))</f>
        <v>gen</v>
      </c>
      <c r="S71" s="22" t="str">
        <f t="shared" si="9"/>
        <v>cmp_lgl_gen</v>
      </c>
      <c r="T71" s="49" t="str">
        <f t="shared" si="10"/>
        <v>#' @rdname cmp_mmm_ccc</v>
      </c>
      <c r="U71" s="20" t="str">
        <f t="shared" si="11"/>
        <v>#' @export</v>
      </c>
      <c r="V71" s="21" t="str">
        <f t="shared" si="12"/>
        <v>cmp_lgl_gen &lt;- function(x, ...) {cmp_mmm_ccc(x, 'lgl', 'gen', ...)}</v>
      </c>
      <c r="W71" s="29" t="str">
        <f t="shared" si="13"/>
        <v>#' @rdname cmp_mmm_ccc
#' @export
cmp_lgl_gen &lt;- function(x, ...) {cmp_mmm_ccc(x, 'lgl', 'gen', ...)}</v>
      </c>
    </row>
    <row r="72" spans="15:23" hidden="1" x14ac:dyDescent="0.2">
      <c r="O72" s="40">
        <f t="shared" si="14"/>
        <v>9</v>
      </c>
      <c r="P72" s="22">
        <f t="shared" si="15"/>
        <v>4</v>
      </c>
      <c r="Q72" s="40" t="str" cm="1">
        <f t="array" ref="Q72">IF(O72="","",INDEX($L$5:$L$31,O72))</f>
        <v>lgl</v>
      </c>
      <c r="R72" s="22" t="str" cm="1">
        <f t="array" ref="R72">IF(P72="","",INDEX($N$5:$N$31,P72))</f>
        <v>mat</v>
      </c>
      <c r="S72" s="22" t="str">
        <f t="shared" si="9"/>
        <v>cmp_lgl_mat</v>
      </c>
      <c r="T72" s="49" t="str">
        <f t="shared" si="10"/>
        <v>#' @rdname cmp_mmm_ccc</v>
      </c>
      <c r="U72" s="20" t="str">
        <f t="shared" si="11"/>
        <v>#' @export</v>
      </c>
      <c r="V72" s="21" t="str">
        <f t="shared" si="12"/>
        <v>cmp_lgl_mat &lt;- function(x, ...) {cmp_mmm_ccc(x, 'lgl', 'mat', ...)}</v>
      </c>
      <c r="W72" s="29" t="str">
        <f t="shared" si="13"/>
        <v>#' @rdname cmp_mmm_ccc
#' @export
cmp_lgl_mat &lt;- function(x, ...) {cmp_mmm_ccc(x, 'lgl', 'mat', ...)}</v>
      </c>
    </row>
    <row r="73" spans="15:23" hidden="1" x14ac:dyDescent="0.2">
      <c r="O73" s="40">
        <f t="shared" si="14"/>
        <v>9</v>
      </c>
      <c r="P73" s="22">
        <f t="shared" si="15"/>
        <v>5</v>
      </c>
      <c r="Q73" s="40" t="str" cm="1">
        <f t="array" ref="Q73">IF(O73="","",INDEX($L$5:$L$31,O73))</f>
        <v>lgl</v>
      </c>
      <c r="R73" s="22" t="str" cm="1">
        <f t="array" ref="R73">IF(P73="","",INDEX($N$5:$N$31,P73))</f>
        <v>mvc</v>
      </c>
      <c r="S73" s="22" t="str">
        <f t="shared" si="9"/>
        <v>cmp_lgl_mvc</v>
      </c>
      <c r="T73" s="49" t="str">
        <f t="shared" si="10"/>
        <v>#' @rdname cmp_mmm_ccc</v>
      </c>
      <c r="U73" s="20" t="str">
        <f t="shared" si="11"/>
        <v>#' @export</v>
      </c>
      <c r="V73" s="21" t="str">
        <f t="shared" si="12"/>
        <v>cmp_lgl_mvc &lt;- function(x, ...) {cmp_mmm_ccc(x, 'lgl', 'mvc', ...)}</v>
      </c>
      <c r="W73" s="29" t="str">
        <f t="shared" si="13"/>
        <v>#' @rdname cmp_mmm_ccc
#' @export
cmp_lgl_mvc &lt;- function(x, ...) {cmp_mmm_ccc(x, 'lgl', 'mvc', ...)}</v>
      </c>
    </row>
    <row r="74" spans="15:23" hidden="1" x14ac:dyDescent="0.2">
      <c r="O74" s="40">
        <f t="shared" si="14"/>
        <v>9</v>
      </c>
      <c r="P74" s="22">
        <f t="shared" si="15"/>
        <v>6</v>
      </c>
      <c r="Q74" s="40" t="str" cm="1">
        <f t="array" ref="Q74">IF(O74="","",INDEX($L$5:$L$31,O74))</f>
        <v>lgl</v>
      </c>
      <c r="R74" s="22" t="str" cm="1">
        <f t="array" ref="R74">IF(P74="","",INDEX($N$5:$N$31,P74))</f>
        <v>scl</v>
      </c>
      <c r="S74" s="22" t="str">
        <f t="shared" si="9"/>
        <v>cmp_lgl_scl</v>
      </c>
      <c r="T74" s="49" t="str">
        <f t="shared" si="10"/>
        <v>#' @rdname cmp_mmm_ccc</v>
      </c>
      <c r="U74" s="20" t="str">
        <f t="shared" si="11"/>
        <v>#' @export</v>
      </c>
      <c r="V74" s="21" t="str">
        <f t="shared" si="12"/>
        <v>cmp_lgl_scl &lt;- function(x, ...) {cmp_mmm_ccc(x, 'lgl', 'scl', ...)}</v>
      </c>
      <c r="W74" s="29" t="str">
        <f t="shared" si="13"/>
        <v>#' @rdname cmp_mmm_ccc
#' @export
cmp_lgl_scl &lt;- function(x, ...) {cmp_mmm_ccc(x, 'lgl', 'scl', ...)}</v>
      </c>
    </row>
    <row r="75" spans="15:23" hidden="1" x14ac:dyDescent="0.2">
      <c r="O75" s="40">
        <f t="shared" si="14"/>
        <v>9</v>
      </c>
      <c r="P75" s="22">
        <f t="shared" si="15"/>
        <v>7</v>
      </c>
      <c r="Q75" s="40" t="str" cm="1">
        <f t="array" ref="Q75">IF(O75="","",INDEX($L$5:$L$31,O75))</f>
        <v>lgl</v>
      </c>
      <c r="R75" s="22" t="str" cm="1">
        <f t="array" ref="R75">IF(P75="","",INDEX($N$5:$N$31,P75))</f>
        <v>vec</v>
      </c>
      <c r="S75" s="22" t="str">
        <f t="shared" si="9"/>
        <v>cmp_lgl_vec</v>
      </c>
      <c r="T75" s="49" t="str">
        <f t="shared" si="10"/>
        <v>#' @rdname cmp_mmm_ccc</v>
      </c>
      <c r="U75" s="20" t="str">
        <f t="shared" si="11"/>
        <v>#' @export</v>
      </c>
      <c r="V75" s="21" t="str">
        <f t="shared" si="12"/>
        <v>cmp_lgl_vec &lt;- function(x, ...) {cmp_mmm_ccc(x, 'lgl', 'vec', ...)}</v>
      </c>
      <c r="W75" s="29" t="str">
        <f t="shared" si="13"/>
        <v>#' @rdname cmp_mmm_ccc
#' @export
cmp_lgl_vec &lt;- function(x, ...) {cmp_mmm_ccc(x, 'lgl', 'vec', ...)}</v>
      </c>
    </row>
    <row r="76" spans="15:23" hidden="1" x14ac:dyDescent="0.2">
      <c r="O76" s="40">
        <f t="shared" si="14"/>
        <v>9</v>
      </c>
      <c r="P76" s="22">
        <f t="shared" si="15"/>
        <v>8</v>
      </c>
      <c r="Q76" s="40" t="str" cm="1">
        <f t="array" ref="Q76">IF(O76="","",INDEX($L$5:$L$31,O76))</f>
        <v>lgl</v>
      </c>
      <c r="R76" s="22" t="str" cm="1">
        <f t="array" ref="R76">IF(P76="","",INDEX($N$5:$N$31,P76))</f>
        <v>vls</v>
      </c>
      <c r="S76" s="22" t="str">
        <f t="shared" si="9"/>
        <v>cmp_lgl_vls</v>
      </c>
      <c r="T76" s="49" t="str">
        <f t="shared" si="10"/>
        <v>#' @rdname cmp_mmm_ccc</v>
      </c>
      <c r="U76" s="20" t="str">
        <f t="shared" si="11"/>
        <v>#' @export</v>
      </c>
      <c r="V76" s="21" t="str">
        <f t="shared" si="12"/>
        <v>cmp_lgl_vls &lt;- function(x, ...) {cmp_mmm_ccc(x, 'lgl', 'vls', ...)}</v>
      </c>
      <c r="W76" s="29" t="str">
        <f t="shared" si="13"/>
        <v>#' @rdname cmp_mmm_ccc
#' @export
cmp_lgl_vls &lt;- function(x, ...) {cmp_mmm_ccc(x, 'lgl', 'vls', ...)}</v>
      </c>
    </row>
    <row r="77" spans="15:23" hidden="1" x14ac:dyDescent="0.2">
      <c r="O77" s="40">
        <f t="shared" si="14"/>
        <v>10</v>
      </c>
      <c r="P77" s="22">
        <f t="shared" si="15"/>
        <v>1</v>
      </c>
      <c r="Q77" s="40" t="str" cm="1">
        <f t="array" ref="Q77">IF(O77="","",INDEX($L$5:$L$31,O77))</f>
        <v>neg</v>
      </c>
      <c r="R77" s="22" t="str" cm="1">
        <f t="array" ref="R77">IF(P77="","",INDEX($N$5:$N$31,P77))</f>
        <v>arr</v>
      </c>
      <c r="S77" s="22" t="str">
        <f t="shared" si="9"/>
        <v>cmp_neg_arr</v>
      </c>
      <c r="T77" s="49" t="str">
        <f t="shared" si="10"/>
        <v>#' @rdname cmp_mmm_ccc</v>
      </c>
      <c r="U77" s="20" t="str">
        <f t="shared" si="11"/>
        <v>#' @export</v>
      </c>
      <c r="V77" s="21" t="str">
        <f t="shared" si="12"/>
        <v>cmp_neg_arr &lt;- function(x, ...) {cmp_mmm_ccc(x, 'neg', 'arr', ...)}</v>
      </c>
      <c r="W77" s="29" t="str">
        <f t="shared" si="13"/>
        <v>#' @rdname cmp_mmm_ccc
#' @export
cmp_neg_arr &lt;- function(x, ...) {cmp_mmm_ccc(x, 'neg', 'arr', ...)}</v>
      </c>
    </row>
    <row r="78" spans="15:23" hidden="1" x14ac:dyDescent="0.2">
      <c r="O78" s="40">
        <f t="shared" si="14"/>
        <v>10</v>
      </c>
      <c r="P78" s="22">
        <f t="shared" si="15"/>
        <v>2</v>
      </c>
      <c r="Q78" s="40" t="str" cm="1">
        <f t="array" ref="Q78">IF(O78="","",INDEX($L$5:$L$31,O78))</f>
        <v>neg</v>
      </c>
      <c r="R78" s="22" t="str" cm="1">
        <f t="array" ref="R78">IF(P78="","",INDEX($N$5:$N$31,P78))</f>
        <v>dtf</v>
      </c>
      <c r="S78" s="22" t="str">
        <f t="shared" si="9"/>
        <v>cmp_neg_dtf</v>
      </c>
      <c r="T78" s="49" t="str">
        <f t="shared" si="10"/>
        <v>#' @rdname cmp_mmm_ccc</v>
      </c>
      <c r="U78" s="20" t="str">
        <f t="shared" si="11"/>
        <v>#' @export</v>
      </c>
      <c r="V78" s="21" t="str">
        <f t="shared" si="12"/>
        <v>cmp_neg_dtf &lt;- function(x, ...) {cmp_mmm_ccc(x, 'neg', 'dtf', ...)}</v>
      </c>
      <c r="W78" s="29" t="str">
        <f t="shared" si="13"/>
        <v>#' @rdname cmp_mmm_ccc
#' @export
cmp_neg_dtf &lt;- function(x, ...) {cmp_mmm_ccc(x, 'neg', 'dtf', ...)}</v>
      </c>
    </row>
    <row r="79" spans="15:23" hidden="1" x14ac:dyDescent="0.2">
      <c r="O79" s="40">
        <f t="shared" si="14"/>
        <v>10</v>
      </c>
      <c r="P79" s="22">
        <f t="shared" si="15"/>
        <v>3</v>
      </c>
      <c r="Q79" s="40" t="str" cm="1">
        <f t="array" ref="Q79">IF(O79="","",INDEX($L$5:$L$31,O79))</f>
        <v>neg</v>
      </c>
      <c r="R79" s="22" t="str" cm="1">
        <f t="array" ref="R79">IF(P79="","",INDEX($N$5:$N$31,P79))</f>
        <v>gen</v>
      </c>
      <c r="S79" s="22" t="str">
        <f t="shared" si="9"/>
        <v>cmp_neg_gen</v>
      </c>
      <c r="T79" s="49" t="str">
        <f t="shared" si="10"/>
        <v>#' @rdname cmp_mmm_ccc</v>
      </c>
      <c r="U79" s="20" t="str">
        <f t="shared" si="11"/>
        <v>#' @export</v>
      </c>
      <c r="V79" s="21" t="str">
        <f t="shared" si="12"/>
        <v>cmp_neg_gen &lt;- function(x, ...) {cmp_mmm_ccc(x, 'neg', 'gen', ...)}</v>
      </c>
      <c r="W79" s="29" t="str">
        <f t="shared" si="13"/>
        <v>#' @rdname cmp_mmm_ccc
#' @export
cmp_neg_gen &lt;- function(x, ...) {cmp_mmm_ccc(x, 'neg', 'gen', ...)}</v>
      </c>
    </row>
    <row r="80" spans="15:23" hidden="1" x14ac:dyDescent="0.2">
      <c r="O80" s="40">
        <f t="shared" si="14"/>
        <v>10</v>
      </c>
      <c r="P80" s="22">
        <f t="shared" si="15"/>
        <v>4</v>
      </c>
      <c r="Q80" s="40" t="str" cm="1">
        <f t="array" ref="Q80">IF(O80="","",INDEX($L$5:$L$31,O80))</f>
        <v>neg</v>
      </c>
      <c r="R80" s="22" t="str" cm="1">
        <f t="array" ref="R80">IF(P80="","",INDEX($N$5:$N$31,P80))</f>
        <v>mat</v>
      </c>
      <c r="S80" s="22" t="str">
        <f t="shared" si="9"/>
        <v>cmp_neg_mat</v>
      </c>
      <c r="T80" s="49" t="str">
        <f t="shared" si="10"/>
        <v>#' @rdname cmp_mmm_ccc</v>
      </c>
      <c r="U80" s="20" t="str">
        <f t="shared" si="11"/>
        <v>#' @export</v>
      </c>
      <c r="V80" s="21" t="str">
        <f t="shared" si="12"/>
        <v>cmp_neg_mat &lt;- function(x, ...) {cmp_mmm_ccc(x, 'neg', 'mat', ...)}</v>
      </c>
      <c r="W80" s="29" t="str">
        <f t="shared" si="13"/>
        <v>#' @rdname cmp_mmm_ccc
#' @export
cmp_neg_mat &lt;- function(x, ...) {cmp_mmm_ccc(x, 'neg', 'mat', ...)}</v>
      </c>
    </row>
    <row r="81" spans="15:23" hidden="1" x14ac:dyDescent="0.2">
      <c r="O81" s="40">
        <f t="shared" si="14"/>
        <v>10</v>
      </c>
      <c r="P81" s="22">
        <f t="shared" si="15"/>
        <v>5</v>
      </c>
      <c r="Q81" s="40" t="str" cm="1">
        <f t="array" ref="Q81">IF(O81="","",INDEX($L$5:$L$31,O81))</f>
        <v>neg</v>
      </c>
      <c r="R81" s="22" t="str" cm="1">
        <f t="array" ref="R81">IF(P81="","",INDEX($N$5:$N$31,P81))</f>
        <v>mvc</v>
      </c>
      <c r="S81" s="22" t="str">
        <f t="shared" si="9"/>
        <v>cmp_neg_mvc</v>
      </c>
      <c r="T81" s="49" t="str">
        <f t="shared" si="10"/>
        <v>#' @rdname cmp_mmm_ccc</v>
      </c>
      <c r="U81" s="20" t="str">
        <f t="shared" si="11"/>
        <v>#' @export</v>
      </c>
      <c r="V81" s="21" t="str">
        <f t="shared" si="12"/>
        <v>cmp_neg_mvc &lt;- function(x, ...) {cmp_mmm_ccc(x, 'neg', 'mvc', ...)}</v>
      </c>
      <c r="W81" s="29" t="str">
        <f t="shared" si="13"/>
        <v>#' @rdname cmp_mmm_ccc
#' @export
cmp_neg_mvc &lt;- function(x, ...) {cmp_mmm_ccc(x, 'neg', 'mvc', ...)}</v>
      </c>
    </row>
    <row r="82" spans="15:23" hidden="1" x14ac:dyDescent="0.2">
      <c r="O82" s="40">
        <f t="shared" si="14"/>
        <v>10</v>
      </c>
      <c r="P82" s="22">
        <f t="shared" si="15"/>
        <v>6</v>
      </c>
      <c r="Q82" s="40" t="str" cm="1">
        <f t="array" ref="Q82">IF(O82="","",INDEX($L$5:$L$31,O82))</f>
        <v>neg</v>
      </c>
      <c r="R82" s="22" t="str" cm="1">
        <f t="array" ref="R82">IF(P82="","",INDEX($N$5:$N$31,P82))</f>
        <v>scl</v>
      </c>
      <c r="S82" s="22" t="str">
        <f t="shared" si="9"/>
        <v>cmp_neg_scl</v>
      </c>
      <c r="T82" s="49" t="str">
        <f t="shared" si="10"/>
        <v>#' @rdname cmp_mmm_ccc</v>
      </c>
      <c r="U82" s="20" t="str">
        <f t="shared" si="11"/>
        <v>#' @export</v>
      </c>
      <c r="V82" s="21" t="str">
        <f t="shared" si="12"/>
        <v>cmp_neg_scl &lt;- function(x, ...) {cmp_mmm_ccc(x, 'neg', 'scl', ...)}</v>
      </c>
      <c r="W82" s="29" t="str">
        <f t="shared" si="13"/>
        <v>#' @rdname cmp_mmm_ccc
#' @export
cmp_neg_scl &lt;- function(x, ...) {cmp_mmm_ccc(x, 'neg', 'scl', ...)}</v>
      </c>
    </row>
    <row r="83" spans="15:23" hidden="1" x14ac:dyDescent="0.2">
      <c r="O83" s="40">
        <f t="shared" si="14"/>
        <v>10</v>
      </c>
      <c r="P83" s="22">
        <f t="shared" si="15"/>
        <v>7</v>
      </c>
      <c r="Q83" s="40" t="str" cm="1">
        <f t="array" ref="Q83">IF(O83="","",INDEX($L$5:$L$31,O83))</f>
        <v>neg</v>
      </c>
      <c r="R83" s="22" t="str" cm="1">
        <f t="array" ref="R83">IF(P83="","",INDEX($N$5:$N$31,P83))</f>
        <v>vec</v>
      </c>
      <c r="S83" s="22" t="str">
        <f t="shared" si="9"/>
        <v>cmp_neg_vec</v>
      </c>
      <c r="T83" s="49" t="str">
        <f t="shared" si="10"/>
        <v>#' @rdname cmp_mmm_ccc</v>
      </c>
      <c r="U83" s="20" t="str">
        <f t="shared" si="11"/>
        <v>#' @export</v>
      </c>
      <c r="V83" s="21" t="str">
        <f t="shared" si="12"/>
        <v>cmp_neg_vec &lt;- function(x, ...) {cmp_mmm_ccc(x, 'neg', 'vec', ...)}</v>
      </c>
      <c r="W83" s="29" t="str">
        <f t="shared" si="13"/>
        <v>#' @rdname cmp_mmm_ccc
#' @export
cmp_neg_vec &lt;- function(x, ...) {cmp_mmm_ccc(x, 'neg', 'vec', ...)}</v>
      </c>
    </row>
    <row r="84" spans="15:23" hidden="1" x14ac:dyDescent="0.2">
      <c r="O84" s="40">
        <f t="shared" si="14"/>
        <v>10</v>
      </c>
      <c r="P84" s="22">
        <f t="shared" si="15"/>
        <v>8</v>
      </c>
      <c r="Q84" s="40" t="str" cm="1">
        <f t="array" ref="Q84">IF(O84="","",INDEX($L$5:$L$31,O84))</f>
        <v>neg</v>
      </c>
      <c r="R84" s="22" t="str" cm="1">
        <f t="array" ref="R84">IF(P84="","",INDEX($N$5:$N$31,P84))</f>
        <v>vls</v>
      </c>
      <c r="S84" s="22" t="str">
        <f t="shared" si="9"/>
        <v>cmp_neg_vls</v>
      </c>
      <c r="T84" s="49" t="str">
        <f t="shared" si="10"/>
        <v>#' @rdname cmp_mmm_ccc</v>
      </c>
      <c r="U84" s="20" t="str">
        <f t="shared" si="11"/>
        <v>#' @export</v>
      </c>
      <c r="V84" s="21" t="str">
        <f t="shared" si="12"/>
        <v>cmp_neg_vls &lt;- function(x, ...) {cmp_mmm_ccc(x, 'neg', 'vls', ...)}</v>
      </c>
      <c r="W84" s="29" t="str">
        <f t="shared" si="13"/>
        <v>#' @rdname cmp_mmm_ccc
#' @export
cmp_neg_vls &lt;- function(x, ...) {cmp_mmm_ccc(x, 'neg', 'vls', ...)}</v>
      </c>
    </row>
    <row r="85" spans="15:23" hidden="1" x14ac:dyDescent="0.2">
      <c r="O85" s="40">
        <f t="shared" si="14"/>
        <v>11</v>
      </c>
      <c r="P85" s="22">
        <f t="shared" si="15"/>
        <v>1</v>
      </c>
      <c r="Q85" s="40" t="str" cm="1">
        <f t="array" ref="Q85">IF(O85="","",INDEX($L$5:$L$31,O85))</f>
        <v>ngw</v>
      </c>
      <c r="R85" s="22" t="str" cm="1">
        <f t="array" ref="R85">IF(P85="","",INDEX($N$5:$N$31,P85))</f>
        <v>arr</v>
      </c>
      <c r="S85" s="22" t="str">
        <f t="shared" si="9"/>
        <v>cmp_ngw_arr</v>
      </c>
      <c r="T85" s="49" t="str">
        <f t="shared" si="10"/>
        <v>#' @rdname cmp_mmm_ccc</v>
      </c>
      <c r="U85" s="20" t="str">
        <f t="shared" si="11"/>
        <v>#' @export</v>
      </c>
      <c r="V85" s="21" t="str">
        <f t="shared" si="12"/>
        <v>cmp_ngw_arr &lt;- function(x, ...) {cmp_mmm_ccc(x, 'ngw', 'arr', ...)}</v>
      </c>
      <c r="W85" s="29" t="str">
        <f t="shared" si="13"/>
        <v>#' @rdname cmp_mmm_ccc
#' @export
cmp_ngw_arr &lt;- function(x, ...) {cmp_mmm_ccc(x, 'ngw', 'arr', ...)}</v>
      </c>
    </row>
    <row r="86" spans="15:23" hidden="1" x14ac:dyDescent="0.2">
      <c r="O86" s="40">
        <f t="shared" si="14"/>
        <v>11</v>
      </c>
      <c r="P86" s="22">
        <f t="shared" si="15"/>
        <v>2</v>
      </c>
      <c r="Q86" s="40" t="str" cm="1">
        <f t="array" ref="Q86">IF(O86="","",INDEX($L$5:$L$31,O86))</f>
        <v>ngw</v>
      </c>
      <c r="R86" s="22" t="str" cm="1">
        <f t="array" ref="R86">IF(P86="","",INDEX($N$5:$N$31,P86))</f>
        <v>dtf</v>
      </c>
      <c r="S86" s="22" t="str">
        <f t="shared" si="9"/>
        <v>cmp_ngw_dtf</v>
      </c>
      <c r="T86" s="49" t="str">
        <f t="shared" si="10"/>
        <v>#' @rdname cmp_mmm_ccc</v>
      </c>
      <c r="U86" s="20" t="str">
        <f t="shared" si="11"/>
        <v>#' @export</v>
      </c>
      <c r="V86" s="21" t="str">
        <f t="shared" si="12"/>
        <v>cmp_ngw_dtf &lt;- function(x, ...) {cmp_mmm_ccc(x, 'ngw', 'dtf', ...)}</v>
      </c>
      <c r="W86" s="29" t="str">
        <f t="shared" si="13"/>
        <v>#' @rdname cmp_mmm_ccc
#' @export
cmp_ngw_dtf &lt;- function(x, ...) {cmp_mmm_ccc(x, 'ngw', 'dtf', ...)}</v>
      </c>
    </row>
    <row r="87" spans="15:23" hidden="1" x14ac:dyDescent="0.2">
      <c r="O87" s="40">
        <f t="shared" si="14"/>
        <v>11</v>
      </c>
      <c r="P87" s="22">
        <f t="shared" si="15"/>
        <v>3</v>
      </c>
      <c r="Q87" s="40" t="str" cm="1">
        <f t="array" ref="Q87">IF(O87="","",INDEX($L$5:$L$31,O87))</f>
        <v>ngw</v>
      </c>
      <c r="R87" s="22" t="str" cm="1">
        <f t="array" ref="R87">IF(P87="","",INDEX($N$5:$N$31,P87))</f>
        <v>gen</v>
      </c>
      <c r="S87" s="22" t="str">
        <f t="shared" si="9"/>
        <v>cmp_ngw_gen</v>
      </c>
      <c r="T87" s="49" t="str">
        <f t="shared" si="10"/>
        <v>#' @rdname cmp_mmm_ccc</v>
      </c>
      <c r="U87" s="20" t="str">
        <f t="shared" si="11"/>
        <v>#' @export</v>
      </c>
      <c r="V87" s="21" t="str">
        <f t="shared" si="12"/>
        <v>cmp_ngw_gen &lt;- function(x, ...) {cmp_mmm_ccc(x, 'ngw', 'gen', ...)}</v>
      </c>
      <c r="W87" s="29" t="str">
        <f t="shared" si="13"/>
        <v>#' @rdname cmp_mmm_ccc
#' @export
cmp_ngw_gen &lt;- function(x, ...) {cmp_mmm_ccc(x, 'ngw', 'gen', ...)}</v>
      </c>
    </row>
    <row r="88" spans="15:23" hidden="1" x14ac:dyDescent="0.2">
      <c r="O88" s="40">
        <f t="shared" si="14"/>
        <v>11</v>
      </c>
      <c r="P88" s="22">
        <f t="shared" si="15"/>
        <v>4</v>
      </c>
      <c r="Q88" s="40" t="str" cm="1">
        <f t="array" ref="Q88">IF(O88="","",INDEX($L$5:$L$31,O88))</f>
        <v>ngw</v>
      </c>
      <c r="R88" s="22" t="str" cm="1">
        <f t="array" ref="R88">IF(P88="","",INDEX($N$5:$N$31,P88))</f>
        <v>mat</v>
      </c>
      <c r="S88" s="22" t="str">
        <f t="shared" si="9"/>
        <v>cmp_ngw_mat</v>
      </c>
      <c r="T88" s="49" t="str">
        <f t="shared" si="10"/>
        <v>#' @rdname cmp_mmm_ccc</v>
      </c>
      <c r="U88" s="20" t="str">
        <f t="shared" si="11"/>
        <v>#' @export</v>
      </c>
      <c r="V88" s="21" t="str">
        <f t="shared" si="12"/>
        <v>cmp_ngw_mat &lt;- function(x, ...) {cmp_mmm_ccc(x, 'ngw', 'mat', ...)}</v>
      </c>
      <c r="W88" s="29" t="str">
        <f t="shared" si="13"/>
        <v>#' @rdname cmp_mmm_ccc
#' @export
cmp_ngw_mat &lt;- function(x, ...) {cmp_mmm_ccc(x, 'ngw', 'mat', ...)}</v>
      </c>
    </row>
    <row r="89" spans="15:23" hidden="1" x14ac:dyDescent="0.2">
      <c r="O89" s="40">
        <f t="shared" si="14"/>
        <v>11</v>
      </c>
      <c r="P89" s="22">
        <f t="shared" si="15"/>
        <v>5</v>
      </c>
      <c r="Q89" s="40" t="str" cm="1">
        <f t="array" ref="Q89">IF(O89="","",INDEX($L$5:$L$31,O89))</f>
        <v>ngw</v>
      </c>
      <c r="R89" s="22" t="str" cm="1">
        <f t="array" ref="R89">IF(P89="","",INDEX($N$5:$N$31,P89))</f>
        <v>mvc</v>
      </c>
      <c r="S89" s="22" t="str">
        <f t="shared" si="9"/>
        <v>cmp_ngw_mvc</v>
      </c>
      <c r="T89" s="49" t="str">
        <f t="shared" si="10"/>
        <v>#' @rdname cmp_mmm_ccc</v>
      </c>
      <c r="U89" s="20" t="str">
        <f t="shared" si="11"/>
        <v>#' @export</v>
      </c>
      <c r="V89" s="21" t="str">
        <f t="shared" si="12"/>
        <v>cmp_ngw_mvc &lt;- function(x, ...) {cmp_mmm_ccc(x, 'ngw', 'mvc', ...)}</v>
      </c>
      <c r="W89" s="29" t="str">
        <f t="shared" si="13"/>
        <v>#' @rdname cmp_mmm_ccc
#' @export
cmp_ngw_mvc &lt;- function(x, ...) {cmp_mmm_ccc(x, 'ngw', 'mvc', ...)}</v>
      </c>
    </row>
    <row r="90" spans="15:23" hidden="1" x14ac:dyDescent="0.2">
      <c r="O90" s="40">
        <f t="shared" si="14"/>
        <v>11</v>
      </c>
      <c r="P90" s="22">
        <f t="shared" si="15"/>
        <v>6</v>
      </c>
      <c r="Q90" s="40" t="str" cm="1">
        <f t="array" ref="Q90">IF(O90="","",INDEX($L$5:$L$31,O90))</f>
        <v>ngw</v>
      </c>
      <c r="R90" s="22" t="str" cm="1">
        <f t="array" ref="R90">IF(P90="","",INDEX($N$5:$N$31,P90))</f>
        <v>scl</v>
      </c>
      <c r="S90" s="22" t="str">
        <f t="shared" si="9"/>
        <v>cmp_ngw_scl</v>
      </c>
      <c r="T90" s="49" t="str">
        <f t="shared" si="10"/>
        <v>#' @rdname cmp_mmm_ccc</v>
      </c>
      <c r="U90" s="20" t="str">
        <f t="shared" si="11"/>
        <v>#' @export</v>
      </c>
      <c r="V90" s="21" t="str">
        <f t="shared" si="12"/>
        <v>cmp_ngw_scl &lt;- function(x, ...) {cmp_mmm_ccc(x, 'ngw', 'scl', ...)}</v>
      </c>
      <c r="W90" s="29" t="str">
        <f t="shared" si="13"/>
        <v>#' @rdname cmp_mmm_ccc
#' @export
cmp_ngw_scl &lt;- function(x, ...) {cmp_mmm_ccc(x, 'ngw', 'scl', ...)}</v>
      </c>
    </row>
    <row r="91" spans="15:23" hidden="1" x14ac:dyDescent="0.2">
      <c r="O91" s="40">
        <f t="shared" si="14"/>
        <v>11</v>
      </c>
      <c r="P91" s="22">
        <f t="shared" si="15"/>
        <v>7</v>
      </c>
      <c r="Q91" s="40" t="str" cm="1">
        <f t="array" ref="Q91">IF(O91="","",INDEX($L$5:$L$31,O91))</f>
        <v>ngw</v>
      </c>
      <c r="R91" s="22" t="str" cm="1">
        <f t="array" ref="R91">IF(P91="","",INDEX($N$5:$N$31,P91))</f>
        <v>vec</v>
      </c>
      <c r="S91" s="22" t="str">
        <f t="shared" si="9"/>
        <v>cmp_ngw_vec</v>
      </c>
      <c r="T91" s="49" t="str">
        <f t="shared" si="10"/>
        <v>#' @rdname cmp_mmm_ccc</v>
      </c>
      <c r="U91" s="20" t="str">
        <f t="shared" si="11"/>
        <v>#' @export</v>
      </c>
      <c r="V91" s="21" t="str">
        <f t="shared" si="12"/>
        <v>cmp_ngw_vec &lt;- function(x, ...) {cmp_mmm_ccc(x, 'ngw', 'vec', ...)}</v>
      </c>
      <c r="W91" s="29" t="str">
        <f t="shared" si="13"/>
        <v>#' @rdname cmp_mmm_ccc
#' @export
cmp_ngw_vec &lt;- function(x, ...) {cmp_mmm_ccc(x, 'ngw', 'vec', ...)}</v>
      </c>
    </row>
    <row r="92" spans="15:23" hidden="1" x14ac:dyDescent="0.2">
      <c r="O92" s="40">
        <f t="shared" si="14"/>
        <v>11</v>
      </c>
      <c r="P92" s="22">
        <f t="shared" si="15"/>
        <v>8</v>
      </c>
      <c r="Q92" s="40" t="str" cm="1">
        <f t="array" ref="Q92">IF(O92="","",INDEX($L$5:$L$31,O92))</f>
        <v>ngw</v>
      </c>
      <c r="R92" s="22" t="str" cm="1">
        <f t="array" ref="R92">IF(P92="","",INDEX($N$5:$N$31,P92))</f>
        <v>vls</v>
      </c>
      <c r="S92" s="22" t="str">
        <f t="shared" si="9"/>
        <v>cmp_ngw_vls</v>
      </c>
      <c r="T92" s="49" t="str">
        <f t="shared" si="10"/>
        <v>#' @rdname cmp_mmm_ccc</v>
      </c>
      <c r="U92" s="20" t="str">
        <f t="shared" si="11"/>
        <v>#' @export</v>
      </c>
      <c r="V92" s="21" t="str">
        <f t="shared" si="12"/>
        <v>cmp_ngw_vls &lt;- function(x, ...) {cmp_mmm_ccc(x, 'ngw', 'vls', ...)}</v>
      </c>
      <c r="W92" s="29" t="str">
        <f t="shared" si="13"/>
        <v>#' @rdname cmp_mmm_ccc
#' @export
cmp_ngw_vls &lt;- function(x, ...) {cmp_mmm_ccc(x, 'ngw', 'vls', ...)}</v>
      </c>
    </row>
    <row r="93" spans="15:23" hidden="1" x14ac:dyDescent="0.2">
      <c r="O93" s="40">
        <f t="shared" si="14"/>
        <v>12</v>
      </c>
      <c r="P93" s="22">
        <f t="shared" si="15"/>
        <v>1</v>
      </c>
      <c r="Q93" s="40" t="str" cm="1">
        <f t="array" ref="Q93">IF(O93="","",INDEX($L$5:$L$31,O93))</f>
        <v>nng</v>
      </c>
      <c r="R93" s="22" t="str" cm="1">
        <f t="array" ref="R93">IF(P93="","",INDEX($N$5:$N$31,P93))</f>
        <v>arr</v>
      </c>
      <c r="S93" s="22" t="str">
        <f t="shared" si="9"/>
        <v>cmp_nng_arr</v>
      </c>
      <c r="T93" s="49" t="str">
        <f t="shared" si="10"/>
        <v>#' @rdname cmp_mmm_ccc</v>
      </c>
      <c r="U93" s="20" t="str">
        <f t="shared" si="11"/>
        <v>#' @export</v>
      </c>
      <c r="V93" s="21" t="str">
        <f t="shared" si="12"/>
        <v>cmp_nng_arr &lt;- function(x, ...) {cmp_mmm_ccc(x, 'nng', 'arr', ...)}</v>
      </c>
      <c r="W93" s="29" t="str">
        <f t="shared" si="13"/>
        <v>#' @rdname cmp_mmm_ccc
#' @export
cmp_nng_arr &lt;- function(x, ...) {cmp_mmm_ccc(x, 'nng', 'arr', ...)}</v>
      </c>
    </row>
    <row r="94" spans="15:23" hidden="1" x14ac:dyDescent="0.2">
      <c r="O94" s="40">
        <f t="shared" si="14"/>
        <v>12</v>
      </c>
      <c r="P94" s="22">
        <f t="shared" si="15"/>
        <v>2</v>
      </c>
      <c r="Q94" s="40" t="str" cm="1">
        <f t="array" ref="Q94">IF(O94="","",INDEX($L$5:$L$31,O94))</f>
        <v>nng</v>
      </c>
      <c r="R94" s="22" t="str" cm="1">
        <f t="array" ref="R94">IF(P94="","",INDEX($N$5:$N$31,P94))</f>
        <v>dtf</v>
      </c>
      <c r="S94" s="22" t="str">
        <f t="shared" si="9"/>
        <v>cmp_nng_dtf</v>
      </c>
      <c r="T94" s="49" t="str">
        <f t="shared" si="10"/>
        <v>#' @rdname cmp_mmm_ccc</v>
      </c>
      <c r="U94" s="20" t="str">
        <f t="shared" si="11"/>
        <v>#' @export</v>
      </c>
      <c r="V94" s="21" t="str">
        <f t="shared" si="12"/>
        <v>cmp_nng_dtf &lt;- function(x, ...) {cmp_mmm_ccc(x, 'nng', 'dtf', ...)}</v>
      </c>
      <c r="W94" s="29" t="str">
        <f t="shared" si="13"/>
        <v>#' @rdname cmp_mmm_ccc
#' @export
cmp_nng_dtf &lt;- function(x, ...) {cmp_mmm_ccc(x, 'nng', 'dtf', ...)}</v>
      </c>
    </row>
    <row r="95" spans="15:23" hidden="1" x14ac:dyDescent="0.2">
      <c r="O95" s="40">
        <f t="shared" si="14"/>
        <v>12</v>
      </c>
      <c r="P95" s="22">
        <f t="shared" si="15"/>
        <v>3</v>
      </c>
      <c r="Q95" s="40" t="str" cm="1">
        <f t="array" ref="Q95">IF(O95="","",INDEX($L$5:$L$31,O95))</f>
        <v>nng</v>
      </c>
      <c r="R95" s="22" t="str" cm="1">
        <f t="array" ref="R95">IF(P95="","",INDEX($N$5:$N$31,P95))</f>
        <v>gen</v>
      </c>
      <c r="S95" s="22" t="str">
        <f t="shared" si="9"/>
        <v>cmp_nng_gen</v>
      </c>
      <c r="T95" s="49" t="str">
        <f t="shared" si="10"/>
        <v>#' @rdname cmp_mmm_ccc</v>
      </c>
      <c r="U95" s="20" t="str">
        <f t="shared" si="11"/>
        <v>#' @export</v>
      </c>
      <c r="V95" s="21" t="str">
        <f t="shared" si="12"/>
        <v>cmp_nng_gen &lt;- function(x, ...) {cmp_mmm_ccc(x, 'nng', 'gen', ...)}</v>
      </c>
      <c r="W95" s="29" t="str">
        <f t="shared" si="13"/>
        <v>#' @rdname cmp_mmm_ccc
#' @export
cmp_nng_gen &lt;- function(x, ...) {cmp_mmm_ccc(x, 'nng', 'gen', ...)}</v>
      </c>
    </row>
    <row r="96" spans="15:23" hidden="1" x14ac:dyDescent="0.2">
      <c r="O96" s="40">
        <f t="shared" si="14"/>
        <v>12</v>
      </c>
      <c r="P96" s="22">
        <f t="shared" si="15"/>
        <v>4</v>
      </c>
      <c r="Q96" s="40" t="str" cm="1">
        <f t="array" ref="Q96">IF(O96="","",INDEX($L$5:$L$31,O96))</f>
        <v>nng</v>
      </c>
      <c r="R96" s="22" t="str" cm="1">
        <f t="array" ref="R96">IF(P96="","",INDEX($N$5:$N$31,P96))</f>
        <v>mat</v>
      </c>
      <c r="S96" s="22" t="str">
        <f t="shared" si="9"/>
        <v>cmp_nng_mat</v>
      </c>
      <c r="T96" s="49" t="str">
        <f t="shared" si="10"/>
        <v>#' @rdname cmp_mmm_ccc</v>
      </c>
      <c r="U96" s="20" t="str">
        <f t="shared" si="11"/>
        <v>#' @export</v>
      </c>
      <c r="V96" s="21" t="str">
        <f t="shared" si="12"/>
        <v>cmp_nng_mat &lt;- function(x, ...) {cmp_mmm_ccc(x, 'nng', 'mat', ...)}</v>
      </c>
      <c r="W96" s="29" t="str">
        <f t="shared" si="13"/>
        <v>#' @rdname cmp_mmm_ccc
#' @export
cmp_nng_mat &lt;- function(x, ...) {cmp_mmm_ccc(x, 'nng', 'mat', ...)}</v>
      </c>
    </row>
    <row r="97" spans="15:23" hidden="1" x14ac:dyDescent="0.2">
      <c r="O97" s="40">
        <f t="shared" si="14"/>
        <v>12</v>
      </c>
      <c r="P97" s="22">
        <f t="shared" si="15"/>
        <v>5</v>
      </c>
      <c r="Q97" s="40" t="str" cm="1">
        <f t="array" ref="Q97">IF(O97="","",INDEX($L$5:$L$31,O97))</f>
        <v>nng</v>
      </c>
      <c r="R97" s="22" t="str" cm="1">
        <f t="array" ref="R97">IF(P97="","",INDEX($N$5:$N$31,P97))</f>
        <v>mvc</v>
      </c>
      <c r="S97" s="22" t="str">
        <f t="shared" si="9"/>
        <v>cmp_nng_mvc</v>
      </c>
      <c r="T97" s="49" t="str">
        <f t="shared" si="10"/>
        <v>#' @rdname cmp_mmm_ccc</v>
      </c>
      <c r="U97" s="20" t="str">
        <f t="shared" si="11"/>
        <v>#' @export</v>
      </c>
      <c r="V97" s="21" t="str">
        <f t="shared" si="12"/>
        <v>cmp_nng_mvc &lt;- function(x, ...) {cmp_mmm_ccc(x, 'nng', 'mvc', ...)}</v>
      </c>
      <c r="W97" s="29" t="str">
        <f t="shared" si="13"/>
        <v>#' @rdname cmp_mmm_ccc
#' @export
cmp_nng_mvc &lt;- function(x, ...) {cmp_mmm_ccc(x, 'nng', 'mvc', ...)}</v>
      </c>
    </row>
    <row r="98" spans="15:23" hidden="1" x14ac:dyDescent="0.2">
      <c r="O98" s="40">
        <f t="shared" si="14"/>
        <v>12</v>
      </c>
      <c r="P98" s="22">
        <f t="shared" si="15"/>
        <v>6</v>
      </c>
      <c r="Q98" s="40" t="str" cm="1">
        <f t="array" ref="Q98">IF(O98="","",INDEX($L$5:$L$31,O98))</f>
        <v>nng</v>
      </c>
      <c r="R98" s="22" t="str" cm="1">
        <f t="array" ref="R98">IF(P98="","",INDEX($N$5:$N$31,P98))</f>
        <v>scl</v>
      </c>
      <c r="S98" s="22" t="str">
        <f t="shared" si="9"/>
        <v>cmp_nng_scl</v>
      </c>
      <c r="T98" s="49" t="str">
        <f t="shared" si="10"/>
        <v>#' @rdname cmp_mmm_ccc</v>
      </c>
      <c r="U98" s="20" t="str">
        <f t="shared" si="11"/>
        <v>#' @export</v>
      </c>
      <c r="V98" s="21" t="str">
        <f t="shared" si="12"/>
        <v>cmp_nng_scl &lt;- function(x, ...) {cmp_mmm_ccc(x, 'nng', 'scl', ...)}</v>
      </c>
      <c r="W98" s="29" t="str">
        <f t="shared" si="13"/>
        <v>#' @rdname cmp_mmm_ccc
#' @export
cmp_nng_scl &lt;- function(x, ...) {cmp_mmm_ccc(x, 'nng', 'scl', ...)}</v>
      </c>
    </row>
    <row r="99" spans="15:23" hidden="1" x14ac:dyDescent="0.2">
      <c r="O99" s="40">
        <f t="shared" si="14"/>
        <v>12</v>
      </c>
      <c r="P99" s="22">
        <f t="shared" si="15"/>
        <v>7</v>
      </c>
      <c r="Q99" s="40" t="str" cm="1">
        <f t="array" ref="Q99">IF(O99="","",INDEX($L$5:$L$31,O99))</f>
        <v>nng</v>
      </c>
      <c r="R99" s="22" t="str" cm="1">
        <f t="array" ref="R99">IF(P99="","",INDEX($N$5:$N$31,P99))</f>
        <v>vec</v>
      </c>
      <c r="S99" s="22" t="str">
        <f t="shared" si="9"/>
        <v>cmp_nng_vec</v>
      </c>
      <c r="T99" s="49" t="str">
        <f t="shared" si="10"/>
        <v>#' @rdname cmp_mmm_ccc</v>
      </c>
      <c r="U99" s="20" t="str">
        <f t="shared" si="11"/>
        <v>#' @export</v>
      </c>
      <c r="V99" s="21" t="str">
        <f t="shared" si="12"/>
        <v>cmp_nng_vec &lt;- function(x, ...) {cmp_mmm_ccc(x, 'nng', 'vec', ...)}</v>
      </c>
      <c r="W99" s="29" t="str">
        <f t="shared" si="13"/>
        <v>#' @rdname cmp_mmm_ccc
#' @export
cmp_nng_vec &lt;- function(x, ...) {cmp_mmm_ccc(x, 'nng', 'vec', ...)}</v>
      </c>
    </row>
    <row r="100" spans="15:23" hidden="1" x14ac:dyDescent="0.2">
      <c r="O100" s="40">
        <f t="shared" si="14"/>
        <v>12</v>
      </c>
      <c r="P100" s="22">
        <f t="shared" si="15"/>
        <v>8</v>
      </c>
      <c r="Q100" s="40" t="str" cm="1">
        <f t="array" ref="Q100">IF(O100="","",INDEX($L$5:$L$31,O100))</f>
        <v>nng</v>
      </c>
      <c r="R100" s="22" t="str" cm="1">
        <f t="array" ref="R100">IF(P100="","",INDEX($N$5:$N$31,P100))</f>
        <v>vls</v>
      </c>
      <c r="S100" s="22" t="str">
        <f t="shared" si="9"/>
        <v>cmp_nng_vls</v>
      </c>
      <c r="T100" s="49" t="str">
        <f t="shared" si="10"/>
        <v>#' @rdname cmp_mmm_ccc</v>
      </c>
      <c r="U100" s="20" t="str">
        <f t="shared" si="11"/>
        <v>#' @export</v>
      </c>
      <c r="V100" s="21" t="str">
        <f t="shared" si="12"/>
        <v>cmp_nng_vls &lt;- function(x, ...) {cmp_mmm_ccc(x, 'nng', 'vls', ...)}</v>
      </c>
      <c r="W100" s="29" t="str">
        <f t="shared" si="13"/>
        <v>#' @rdname cmp_mmm_ccc
#' @export
cmp_nng_vls &lt;- function(x, ...) {cmp_mmm_ccc(x, 'nng', 'vls', ...)}</v>
      </c>
    </row>
    <row r="101" spans="15:23" hidden="1" x14ac:dyDescent="0.2">
      <c r="O101" s="40">
        <f t="shared" si="14"/>
        <v>13</v>
      </c>
      <c r="P101" s="22">
        <f t="shared" si="15"/>
        <v>1</v>
      </c>
      <c r="Q101" s="40" t="str" cm="1">
        <f t="array" ref="Q101">IF(O101="","",INDEX($L$5:$L$31,O101))</f>
        <v>nnw</v>
      </c>
      <c r="R101" s="22" t="str" cm="1">
        <f t="array" ref="R101">IF(P101="","",INDEX($N$5:$N$31,P101))</f>
        <v>arr</v>
      </c>
      <c r="S101" s="22" t="str">
        <f t="shared" si="9"/>
        <v>cmp_nnw_arr</v>
      </c>
      <c r="T101" s="49" t="str">
        <f t="shared" si="10"/>
        <v>#' @rdname cmp_mmm_ccc</v>
      </c>
      <c r="U101" s="20" t="str">
        <f t="shared" si="11"/>
        <v>#' @export</v>
      </c>
      <c r="V101" s="21" t="str">
        <f t="shared" si="12"/>
        <v>cmp_nnw_arr &lt;- function(x, ...) {cmp_mmm_ccc(x, 'nnw', 'arr', ...)}</v>
      </c>
      <c r="W101" s="29" t="str">
        <f t="shared" si="13"/>
        <v>#' @rdname cmp_mmm_ccc
#' @export
cmp_nnw_arr &lt;- function(x, ...) {cmp_mmm_ccc(x, 'nnw', 'arr', ...)}</v>
      </c>
    </row>
    <row r="102" spans="15:23" hidden="1" x14ac:dyDescent="0.2">
      <c r="O102" s="40">
        <f t="shared" si="14"/>
        <v>13</v>
      </c>
      <c r="P102" s="22">
        <f t="shared" si="15"/>
        <v>2</v>
      </c>
      <c r="Q102" s="40" t="str" cm="1">
        <f t="array" ref="Q102">IF(O102="","",INDEX($L$5:$L$31,O102))</f>
        <v>nnw</v>
      </c>
      <c r="R102" s="22" t="str" cm="1">
        <f t="array" ref="R102">IF(P102="","",INDEX($N$5:$N$31,P102))</f>
        <v>dtf</v>
      </c>
      <c r="S102" s="22" t="str">
        <f t="shared" si="9"/>
        <v>cmp_nnw_dtf</v>
      </c>
      <c r="T102" s="49" t="str">
        <f t="shared" si="10"/>
        <v>#' @rdname cmp_mmm_ccc</v>
      </c>
      <c r="U102" s="20" t="str">
        <f t="shared" si="11"/>
        <v>#' @export</v>
      </c>
      <c r="V102" s="21" t="str">
        <f t="shared" si="12"/>
        <v>cmp_nnw_dtf &lt;- function(x, ...) {cmp_mmm_ccc(x, 'nnw', 'dtf', ...)}</v>
      </c>
      <c r="W102" s="29" t="str">
        <f t="shared" si="13"/>
        <v>#' @rdname cmp_mmm_ccc
#' @export
cmp_nnw_dtf &lt;- function(x, ...) {cmp_mmm_ccc(x, 'nnw', 'dtf', ...)}</v>
      </c>
    </row>
    <row r="103" spans="15:23" hidden="1" x14ac:dyDescent="0.2">
      <c r="O103" s="40">
        <f t="shared" si="14"/>
        <v>13</v>
      </c>
      <c r="P103" s="22">
        <f t="shared" si="15"/>
        <v>3</v>
      </c>
      <c r="Q103" s="40" t="str" cm="1">
        <f t="array" ref="Q103">IF(O103="","",INDEX($L$5:$L$31,O103))</f>
        <v>nnw</v>
      </c>
      <c r="R103" s="22" t="str" cm="1">
        <f t="array" ref="R103">IF(P103="","",INDEX($N$5:$N$31,P103))</f>
        <v>gen</v>
      </c>
      <c r="S103" s="22" t="str">
        <f t="shared" si="9"/>
        <v>cmp_nnw_gen</v>
      </c>
      <c r="T103" s="49" t="str">
        <f t="shared" si="10"/>
        <v>#' @rdname cmp_mmm_ccc</v>
      </c>
      <c r="U103" s="20" t="str">
        <f t="shared" si="11"/>
        <v>#' @export</v>
      </c>
      <c r="V103" s="21" t="str">
        <f t="shared" si="12"/>
        <v>cmp_nnw_gen &lt;- function(x, ...) {cmp_mmm_ccc(x, 'nnw', 'gen', ...)}</v>
      </c>
      <c r="W103" s="29" t="str">
        <f t="shared" si="13"/>
        <v>#' @rdname cmp_mmm_ccc
#' @export
cmp_nnw_gen &lt;- function(x, ...) {cmp_mmm_ccc(x, 'nnw', 'gen', ...)}</v>
      </c>
    </row>
    <row r="104" spans="15:23" hidden="1" x14ac:dyDescent="0.2">
      <c r="O104" s="40">
        <f t="shared" si="14"/>
        <v>13</v>
      </c>
      <c r="P104" s="22">
        <f t="shared" si="15"/>
        <v>4</v>
      </c>
      <c r="Q104" s="40" t="str" cm="1">
        <f t="array" ref="Q104">IF(O104="","",INDEX($L$5:$L$31,O104))</f>
        <v>nnw</v>
      </c>
      <c r="R104" s="22" t="str" cm="1">
        <f t="array" ref="R104">IF(P104="","",INDEX($N$5:$N$31,P104))</f>
        <v>mat</v>
      </c>
      <c r="S104" s="22" t="str">
        <f t="shared" si="9"/>
        <v>cmp_nnw_mat</v>
      </c>
      <c r="T104" s="49" t="str">
        <f t="shared" si="10"/>
        <v>#' @rdname cmp_mmm_ccc</v>
      </c>
      <c r="U104" s="20" t="str">
        <f t="shared" si="11"/>
        <v>#' @export</v>
      </c>
      <c r="V104" s="21" t="str">
        <f t="shared" si="12"/>
        <v>cmp_nnw_mat &lt;- function(x, ...) {cmp_mmm_ccc(x, 'nnw', 'mat', ...)}</v>
      </c>
      <c r="W104" s="29" t="str">
        <f t="shared" si="13"/>
        <v>#' @rdname cmp_mmm_ccc
#' @export
cmp_nnw_mat &lt;- function(x, ...) {cmp_mmm_ccc(x, 'nnw', 'mat', ...)}</v>
      </c>
    </row>
    <row r="105" spans="15:23" hidden="1" x14ac:dyDescent="0.2">
      <c r="O105" s="40">
        <f t="shared" si="14"/>
        <v>13</v>
      </c>
      <c r="P105" s="22">
        <f t="shared" si="15"/>
        <v>5</v>
      </c>
      <c r="Q105" s="40" t="str" cm="1">
        <f t="array" ref="Q105">IF(O105="","",INDEX($L$5:$L$31,O105))</f>
        <v>nnw</v>
      </c>
      <c r="R105" s="22" t="str" cm="1">
        <f t="array" ref="R105">IF(P105="","",INDEX($N$5:$N$31,P105))</f>
        <v>mvc</v>
      </c>
      <c r="S105" s="22" t="str">
        <f t="shared" si="9"/>
        <v>cmp_nnw_mvc</v>
      </c>
      <c r="T105" s="49" t="str">
        <f t="shared" si="10"/>
        <v>#' @rdname cmp_mmm_ccc</v>
      </c>
      <c r="U105" s="20" t="str">
        <f t="shared" si="11"/>
        <v>#' @export</v>
      </c>
      <c r="V105" s="21" t="str">
        <f t="shared" si="12"/>
        <v>cmp_nnw_mvc &lt;- function(x, ...) {cmp_mmm_ccc(x, 'nnw', 'mvc', ...)}</v>
      </c>
      <c r="W105" s="29" t="str">
        <f t="shared" si="13"/>
        <v>#' @rdname cmp_mmm_ccc
#' @export
cmp_nnw_mvc &lt;- function(x, ...) {cmp_mmm_ccc(x, 'nnw', 'mvc', ...)}</v>
      </c>
    </row>
    <row r="106" spans="15:23" hidden="1" x14ac:dyDescent="0.2">
      <c r="O106" s="40">
        <f t="shared" si="14"/>
        <v>13</v>
      </c>
      <c r="P106" s="22">
        <f t="shared" si="15"/>
        <v>6</v>
      </c>
      <c r="Q106" s="40" t="str" cm="1">
        <f t="array" ref="Q106">IF(O106="","",INDEX($L$5:$L$31,O106))</f>
        <v>nnw</v>
      </c>
      <c r="R106" s="22" t="str" cm="1">
        <f t="array" ref="R106">IF(P106="","",INDEX($N$5:$N$31,P106))</f>
        <v>scl</v>
      </c>
      <c r="S106" s="22" t="str">
        <f t="shared" si="9"/>
        <v>cmp_nnw_scl</v>
      </c>
      <c r="T106" s="49" t="str">
        <f t="shared" si="10"/>
        <v>#' @rdname cmp_mmm_ccc</v>
      </c>
      <c r="U106" s="20" t="str">
        <f t="shared" si="11"/>
        <v>#' @export</v>
      </c>
      <c r="V106" s="21" t="str">
        <f t="shared" si="12"/>
        <v>cmp_nnw_scl &lt;- function(x, ...) {cmp_mmm_ccc(x, 'nnw', 'scl', ...)}</v>
      </c>
      <c r="W106" s="29" t="str">
        <f t="shared" si="13"/>
        <v>#' @rdname cmp_mmm_ccc
#' @export
cmp_nnw_scl &lt;- function(x, ...) {cmp_mmm_ccc(x, 'nnw', 'scl', ...)}</v>
      </c>
    </row>
    <row r="107" spans="15:23" hidden="1" x14ac:dyDescent="0.2">
      <c r="O107" s="40">
        <f t="shared" si="14"/>
        <v>13</v>
      </c>
      <c r="P107" s="22">
        <f t="shared" si="15"/>
        <v>7</v>
      </c>
      <c r="Q107" s="40" t="str" cm="1">
        <f t="array" ref="Q107">IF(O107="","",INDEX($L$5:$L$31,O107))</f>
        <v>nnw</v>
      </c>
      <c r="R107" s="22" t="str" cm="1">
        <f t="array" ref="R107">IF(P107="","",INDEX($N$5:$N$31,P107))</f>
        <v>vec</v>
      </c>
      <c r="S107" s="22" t="str">
        <f t="shared" si="9"/>
        <v>cmp_nnw_vec</v>
      </c>
      <c r="T107" s="49" t="str">
        <f t="shared" si="10"/>
        <v>#' @rdname cmp_mmm_ccc</v>
      </c>
      <c r="U107" s="20" t="str">
        <f t="shared" si="11"/>
        <v>#' @export</v>
      </c>
      <c r="V107" s="21" t="str">
        <f t="shared" si="12"/>
        <v>cmp_nnw_vec &lt;- function(x, ...) {cmp_mmm_ccc(x, 'nnw', 'vec', ...)}</v>
      </c>
      <c r="W107" s="29" t="str">
        <f t="shared" si="13"/>
        <v>#' @rdname cmp_mmm_ccc
#' @export
cmp_nnw_vec &lt;- function(x, ...) {cmp_mmm_ccc(x, 'nnw', 'vec', ...)}</v>
      </c>
    </row>
    <row r="108" spans="15:23" hidden="1" x14ac:dyDescent="0.2">
      <c r="O108" s="40">
        <f t="shared" si="14"/>
        <v>13</v>
      </c>
      <c r="P108" s="22">
        <f t="shared" si="15"/>
        <v>8</v>
      </c>
      <c r="Q108" s="40" t="str" cm="1">
        <f t="array" ref="Q108">IF(O108="","",INDEX($L$5:$L$31,O108))</f>
        <v>nnw</v>
      </c>
      <c r="R108" s="22" t="str" cm="1">
        <f t="array" ref="R108">IF(P108="","",INDEX($N$5:$N$31,P108))</f>
        <v>vls</v>
      </c>
      <c r="S108" s="22" t="str">
        <f t="shared" si="9"/>
        <v>cmp_nnw_vls</v>
      </c>
      <c r="T108" s="49" t="str">
        <f t="shared" si="10"/>
        <v>#' @rdname cmp_mmm_ccc</v>
      </c>
      <c r="U108" s="20" t="str">
        <f t="shared" si="11"/>
        <v>#' @export</v>
      </c>
      <c r="V108" s="21" t="str">
        <f t="shared" si="12"/>
        <v>cmp_nnw_vls &lt;- function(x, ...) {cmp_mmm_ccc(x, 'nnw', 'vls', ...)}</v>
      </c>
      <c r="W108" s="29" t="str">
        <f t="shared" si="13"/>
        <v>#' @rdname cmp_mmm_ccc
#' @export
cmp_nnw_vls &lt;- function(x, ...) {cmp_mmm_ccc(x, 'nnw', 'vls', ...)}</v>
      </c>
    </row>
    <row r="109" spans="15:23" hidden="1" x14ac:dyDescent="0.2">
      <c r="O109" s="40">
        <f t="shared" si="14"/>
        <v>14</v>
      </c>
      <c r="P109" s="22">
        <f t="shared" si="15"/>
        <v>1</v>
      </c>
      <c r="Q109" s="40" t="str" cm="1">
        <f t="array" ref="Q109">IF(O109="","",INDEX($L$5:$L$31,O109))</f>
        <v>nps</v>
      </c>
      <c r="R109" s="22" t="str" cm="1">
        <f t="array" ref="R109">IF(P109="","",INDEX($N$5:$N$31,P109))</f>
        <v>arr</v>
      </c>
      <c r="S109" s="22" t="str">
        <f t="shared" si="9"/>
        <v>cmp_nps_arr</v>
      </c>
      <c r="T109" s="49" t="str">
        <f t="shared" si="10"/>
        <v>#' @rdname cmp_mmm_ccc</v>
      </c>
      <c r="U109" s="20" t="str">
        <f t="shared" si="11"/>
        <v>#' @export</v>
      </c>
      <c r="V109" s="21" t="str">
        <f t="shared" si="12"/>
        <v>cmp_nps_arr &lt;- function(x, ...) {cmp_mmm_ccc(x, 'nps', 'arr', ...)}</v>
      </c>
      <c r="W109" s="29" t="str">
        <f t="shared" si="13"/>
        <v>#' @rdname cmp_mmm_ccc
#' @export
cmp_nps_arr &lt;- function(x, ...) {cmp_mmm_ccc(x, 'nps', 'arr', ...)}</v>
      </c>
    </row>
    <row r="110" spans="15:23" hidden="1" x14ac:dyDescent="0.2">
      <c r="O110" s="40">
        <f t="shared" si="14"/>
        <v>14</v>
      </c>
      <c r="P110" s="22">
        <f t="shared" si="15"/>
        <v>2</v>
      </c>
      <c r="Q110" s="40" t="str" cm="1">
        <f t="array" ref="Q110">IF(O110="","",INDEX($L$5:$L$31,O110))</f>
        <v>nps</v>
      </c>
      <c r="R110" s="22" t="str" cm="1">
        <f t="array" ref="R110">IF(P110="","",INDEX($N$5:$N$31,P110))</f>
        <v>dtf</v>
      </c>
      <c r="S110" s="22" t="str">
        <f t="shared" si="9"/>
        <v>cmp_nps_dtf</v>
      </c>
      <c r="T110" s="49" t="str">
        <f t="shared" si="10"/>
        <v>#' @rdname cmp_mmm_ccc</v>
      </c>
      <c r="U110" s="20" t="str">
        <f t="shared" si="11"/>
        <v>#' @export</v>
      </c>
      <c r="V110" s="21" t="str">
        <f t="shared" si="12"/>
        <v>cmp_nps_dtf &lt;- function(x, ...) {cmp_mmm_ccc(x, 'nps', 'dtf', ...)}</v>
      </c>
      <c r="W110" s="29" t="str">
        <f t="shared" si="13"/>
        <v>#' @rdname cmp_mmm_ccc
#' @export
cmp_nps_dtf &lt;- function(x, ...) {cmp_mmm_ccc(x, 'nps', 'dtf', ...)}</v>
      </c>
    </row>
    <row r="111" spans="15:23" hidden="1" x14ac:dyDescent="0.2">
      <c r="O111" s="40">
        <f t="shared" si="14"/>
        <v>14</v>
      </c>
      <c r="P111" s="22">
        <f t="shared" si="15"/>
        <v>3</v>
      </c>
      <c r="Q111" s="40" t="str" cm="1">
        <f t="array" ref="Q111">IF(O111="","",INDEX($L$5:$L$31,O111))</f>
        <v>nps</v>
      </c>
      <c r="R111" s="22" t="str" cm="1">
        <f t="array" ref="R111">IF(P111="","",INDEX($N$5:$N$31,P111))</f>
        <v>gen</v>
      </c>
      <c r="S111" s="22" t="str">
        <f t="shared" si="9"/>
        <v>cmp_nps_gen</v>
      </c>
      <c r="T111" s="49" t="str">
        <f t="shared" si="10"/>
        <v>#' @rdname cmp_mmm_ccc</v>
      </c>
      <c r="U111" s="20" t="str">
        <f t="shared" si="11"/>
        <v>#' @export</v>
      </c>
      <c r="V111" s="21" t="str">
        <f t="shared" si="12"/>
        <v>cmp_nps_gen &lt;- function(x, ...) {cmp_mmm_ccc(x, 'nps', 'gen', ...)}</v>
      </c>
      <c r="W111" s="29" t="str">
        <f t="shared" si="13"/>
        <v>#' @rdname cmp_mmm_ccc
#' @export
cmp_nps_gen &lt;- function(x, ...) {cmp_mmm_ccc(x, 'nps', 'gen', ...)}</v>
      </c>
    </row>
    <row r="112" spans="15:23" hidden="1" x14ac:dyDescent="0.2">
      <c r="O112" s="40">
        <f t="shared" si="14"/>
        <v>14</v>
      </c>
      <c r="P112" s="22">
        <f t="shared" si="15"/>
        <v>4</v>
      </c>
      <c r="Q112" s="40" t="str" cm="1">
        <f t="array" ref="Q112">IF(O112="","",INDEX($L$5:$L$31,O112))</f>
        <v>nps</v>
      </c>
      <c r="R112" s="22" t="str" cm="1">
        <f t="array" ref="R112">IF(P112="","",INDEX($N$5:$N$31,P112))</f>
        <v>mat</v>
      </c>
      <c r="S112" s="22" t="str">
        <f t="shared" si="9"/>
        <v>cmp_nps_mat</v>
      </c>
      <c r="T112" s="49" t="str">
        <f t="shared" si="10"/>
        <v>#' @rdname cmp_mmm_ccc</v>
      </c>
      <c r="U112" s="20" t="str">
        <f t="shared" si="11"/>
        <v>#' @export</v>
      </c>
      <c r="V112" s="21" t="str">
        <f t="shared" si="12"/>
        <v>cmp_nps_mat &lt;- function(x, ...) {cmp_mmm_ccc(x, 'nps', 'mat', ...)}</v>
      </c>
      <c r="W112" s="29" t="str">
        <f t="shared" si="13"/>
        <v>#' @rdname cmp_mmm_ccc
#' @export
cmp_nps_mat &lt;- function(x, ...) {cmp_mmm_ccc(x, 'nps', 'mat', ...)}</v>
      </c>
    </row>
    <row r="113" spans="15:23" hidden="1" x14ac:dyDescent="0.2">
      <c r="O113" s="40">
        <f t="shared" si="14"/>
        <v>14</v>
      </c>
      <c r="P113" s="22">
        <f t="shared" si="15"/>
        <v>5</v>
      </c>
      <c r="Q113" s="40" t="str" cm="1">
        <f t="array" ref="Q113">IF(O113="","",INDEX($L$5:$L$31,O113))</f>
        <v>nps</v>
      </c>
      <c r="R113" s="22" t="str" cm="1">
        <f t="array" ref="R113">IF(P113="","",INDEX($N$5:$N$31,P113))</f>
        <v>mvc</v>
      </c>
      <c r="S113" s="22" t="str">
        <f t="shared" si="9"/>
        <v>cmp_nps_mvc</v>
      </c>
      <c r="T113" s="49" t="str">
        <f t="shared" si="10"/>
        <v>#' @rdname cmp_mmm_ccc</v>
      </c>
      <c r="U113" s="20" t="str">
        <f t="shared" si="11"/>
        <v>#' @export</v>
      </c>
      <c r="V113" s="21" t="str">
        <f t="shared" si="12"/>
        <v>cmp_nps_mvc &lt;- function(x, ...) {cmp_mmm_ccc(x, 'nps', 'mvc', ...)}</v>
      </c>
      <c r="W113" s="29" t="str">
        <f t="shared" si="13"/>
        <v>#' @rdname cmp_mmm_ccc
#' @export
cmp_nps_mvc &lt;- function(x, ...) {cmp_mmm_ccc(x, 'nps', 'mvc', ...)}</v>
      </c>
    </row>
    <row r="114" spans="15:23" hidden="1" x14ac:dyDescent="0.2">
      <c r="O114" s="40">
        <f t="shared" si="14"/>
        <v>14</v>
      </c>
      <c r="P114" s="22">
        <f t="shared" si="15"/>
        <v>6</v>
      </c>
      <c r="Q114" s="40" t="str" cm="1">
        <f t="array" ref="Q114">IF(O114="","",INDEX($L$5:$L$31,O114))</f>
        <v>nps</v>
      </c>
      <c r="R114" s="22" t="str" cm="1">
        <f t="array" ref="R114">IF(P114="","",INDEX($N$5:$N$31,P114))</f>
        <v>scl</v>
      </c>
      <c r="S114" s="22" t="str">
        <f t="shared" si="9"/>
        <v>cmp_nps_scl</v>
      </c>
      <c r="T114" s="49" t="str">
        <f t="shared" si="10"/>
        <v>#' @rdname cmp_mmm_ccc</v>
      </c>
      <c r="U114" s="20" t="str">
        <f t="shared" si="11"/>
        <v>#' @export</v>
      </c>
      <c r="V114" s="21" t="str">
        <f t="shared" si="12"/>
        <v>cmp_nps_scl &lt;- function(x, ...) {cmp_mmm_ccc(x, 'nps', 'scl', ...)}</v>
      </c>
      <c r="W114" s="29" t="str">
        <f t="shared" si="13"/>
        <v>#' @rdname cmp_mmm_ccc
#' @export
cmp_nps_scl &lt;- function(x, ...) {cmp_mmm_ccc(x, 'nps', 'scl', ...)}</v>
      </c>
    </row>
    <row r="115" spans="15:23" hidden="1" x14ac:dyDescent="0.2">
      <c r="O115" s="40">
        <f t="shared" si="14"/>
        <v>14</v>
      </c>
      <c r="P115" s="22">
        <f t="shared" si="15"/>
        <v>7</v>
      </c>
      <c r="Q115" s="40" t="str" cm="1">
        <f t="array" ref="Q115">IF(O115="","",INDEX($L$5:$L$31,O115))</f>
        <v>nps</v>
      </c>
      <c r="R115" s="22" t="str" cm="1">
        <f t="array" ref="R115">IF(P115="","",INDEX($N$5:$N$31,P115))</f>
        <v>vec</v>
      </c>
      <c r="S115" s="22" t="str">
        <f t="shared" si="9"/>
        <v>cmp_nps_vec</v>
      </c>
      <c r="T115" s="49" t="str">
        <f t="shared" si="10"/>
        <v>#' @rdname cmp_mmm_ccc</v>
      </c>
      <c r="U115" s="20" t="str">
        <f t="shared" si="11"/>
        <v>#' @export</v>
      </c>
      <c r="V115" s="21" t="str">
        <f t="shared" si="12"/>
        <v>cmp_nps_vec &lt;- function(x, ...) {cmp_mmm_ccc(x, 'nps', 'vec', ...)}</v>
      </c>
      <c r="W115" s="29" t="str">
        <f t="shared" si="13"/>
        <v>#' @rdname cmp_mmm_ccc
#' @export
cmp_nps_vec &lt;- function(x, ...) {cmp_mmm_ccc(x, 'nps', 'vec', ...)}</v>
      </c>
    </row>
    <row r="116" spans="15:23" hidden="1" x14ac:dyDescent="0.2">
      <c r="O116" s="40">
        <f t="shared" si="14"/>
        <v>14</v>
      </c>
      <c r="P116" s="22">
        <f t="shared" si="15"/>
        <v>8</v>
      </c>
      <c r="Q116" s="40" t="str" cm="1">
        <f t="array" ref="Q116">IF(O116="","",INDEX($L$5:$L$31,O116))</f>
        <v>nps</v>
      </c>
      <c r="R116" s="22" t="str" cm="1">
        <f t="array" ref="R116">IF(P116="","",INDEX($N$5:$N$31,P116))</f>
        <v>vls</v>
      </c>
      <c r="S116" s="22" t="str">
        <f t="shared" si="9"/>
        <v>cmp_nps_vls</v>
      </c>
      <c r="T116" s="49" t="str">
        <f t="shared" si="10"/>
        <v>#' @rdname cmp_mmm_ccc</v>
      </c>
      <c r="U116" s="20" t="str">
        <f t="shared" si="11"/>
        <v>#' @export</v>
      </c>
      <c r="V116" s="21" t="str">
        <f t="shared" si="12"/>
        <v>cmp_nps_vls &lt;- function(x, ...) {cmp_mmm_ccc(x, 'nps', 'vls', ...)}</v>
      </c>
      <c r="W116" s="29" t="str">
        <f t="shared" si="13"/>
        <v>#' @rdname cmp_mmm_ccc
#' @export
cmp_nps_vls &lt;- function(x, ...) {cmp_mmm_ccc(x, 'nps', 'vls', ...)}</v>
      </c>
    </row>
    <row r="117" spans="15:23" hidden="1" x14ac:dyDescent="0.2">
      <c r="O117" s="40">
        <f t="shared" si="14"/>
        <v>15</v>
      </c>
      <c r="P117" s="22">
        <f t="shared" si="15"/>
        <v>1</v>
      </c>
      <c r="Q117" s="40" t="str" cm="1">
        <f t="array" ref="Q117">IF(O117="","",INDEX($L$5:$L$31,O117))</f>
        <v>npw</v>
      </c>
      <c r="R117" s="22" t="str" cm="1">
        <f t="array" ref="R117">IF(P117="","",INDEX($N$5:$N$31,P117))</f>
        <v>arr</v>
      </c>
      <c r="S117" s="22" t="str">
        <f t="shared" si="9"/>
        <v>cmp_npw_arr</v>
      </c>
      <c r="T117" s="49" t="str">
        <f t="shared" si="10"/>
        <v>#' @rdname cmp_mmm_ccc</v>
      </c>
      <c r="U117" s="20" t="str">
        <f t="shared" si="11"/>
        <v>#' @export</v>
      </c>
      <c r="V117" s="21" t="str">
        <f t="shared" si="12"/>
        <v>cmp_npw_arr &lt;- function(x, ...) {cmp_mmm_ccc(x, 'npw', 'arr', ...)}</v>
      </c>
      <c r="W117" s="29" t="str">
        <f t="shared" si="13"/>
        <v>#' @rdname cmp_mmm_ccc
#' @export
cmp_npw_arr &lt;- function(x, ...) {cmp_mmm_ccc(x, 'npw', 'arr', ...)}</v>
      </c>
    </row>
    <row r="118" spans="15:23" hidden="1" x14ac:dyDescent="0.2">
      <c r="O118" s="40">
        <f t="shared" si="14"/>
        <v>15</v>
      </c>
      <c r="P118" s="22">
        <f t="shared" si="15"/>
        <v>2</v>
      </c>
      <c r="Q118" s="40" t="str" cm="1">
        <f t="array" ref="Q118">IF(O118="","",INDEX($L$5:$L$31,O118))</f>
        <v>npw</v>
      </c>
      <c r="R118" s="22" t="str" cm="1">
        <f t="array" ref="R118">IF(P118="","",INDEX($N$5:$N$31,P118))</f>
        <v>dtf</v>
      </c>
      <c r="S118" s="22" t="str">
        <f t="shared" si="9"/>
        <v>cmp_npw_dtf</v>
      </c>
      <c r="T118" s="49" t="str">
        <f t="shared" si="10"/>
        <v>#' @rdname cmp_mmm_ccc</v>
      </c>
      <c r="U118" s="20" t="str">
        <f t="shared" si="11"/>
        <v>#' @export</v>
      </c>
      <c r="V118" s="21" t="str">
        <f t="shared" si="12"/>
        <v>cmp_npw_dtf &lt;- function(x, ...) {cmp_mmm_ccc(x, 'npw', 'dtf', ...)}</v>
      </c>
      <c r="W118" s="29" t="str">
        <f t="shared" si="13"/>
        <v>#' @rdname cmp_mmm_ccc
#' @export
cmp_npw_dtf &lt;- function(x, ...) {cmp_mmm_ccc(x, 'npw', 'dtf', ...)}</v>
      </c>
    </row>
    <row r="119" spans="15:23" hidden="1" x14ac:dyDescent="0.2">
      <c r="O119" s="40">
        <f t="shared" si="14"/>
        <v>15</v>
      </c>
      <c r="P119" s="22">
        <f t="shared" si="15"/>
        <v>3</v>
      </c>
      <c r="Q119" s="40" t="str" cm="1">
        <f t="array" ref="Q119">IF(O119="","",INDEX($L$5:$L$31,O119))</f>
        <v>npw</v>
      </c>
      <c r="R119" s="22" t="str" cm="1">
        <f t="array" ref="R119">IF(P119="","",INDEX($N$5:$N$31,P119))</f>
        <v>gen</v>
      </c>
      <c r="S119" s="22" t="str">
        <f t="shared" si="9"/>
        <v>cmp_npw_gen</v>
      </c>
      <c r="T119" s="49" t="str">
        <f t="shared" si="10"/>
        <v>#' @rdname cmp_mmm_ccc</v>
      </c>
      <c r="U119" s="20" t="str">
        <f t="shared" si="11"/>
        <v>#' @export</v>
      </c>
      <c r="V119" s="21" t="str">
        <f t="shared" si="12"/>
        <v>cmp_npw_gen &lt;- function(x, ...) {cmp_mmm_ccc(x, 'npw', 'gen', ...)}</v>
      </c>
      <c r="W119" s="29" t="str">
        <f t="shared" si="13"/>
        <v>#' @rdname cmp_mmm_ccc
#' @export
cmp_npw_gen &lt;- function(x, ...) {cmp_mmm_ccc(x, 'npw', 'gen', ...)}</v>
      </c>
    </row>
    <row r="120" spans="15:23" hidden="1" x14ac:dyDescent="0.2">
      <c r="O120" s="40">
        <f t="shared" si="14"/>
        <v>15</v>
      </c>
      <c r="P120" s="22">
        <f t="shared" si="15"/>
        <v>4</v>
      </c>
      <c r="Q120" s="40" t="str" cm="1">
        <f t="array" ref="Q120">IF(O120="","",INDEX($L$5:$L$31,O120))</f>
        <v>npw</v>
      </c>
      <c r="R120" s="22" t="str" cm="1">
        <f t="array" ref="R120">IF(P120="","",INDEX($N$5:$N$31,P120))</f>
        <v>mat</v>
      </c>
      <c r="S120" s="22" t="str">
        <f t="shared" si="9"/>
        <v>cmp_npw_mat</v>
      </c>
      <c r="T120" s="49" t="str">
        <f t="shared" si="10"/>
        <v>#' @rdname cmp_mmm_ccc</v>
      </c>
      <c r="U120" s="20" t="str">
        <f t="shared" si="11"/>
        <v>#' @export</v>
      </c>
      <c r="V120" s="21" t="str">
        <f t="shared" si="12"/>
        <v>cmp_npw_mat &lt;- function(x, ...) {cmp_mmm_ccc(x, 'npw', 'mat', ...)}</v>
      </c>
      <c r="W120" s="29" t="str">
        <f t="shared" si="13"/>
        <v>#' @rdname cmp_mmm_ccc
#' @export
cmp_npw_mat &lt;- function(x, ...) {cmp_mmm_ccc(x, 'npw', 'mat', ...)}</v>
      </c>
    </row>
    <row r="121" spans="15:23" hidden="1" x14ac:dyDescent="0.2">
      <c r="O121" s="40">
        <f t="shared" si="14"/>
        <v>15</v>
      </c>
      <c r="P121" s="22">
        <f t="shared" si="15"/>
        <v>5</v>
      </c>
      <c r="Q121" s="40" t="str" cm="1">
        <f t="array" ref="Q121">IF(O121="","",INDEX($L$5:$L$31,O121))</f>
        <v>npw</v>
      </c>
      <c r="R121" s="22" t="str" cm="1">
        <f t="array" ref="R121">IF(P121="","",INDEX($N$5:$N$31,P121))</f>
        <v>mvc</v>
      </c>
      <c r="S121" s="22" t="str">
        <f t="shared" si="9"/>
        <v>cmp_npw_mvc</v>
      </c>
      <c r="T121" s="49" t="str">
        <f t="shared" si="10"/>
        <v>#' @rdname cmp_mmm_ccc</v>
      </c>
      <c r="U121" s="20" t="str">
        <f t="shared" si="11"/>
        <v>#' @export</v>
      </c>
      <c r="V121" s="21" t="str">
        <f t="shared" si="12"/>
        <v>cmp_npw_mvc &lt;- function(x, ...) {cmp_mmm_ccc(x, 'npw', 'mvc', ...)}</v>
      </c>
      <c r="W121" s="29" t="str">
        <f t="shared" si="13"/>
        <v>#' @rdname cmp_mmm_ccc
#' @export
cmp_npw_mvc &lt;- function(x, ...) {cmp_mmm_ccc(x, 'npw', 'mvc', ...)}</v>
      </c>
    </row>
    <row r="122" spans="15:23" hidden="1" x14ac:dyDescent="0.2">
      <c r="O122" s="40">
        <f t="shared" si="14"/>
        <v>15</v>
      </c>
      <c r="P122" s="22">
        <f t="shared" si="15"/>
        <v>6</v>
      </c>
      <c r="Q122" s="40" t="str" cm="1">
        <f t="array" ref="Q122">IF(O122="","",INDEX($L$5:$L$31,O122))</f>
        <v>npw</v>
      </c>
      <c r="R122" s="22" t="str" cm="1">
        <f t="array" ref="R122">IF(P122="","",INDEX($N$5:$N$31,P122))</f>
        <v>scl</v>
      </c>
      <c r="S122" s="22" t="str">
        <f t="shared" si="9"/>
        <v>cmp_npw_scl</v>
      </c>
      <c r="T122" s="49" t="str">
        <f t="shared" si="10"/>
        <v>#' @rdname cmp_mmm_ccc</v>
      </c>
      <c r="U122" s="20" t="str">
        <f t="shared" si="11"/>
        <v>#' @export</v>
      </c>
      <c r="V122" s="21" t="str">
        <f t="shared" si="12"/>
        <v>cmp_npw_scl &lt;- function(x, ...) {cmp_mmm_ccc(x, 'npw', 'scl', ...)}</v>
      </c>
      <c r="W122" s="29" t="str">
        <f t="shared" si="13"/>
        <v>#' @rdname cmp_mmm_ccc
#' @export
cmp_npw_scl &lt;- function(x, ...) {cmp_mmm_ccc(x, 'npw', 'scl', ...)}</v>
      </c>
    </row>
    <row r="123" spans="15:23" hidden="1" x14ac:dyDescent="0.2">
      <c r="O123" s="40">
        <f t="shared" si="14"/>
        <v>15</v>
      </c>
      <c r="P123" s="22">
        <f t="shared" si="15"/>
        <v>7</v>
      </c>
      <c r="Q123" s="40" t="str" cm="1">
        <f t="array" ref="Q123">IF(O123="","",INDEX($L$5:$L$31,O123))</f>
        <v>npw</v>
      </c>
      <c r="R123" s="22" t="str" cm="1">
        <f t="array" ref="R123">IF(P123="","",INDEX($N$5:$N$31,P123))</f>
        <v>vec</v>
      </c>
      <c r="S123" s="22" t="str">
        <f t="shared" si="9"/>
        <v>cmp_npw_vec</v>
      </c>
      <c r="T123" s="49" t="str">
        <f t="shared" si="10"/>
        <v>#' @rdname cmp_mmm_ccc</v>
      </c>
      <c r="U123" s="20" t="str">
        <f t="shared" si="11"/>
        <v>#' @export</v>
      </c>
      <c r="V123" s="21" t="str">
        <f t="shared" si="12"/>
        <v>cmp_npw_vec &lt;- function(x, ...) {cmp_mmm_ccc(x, 'npw', 'vec', ...)}</v>
      </c>
      <c r="W123" s="29" t="str">
        <f t="shared" si="13"/>
        <v>#' @rdname cmp_mmm_ccc
#' @export
cmp_npw_vec &lt;- function(x, ...) {cmp_mmm_ccc(x, 'npw', 'vec', ...)}</v>
      </c>
    </row>
    <row r="124" spans="15:23" hidden="1" x14ac:dyDescent="0.2">
      <c r="O124" s="40">
        <f t="shared" si="14"/>
        <v>15</v>
      </c>
      <c r="P124" s="22">
        <f t="shared" si="15"/>
        <v>8</v>
      </c>
      <c r="Q124" s="40" t="str" cm="1">
        <f t="array" ref="Q124">IF(O124="","",INDEX($L$5:$L$31,O124))</f>
        <v>npw</v>
      </c>
      <c r="R124" s="22" t="str" cm="1">
        <f t="array" ref="R124">IF(P124="","",INDEX($N$5:$N$31,P124))</f>
        <v>vls</v>
      </c>
      <c r="S124" s="22" t="str">
        <f t="shared" si="9"/>
        <v>cmp_npw_vls</v>
      </c>
      <c r="T124" s="49" t="str">
        <f t="shared" si="10"/>
        <v>#' @rdname cmp_mmm_ccc</v>
      </c>
      <c r="U124" s="20" t="str">
        <f t="shared" si="11"/>
        <v>#' @export</v>
      </c>
      <c r="V124" s="21" t="str">
        <f t="shared" si="12"/>
        <v>cmp_npw_vls &lt;- function(x, ...) {cmp_mmm_ccc(x, 'npw', 'vls', ...)}</v>
      </c>
      <c r="W124" s="29" t="str">
        <f t="shared" si="13"/>
        <v>#' @rdname cmp_mmm_ccc
#' @export
cmp_npw_vls &lt;- function(x, ...) {cmp_mmm_ccc(x, 'npw', 'vls', ...)}</v>
      </c>
    </row>
    <row r="125" spans="15:23" hidden="1" x14ac:dyDescent="0.2">
      <c r="O125" s="40">
        <f t="shared" si="14"/>
        <v>16</v>
      </c>
      <c r="P125" s="22">
        <f t="shared" si="15"/>
        <v>1</v>
      </c>
      <c r="Q125" s="40" t="str" cm="1">
        <f t="array" ref="Q125">IF(O125="","",INDEX($L$5:$L$31,O125))</f>
        <v>nst</v>
      </c>
      <c r="R125" s="22" t="str" cm="1">
        <f t="array" ref="R125">IF(P125="","",INDEX($N$5:$N$31,P125))</f>
        <v>arr</v>
      </c>
      <c r="S125" s="22" t="str">
        <f t="shared" si="9"/>
        <v>cmp_nst_arr</v>
      </c>
      <c r="T125" s="49" t="str">
        <f t="shared" si="10"/>
        <v>#' @rdname cmp_mmm_ccc</v>
      </c>
      <c r="U125" s="20" t="str">
        <f t="shared" si="11"/>
        <v>#' @export</v>
      </c>
      <c r="V125" s="21" t="str">
        <f t="shared" si="12"/>
        <v>cmp_nst_arr &lt;- function(x, ...) {cmp_mmm_ccc(x, 'nst', 'arr', ...)}</v>
      </c>
      <c r="W125" s="29" t="str">
        <f t="shared" si="13"/>
        <v>#' @rdname cmp_mmm_ccc
#' @export
cmp_nst_arr &lt;- function(x, ...) {cmp_mmm_ccc(x, 'nst', 'arr', ...)}</v>
      </c>
    </row>
    <row r="126" spans="15:23" hidden="1" x14ac:dyDescent="0.2">
      <c r="O126" s="40">
        <f t="shared" si="14"/>
        <v>16</v>
      </c>
      <c r="P126" s="22">
        <f t="shared" si="15"/>
        <v>2</v>
      </c>
      <c r="Q126" s="40" t="str" cm="1">
        <f t="array" ref="Q126">IF(O126="","",INDEX($L$5:$L$31,O126))</f>
        <v>nst</v>
      </c>
      <c r="R126" s="22" t="str" cm="1">
        <f t="array" ref="R126">IF(P126="","",INDEX($N$5:$N$31,P126))</f>
        <v>dtf</v>
      </c>
      <c r="S126" s="22" t="str">
        <f t="shared" si="9"/>
        <v>cmp_nst_dtf</v>
      </c>
      <c r="T126" s="49" t="str">
        <f t="shared" si="10"/>
        <v>#' @rdname cmp_mmm_ccc</v>
      </c>
      <c r="U126" s="20" t="str">
        <f t="shared" si="11"/>
        <v>#' @export</v>
      </c>
      <c r="V126" s="21" t="str">
        <f t="shared" si="12"/>
        <v>cmp_nst_dtf &lt;- function(x, ...) {cmp_mmm_ccc(x, 'nst', 'dtf', ...)}</v>
      </c>
      <c r="W126" s="29" t="str">
        <f t="shared" si="13"/>
        <v>#' @rdname cmp_mmm_ccc
#' @export
cmp_nst_dtf &lt;- function(x, ...) {cmp_mmm_ccc(x, 'nst', 'dtf', ...)}</v>
      </c>
    </row>
    <row r="127" spans="15:23" hidden="1" x14ac:dyDescent="0.2">
      <c r="O127" s="40">
        <f t="shared" si="14"/>
        <v>16</v>
      </c>
      <c r="P127" s="22">
        <f t="shared" si="15"/>
        <v>3</v>
      </c>
      <c r="Q127" s="40" t="str" cm="1">
        <f t="array" ref="Q127">IF(O127="","",INDEX($L$5:$L$31,O127))</f>
        <v>nst</v>
      </c>
      <c r="R127" s="22" t="str" cm="1">
        <f t="array" ref="R127">IF(P127="","",INDEX($N$5:$N$31,P127))</f>
        <v>gen</v>
      </c>
      <c r="S127" s="22" t="str">
        <f t="shared" si="9"/>
        <v>cmp_nst_gen</v>
      </c>
      <c r="T127" s="49" t="str">
        <f t="shared" si="10"/>
        <v>#' @rdname cmp_mmm_ccc</v>
      </c>
      <c r="U127" s="20" t="str">
        <f t="shared" si="11"/>
        <v>#' @export</v>
      </c>
      <c r="V127" s="21" t="str">
        <f t="shared" si="12"/>
        <v>cmp_nst_gen &lt;- function(x, ...) {cmp_mmm_ccc(x, 'nst', 'gen', ...)}</v>
      </c>
      <c r="W127" s="29" t="str">
        <f t="shared" si="13"/>
        <v>#' @rdname cmp_mmm_ccc
#' @export
cmp_nst_gen &lt;- function(x, ...) {cmp_mmm_ccc(x, 'nst', 'gen', ...)}</v>
      </c>
    </row>
    <row r="128" spans="15:23" hidden="1" x14ac:dyDescent="0.2">
      <c r="O128" s="40">
        <f t="shared" si="14"/>
        <v>16</v>
      </c>
      <c r="P128" s="22">
        <f t="shared" si="15"/>
        <v>4</v>
      </c>
      <c r="Q128" s="40" t="str" cm="1">
        <f t="array" ref="Q128">IF(O128="","",INDEX($L$5:$L$31,O128))</f>
        <v>nst</v>
      </c>
      <c r="R128" s="22" t="str" cm="1">
        <f t="array" ref="R128">IF(P128="","",INDEX($N$5:$N$31,P128))</f>
        <v>mat</v>
      </c>
      <c r="S128" s="22" t="str">
        <f t="shared" si="9"/>
        <v>cmp_nst_mat</v>
      </c>
      <c r="T128" s="49" t="str">
        <f t="shared" si="10"/>
        <v>#' @rdname cmp_mmm_ccc</v>
      </c>
      <c r="U128" s="20" t="str">
        <f t="shared" si="11"/>
        <v>#' @export</v>
      </c>
      <c r="V128" s="21" t="str">
        <f t="shared" si="12"/>
        <v>cmp_nst_mat &lt;- function(x, ...) {cmp_mmm_ccc(x, 'nst', 'mat', ...)}</v>
      </c>
      <c r="W128" s="29" t="str">
        <f t="shared" si="13"/>
        <v>#' @rdname cmp_mmm_ccc
#' @export
cmp_nst_mat &lt;- function(x, ...) {cmp_mmm_ccc(x, 'nst', 'mat', ...)}</v>
      </c>
    </row>
    <row r="129" spans="15:23" hidden="1" x14ac:dyDescent="0.2">
      <c r="O129" s="40">
        <f t="shared" si="14"/>
        <v>16</v>
      </c>
      <c r="P129" s="22">
        <f t="shared" si="15"/>
        <v>5</v>
      </c>
      <c r="Q129" s="40" t="str" cm="1">
        <f t="array" ref="Q129">IF(O129="","",INDEX($L$5:$L$31,O129))</f>
        <v>nst</v>
      </c>
      <c r="R129" s="22" t="str" cm="1">
        <f t="array" ref="R129">IF(P129="","",INDEX($N$5:$N$31,P129))</f>
        <v>mvc</v>
      </c>
      <c r="S129" s="22" t="str">
        <f t="shared" si="9"/>
        <v>cmp_nst_mvc</v>
      </c>
      <c r="T129" s="49" t="str">
        <f t="shared" si="10"/>
        <v>#' @rdname cmp_mmm_ccc</v>
      </c>
      <c r="U129" s="20" t="str">
        <f t="shared" si="11"/>
        <v>#' @export</v>
      </c>
      <c r="V129" s="21" t="str">
        <f t="shared" si="12"/>
        <v>cmp_nst_mvc &lt;- function(x, ...) {cmp_mmm_ccc(x, 'nst', 'mvc', ...)}</v>
      </c>
      <c r="W129" s="29" t="str">
        <f t="shared" si="13"/>
        <v>#' @rdname cmp_mmm_ccc
#' @export
cmp_nst_mvc &lt;- function(x, ...) {cmp_mmm_ccc(x, 'nst', 'mvc', ...)}</v>
      </c>
    </row>
    <row r="130" spans="15:23" hidden="1" x14ac:dyDescent="0.2">
      <c r="O130" s="40">
        <f t="shared" si="14"/>
        <v>16</v>
      </c>
      <c r="P130" s="22">
        <f t="shared" si="15"/>
        <v>6</v>
      </c>
      <c r="Q130" s="40" t="str" cm="1">
        <f t="array" ref="Q130">IF(O130="","",INDEX($L$5:$L$31,O130))</f>
        <v>nst</v>
      </c>
      <c r="R130" s="22" t="str" cm="1">
        <f t="array" ref="R130">IF(P130="","",INDEX($N$5:$N$31,P130))</f>
        <v>scl</v>
      </c>
      <c r="S130" s="22" t="str">
        <f t="shared" si="9"/>
        <v>cmp_nst_scl</v>
      </c>
      <c r="T130" s="49" t="str">
        <f t="shared" si="10"/>
        <v>#' @rdname cmp_mmm_ccc</v>
      </c>
      <c r="U130" s="20" t="str">
        <f t="shared" si="11"/>
        <v>#' @export</v>
      </c>
      <c r="V130" s="21" t="str">
        <f t="shared" si="12"/>
        <v>cmp_nst_scl &lt;- function(x, ...) {cmp_mmm_ccc(x, 'nst', 'scl', ...)}</v>
      </c>
      <c r="W130" s="29" t="str">
        <f t="shared" si="13"/>
        <v>#' @rdname cmp_mmm_ccc
#' @export
cmp_nst_scl &lt;- function(x, ...) {cmp_mmm_ccc(x, 'nst', 'scl', ...)}</v>
      </c>
    </row>
    <row r="131" spans="15:23" hidden="1" x14ac:dyDescent="0.2">
      <c r="O131" s="40">
        <f t="shared" si="14"/>
        <v>16</v>
      </c>
      <c r="P131" s="22">
        <f t="shared" si="15"/>
        <v>7</v>
      </c>
      <c r="Q131" s="40" t="str" cm="1">
        <f t="array" ref="Q131">IF(O131="","",INDEX($L$5:$L$31,O131))</f>
        <v>nst</v>
      </c>
      <c r="R131" s="22" t="str" cm="1">
        <f t="array" ref="R131">IF(P131="","",INDEX($N$5:$N$31,P131))</f>
        <v>vec</v>
      </c>
      <c r="S131" s="22" t="str">
        <f t="shared" si="9"/>
        <v>cmp_nst_vec</v>
      </c>
      <c r="T131" s="49" t="str">
        <f t="shared" si="10"/>
        <v>#' @rdname cmp_mmm_ccc</v>
      </c>
      <c r="U131" s="20" t="str">
        <f t="shared" si="11"/>
        <v>#' @export</v>
      </c>
      <c r="V131" s="21" t="str">
        <f t="shared" si="12"/>
        <v>cmp_nst_vec &lt;- function(x, ...) {cmp_mmm_ccc(x, 'nst', 'vec', ...)}</v>
      </c>
      <c r="W131" s="29" t="str">
        <f t="shared" si="13"/>
        <v>#' @rdname cmp_mmm_ccc
#' @export
cmp_nst_vec &lt;- function(x, ...) {cmp_mmm_ccc(x, 'nst', 'vec', ...)}</v>
      </c>
    </row>
    <row r="132" spans="15:23" hidden="1" x14ac:dyDescent="0.2">
      <c r="O132" s="40">
        <f t="shared" si="14"/>
        <v>16</v>
      </c>
      <c r="P132" s="22">
        <f t="shared" si="15"/>
        <v>8</v>
      </c>
      <c r="Q132" s="40" t="str" cm="1">
        <f t="array" ref="Q132">IF(O132="","",INDEX($L$5:$L$31,O132))</f>
        <v>nst</v>
      </c>
      <c r="R132" s="22" t="str" cm="1">
        <f t="array" ref="R132">IF(P132="","",INDEX($N$5:$N$31,P132))</f>
        <v>vls</v>
      </c>
      <c r="S132" s="22" t="str">
        <f t="shared" si="9"/>
        <v>cmp_nst_vls</v>
      </c>
      <c r="T132" s="49" t="str">
        <f t="shared" si="10"/>
        <v>#' @rdname cmp_mmm_ccc</v>
      </c>
      <c r="U132" s="20" t="str">
        <f t="shared" si="11"/>
        <v>#' @export</v>
      </c>
      <c r="V132" s="21" t="str">
        <f t="shared" si="12"/>
        <v>cmp_nst_vls &lt;- function(x, ...) {cmp_mmm_ccc(x, 'nst', 'vls', ...)}</v>
      </c>
      <c r="W132" s="29" t="str">
        <f t="shared" si="13"/>
        <v>#' @rdname cmp_mmm_ccc
#' @export
cmp_nst_vls &lt;- function(x, ...) {cmp_mmm_ccc(x, 'nst', 'vls', ...)}</v>
      </c>
    </row>
    <row r="133" spans="15:23" hidden="1" x14ac:dyDescent="0.2">
      <c r="O133" s="40">
        <f t="shared" si="14"/>
        <v>17</v>
      </c>
      <c r="P133" s="22">
        <f t="shared" si="15"/>
        <v>1</v>
      </c>
      <c r="Q133" s="40" t="str" cm="1">
        <f t="array" ref="Q133">IF(O133="","",INDEX($L$5:$L$31,O133))</f>
        <v>num</v>
      </c>
      <c r="R133" s="22" t="str" cm="1">
        <f t="array" ref="R133">IF(P133="","",INDEX($N$5:$N$31,P133))</f>
        <v>arr</v>
      </c>
      <c r="S133" s="22" t="str">
        <f t="shared" si="9"/>
        <v>cmp_num_arr</v>
      </c>
      <c r="T133" s="49" t="str">
        <f t="shared" si="10"/>
        <v>#' @rdname cmp_mmm_ccc</v>
      </c>
      <c r="U133" s="20" t="str">
        <f t="shared" si="11"/>
        <v>#' @export</v>
      </c>
      <c r="V133" s="21" t="str">
        <f t="shared" si="12"/>
        <v>cmp_num_arr &lt;- function(x, ...) {cmp_mmm_ccc(x, 'num', 'arr', ...)}</v>
      </c>
      <c r="W133" s="29" t="str">
        <f t="shared" si="13"/>
        <v>#' @rdname cmp_mmm_ccc
#' @export
cmp_num_arr &lt;- function(x, ...) {cmp_mmm_ccc(x, 'num', 'arr', ...)}</v>
      </c>
    </row>
    <row r="134" spans="15:23" hidden="1" x14ac:dyDescent="0.2">
      <c r="O134" s="40">
        <f t="shared" si="14"/>
        <v>17</v>
      </c>
      <c r="P134" s="22">
        <f t="shared" si="15"/>
        <v>2</v>
      </c>
      <c r="Q134" s="40" t="str" cm="1">
        <f t="array" ref="Q134">IF(O134="","",INDEX($L$5:$L$31,O134))</f>
        <v>num</v>
      </c>
      <c r="R134" s="22" t="str" cm="1">
        <f t="array" ref="R134">IF(P134="","",INDEX($N$5:$N$31,P134))</f>
        <v>dtf</v>
      </c>
      <c r="S134" s="22" t="str">
        <f t="shared" ref="S134:S197" si="16">IF(O134="","","cmp_"&amp;Q134&amp;"_"&amp;R134)</f>
        <v>cmp_num_dtf</v>
      </c>
      <c r="T134" s="49" t="str">
        <f t="shared" ref="T134:T197" si="17">IF(S134="","","#' @rdname "&amp;S$3)</f>
        <v>#' @rdname cmp_mmm_ccc</v>
      </c>
      <c r="U134" s="20" t="str">
        <f t="shared" ref="U134:U197" si="18">IF(S134="","","#' @export")</f>
        <v>#' @export</v>
      </c>
      <c r="V134" s="21" t="str">
        <f t="shared" ref="V134:V197" si="19">IF(S134="","",S134&amp;" &lt;- function(x, ...) {"&amp;$S$3&amp;"(x, '"&amp;Q134&amp;"', '"&amp;R134&amp;"', ...)}")</f>
        <v>cmp_num_dtf &lt;- function(x, ...) {cmp_mmm_ccc(x, 'num', 'dtf', ...)}</v>
      </c>
      <c r="W134" s="29" t="str">
        <f t="shared" ref="W134:W197" si="20">_xlfn.TEXTJOIN("
",TRUE,T134:V134)</f>
        <v>#' @rdname cmp_mmm_ccc
#' @export
cmp_num_dtf &lt;- function(x, ...) {cmp_mmm_ccc(x, 'num', 'dtf', ...)}</v>
      </c>
    </row>
    <row r="135" spans="15:23" hidden="1" x14ac:dyDescent="0.2">
      <c r="O135" s="40">
        <f t="shared" ref="O135:O198" si="21">IF(O134="","",IF(P134&lt;$N$4,O134,IF(O134=L$4,"",O134+1)))</f>
        <v>17</v>
      </c>
      <c r="P135" s="22">
        <f t="shared" ref="P135:P198" si="22">IF(O135="","",IF(P134&lt;$N$4,P134+1,1))</f>
        <v>3</v>
      </c>
      <c r="Q135" s="40" t="str" cm="1">
        <f t="array" ref="Q135">IF(O135="","",INDEX($L$5:$L$31,O135))</f>
        <v>num</v>
      </c>
      <c r="R135" s="22" t="str" cm="1">
        <f t="array" ref="R135">IF(P135="","",INDEX($N$5:$N$31,P135))</f>
        <v>gen</v>
      </c>
      <c r="S135" s="22" t="str">
        <f t="shared" si="16"/>
        <v>cmp_num_gen</v>
      </c>
      <c r="T135" s="49" t="str">
        <f t="shared" si="17"/>
        <v>#' @rdname cmp_mmm_ccc</v>
      </c>
      <c r="U135" s="20" t="str">
        <f t="shared" si="18"/>
        <v>#' @export</v>
      </c>
      <c r="V135" s="21" t="str">
        <f t="shared" si="19"/>
        <v>cmp_num_gen &lt;- function(x, ...) {cmp_mmm_ccc(x, 'num', 'gen', ...)}</v>
      </c>
      <c r="W135" s="29" t="str">
        <f t="shared" si="20"/>
        <v>#' @rdname cmp_mmm_ccc
#' @export
cmp_num_gen &lt;- function(x, ...) {cmp_mmm_ccc(x, 'num', 'gen', ...)}</v>
      </c>
    </row>
    <row r="136" spans="15:23" hidden="1" x14ac:dyDescent="0.2">
      <c r="O136" s="40">
        <f t="shared" si="21"/>
        <v>17</v>
      </c>
      <c r="P136" s="22">
        <f t="shared" si="22"/>
        <v>4</v>
      </c>
      <c r="Q136" s="40" t="str" cm="1">
        <f t="array" ref="Q136">IF(O136="","",INDEX($L$5:$L$31,O136))</f>
        <v>num</v>
      </c>
      <c r="R136" s="22" t="str" cm="1">
        <f t="array" ref="R136">IF(P136="","",INDEX($N$5:$N$31,P136))</f>
        <v>mat</v>
      </c>
      <c r="S136" s="22" t="str">
        <f t="shared" si="16"/>
        <v>cmp_num_mat</v>
      </c>
      <c r="T136" s="49" t="str">
        <f t="shared" si="17"/>
        <v>#' @rdname cmp_mmm_ccc</v>
      </c>
      <c r="U136" s="20" t="str">
        <f t="shared" si="18"/>
        <v>#' @export</v>
      </c>
      <c r="V136" s="21" t="str">
        <f t="shared" si="19"/>
        <v>cmp_num_mat &lt;- function(x, ...) {cmp_mmm_ccc(x, 'num', 'mat', ...)}</v>
      </c>
      <c r="W136" s="29" t="str">
        <f t="shared" si="20"/>
        <v>#' @rdname cmp_mmm_ccc
#' @export
cmp_num_mat &lt;- function(x, ...) {cmp_mmm_ccc(x, 'num', 'mat', ...)}</v>
      </c>
    </row>
    <row r="137" spans="15:23" hidden="1" x14ac:dyDescent="0.2">
      <c r="O137" s="40">
        <f t="shared" si="21"/>
        <v>17</v>
      </c>
      <c r="P137" s="22">
        <f t="shared" si="22"/>
        <v>5</v>
      </c>
      <c r="Q137" s="40" t="str" cm="1">
        <f t="array" ref="Q137">IF(O137="","",INDEX($L$5:$L$31,O137))</f>
        <v>num</v>
      </c>
      <c r="R137" s="22" t="str" cm="1">
        <f t="array" ref="R137">IF(P137="","",INDEX($N$5:$N$31,P137))</f>
        <v>mvc</v>
      </c>
      <c r="S137" s="22" t="str">
        <f t="shared" si="16"/>
        <v>cmp_num_mvc</v>
      </c>
      <c r="T137" s="49" t="str">
        <f t="shared" si="17"/>
        <v>#' @rdname cmp_mmm_ccc</v>
      </c>
      <c r="U137" s="20" t="str">
        <f t="shared" si="18"/>
        <v>#' @export</v>
      </c>
      <c r="V137" s="21" t="str">
        <f t="shared" si="19"/>
        <v>cmp_num_mvc &lt;- function(x, ...) {cmp_mmm_ccc(x, 'num', 'mvc', ...)}</v>
      </c>
      <c r="W137" s="29" t="str">
        <f t="shared" si="20"/>
        <v>#' @rdname cmp_mmm_ccc
#' @export
cmp_num_mvc &lt;- function(x, ...) {cmp_mmm_ccc(x, 'num', 'mvc', ...)}</v>
      </c>
    </row>
    <row r="138" spans="15:23" hidden="1" x14ac:dyDescent="0.2">
      <c r="O138" s="40">
        <f t="shared" si="21"/>
        <v>17</v>
      </c>
      <c r="P138" s="22">
        <f t="shared" si="22"/>
        <v>6</v>
      </c>
      <c r="Q138" s="40" t="str" cm="1">
        <f t="array" ref="Q138">IF(O138="","",INDEX($L$5:$L$31,O138))</f>
        <v>num</v>
      </c>
      <c r="R138" s="22" t="str" cm="1">
        <f t="array" ref="R138">IF(P138="","",INDEX($N$5:$N$31,P138))</f>
        <v>scl</v>
      </c>
      <c r="S138" s="22" t="str">
        <f t="shared" si="16"/>
        <v>cmp_num_scl</v>
      </c>
      <c r="T138" s="49" t="str">
        <f t="shared" si="17"/>
        <v>#' @rdname cmp_mmm_ccc</v>
      </c>
      <c r="U138" s="20" t="str">
        <f t="shared" si="18"/>
        <v>#' @export</v>
      </c>
      <c r="V138" s="21" t="str">
        <f t="shared" si="19"/>
        <v>cmp_num_scl &lt;- function(x, ...) {cmp_mmm_ccc(x, 'num', 'scl', ...)}</v>
      </c>
      <c r="W138" s="29" t="str">
        <f t="shared" si="20"/>
        <v>#' @rdname cmp_mmm_ccc
#' @export
cmp_num_scl &lt;- function(x, ...) {cmp_mmm_ccc(x, 'num', 'scl', ...)}</v>
      </c>
    </row>
    <row r="139" spans="15:23" hidden="1" x14ac:dyDescent="0.2">
      <c r="O139" s="40">
        <f t="shared" si="21"/>
        <v>17</v>
      </c>
      <c r="P139" s="22">
        <f t="shared" si="22"/>
        <v>7</v>
      </c>
      <c r="Q139" s="40" t="str" cm="1">
        <f t="array" ref="Q139">IF(O139="","",INDEX($L$5:$L$31,O139))</f>
        <v>num</v>
      </c>
      <c r="R139" s="22" t="str" cm="1">
        <f t="array" ref="R139">IF(P139="","",INDEX($N$5:$N$31,P139))</f>
        <v>vec</v>
      </c>
      <c r="S139" s="22" t="str">
        <f t="shared" si="16"/>
        <v>cmp_num_vec</v>
      </c>
      <c r="T139" s="49" t="str">
        <f t="shared" si="17"/>
        <v>#' @rdname cmp_mmm_ccc</v>
      </c>
      <c r="U139" s="20" t="str">
        <f t="shared" si="18"/>
        <v>#' @export</v>
      </c>
      <c r="V139" s="21" t="str">
        <f t="shared" si="19"/>
        <v>cmp_num_vec &lt;- function(x, ...) {cmp_mmm_ccc(x, 'num', 'vec', ...)}</v>
      </c>
      <c r="W139" s="29" t="str">
        <f t="shared" si="20"/>
        <v>#' @rdname cmp_mmm_ccc
#' @export
cmp_num_vec &lt;- function(x, ...) {cmp_mmm_ccc(x, 'num', 'vec', ...)}</v>
      </c>
    </row>
    <row r="140" spans="15:23" hidden="1" x14ac:dyDescent="0.2">
      <c r="O140" s="40">
        <f t="shared" si="21"/>
        <v>17</v>
      </c>
      <c r="P140" s="22">
        <f t="shared" si="22"/>
        <v>8</v>
      </c>
      <c r="Q140" s="40" t="str" cm="1">
        <f t="array" ref="Q140">IF(O140="","",INDEX($L$5:$L$31,O140))</f>
        <v>num</v>
      </c>
      <c r="R140" s="22" t="str" cm="1">
        <f t="array" ref="R140">IF(P140="","",INDEX($N$5:$N$31,P140))</f>
        <v>vls</v>
      </c>
      <c r="S140" s="22" t="str">
        <f t="shared" si="16"/>
        <v>cmp_num_vls</v>
      </c>
      <c r="T140" s="49" t="str">
        <f t="shared" si="17"/>
        <v>#' @rdname cmp_mmm_ccc</v>
      </c>
      <c r="U140" s="20" t="str">
        <f t="shared" si="18"/>
        <v>#' @export</v>
      </c>
      <c r="V140" s="21" t="str">
        <f t="shared" si="19"/>
        <v>cmp_num_vls &lt;- function(x, ...) {cmp_mmm_ccc(x, 'num', 'vls', ...)}</v>
      </c>
      <c r="W140" s="29" t="str">
        <f t="shared" si="20"/>
        <v>#' @rdname cmp_mmm_ccc
#' @export
cmp_num_vls &lt;- function(x, ...) {cmp_mmm_ccc(x, 'num', 'vls', ...)}</v>
      </c>
    </row>
    <row r="141" spans="15:23" hidden="1" x14ac:dyDescent="0.2">
      <c r="O141" s="40">
        <f t="shared" si="21"/>
        <v>18</v>
      </c>
      <c r="P141" s="22">
        <f t="shared" si="22"/>
        <v>1</v>
      </c>
      <c r="Q141" s="40" t="str" cm="1">
        <f t="array" ref="Q141">IF(O141="","",INDEX($L$5:$L$31,O141))</f>
        <v>odd</v>
      </c>
      <c r="R141" s="22" t="str" cm="1">
        <f t="array" ref="R141">IF(P141="","",INDEX($N$5:$N$31,P141))</f>
        <v>arr</v>
      </c>
      <c r="S141" s="22" t="str">
        <f t="shared" si="16"/>
        <v>cmp_odd_arr</v>
      </c>
      <c r="T141" s="49" t="str">
        <f t="shared" si="17"/>
        <v>#' @rdname cmp_mmm_ccc</v>
      </c>
      <c r="U141" s="20" t="str">
        <f t="shared" si="18"/>
        <v>#' @export</v>
      </c>
      <c r="V141" s="21" t="str">
        <f t="shared" si="19"/>
        <v>cmp_odd_arr &lt;- function(x, ...) {cmp_mmm_ccc(x, 'odd', 'arr', ...)}</v>
      </c>
      <c r="W141" s="29" t="str">
        <f t="shared" si="20"/>
        <v>#' @rdname cmp_mmm_ccc
#' @export
cmp_odd_arr &lt;- function(x, ...) {cmp_mmm_ccc(x, 'odd', 'arr', ...)}</v>
      </c>
    </row>
    <row r="142" spans="15:23" hidden="1" x14ac:dyDescent="0.2">
      <c r="O142" s="40">
        <f t="shared" si="21"/>
        <v>18</v>
      </c>
      <c r="P142" s="22">
        <f t="shared" si="22"/>
        <v>2</v>
      </c>
      <c r="Q142" s="40" t="str" cm="1">
        <f t="array" ref="Q142">IF(O142="","",INDEX($L$5:$L$31,O142))</f>
        <v>odd</v>
      </c>
      <c r="R142" s="22" t="str" cm="1">
        <f t="array" ref="R142">IF(P142="","",INDEX($N$5:$N$31,P142))</f>
        <v>dtf</v>
      </c>
      <c r="S142" s="22" t="str">
        <f t="shared" si="16"/>
        <v>cmp_odd_dtf</v>
      </c>
      <c r="T142" s="49" t="str">
        <f t="shared" si="17"/>
        <v>#' @rdname cmp_mmm_ccc</v>
      </c>
      <c r="U142" s="20" t="str">
        <f t="shared" si="18"/>
        <v>#' @export</v>
      </c>
      <c r="V142" s="21" t="str">
        <f t="shared" si="19"/>
        <v>cmp_odd_dtf &lt;- function(x, ...) {cmp_mmm_ccc(x, 'odd', 'dtf', ...)}</v>
      </c>
      <c r="W142" s="29" t="str">
        <f t="shared" si="20"/>
        <v>#' @rdname cmp_mmm_ccc
#' @export
cmp_odd_dtf &lt;- function(x, ...) {cmp_mmm_ccc(x, 'odd', 'dtf', ...)}</v>
      </c>
    </row>
    <row r="143" spans="15:23" hidden="1" x14ac:dyDescent="0.2">
      <c r="O143" s="40">
        <f t="shared" si="21"/>
        <v>18</v>
      </c>
      <c r="P143" s="22">
        <f t="shared" si="22"/>
        <v>3</v>
      </c>
      <c r="Q143" s="40" t="str" cm="1">
        <f t="array" ref="Q143">IF(O143="","",INDEX($L$5:$L$31,O143))</f>
        <v>odd</v>
      </c>
      <c r="R143" s="22" t="str" cm="1">
        <f t="array" ref="R143">IF(P143="","",INDEX($N$5:$N$31,P143))</f>
        <v>gen</v>
      </c>
      <c r="S143" s="22" t="str">
        <f t="shared" si="16"/>
        <v>cmp_odd_gen</v>
      </c>
      <c r="T143" s="49" t="str">
        <f t="shared" si="17"/>
        <v>#' @rdname cmp_mmm_ccc</v>
      </c>
      <c r="U143" s="20" t="str">
        <f t="shared" si="18"/>
        <v>#' @export</v>
      </c>
      <c r="V143" s="21" t="str">
        <f t="shared" si="19"/>
        <v>cmp_odd_gen &lt;- function(x, ...) {cmp_mmm_ccc(x, 'odd', 'gen', ...)}</v>
      </c>
      <c r="W143" s="29" t="str">
        <f t="shared" si="20"/>
        <v>#' @rdname cmp_mmm_ccc
#' @export
cmp_odd_gen &lt;- function(x, ...) {cmp_mmm_ccc(x, 'odd', 'gen', ...)}</v>
      </c>
    </row>
    <row r="144" spans="15:23" hidden="1" x14ac:dyDescent="0.2">
      <c r="O144" s="40">
        <f t="shared" si="21"/>
        <v>18</v>
      </c>
      <c r="P144" s="22">
        <f t="shared" si="22"/>
        <v>4</v>
      </c>
      <c r="Q144" s="40" t="str" cm="1">
        <f t="array" ref="Q144">IF(O144="","",INDEX($L$5:$L$31,O144))</f>
        <v>odd</v>
      </c>
      <c r="R144" s="22" t="str" cm="1">
        <f t="array" ref="R144">IF(P144="","",INDEX($N$5:$N$31,P144))</f>
        <v>mat</v>
      </c>
      <c r="S144" s="22" t="str">
        <f t="shared" si="16"/>
        <v>cmp_odd_mat</v>
      </c>
      <c r="T144" s="49" t="str">
        <f t="shared" si="17"/>
        <v>#' @rdname cmp_mmm_ccc</v>
      </c>
      <c r="U144" s="20" t="str">
        <f t="shared" si="18"/>
        <v>#' @export</v>
      </c>
      <c r="V144" s="21" t="str">
        <f t="shared" si="19"/>
        <v>cmp_odd_mat &lt;- function(x, ...) {cmp_mmm_ccc(x, 'odd', 'mat', ...)}</v>
      </c>
      <c r="W144" s="29" t="str">
        <f t="shared" si="20"/>
        <v>#' @rdname cmp_mmm_ccc
#' @export
cmp_odd_mat &lt;- function(x, ...) {cmp_mmm_ccc(x, 'odd', 'mat', ...)}</v>
      </c>
    </row>
    <row r="145" spans="15:23" hidden="1" x14ac:dyDescent="0.2">
      <c r="O145" s="40">
        <f t="shared" si="21"/>
        <v>18</v>
      </c>
      <c r="P145" s="22">
        <f t="shared" si="22"/>
        <v>5</v>
      </c>
      <c r="Q145" s="40" t="str" cm="1">
        <f t="array" ref="Q145">IF(O145="","",INDEX($L$5:$L$31,O145))</f>
        <v>odd</v>
      </c>
      <c r="R145" s="22" t="str" cm="1">
        <f t="array" ref="R145">IF(P145="","",INDEX($N$5:$N$31,P145))</f>
        <v>mvc</v>
      </c>
      <c r="S145" s="22" t="str">
        <f t="shared" si="16"/>
        <v>cmp_odd_mvc</v>
      </c>
      <c r="T145" s="49" t="str">
        <f t="shared" si="17"/>
        <v>#' @rdname cmp_mmm_ccc</v>
      </c>
      <c r="U145" s="20" t="str">
        <f t="shared" si="18"/>
        <v>#' @export</v>
      </c>
      <c r="V145" s="21" t="str">
        <f t="shared" si="19"/>
        <v>cmp_odd_mvc &lt;- function(x, ...) {cmp_mmm_ccc(x, 'odd', 'mvc', ...)}</v>
      </c>
      <c r="W145" s="29" t="str">
        <f t="shared" si="20"/>
        <v>#' @rdname cmp_mmm_ccc
#' @export
cmp_odd_mvc &lt;- function(x, ...) {cmp_mmm_ccc(x, 'odd', 'mvc', ...)}</v>
      </c>
    </row>
    <row r="146" spans="15:23" hidden="1" x14ac:dyDescent="0.2">
      <c r="O146" s="40">
        <f t="shared" si="21"/>
        <v>18</v>
      </c>
      <c r="P146" s="22">
        <f t="shared" si="22"/>
        <v>6</v>
      </c>
      <c r="Q146" s="40" t="str" cm="1">
        <f t="array" ref="Q146">IF(O146="","",INDEX($L$5:$L$31,O146))</f>
        <v>odd</v>
      </c>
      <c r="R146" s="22" t="str" cm="1">
        <f t="array" ref="R146">IF(P146="","",INDEX($N$5:$N$31,P146))</f>
        <v>scl</v>
      </c>
      <c r="S146" s="22" t="str">
        <f t="shared" si="16"/>
        <v>cmp_odd_scl</v>
      </c>
      <c r="T146" s="49" t="str">
        <f t="shared" si="17"/>
        <v>#' @rdname cmp_mmm_ccc</v>
      </c>
      <c r="U146" s="20" t="str">
        <f t="shared" si="18"/>
        <v>#' @export</v>
      </c>
      <c r="V146" s="21" t="str">
        <f t="shared" si="19"/>
        <v>cmp_odd_scl &lt;- function(x, ...) {cmp_mmm_ccc(x, 'odd', 'scl', ...)}</v>
      </c>
      <c r="W146" s="29" t="str">
        <f t="shared" si="20"/>
        <v>#' @rdname cmp_mmm_ccc
#' @export
cmp_odd_scl &lt;- function(x, ...) {cmp_mmm_ccc(x, 'odd', 'scl', ...)}</v>
      </c>
    </row>
    <row r="147" spans="15:23" hidden="1" x14ac:dyDescent="0.2">
      <c r="O147" s="40">
        <f t="shared" si="21"/>
        <v>18</v>
      </c>
      <c r="P147" s="22">
        <f t="shared" si="22"/>
        <v>7</v>
      </c>
      <c r="Q147" s="40" t="str" cm="1">
        <f t="array" ref="Q147">IF(O147="","",INDEX($L$5:$L$31,O147))</f>
        <v>odd</v>
      </c>
      <c r="R147" s="22" t="str" cm="1">
        <f t="array" ref="R147">IF(P147="","",INDEX($N$5:$N$31,P147))</f>
        <v>vec</v>
      </c>
      <c r="S147" s="22" t="str">
        <f t="shared" si="16"/>
        <v>cmp_odd_vec</v>
      </c>
      <c r="T147" s="49" t="str">
        <f t="shared" si="17"/>
        <v>#' @rdname cmp_mmm_ccc</v>
      </c>
      <c r="U147" s="20" t="str">
        <f t="shared" si="18"/>
        <v>#' @export</v>
      </c>
      <c r="V147" s="21" t="str">
        <f t="shared" si="19"/>
        <v>cmp_odd_vec &lt;- function(x, ...) {cmp_mmm_ccc(x, 'odd', 'vec', ...)}</v>
      </c>
      <c r="W147" s="29" t="str">
        <f t="shared" si="20"/>
        <v>#' @rdname cmp_mmm_ccc
#' @export
cmp_odd_vec &lt;- function(x, ...) {cmp_mmm_ccc(x, 'odd', 'vec', ...)}</v>
      </c>
    </row>
    <row r="148" spans="15:23" hidden="1" x14ac:dyDescent="0.2">
      <c r="O148" s="40">
        <f t="shared" si="21"/>
        <v>18</v>
      </c>
      <c r="P148" s="22">
        <f t="shared" si="22"/>
        <v>8</v>
      </c>
      <c r="Q148" s="40" t="str" cm="1">
        <f t="array" ref="Q148">IF(O148="","",INDEX($L$5:$L$31,O148))</f>
        <v>odd</v>
      </c>
      <c r="R148" s="22" t="str" cm="1">
        <f t="array" ref="R148">IF(P148="","",INDEX($N$5:$N$31,P148))</f>
        <v>vls</v>
      </c>
      <c r="S148" s="22" t="str">
        <f t="shared" si="16"/>
        <v>cmp_odd_vls</v>
      </c>
      <c r="T148" s="49" t="str">
        <f t="shared" si="17"/>
        <v>#' @rdname cmp_mmm_ccc</v>
      </c>
      <c r="U148" s="20" t="str">
        <f t="shared" si="18"/>
        <v>#' @export</v>
      </c>
      <c r="V148" s="21" t="str">
        <f t="shared" si="19"/>
        <v>cmp_odd_vls &lt;- function(x, ...) {cmp_mmm_ccc(x, 'odd', 'vls', ...)}</v>
      </c>
      <c r="W148" s="29" t="str">
        <f t="shared" si="20"/>
        <v>#' @rdname cmp_mmm_ccc
#' @export
cmp_odd_vls &lt;- function(x, ...) {cmp_mmm_ccc(x, 'odd', 'vls', ...)}</v>
      </c>
    </row>
    <row r="149" spans="15:23" hidden="1" x14ac:dyDescent="0.2">
      <c r="O149" s="40">
        <f t="shared" si="21"/>
        <v>19</v>
      </c>
      <c r="P149" s="22">
        <f t="shared" si="22"/>
        <v>1</v>
      </c>
      <c r="Q149" s="40" t="str" cm="1">
        <f t="array" ref="Q149">IF(O149="","",INDEX($L$5:$L$31,O149))</f>
        <v>ord</v>
      </c>
      <c r="R149" s="22" t="str" cm="1">
        <f t="array" ref="R149">IF(P149="","",INDEX($N$5:$N$31,P149))</f>
        <v>arr</v>
      </c>
      <c r="S149" s="22" t="str">
        <f t="shared" si="16"/>
        <v>cmp_ord_arr</v>
      </c>
      <c r="T149" s="49" t="str">
        <f t="shared" si="17"/>
        <v>#' @rdname cmp_mmm_ccc</v>
      </c>
      <c r="U149" s="20" t="str">
        <f t="shared" si="18"/>
        <v>#' @export</v>
      </c>
      <c r="V149" s="21" t="str">
        <f t="shared" si="19"/>
        <v>cmp_ord_arr &lt;- function(x, ...) {cmp_mmm_ccc(x, 'ord', 'arr', ...)}</v>
      </c>
      <c r="W149" s="29" t="str">
        <f t="shared" si="20"/>
        <v>#' @rdname cmp_mmm_ccc
#' @export
cmp_ord_arr &lt;- function(x, ...) {cmp_mmm_ccc(x, 'ord', 'arr', ...)}</v>
      </c>
    </row>
    <row r="150" spans="15:23" hidden="1" x14ac:dyDescent="0.2">
      <c r="O150" s="40">
        <f t="shared" si="21"/>
        <v>19</v>
      </c>
      <c r="P150" s="22">
        <f t="shared" si="22"/>
        <v>2</v>
      </c>
      <c r="Q150" s="40" t="str" cm="1">
        <f t="array" ref="Q150">IF(O150="","",INDEX($L$5:$L$31,O150))</f>
        <v>ord</v>
      </c>
      <c r="R150" s="22" t="str" cm="1">
        <f t="array" ref="R150">IF(P150="","",INDEX($N$5:$N$31,P150))</f>
        <v>dtf</v>
      </c>
      <c r="S150" s="22" t="str">
        <f t="shared" si="16"/>
        <v>cmp_ord_dtf</v>
      </c>
      <c r="T150" s="49" t="str">
        <f t="shared" si="17"/>
        <v>#' @rdname cmp_mmm_ccc</v>
      </c>
      <c r="U150" s="20" t="str">
        <f t="shared" si="18"/>
        <v>#' @export</v>
      </c>
      <c r="V150" s="21" t="str">
        <f t="shared" si="19"/>
        <v>cmp_ord_dtf &lt;- function(x, ...) {cmp_mmm_ccc(x, 'ord', 'dtf', ...)}</v>
      </c>
      <c r="W150" s="29" t="str">
        <f t="shared" si="20"/>
        <v>#' @rdname cmp_mmm_ccc
#' @export
cmp_ord_dtf &lt;- function(x, ...) {cmp_mmm_ccc(x, 'ord', 'dtf', ...)}</v>
      </c>
    </row>
    <row r="151" spans="15:23" hidden="1" x14ac:dyDescent="0.2">
      <c r="O151" s="40">
        <f t="shared" si="21"/>
        <v>19</v>
      </c>
      <c r="P151" s="22">
        <f t="shared" si="22"/>
        <v>3</v>
      </c>
      <c r="Q151" s="40" t="str" cm="1">
        <f t="array" ref="Q151">IF(O151="","",INDEX($L$5:$L$31,O151))</f>
        <v>ord</v>
      </c>
      <c r="R151" s="22" t="str" cm="1">
        <f t="array" ref="R151">IF(P151="","",INDEX($N$5:$N$31,P151))</f>
        <v>gen</v>
      </c>
      <c r="S151" s="22" t="str">
        <f t="shared" si="16"/>
        <v>cmp_ord_gen</v>
      </c>
      <c r="T151" s="49" t="str">
        <f t="shared" si="17"/>
        <v>#' @rdname cmp_mmm_ccc</v>
      </c>
      <c r="U151" s="20" t="str">
        <f t="shared" si="18"/>
        <v>#' @export</v>
      </c>
      <c r="V151" s="21" t="str">
        <f t="shared" si="19"/>
        <v>cmp_ord_gen &lt;- function(x, ...) {cmp_mmm_ccc(x, 'ord', 'gen', ...)}</v>
      </c>
      <c r="W151" s="29" t="str">
        <f t="shared" si="20"/>
        <v>#' @rdname cmp_mmm_ccc
#' @export
cmp_ord_gen &lt;- function(x, ...) {cmp_mmm_ccc(x, 'ord', 'gen', ...)}</v>
      </c>
    </row>
    <row r="152" spans="15:23" hidden="1" x14ac:dyDescent="0.2">
      <c r="O152" s="40">
        <f t="shared" si="21"/>
        <v>19</v>
      </c>
      <c r="P152" s="22">
        <f t="shared" si="22"/>
        <v>4</v>
      </c>
      <c r="Q152" s="40" t="str" cm="1">
        <f t="array" ref="Q152">IF(O152="","",INDEX($L$5:$L$31,O152))</f>
        <v>ord</v>
      </c>
      <c r="R152" s="22" t="str" cm="1">
        <f t="array" ref="R152">IF(P152="","",INDEX($N$5:$N$31,P152))</f>
        <v>mat</v>
      </c>
      <c r="S152" s="22" t="str">
        <f t="shared" si="16"/>
        <v>cmp_ord_mat</v>
      </c>
      <c r="T152" s="49" t="str">
        <f t="shared" si="17"/>
        <v>#' @rdname cmp_mmm_ccc</v>
      </c>
      <c r="U152" s="20" t="str">
        <f t="shared" si="18"/>
        <v>#' @export</v>
      </c>
      <c r="V152" s="21" t="str">
        <f t="shared" si="19"/>
        <v>cmp_ord_mat &lt;- function(x, ...) {cmp_mmm_ccc(x, 'ord', 'mat', ...)}</v>
      </c>
      <c r="W152" s="29" t="str">
        <f t="shared" si="20"/>
        <v>#' @rdname cmp_mmm_ccc
#' @export
cmp_ord_mat &lt;- function(x, ...) {cmp_mmm_ccc(x, 'ord', 'mat', ...)}</v>
      </c>
    </row>
    <row r="153" spans="15:23" hidden="1" x14ac:dyDescent="0.2">
      <c r="O153" s="40">
        <f t="shared" si="21"/>
        <v>19</v>
      </c>
      <c r="P153" s="22">
        <f t="shared" si="22"/>
        <v>5</v>
      </c>
      <c r="Q153" s="40" t="str" cm="1">
        <f t="array" ref="Q153">IF(O153="","",INDEX($L$5:$L$31,O153))</f>
        <v>ord</v>
      </c>
      <c r="R153" s="22" t="str" cm="1">
        <f t="array" ref="R153">IF(P153="","",INDEX($N$5:$N$31,P153))</f>
        <v>mvc</v>
      </c>
      <c r="S153" s="22" t="str">
        <f t="shared" si="16"/>
        <v>cmp_ord_mvc</v>
      </c>
      <c r="T153" s="49" t="str">
        <f t="shared" si="17"/>
        <v>#' @rdname cmp_mmm_ccc</v>
      </c>
      <c r="U153" s="20" t="str">
        <f t="shared" si="18"/>
        <v>#' @export</v>
      </c>
      <c r="V153" s="21" t="str">
        <f t="shared" si="19"/>
        <v>cmp_ord_mvc &lt;- function(x, ...) {cmp_mmm_ccc(x, 'ord', 'mvc', ...)}</v>
      </c>
      <c r="W153" s="29" t="str">
        <f t="shared" si="20"/>
        <v>#' @rdname cmp_mmm_ccc
#' @export
cmp_ord_mvc &lt;- function(x, ...) {cmp_mmm_ccc(x, 'ord', 'mvc', ...)}</v>
      </c>
    </row>
    <row r="154" spans="15:23" hidden="1" x14ac:dyDescent="0.2">
      <c r="O154" s="40">
        <f t="shared" si="21"/>
        <v>19</v>
      </c>
      <c r="P154" s="22">
        <f t="shared" si="22"/>
        <v>6</v>
      </c>
      <c r="Q154" s="40" t="str" cm="1">
        <f t="array" ref="Q154">IF(O154="","",INDEX($L$5:$L$31,O154))</f>
        <v>ord</v>
      </c>
      <c r="R154" s="22" t="str" cm="1">
        <f t="array" ref="R154">IF(P154="","",INDEX($N$5:$N$31,P154))</f>
        <v>scl</v>
      </c>
      <c r="S154" s="22" t="str">
        <f t="shared" si="16"/>
        <v>cmp_ord_scl</v>
      </c>
      <c r="T154" s="49" t="str">
        <f t="shared" si="17"/>
        <v>#' @rdname cmp_mmm_ccc</v>
      </c>
      <c r="U154" s="20" t="str">
        <f t="shared" si="18"/>
        <v>#' @export</v>
      </c>
      <c r="V154" s="21" t="str">
        <f t="shared" si="19"/>
        <v>cmp_ord_scl &lt;- function(x, ...) {cmp_mmm_ccc(x, 'ord', 'scl', ...)}</v>
      </c>
      <c r="W154" s="29" t="str">
        <f t="shared" si="20"/>
        <v>#' @rdname cmp_mmm_ccc
#' @export
cmp_ord_scl &lt;- function(x, ...) {cmp_mmm_ccc(x, 'ord', 'scl', ...)}</v>
      </c>
    </row>
    <row r="155" spans="15:23" hidden="1" x14ac:dyDescent="0.2">
      <c r="O155" s="40">
        <f t="shared" si="21"/>
        <v>19</v>
      </c>
      <c r="P155" s="22">
        <f t="shared" si="22"/>
        <v>7</v>
      </c>
      <c r="Q155" s="40" t="str" cm="1">
        <f t="array" ref="Q155">IF(O155="","",INDEX($L$5:$L$31,O155))</f>
        <v>ord</v>
      </c>
      <c r="R155" s="22" t="str" cm="1">
        <f t="array" ref="R155">IF(P155="","",INDEX($N$5:$N$31,P155))</f>
        <v>vec</v>
      </c>
      <c r="S155" s="22" t="str">
        <f t="shared" si="16"/>
        <v>cmp_ord_vec</v>
      </c>
      <c r="T155" s="49" t="str">
        <f t="shared" si="17"/>
        <v>#' @rdname cmp_mmm_ccc</v>
      </c>
      <c r="U155" s="20" t="str">
        <f t="shared" si="18"/>
        <v>#' @export</v>
      </c>
      <c r="V155" s="21" t="str">
        <f t="shared" si="19"/>
        <v>cmp_ord_vec &lt;- function(x, ...) {cmp_mmm_ccc(x, 'ord', 'vec', ...)}</v>
      </c>
      <c r="W155" s="29" t="str">
        <f t="shared" si="20"/>
        <v>#' @rdname cmp_mmm_ccc
#' @export
cmp_ord_vec &lt;- function(x, ...) {cmp_mmm_ccc(x, 'ord', 'vec', ...)}</v>
      </c>
    </row>
    <row r="156" spans="15:23" hidden="1" x14ac:dyDescent="0.2">
      <c r="O156" s="40">
        <f t="shared" si="21"/>
        <v>19</v>
      </c>
      <c r="P156" s="22">
        <f t="shared" si="22"/>
        <v>8</v>
      </c>
      <c r="Q156" s="40" t="str" cm="1">
        <f t="array" ref="Q156">IF(O156="","",INDEX($L$5:$L$31,O156))</f>
        <v>ord</v>
      </c>
      <c r="R156" s="22" t="str" cm="1">
        <f t="array" ref="R156">IF(P156="","",INDEX($N$5:$N$31,P156))</f>
        <v>vls</v>
      </c>
      <c r="S156" s="22" t="str">
        <f t="shared" si="16"/>
        <v>cmp_ord_vls</v>
      </c>
      <c r="T156" s="49" t="str">
        <f t="shared" si="17"/>
        <v>#' @rdname cmp_mmm_ccc</v>
      </c>
      <c r="U156" s="20" t="str">
        <f t="shared" si="18"/>
        <v>#' @export</v>
      </c>
      <c r="V156" s="21" t="str">
        <f t="shared" si="19"/>
        <v>cmp_ord_vls &lt;- function(x, ...) {cmp_mmm_ccc(x, 'ord', 'vls', ...)}</v>
      </c>
      <c r="W156" s="29" t="str">
        <f t="shared" si="20"/>
        <v>#' @rdname cmp_mmm_ccc
#' @export
cmp_ord_vls &lt;- function(x, ...) {cmp_mmm_ccc(x, 'ord', 'vls', ...)}</v>
      </c>
    </row>
    <row r="157" spans="15:23" hidden="1" x14ac:dyDescent="0.2">
      <c r="O157" s="40">
        <f t="shared" si="21"/>
        <v>20</v>
      </c>
      <c r="P157" s="22">
        <f t="shared" si="22"/>
        <v>1</v>
      </c>
      <c r="Q157" s="40" t="str" cm="1">
        <f t="array" ref="Q157">IF(O157="","",INDEX($L$5:$L$31,O157))</f>
        <v>pct</v>
      </c>
      <c r="R157" s="22" t="str" cm="1">
        <f t="array" ref="R157">IF(P157="","",INDEX($N$5:$N$31,P157))</f>
        <v>arr</v>
      </c>
      <c r="S157" s="22" t="str">
        <f t="shared" si="16"/>
        <v>cmp_pct_arr</v>
      </c>
      <c r="T157" s="49" t="str">
        <f t="shared" si="17"/>
        <v>#' @rdname cmp_mmm_ccc</v>
      </c>
      <c r="U157" s="20" t="str">
        <f t="shared" si="18"/>
        <v>#' @export</v>
      </c>
      <c r="V157" s="21" t="str">
        <f t="shared" si="19"/>
        <v>cmp_pct_arr &lt;- function(x, ...) {cmp_mmm_ccc(x, 'pct', 'arr', ...)}</v>
      </c>
      <c r="W157" s="29" t="str">
        <f t="shared" si="20"/>
        <v>#' @rdname cmp_mmm_ccc
#' @export
cmp_pct_arr &lt;- function(x, ...) {cmp_mmm_ccc(x, 'pct', 'arr', ...)}</v>
      </c>
    </row>
    <row r="158" spans="15:23" hidden="1" x14ac:dyDescent="0.2">
      <c r="O158" s="40">
        <f t="shared" si="21"/>
        <v>20</v>
      </c>
      <c r="P158" s="22">
        <f t="shared" si="22"/>
        <v>2</v>
      </c>
      <c r="Q158" s="40" t="str" cm="1">
        <f t="array" ref="Q158">IF(O158="","",INDEX($L$5:$L$31,O158))</f>
        <v>pct</v>
      </c>
      <c r="R158" s="22" t="str" cm="1">
        <f t="array" ref="R158">IF(P158="","",INDEX($N$5:$N$31,P158))</f>
        <v>dtf</v>
      </c>
      <c r="S158" s="22" t="str">
        <f t="shared" si="16"/>
        <v>cmp_pct_dtf</v>
      </c>
      <c r="T158" s="49" t="str">
        <f t="shared" si="17"/>
        <v>#' @rdname cmp_mmm_ccc</v>
      </c>
      <c r="U158" s="20" t="str">
        <f t="shared" si="18"/>
        <v>#' @export</v>
      </c>
      <c r="V158" s="21" t="str">
        <f t="shared" si="19"/>
        <v>cmp_pct_dtf &lt;- function(x, ...) {cmp_mmm_ccc(x, 'pct', 'dtf', ...)}</v>
      </c>
      <c r="W158" s="29" t="str">
        <f t="shared" si="20"/>
        <v>#' @rdname cmp_mmm_ccc
#' @export
cmp_pct_dtf &lt;- function(x, ...) {cmp_mmm_ccc(x, 'pct', 'dtf', ...)}</v>
      </c>
    </row>
    <row r="159" spans="15:23" hidden="1" x14ac:dyDescent="0.2">
      <c r="O159" s="40">
        <f t="shared" si="21"/>
        <v>20</v>
      </c>
      <c r="P159" s="22">
        <f t="shared" si="22"/>
        <v>3</v>
      </c>
      <c r="Q159" s="40" t="str" cm="1">
        <f t="array" ref="Q159">IF(O159="","",INDEX($L$5:$L$31,O159))</f>
        <v>pct</v>
      </c>
      <c r="R159" s="22" t="str" cm="1">
        <f t="array" ref="R159">IF(P159="","",INDEX($N$5:$N$31,P159))</f>
        <v>gen</v>
      </c>
      <c r="S159" s="22" t="str">
        <f t="shared" si="16"/>
        <v>cmp_pct_gen</v>
      </c>
      <c r="T159" s="49" t="str">
        <f t="shared" si="17"/>
        <v>#' @rdname cmp_mmm_ccc</v>
      </c>
      <c r="U159" s="20" t="str">
        <f t="shared" si="18"/>
        <v>#' @export</v>
      </c>
      <c r="V159" s="21" t="str">
        <f t="shared" si="19"/>
        <v>cmp_pct_gen &lt;- function(x, ...) {cmp_mmm_ccc(x, 'pct', 'gen', ...)}</v>
      </c>
      <c r="W159" s="29" t="str">
        <f t="shared" si="20"/>
        <v>#' @rdname cmp_mmm_ccc
#' @export
cmp_pct_gen &lt;- function(x, ...) {cmp_mmm_ccc(x, 'pct', 'gen', ...)}</v>
      </c>
    </row>
    <row r="160" spans="15:23" hidden="1" x14ac:dyDescent="0.2">
      <c r="O160" s="40">
        <f t="shared" si="21"/>
        <v>20</v>
      </c>
      <c r="P160" s="22">
        <f t="shared" si="22"/>
        <v>4</v>
      </c>
      <c r="Q160" s="40" t="str" cm="1">
        <f t="array" ref="Q160">IF(O160="","",INDEX($L$5:$L$31,O160))</f>
        <v>pct</v>
      </c>
      <c r="R160" s="22" t="str" cm="1">
        <f t="array" ref="R160">IF(P160="","",INDEX($N$5:$N$31,P160))</f>
        <v>mat</v>
      </c>
      <c r="S160" s="22" t="str">
        <f t="shared" si="16"/>
        <v>cmp_pct_mat</v>
      </c>
      <c r="T160" s="49" t="str">
        <f t="shared" si="17"/>
        <v>#' @rdname cmp_mmm_ccc</v>
      </c>
      <c r="U160" s="20" t="str">
        <f t="shared" si="18"/>
        <v>#' @export</v>
      </c>
      <c r="V160" s="21" t="str">
        <f t="shared" si="19"/>
        <v>cmp_pct_mat &lt;- function(x, ...) {cmp_mmm_ccc(x, 'pct', 'mat', ...)}</v>
      </c>
      <c r="W160" s="29" t="str">
        <f t="shared" si="20"/>
        <v>#' @rdname cmp_mmm_ccc
#' @export
cmp_pct_mat &lt;- function(x, ...) {cmp_mmm_ccc(x, 'pct', 'mat', ...)}</v>
      </c>
    </row>
    <row r="161" spans="15:23" hidden="1" x14ac:dyDescent="0.2">
      <c r="O161" s="40">
        <f t="shared" si="21"/>
        <v>20</v>
      </c>
      <c r="P161" s="22">
        <f t="shared" si="22"/>
        <v>5</v>
      </c>
      <c r="Q161" s="40" t="str" cm="1">
        <f t="array" ref="Q161">IF(O161="","",INDEX($L$5:$L$31,O161))</f>
        <v>pct</v>
      </c>
      <c r="R161" s="22" t="str" cm="1">
        <f t="array" ref="R161">IF(P161="","",INDEX($N$5:$N$31,P161))</f>
        <v>mvc</v>
      </c>
      <c r="S161" s="22" t="str">
        <f t="shared" si="16"/>
        <v>cmp_pct_mvc</v>
      </c>
      <c r="T161" s="49" t="str">
        <f t="shared" si="17"/>
        <v>#' @rdname cmp_mmm_ccc</v>
      </c>
      <c r="U161" s="20" t="str">
        <f t="shared" si="18"/>
        <v>#' @export</v>
      </c>
      <c r="V161" s="21" t="str">
        <f t="shared" si="19"/>
        <v>cmp_pct_mvc &lt;- function(x, ...) {cmp_mmm_ccc(x, 'pct', 'mvc', ...)}</v>
      </c>
      <c r="W161" s="29" t="str">
        <f t="shared" si="20"/>
        <v>#' @rdname cmp_mmm_ccc
#' @export
cmp_pct_mvc &lt;- function(x, ...) {cmp_mmm_ccc(x, 'pct', 'mvc', ...)}</v>
      </c>
    </row>
    <row r="162" spans="15:23" hidden="1" x14ac:dyDescent="0.2">
      <c r="O162" s="40">
        <f t="shared" si="21"/>
        <v>20</v>
      </c>
      <c r="P162" s="22">
        <f t="shared" si="22"/>
        <v>6</v>
      </c>
      <c r="Q162" s="40" t="str" cm="1">
        <f t="array" ref="Q162">IF(O162="","",INDEX($L$5:$L$31,O162))</f>
        <v>pct</v>
      </c>
      <c r="R162" s="22" t="str" cm="1">
        <f t="array" ref="R162">IF(P162="","",INDEX($N$5:$N$31,P162))</f>
        <v>scl</v>
      </c>
      <c r="S162" s="22" t="str">
        <f t="shared" si="16"/>
        <v>cmp_pct_scl</v>
      </c>
      <c r="T162" s="49" t="str">
        <f t="shared" si="17"/>
        <v>#' @rdname cmp_mmm_ccc</v>
      </c>
      <c r="U162" s="20" t="str">
        <f t="shared" si="18"/>
        <v>#' @export</v>
      </c>
      <c r="V162" s="21" t="str">
        <f t="shared" si="19"/>
        <v>cmp_pct_scl &lt;- function(x, ...) {cmp_mmm_ccc(x, 'pct', 'scl', ...)}</v>
      </c>
      <c r="W162" s="29" t="str">
        <f t="shared" si="20"/>
        <v>#' @rdname cmp_mmm_ccc
#' @export
cmp_pct_scl &lt;- function(x, ...) {cmp_mmm_ccc(x, 'pct', 'scl', ...)}</v>
      </c>
    </row>
    <row r="163" spans="15:23" hidden="1" x14ac:dyDescent="0.2">
      <c r="O163" s="40">
        <f t="shared" si="21"/>
        <v>20</v>
      </c>
      <c r="P163" s="22">
        <f t="shared" si="22"/>
        <v>7</v>
      </c>
      <c r="Q163" s="40" t="str" cm="1">
        <f t="array" ref="Q163">IF(O163="","",INDEX($L$5:$L$31,O163))</f>
        <v>pct</v>
      </c>
      <c r="R163" s="22" t="str" cm="1">
        <f t="array" ref="R163">IF(P163="","",INDEX($N$5:$N$31,P163))</f>
        <v>vec</v>
      </c>
      <c r="S163" s="22" t="str">
        <f t="shared" si="16"/>
        <v>cmp_pct_vec</v>
      </c>
      <c r="T163" s="49" t="str">
        <f t="shared" si="17"/>
        <v>#' @rdname cmp_mmm_ccc</v>
      </c>
      <c r="U163" s="20" t="str">
        <f t="shared" si="18"/>
        <v>#' @export</v>
      </c>
      <c r="V163" s="21" t="str">
        <f t="shared" si="19"/>
        <v>cmp_pct_vec &lt;- function(x, ...) {cmp_mmm_ccc(x, 'pct', 'vec', ...)}</v>
      </c>
      <c r="W163" s="29" t="str">
        <f t="shared" si="20"/>
        <v>#' @rdname cmp_mmm_ccc
#' @export
cmp_pct_vec &lt;- function(x, ...) {cmp_mmm_ccc(x, 'pct', 'vec', ...)}</v>
      </c>
    </row>
    <row r="164" spans="15:23" hidden="1" x14ac:dyDescent="0.2">
      <c r="O164" s="40">
        <f t="shared" si="21"/>
        <v>20</v>
      </c>
      <c r="P164" s="22">
        <f t="shared" si="22"/>
        <v>8</v>
      </c>
      <c r="Q164" s="40" t="str" cm="1">
        <f t="array" ref="Q164">IF(O164="","",INDEX($L$5:$L$31,O164))</f>
        <v>pct</v>
      </c>
      <c r="R164" s="22" t="str" cm="1">
        <f t="array" ref="R164">IF(P164="","",INDEX($N$5:$N$31,P164))</f>
        <v>vls</v>
      </c>
      <c r="S164" s="22" t="str">
        <f t="shared" si="16"/>
        <v>cmp_pct_vls</v>
      </c>
      <c r="T164" s="49" t="str">
        <f t="shared" si="17"/>
        <v>#' @rdname cmp_mmm_ccc</v>
      </c>
      <c r="U164" s="20" t="str">
        <f t="shared" si="18"/>
        <v>#' @export</v>
      </c>
      <c r="V164" s="21" t="str">
        <f t="shared" si="19"/>
        <v>cmp_pct_vls &lt;- function(x, ...) {cmp_mmm_ccc(x, 'pct', 'vls', ...)}</v>
      </c>
      <c r="W164" s="29" t="str">
        <f t="shared" si="20"/>
        <v>#' @rdname cmp_mmm_ccc
#' @export
cmp_pct_vls &lt;- function(x, ...) {cmp_mmm_ccc(x, 'pct', 'vls', ...)}</v>
      </c>
    </row>
    <row r="165" spans="15:23" hidden="1" x14ac:dyDescent="0.2">
      <c r="O165" s="40">
        <f t="shared" si="21"/>
        <v>21</v>
      </c>
      <c r="P165" s="22">
        <f t="shared" si="22"/>
        <v>1</v>
      </c>
      <c r="Q165" s="40" t="str" cm="1">
        <f t="array" ref="Q165">IF(O165="","",INDEX($L$5:$L$31,O165))</f>
        <v>pos</v>
      </c>
      <c r="R165" s="22" t="str" cm="1">
        <f t="array" ref="R165">IF(P165="","",INDEX($N$5:$N$31,P165))</f>
        <v>arr</v>
      </c>
      <c r="S165" s="22" t="str">
        <f t="shared" si="16"/>
        <v>cmp_pos_arr</v>
      </c>
      <c r="T165" s="49" t="str">
        <f t="shared" si="17"/>
        <v>#' @rdname cmp_mmm_ccc</v>
      </c>
      <c r="U165" s="20" t="str">
        <f t="shared" si="18"/>
        <v>#' @export</v>
      </c>
      <c r="V165" s="21" t="str">
        <f t="shared" si="19"/>
        <v>cmp_pos_arr &lt;- function(x, ...) {cmp_mmm_ccc(x, 'pos', 'arr', ...)}</v>
      </c>
      <c r="W165" s="29" t="str">
        <f t="shared" si="20"/>
        <v>#' @rdname cmp_mmm_ccc
#' @export
cmp_pos_arr &lt;- function(x, ...) {cmp_mmm_ccc(x, 'pos', 'arr', ...)}</v>
      </c>
    </row>
    <row r="166" spans="15:23" hidden="1" x14ac:dyDescent="0.2">
      <c r="O166" s="40">
        <f t="shared" si="21"/>
        <v>21</v>
      </c>
      <c r="P166" s="22">
        <f t="shared" si="22"/>
        <v>2</v>
      </c>
      <c r="Q166" s="40" t="str" cm="1">
        <f t="array" ref="Q166">IF(O166="","",INDEX($L$5:$L$31,O166))</f>
        <v>pos</v>
      </c>
      <c r="R166" s="22" t="str" cm="1">
        <f t="array" ref="R166">IF(P166="","",INDEX($N$5:$N$31,P166))</f>
        <v>dtf</v>
      </c>
      <c r="S166" s="22" t="str">
        <f t="shared" si="16"/>
        <v>cmp_pos_dtf</v>
      </c>
      <c r="T166" s="49" t="str">
        <f t="shared" si="17"/>
        <v>#' @rdname cmp_mmm_ccc</v>
      </c>
      <c r="U166" s="20" t="str">
        <f t="shared" si="18"/>
        <v>#' @export</v>
      </c>
      <c r="V166" s="21" t="str">
        <f t="shared" si="19"/>
        <v>cmp_pos_dtf &lt;- function(x, ...) {cmp_mmm_ccc(x, 'pos', 'dtf', ...)}</v>
      </c>
      <c r="W166" s="29" t="str">
        <f t="shared" si="20"/>
        <v>#' @rdname cmp_mmm_ccc
#' @export
cmp_pos_dtf &lt;- function(x, ...) {cmp_mmm_ccc(x, 'pos', 'dtf', ...)}</v>
      </c>
    </row>
    <row r="167" spans="15:23" hidden="1" x14ac:dyDescent="0.2">
      <c r="O167" s="40">
        <f t="shared" si="21"/>
        <v>21</v>
      </c>
      <c r="P167" s="22">
        <f t="shared" si="22"/>
        <v>3</v>
      </c>
      <c r="Q167" s="40" t="str" cm="1">
        <f t="array" ref="Q167">IF(O167="","",INDEX($L$5:$L$31,O167))</f>
        <v>pos</v>
      </c>
      <c r="R167" s="22" t="str" cm="1">
        <f t="array" ref="R167">IF(P167="","",INDEX($N$5:$N$31,P167))</f>
        <v>gen</v>
      </c>
      <c r="S167" s="22" t="str">
        <f t="shared" si="16"/>
        <v>cmp_pos_gen</v>
      </c>
      <c r="T167" s="49" t="str">
        <f t="shared" si="17"/>
        <v>#' @rdname cmp_mmm_ccc</v>
      </c>
      <c r="U167" s="20" t="str">
        <f t="shared" si="18"/>
        <v>#' @export</v>
      </c>
      <c r="V167" s="21" t="str">
        <f t="shared" si="19"/>
        <v>cmp_pos_gen &lt;- function(x, ...) {cmp_mmm_ccc(x, 'pos', 'gen', ...)}</v>
      </c>
      <c r="W167" s="29" t="str">
        <f t="shared" si="20"/>
        <v>#' @rdname cmp_mmm_ccc
#' @export
cmp_pos_gen &lt;- function(x, ...) {cmp_mmm_ccc(x, 'pos', 'gen', ...)}</v>
      </c>
    </row>
    <row r="168" spans="15:23" hidden="1" x14ac:dyDescent="0.2">
      <c r="O168" s="40">
        <f t="shared" si="21"/>
        <v>21</v>
      </c>
      <c r="P168" s="22">
        <f t="shared" si="22"/>
        <v>4</v>
      </c>
      <c r="Q168" s="40" t="str" cm="1">
        <f t="array" ref="Q168">IF(O168="","",INDEX($L$5:$L$31,O168))</f>
        <v>pos</v>
      </c>
      <c r="R168" s="22" t="str" cm="1">
        <f t="array" ref="R168">IF(P168="","",INDEX($N$5:$N$31,P168))</f>
        <v>mat</v>
      </c>
      <c r="S168" s="22" t="str">
        <f t="shared" si="16"/>
        <v>cmp_pos_mat</v>
      </c>
      <c r="T168" s="49" t="str">
        <f t="shared" si="17"/>
        <v>#' @rdname cmp_mmm_ccc</v>
      </c>
      <c r="U168" s="20" t="str">
        <f t="shared" si="18"/>
        <v>#' @export</v>
      </c>
      <c r="V168" s="21" t="str">
        <f t="shared" si="19"/>
        <v>cmp_pos_mat &lt;- function(x, ...) {cmp_mmm_ccc(x, 'pos', 'mat', ...)}</v>
      </c>
      <c r="W168" s="29" t="str">
        <f t="shared" si="20"/>
        <v>#' @rdname cmp_mmm_ccc
#' @export
cmp_pos_mat &lt;- function(x, ...) {cmp_mmm_ccc(x, 'pos', 'mat', ...)}</v>
      </c>
    </row>
    <row r="169" spans="15:23" hidden="1" x14ac:dyDescent="0.2">
      <c r="O169" s="40">
        <f t="shared" si="21"/>
        <v>21</v>
      </c>
      <c r="P169" s="22">
        <f t="shared" si="22"/>
        <v>5</v>
      </c>
      <c r="Q169" s="40" t="str" cm="1">
        <f t="array" ref="Q169">IF(O169="","",INDEX($L$5:$L$31,O169))</f>
        <v>pos</v>
      </c>
      <c r="R169" s="22" t="str" cm="1">
        <f t="array" ref="R169">IF(P169="","",INDEX($N$5:$N$31,P169))</f>
        <v>mvc</v>
      </c>
      <c r="S169" s="22" t="str">
        <f t="shared" si="16"/>
        <v>cmp_pos_mvc</v>
      </c>
      <c r="T169" s="49" t="str">
        <f t="shared" si="17"/>
        <v>#' @rdname cmp_mmm_ccc</v>
      </c>
      <c r="U169" s="20" t="str">
        <f t="shared" si="18"/>
        <v>#' @export</v>
      </c>
      <c r="V169" s="21" t="str">
        <f t="shared" si="19"/>
        <v>cmp_pos_mvc &lt;- function(x, ...) {cmp_mmm_ccc(x, 'pos', 'mvc', ...)}</v>
      </c>
      <c r="W169" s="29" t="str">
        <f t="shared" si="20"/>
        <v>#' @rdname cmp_mmm_ccc
#' @export
cmp_pos_mvc &lt;- function(x, ...) {cmp_mmm_ccc(x, 'pos', 'mvc', ...)}</v>
      </c>
    </row>
    <row r="170" spans="15:23" hidden="1" x14ac:dyDescent="0.2">
      <c r="O170" s="40">
        <f t="shared" si="21"/>
        <v>21</v>
      </c>
      <c r="P170" s="22">
        <f t="shared" si="22"/>
        <v>6</v>
      </c>
      <c r="Q170" s="40" t="str" cm="1">
        <f t="array" ref="Q170">IF(O170="","",INDEX($L$5:$L$31,O170))</f>
        <v>pos</v>
      </c>
      <c r="R170" s="22" t="str" cm="1">
        <f t="array" ref="R170">IF(P170="","",INDEX($N$5:$N$31,P170))</f>
        <v>scl</v>
      </c>
      <c r="S170" s="22" t="str">
        <f t="shared" si="16"/>
        <v>cmp_pos_scl</v>
      </c>
      <c r="T170" s="49" t="str">
        <f t="shared" si="17"/>
        <v>#' @rdname cmp_mmm_ccc</v>
      </c>
      <c r="U170" s="20" t="str">
        <f t="shared" si="18"/>
        <v>#' @export</v>
      </c>
      <c r="V170" s="21" t="str">
        <f t="shared" si="19"/>
        <v>cmp_pos_scl &lt;- function(x, ...) {cmp_mmm_ccc(x, 'pos', 'scl', ...)}</v>
      </c>
      <c r="W170" s="29" t="str">
        <f t="shared" si="20"/>
        <v>#' @rdname cmp_mmm_ccc
#' @export
cmp_pos_scl &lt;- function(x, ...) {cmp_mmm_ccc(x, 'pos', 'scl', ...)}</v>
      </c>
    </row>
    <row r="171" spans="15:23" hidden="1" x14ac:dyDescent="0.2">
      <c r="O171" s="40">
        <f t="shared" si="21"/>
        <v>21</v>
      </c>
      <c r="P171" s="22">
        <f t="shared" si="22"/>
        <v>7</v>
      </c>
      <c r="Q171" s="40" t="str" cm="1">
        <f t="array" ref="Q171">IF(O171="","",INDEX($L$5:$L$31,O171))</f>
        <v>pos</v>
      </c>
      <c r="R171" s="22" t="str" cm="1">
        <f t="array" ref="R171">IF(P171="","",INDEX($N$5:$N$31,P171))</f>
        <v>vec</v>
      </c>
      <c r="S171" s="22" t="str">
        <f t="shared" si="16"/>
        <v>cmp_pos_vec</v>
      </c>
      <c r="T171" s="49" t="str">
        <f t="shared" si="17"/>
        <v>#' @rdname cmp_mmm_ccc</v>
      </c>
      <c r="U171" s="20" t="str">
        <f t="shared" si="18"/>
        <v>#' @export</v>
      </c>
      <c r="V171" s="21" t="str">
        <f t="shared" si="19"/>
        <v>cmp_pos_vec &lt;- function(x, ...) {cmp_mmm_ccc(x, 'pos', 'vec', ...)}</v>
      </c>
      <c r="W171" s="29" t="str">
        <f t="shared" si="20"/>
        <v>#' @rdname cmp_mmm_ccc
#' @export
cmp_pos_vec &lt;- function(x, ...) {cmp_mmm_ccc(x, 'pos', 'vec', ...)}</v>
      </c>
    </row>
    <row r="172" spans="15:23" hidden="1" x14ac:dyDescent="0.2">
      <c r="O172" s="40">
        <f t="shared" si="21"/>
        <v>21</v>
      </c>
      <c r="P172" s="22">
        <f t="shared" si="22"/>
        <v>8</v>
      </c>
      <c r="Q172" s="40" t="str" cm="1">
        <f t="array" ref="Q172">IF(O172="","",INDEX($L$5:$L$31,O172))</f>
        <v>pos</v>
      </c>
      <c r="R172" s="22" t="str" cm="1">
        <f t="array" ref="R172">IF(P172="","",INDEX($N$5:$N$31,P172))</f>
        <v>vls</v>
      </c>
      <c r="S172" s="22" t="str">
        <f t="shared" si="16"/>
        <v>cmp_pos_vls</v>
      </c>
      <c r="T172" s="49" t="str">
        <f t="shared" si="17"/>
        <v>#' @rdname cmp_mmm_ccc</v>
      </c>
      <c r="U172" s="20" t="str">
        <f t="shared" si="18"/>
        <v>#' @export</v>
      </c>
      <c r="V172" s="21" t="str">
        <f t="shared" si="19"/>
        <v>cmp_pos_vls &lt;- function(x, ...) {cmp_mmm_ccc(x, 'pos', 'vls', ...)}</v>
      </c>
      <c r="W172" s="29" t="str">
        <f t="shared" si="20"/>
        <v>#' @rdname cmp_mmm_ccc
#' @export
cmp_pos_vls &lt;- function(x, ...) {cmp_mmm_ccc(x, 'pos', 'vls', ...)}</v>
      </c>
    </row>
    <row r="173" spans="15:23" hidden="1" x14ac:dyDescent="0.2">
      <c r="O173" s="40">
        <f t="shared" si="21"/>
        <v>22</v>
      </c>
      <c r="P173" s="22">
        <f t="shared" si="22"/>
        <v>1</v>
      </c>
      <c r="Q173" s="40" t="str" cm="1">
        <f t="array" ref="Q173">IF(O173="","",INDEX($L$5:$L$31,O173))</f>
        <v>ppn</v>
      </c>
      <c r="R173" s="22" t="str" cm="1">
        <f t="array" ref="R173">IF(P173="","",INDEX($N$5:$N$31,P173))</f>
        <v>arr</v>
      </c>
      <c r="S173" s="22" t="str">
        <f t="shared" si="16"/>
        <v>cmp_ppn_arr</v>
      </c>
      <c r="T173" s="49" t="str">
        <f t="shared" si="17"/>
        <v>#' @rdname cmp_mmm_ccc</v>
      </c>
      <c r="U173" s="20" t="str">
        <f t="shared" si="18"/>
        <v>#' @export</v>
      </c>
      <c r="V173" s="21" t="str">
        <f t="shared" si="19"/>
        <v>cmp_ppn_arr &lt;- function(x, ...) {cmp_mmm_ccc(x, 'ppn', 'arr', ...)}</v>
      </c>
      <c r="W173" s="29" t="str">
        <f t="shared" si="20"/>
        <v>#' @rdname cmp_mmm_ccc
#' @export
cmp_ppn_arr &lt;- function(x, ...) {cmp_mmm_ccc(x, 'ppn', 'arr', ...)}</v>
      </c>
    </row>
    <row r="174" spans="15:23" hidden="1" x14ac:dyDescent="0.2">
      <c r="O174" s="40">
        <f t="shared" si="21"/>
        <v>22</v>
      </c>
      <c r="P174" s="22">
        <f t="shared" si="22"/>
        <v>2</v>
      </c>
      <c r="Q174" s="40" t="str" cm="1">
        <f t="array" ref="Q174">IF(O174="","",INDEX($L$5:$L$31,O174))</f>
        <v>ppn</v>
      </c>
      <c r="R174" s="22" t="str" cm="1">
        <f t="array" ref="R174">IF(P174="","",INDEX($N$5:$N$31,P174))</f>
        <v>dtf</v>
      </c>
      <c r="S174" s="22" t="str">
        <f t="shared" si="16"/>
        <v>cmp_ppn_dtf</v>
      </c>
      <c r="T174" s="49" t="str">
        <f t="shared" si="17"/>
        <v>#' @rdname cmp_mmm_ccc</v>
      </c>
      <c r="U174" s="20" t="str">
        <f t="shared" si="18"/>
        <v>#' @export</v>
      </c>
      <c r="V174" s="21" t="str">
        <f t="shared" si="19"/>
        <v>cmp_ppn_dtf &lt;- function(x, ...) {cmp_mmm_ccc(x, 'ppn', 'dtf', ...)}</v>
      </c>
      <c r="W174" s="29" t="str">
        <f t="shared" si="20"/>
        <v>#' @rdname cmp_mmm_ccc
#' @export
cmp_ppn_dtf &lt;- function(x, ...) {cmp_mmm_ccc(x, 'ppn', 'dtf', ...)}</v>
      </c>
    </row>
    <row r="175" spans="15:23" hidden="1" x14ac:dyDescent="0.2">
      <c r="O175" s="40">
        <f t="shared" si="21"/>
        <v>22</v>
      </c>
      <c r="P175" s="22">
        <f t="shared" si="22"/>
        <v>3</v>
      </c>
      <c r="Q175" s="40" t="str" cm="1">
        <f t="array" ref="Q175">IF(O175="","",INDEX($L$5:$L$31,O175))</f>
        <v>ppn</v>
      </c>
      <c r="R175" s="22" t="str" cm="1">
        <f t="array" ref="R175">IF(P175="","",INDEX($N$5:$N$31,P175))</f>
        <v>gen</v>
      </c>
      <c r="S175" s="22" t="str">
        <f t="shared" si="16"/>
        <v>cmp_ppn_gen</v>
      </c>
      <c r="T175" s="49" t="str">
        <f t="shared" si="17"/>
        <v>#' @rdname cmp_mmm_ccc</v>
      </c>
      <c r="U175" s="20" t="str">
        <f t="shared" si="18"/>
        <v>#' @export</v>
      </c>
      <c r="V175" s="21" t="str">
        <f t="shared" si="19"/>
        <v>cmp_ppn_gen &lt;- function(x, ...) {cmp_mmm_ccc(x, 'ppn', 'gen', ...)}</v>
      </c>
      <c r="W175" s="29" t="str">
        <f t="shared" si="20"/>
        <v>#' @rdname cmp_mmm_ccc
#' @export
cmp_ppn_gen &lt;- function(x, ...) {cmp_mmm_ccc(x, 'ppn', 'gen', ...)}</v>
      </c>
    </row>
    <row r="176" spans="15:23" hidden="1" x14ac:dyDescent="0.2">
      <c r="O176" s="40">
        <f t="shared" si="21"/>
        <v>22</v>
      </c>
      <c r="P176" s="22">
        <f t="shared" si="22"/>
        <v>4</v>
      </c>
      <c r="Q176" s="40" t="str" cm="1">
        <f t="array" ref="Q176">IF(O176="","",INDEX($L$5:$L$31,O176))</f>
        <v>ppn</v>
      </c>
      <c r="R176" s="22" t="str" cm="1">
        <f t="array" ref="R176">IF(P176="","",INDEX($N$5:$N$31,P176))</f>
        <v>mat</v>
      </c>
      <c r="S176" s="22" t="str">
        <f t="shared" si="16"/>
        <v>cmp_ppn_mat</v>
      </c>
      <c r="T176" s="49" t="str">
        <f t="shared" si="17"/>
        <v>#' @rdname cmp_mmm_ccc</v>
      </c>
      <c r="U176" s="20" t="str">
        <f t="shared" si="18"/>
        <v>#' @export</v>
      </c>
      <c r="V176" s="21" t="str">
        <f t="shared" si="19"/>
        <v>cmp_ppn_mat &lt;- function(x, ...) {cmp_mmm_ccc(x, 'ppn', 'mat', ...)}</v>
      </c>
      <c r="W176" s="29" t="str">
        <f t="shared" si="20"/>
        <v>#' @rdname cmp_mmm_ccc
#' @export
cmp_ppn_mat &lt;- function(x, ...) {cmp_mmm_ccc(x, 'ppn', 'mat', ...)}</v>
      </c>
    </row>
    <row r="177" spans="15:23" hidden="1" x14ac:dyDescent="0.2">
      <c r="O177" s="40">
        <f t="shared" si="21"/>
        <v>22</v>
      </c>
      <c r="P177" s="22">
        <f t="shared" si="22"/>
        <v>5</v>
      </c>
      <c r="Q177" s="40" t="str" cm="1">
        <f t="array" ref="Q177">IF(O177="","",INDEX($L$5:$L$31,O177))</f>
        <v>ppn</v>
      </c>
      <c r="R177" s="22" t="str" cm="1">
        <f t="array" ref="R177">IF(P177="","",INDEX($N$5:$N$31,P177))</f>
        <v>mvc</v>
      </c>
      <c r="S177" s="22" t="str">
        <f t="shared" si="16"/>
        <v>cmp_ppn_mvc</v>
      </c>
      <c r="T177" s="49" t="str">
        <f t="shared" si="17"/>
        <v>#' @rdname cmp_mmm_ccc</v>
      </c>
      <c r="U177" s="20" t="str">
        <f t="shared" si="18"/>
        <v>#' @export</v>
      </c>
      <c r="V177" s="21" t="str">
        <f t="shared" si="19"/>
        <v>cmp_ppn_mvc &lt;- function(x, ...) {cmp_mmm_ccc(x, 'ppn', 'mvc', ...)}</v>
      </c>
      <c r="W177" s="29" t="str">
        <f t="shared" si="20"/>
        <v>#' @rdname cmp_mmm_ccc
#' @export
cmp_ppn_mvc &lt;- function(x, ...) {cmp_mmm_ccc(x, 'ppn', 'mvc', ...)}</v>
      </c>
    </row>
    <row r="178" spans="15:23" hidden="1" x14ac:dyDescent="0.2">
      <c r="O178" s="40">
        <f t="shared" si="21"/>
        <v>22</v>
      </c>
      <c r="P178" s="22">
        <f t="shared" si="22"/>
        <v>6</v>
      </c>
      <c r="Q178" s="40" t="str" cm="1">
        <f t="array" ref="Q178">IF(O178="","",INDEX($L$5:$L$31,O178))</f>
        <v>ppn</v>
      </c>
      <c r="R178" s="22" t="str" cm="1">
        <f t="array" ref="R178">IF(P178="","",INDEX($N$5:$N$31,P178))</f>
        <v>scl</v>
      </c>
      <c r="S178" s="22" t="str">
        <f t="shared" si="16"/>
        <v>cmp_ppn_scl</v>
      </c>
      <c r="T178" s="49" t="str">
        <f t="shared" si="17"/>
        <v>#' @rdname cmp_mmm_ccc</v>
      </c>
      <c r="U178" s="20" t="str">
        <f t="shared" si="18"/>
        <v>#' @export</v>
      </c>
      <c r="V178" s="21" t="str">
        <f t="shared" si="19"/>
        <v>cmp_ppn_scl &lt;- function(x, ...) {cmp_mmm_ccc(x, 'ppn', 'scl', ...)}</v>
      </c>
      <c r="W178" s="29" t="str">
        <f t="shared" si="20"/>
        <v>#' @rdname cmp_mmm_ccc
#' @export
cmp_ppn_scl &lt;- function(x, ...) {cmp_mmm_ccc(x, 'ppn', 'scl', ...)}</v>
      </c>
    </row>
    <row r="179" spans="15:23" hidden="1" x14ac:dyDescent="0.2">
      <c r="O179" s="40">
        <f t="shared" si="21"/>
        <v>22</v>
      </c>
      <c r="P179" s="22">
        <f t="shared" si="22"/>
        <v>7</v>
      </c>
      <c r="Q179" s="40" t="str" cm="1">
        <f t="array" ref="Q179">IF(O179="","",INDEX($L$5:$L$31,O179))</f>
        <v>ppn</v>
      </c>
      <c r="R179" s="22" t="str" cm="1">
        <f t="array" ref="R179">IF(P179="","",INDEX($N$5:$N$31,P179))</f>
        <v>vec</v>
      </c>
      <c r="S179" s="22" t="str">
        <f t="shared" si="16"/>
        <v>cmp_ppn_vec</v>
      </c>
      <c r="T179" s="49" t="str">
        <f t="shared" si="17"/>
        <v>#' @rdname cmp_mmm_ccc</v>
      </c>
      <c r="U179" s="20" t="str">
        <f t="shared" si="18"/>
        <v>#' @export</v>
      </c>
      <c r="V179" s="21" t="str">
        <f t="shared" si="19"/>
        <v>cmp_ppn_vec &lt;- function(x, ...) {cmp_mmm_ccc(x, 'ppn', 'vec', ...)}</v>
      </c>
      <c r="W179" s="29" t="str">
        <f t="shared" si="20"/>
        <v>#' @rdname cmp_mmm_ccc
#' @export
cmp_ppn_vec &lt;- function(x, ...) {cmp_mmm_ccc(x, 'ppn', 'vec', ...)}</v>
      </c>
    </row>
    <row r="180" spans="15:23" hidden="1" x14ac:dyDescent="0.2">
      <c r="O180" s="40">
        <f t="shared" si="21"/>
        <v>22</v>
      </c>
      <c r="P180" s="22">
        <f t="shared" si="22"/>
        <v>8</v>
      </c>
      <c r="Q180" s="40" t="str" cm="1">
        <f t="array" ref="Q180">IF(O180="","",INDEX($L$5:$L$31,O180))</f>
        <v>ppn</v>
      </c>
      <c r="R180" s="22" t="str" cm="1">
        <f t="array" ref="R180">IF(P180="","",INDEX($N$5:$N$31,P180))</f>
        <v>vls</v>
      </c>
      <c r="S180" s="22" t="str">
        <f t="shared" si="16"/>
        <v>cmp_ppn_vls</v>
      </c>
      <c r="T180" s="49" t="str">
        <f t="shared" si="17"/>
        <v>#' @rdname cmp_mmm_ccc</v>
      </c>
      <c r="U180" s="20" t="str">
        <f t="shared" si="18"/>
        <v>#' @export</v>
      </c>
      <c r="V180" s="21" t="str">
        <f t="shared" si="19"/>
        <v>cmp_ppn_vls &lt;- function(x, ...) {cmp_mmm_ccc(x, 'ppn', 'vls', ...)}</v>
      </c>
      <c r="W180" s="29" t="str">
        <f t="shared" si="20"/>
        <v>#' @rdname cmp_mmm_ccc
#' @export
cmp_ppn_vls &lt;- function(x, ...) {cmp_mmm_ccc(x, 'ppn', 'vls', ...)}</v>
      </c>
    </row>
    <row r="181" spans="15:23" hidden="1" x14ac:dyDescent="0.2">
      <c r="O181" s="40">
        <f t="shared" si="21"/>
        <v>23</v>
      </c>
      <c r="P181" s="22">
        <f t="shared" si="22"/>
        <v>1</v>
      </c>
      <c r="Q181" s="40" t="str" cm="1">
        <f t="array" ref="Q181">IF(O181="","",INDEX($L$5:$L$31,O181))</f>
        <v>psw</v>
      </c>
      <c r="R181" s="22" t="str" cm="1">
        <f t="array" ref="R181">IF(P181="","",INDEX($N$5:$N$31,P181))</f>
        <v>arr</v>
      </c>
      <c r="S181" s="22" t="str">
        <f t="shared" si="16"/>
        <v>cmp_psw_arr</v>
      </c>
      <c r="T181" s="49" t="str">
        <f t="shared" si="17"/>
        <v>#' @rdname cmp_mmm_ccc</v>
      </c>
      <c r="U181" s="20" t="str">
        <f t="shared" si="18"/>
        <v>#' @export</v>
      </c>
      <c r="V181" s="21" t="str">
        <f t="shared" si="19"/>
        <v>cmp_psw_arr &lt;- function(x, ...) {cmp_mmm_ccc(x, 'psw', 'arr', ...)}</v>
      </c>
      <c r="W181" s="29" t="str">
        <f t="shared" si="20"/>
        <v>#' @rdname cmp_mmm_ccc
#' @export
cmp_psw_arr &lt;- function(x, ...) {cmp_mmm_ccc(x, 'psw', 'arr', ...)}</v>
      </c>
    </row>
    <row r="182" spans="15:23" hidden="1" x14ac:dyDescent="0.2">
      <c r="O182" s="40">
        <f t="shared" si="21"/>
        <v>23</v>
      </c>
      <c r="P182" s="22">
        <f t="shared" si="22"/>
        <v>2</v>
      </c>
      <c r="Q182" s="40" t="str" cm="1">
        <f t="array" ref="Q182">IF(O182="","",INDEX($L$5:$L$31,O182))</f>
        <v>psw</v>
      </c>
      <c r="R182" s="22" t="str" cm="1">
        <f t="array" ref="R182">IF(P182="","",INDEX($N$5:$N$31,P182))</f>
        <v>dtf</v>
      </c>
      <c r="S182" s="22" t="str">
        <f t="shared" si="16"/>
        <v>cmp_psw_dtf</v>
      </c>
      <c r="T182" s="49" t="str">
        <f t="shared" si="17"/>
        <v>#' @rdname cmp_mmm_ccc</v>
      </c>
      <c r="U182" s="20" t="str">
        <f t="shared" si="18"/>
        <v>#' @export</v>
      </c>
      <c r="V182" s="21" t="str">
        <f t="shared" si="19"/>
        <v>cmp_psw_dtf &lt;- function(x, ...) {cmp_mmm_ccc(x, 'psw', 'dtf', ...)}</v>
      </c>
      <c r="W182" s="29" t="str">
        <f t="shared" si="20"/>
        <v>#' @rdname cmp_mmm_ccc
#' @export
cmp_psw_dtf &lt;- function(x, ...) {cmp_mmm_ccc(x, 'psw', 'dtf', ...)}</v>
      </c>
    </row>
    <row r="183" spans="15:23" hidden="1" x14ac:dyDescent="0.2">
      <c r="O183" s="40">
        <f t="shared" si="21"/>
        <v>23</v>
      </c>
      <c r="P183" s="22">
        <f t="shared" si="22"/>
        <v>3</v>
      </c>
      <c r="Q183" s="40" t="str" cm="1">
        <f t="array" ref="Q183">IF(O183="","",INDEX($L$5:$L$31,O183))</f>
        <v>psw</v>
      </c>
      <c r="R183" s="22" t="str" cm="1">
        <f t="array" ref="R183">IF(P183="","",INDEX($N$5:$N$31,P183))</f>
        <v>gen</v>
      </c>
      <c r="S183" s="22" t="str">
        <f t="shared" si="16"/>
        <v>cmp_psw_gen</v>
      </c>
      <c r="T183" s="49" t="str">
        <f t="shared" si="17"/>
        <v>#' @rdname cmp_mmm_ccc</v>
      </c>
      <c r="U183" s="20" t="str">
        <f t="shared" si="18"/>
        <v>#' @export</v>
      </c>
      <c r="V183" s="21" t="str">
        <f t="shared" si="19"/>
        <v>cmp_psw_gen &lt;- function(x, ...) {cmp_mmm_ccc(x, 'psw', 'gen', ...)}</v>
      </c>
      <c r="W183" s="29" t="str">
        <f t="shared" si="20"/>
        <v>#' @rdname cmp_mmm_ccc
#' @export
cmp_psw_gen &lt;- function(x, ...) {cmp_mmm_ccc(x, 'psw', 'gen', ...)}</v>
      </c>
    </row>
    <row r="184" spans="15:23" hidden="1" x14ac:dyDescent="0.2">
      <c r="O184" s="40">
        <f t="shared" si="21"/>
        <v>23</v>
      </c>
      <c r="P184" s="22">
        <f t="shared" si="22"/>
        <v>4</v>
      </c>
      <c r="Q184" s="40" t="str" cm="1">
        <f t="array" ref="Q184">IF(O184="","",INDEX($L$5:$L$31,O184))</f>
        <v>psw</v>
      </c>
      <c r="R184" s="22" t="str" cm="1">
        <f t="array" ref="R184">IF(P184="","",INDEX($N$5:$N$31,P184))</f>
        <v>mat</v>
      </c>
      <c r="S184" s="22" t="str">
        <f t="shared" si="16"/>
        <v>cmp_psw_mat</v>
      </c>
      <c r="T184" s="49" t="str">
        <f t="shared" si="17"/>
        <v>#' @rdname cmp_mmm_ccc</v>
      </c>
      <c r="U184" s="20" t="str">
        <f t="shared" si="18"/>
        <v>#' @export</v>
      </c>
      <c r="V184" s="21" t="str">
        <f t="shared" si="19"/>
        <v>cmp_psw_mat &lt;- function(x, ...) {cmp_mmm_ccc(x, 'psw', 'mat', ...)}</v>
      </c>
      <c r="W184" s="29" t="str">
        <f t="shared" si="20"/>
        <v>#' @rdname cmp_mmm_ccc
#' @export
cmp_psw_mat &lt;- function(x, ...) {cmp_mmm_ccc(x, 'psw', 'mat', ...)}</v>
      </c>
    </row>
    <row r="185" spans="15:23" hidden="1" x14ac:dyDescent="0.2">
      <c r="O185" s="40">
        <f t="shared" si="21"/>
        <v>23</v>
      </c>
      <c r="P185" s="22">
        <f t="shared" si="22"/>
        <v>5</v>
      </c>
      <c r="Q185" s="40" t="str" cm="1">
        <f t="array" ref="Q185">IF(O185="","",INDEX($L$5:$L$31,O185))</f>
        <v>psw</v>
      </c>
      <c r="R185" s="22" t="str" cm="1">
        <f t="array" ref="R185">IF(P185="","",INDEX($N$5:$N$31,P185))</f>
        <v>mvc</v>
      </c>
      <c r="S185" s="22" t="str">
        <f t="shared" si="16"/>
        <v>cmp_psw_mvc</v>
      </c>
      <c r="T185" s="49" t="str">
        <f t="shared" si="17"/>
        <v>#' @rdname cmp_mmm_ccc</v>
      </c>
      <c r="U185" s="20" t="str">
        <f t="shared" si="18"/>
        <v>#' @export</v>
      </c>
      <c r="V185" s="21" t="str">
        <f t="shared" si="19"/>
        <v>cmp_psw_mvc &lt;- function(x, ...) {cmp_mmm_ccc(x, 'psw', 'mvc', ...)}</v>
      </c>
      <c r="W185" s="29" t="str">
        <f t="shared" si="20"/>
        <v>#' @rdname cmp_mmm_ccc
#' @export
cmp_psw_mvc &lt;- function(x, ...) {cmp_mmm_ccc(x, 'psw', 'mvc', ...)}</v>
      </c>
    </row>
    <row r="186" spans="15:23" hidden="1" x14ac:dyDescent="0.2">
      <c r="O186" s="40">
        <f t="shared" si="21"/>
        <v>23</v>
      </c>
      <c r="P186" s="22">
        <f t="shared" si="22"/>
        <v>6</v>
      </c>
      <c r="Q186" s="40" t="str" cm="1">
        <f t="array" ref="Q186">IF(O186="","",INDEX($L$5:$L$31,O186))</f>
        <v>psw</v>
      </c>
      <c r="R186" s="22" t="str" cm="1">
        <f t="array" ref="R186">IF(P186="","",INDEX($N$5:$N$31,P186))</f>
        <v>scl</v>
      </c>
      <c r="S186" s="22" t="str">
        <f t="shared" si="16"/>
        <v>cmp_psw_scl</v>
      </c>
      <c r="T186" s="49" t="str">
        <f t="shared" si="17"/>
        <v>#' @rdname cmp_mmm_ccc</v>
      </c>
      <c r="U186" s="20" t="str">
        <f t="shared" si="18"/>
        <v>#' @export</v>
      </c>
      <c r="V186" s="21" t="str">
        <f t="shared" si="19"/>
        <v>cmp_psw_scl &lt;- function(x, ...) {cmp_mmm_ccc(x, 'psw', 'scl', ...)}</v>
      </c>
      <c r="W186" s="29" t="str">
        <f t="shared" si="20"/>
        <v>#' @rdname cmp_mmm_ccc
#' @export
cmp_psw_scl &lt;- function(x, ...) {cmp_mmm_ccc(x, 'psw', 'scl', ...)}</v>
      </c>
    </row>
    <row r="187" spans="15:23" hidden="1" x14ac:dyDescent="0.2">
      <c r="O187" s="40">
        <f t="shared" si="21"/>
        <v>23</v>
      </c>
      <c r="P187" s="22">
        <f t="shared" si="22"/>
        <v>7</v>
      </c>
      <c r="Q187" s="40" t="str" cm="1">
        <f t="array" ref="Q187">IF(O187="","",INDEX($L$5:$L$31,O187))</f>
        <v>psw</v>
      </c>
      <c r="R187" s="22" t="str" cm="1">
        <f t="array" ref="R187">IF(P187="","",INDEX($N$5:$N$31,P187))</f>
        <v>vec</v>
      </c>
      <c r="S187" s="22" t="str">
        <f t="shared" si="16"/>
        <v>cmp_psw_vec</v>
      </c>
      <c r="T187" s="49" t="str">
        <f t="shared" si="17"/>
        <v>#' @rdname cmp_mmm_ccc</v>
      </c>
      <c r="U187" s="20" t="str">
        <f t="shared" si="18"/>
        <v>#' @export</v>
      </c>
      <c r="V187" s="21" t="str">
        <f t="shared" si="19"/>
        <v>cmp_psw_vec &lt;- function(x, ...) {cmp_mmm_ccc(x, 'psw', 'vec', ...)}</v>
      </c>
      <c r="W187" s="29" t="str">
        <f t="shared" si="20"/>
        <v>#' @rdname cmp_mmm_ccc
#' @export
cmp_psw_vec &lt;- function(x, ...) {cmp_mmm_ccc(x, 'psw', 'vec', ...)}</v>
      </c>
    </row>
    <row r="188" spans="15:23" hidden="1" x14ac:dyDescent="0.2">
      <c r="O188" s="40">
        <f t="shared" si="21"/>
        <v>23</v>
      </c>
      <c r="P188" s="22">
        <f t="shared" si="22"/>
        <v>8</v>
      </c>
      <c r="Q188" s="40" t="str" cm="1">
        <f t="array" ref="Q188">IF(O188="","",INDEX($L$5:$L$31,O188))</f>
        <v>psw</v>
      </c>
      <c r="R188" s="22" t="str" cm="1">
        <f t="array" ref="R188">IF(P188="","",INDEX($N$5:$N$31,P188))</f>
        <v>vls</v>
      </c>
      <c r="S188" s="22" t="str">
        <f t="shared" si="16"/>
        <v>cmp_psw_vls</v>
      </c>
      <c r="T188" s="49" t="str">
        <f t="shared" si="17"/>
        <v>#' @rdname cmp_mmm_ccc</v>
      </c>
      <c r="U188" s="20" t="str">
        <f t="shared" si="18"/>
        <v>#' @export</v>
      </c>
      <c r="V188" s="21" t="str">
        <f t="shared" si="19"/>
        <v>cmp_psw_vls &lt;- function(x, ...) {cmp_mmm_ccc(x, 'psw', 'vls', ...)}</v>
      </c>
      <c r="W188" s="29" t="str">
        <f t="shared" si="20"/>
        <v>#' @rdname cmp_mmm_ccc
#' @export
cmp_psw_vls &lt;- function(x, ...) {cmp_mmm_ccc(x, 'psw', 'vls', ...)}</v>
      </c>
    </row>
    <row r="189" spans="15:23" hidden="1" x14ac:dyDescent="0.2">
      <c r="O189" s="40">
        <f t="shared" si="21"/>
        <v>24</v>
      </c>
      <c r="P189" s="22">
        <f t="shared" si="22"/>
        <v>1</v>
      </c>
      <c r="Q189" s="40" t="str" cm="1">
        <f t="array" ref="Q189">IF(O189="","",INDEX($L$5:$L$31,O189))</f>
        <v>srt</v>
      </c>
      <c r="R189" s="22" t="str" cm="1">
        <f t="array" ref="R189">IF(P189="","",INDEX($N$5:$N$31,P189))</f>
        <v>arr</v>
      </c>
      <c r="S189" s="22" t="str">
        <f t="shared" si="16"/>
        <v>cmp_srt_arr</v>
      </c>
      <c r="T189" s="49" t="str">
        <f t="shared" si="17"/>
        <v>#' @rdname cmp_mmm_ccc</v>
      </c>
      <c r="U189" s="20" t="str">
        <f t="shared" si="18"/>
        <v>#' @export</v>
      </c>
      <c r="V189" s="21" t="str">
        <f t="shared" si="19"/>
        <v>cmp_srt_arr &lt;- function(x, ...) {cmp_mmm_ccc(x, 'srt', 'arr', ...)}</v>
      </c>
      <c r="W189" s="29" t="str">
        <f t="shared" si="20"/>
        <v>#' @rdname cmp_mmm_ccc
#' @export
cmp_srt_arr &lt;- function(x, ...) {cmp_mmm_ccc(x, 'srt', 'arr', ...)}</v>
      </c>
    </row>
    <row r="190" spans="15:23" hidden="1" x14ac:dyDescent="0.2">
      <c r="O190" s="40">
        <f t="shared" si="21"/>
        <v>24</v>
      </c>
      <c r="P190" s="22">
        <f t="shared" si="22"/>
        <v>2</v>
      </c>
      <c r="Q190" s="40" t="str" cm="1">
        <f t="array" ref="Q190">IF(O190="","",INDEX($L$5:$L$31,O190))</f>
        <v>srt</v>
      </c>
      <c r="R190" s="22" t="str" cm="1">
        <f t="array" ref="R190">IF(P190="","",INDEX($N$5:$N$31,P190))</f>
        <v>dtf</v>
      </c>
      <c r="S190" s="22" t="str">
        <f t="shared" si="16"/>
        <v>cmp_srt_dtf</v>
      </c>
      <c r="T190" s="49" t="str">
        <f t="shared" si="17"/>
        <v>#' @rdname cmp_mmm_ccc</v>
      </c>
      <c r="U190" s="20" t="str">
        <f t="shared" si="18"/>
        <v>#' @export</v>
      </c>
      <c r="V190" s="21" t="str">
        <f t="shared" si="19"/>
        <v>cmp_srt_dtf &lt;- function(x, ...) {cmp_mmm_ccc(x, 'srt', 'dtf', ...)}</v>
      </c>
      <c r="W190" s="29" t="str">
        <f t="shared" si="20"/>
        <v>#' @rdname cmp_mmm_ccc
#' @export
cmp_srt_dtf &lt;- function(x, ...) {cmp_mmm_ccc(x, 'srt', 'dtf', ...)}</v>
      </c>
    </row>
    <row r="191" spans="15:23" hidden="1" x14ac:dyDescent="0.2">
      <c r="O191" s="40">
        <f t="shared" si="21"/>
        <v>24</v>
      </c>
      <c r="P191" s="22">
        <f t="shared" si="22"/>
        <v>3</v>
      </c>
      <c r="Q191" s="40" t="str" cm="1">
        <f t="array" ref="Q191">IF(O191="","",INDEX($L$5:$L$31,O191))</f>
        <v>srt</v>
      </c>
      <c r="R191" s="22" t="str" cm="1">
        <f t="array" ref="R191">IF(P191="","",INDEX($N$5:$N$31,P191))</f>
        <v>gen</v>
      </c>
      <c r="S191" s="22" t="str">
        <f t="shared" si="16"/>
        <v>cmp_srt_gen</v>
      </c>
      <c r="T191" s="49" t="str">
        <f t="shared" si="17"/>
        <v>#' @rdname cmp_mmm_ccc</v>
      </c>
      <c r="U191" s="20" t="str">
        <f t="shared" si="18"/>
        <v>#' @export</v>
      </c>
      <c r="V191" s="21" t="str">
        <f t="shared" si="19"/>
        <v>cmp_srt_gen &lt;- function(x, ...) {cmp_mmm_ccc(x, 'srt', 'gen', ...)}</v>
      </c>
      <c r="W191" s="29" t="str">
        <f t="shared" si="20"/>
        <v>#' @rdname cmp_mmm_ccc
#' @export
cmp_srt_gen &lt;- function(x, ...) {cmp_mmm_ccc(x, 'srt', 'gen', ...)}</v>
      </c>
    </row>
    <row r="192" spans="15:23" hidden="1" x14ac:dyDescent="0.2">
      <c r="O192" s="40">
        <f t="shared" si="21"/>
        <v>24</v>
      </c>
      <c r="P192" s="22">
        <f t="shared" si="22"/>
        <v>4</v>
      </c>
      <c r="Q192" s="40" t="str" cm="1">
        <f t="array" ref="Q192">IF(O192="","",INDEX($L$5:$L$31,O192))</f>
        <v>srt</v>
      </c>
      <c r="R192" s="22" t="str" cm="1">
        <f t="array" ref="R192">IF(P192="","",INDEX($N$5:$N$31,P192))</f>
        <v>mat</v>
      </c>
      <c r="S192" s="22" t="str">
        <f t="shared" si="16"/>
        <v>cmp_srt_mat</v>
      </c>
      <c r="T192" s="49" t="str">
        <f t="shared" si="17"/>
        <v>#' @rdname cmp_mmm_ccc</v>
      </c>
      <c r="U192" s="20" t="str">
        <f t="shared" si="18"/>
        <v>#' @export</v>
      </c>
      <c r="V192" s="21" t="str">
        <f t="shared" si="19"/>
        <v>cmp_srt_mat &lt;- function(x, ...) {cmp_mmm_ccc(x, 'srt', 'mat', ...)}</v>
      </c>
      <c r="W192" s="29" t="str">
        <f t="shared" si="20"/>
        <v>#' @rdname cmp_mmm_ccc
#' @export
cmp_srt_mat &lt;- function(x, ...) {cmp_mmm_ccc(x, 'srt', 'mat', ...)}</v>
      </c>
    </row>
    <row r="193" spans="15:23" hidden="1" x14ac:dyDescent="0.2">
      <c r="O193" s="40">
        <f t="shared" si="21"/>
        <v>24</v>
      </c>
      <c r="P193" s="22">
        <f t="shared" si="22"/>
        <v>5</v>
      </c>
      <c r="Q193" s="40" t="str" cm="1">
        <f t="array" ref="Q193">IF(O193="","",INDEX($L$5:$L$31,O193))</f>
        <v>srt</v>
      </c>
      <c r="R193" s="22" t="str" cm="1">
        <f t="array" ref="R193">IF(P193="","",INDEX($N$5:$N$31,P193))</f>
        <v>mvc</v>
      </c>
      <c r="S193" s="22" t="str">
        <f t="shared" si="16"/>
        <v>cmp_srt_mvc</v>
      </c>
      <c r="T193" s="49" t="str">
        <f t="shared" si="17"/>
        <v>#' @rdname cmp_mmm_ccc</v>
      </c>
      <c r="U193" s="20" t="str">
        <f t="shared" si="18"/>
        <v>#' @export</v>
      </c>
      <c r="V193" s="21" t="str">
        <f t="shared" si="19"/>
        <v>cmp_srt_mvc &lt;- function(x, ...) {cmp_mmm_ccc(x, 'srt', 'mvc', ...)}</v>
      </c>
      <c r="W193" s="29" t="str">
        <f t="shared" si="20"/>
        <v>#' @rdname cmp_mmm_ccc
#' @export
cmp_srt_mvc &lt;- function(x, ...) {cmp_mmm_ccc(x, 'srt', 'mvc', ...)}</v>
      </c>
    </row>
    <row r="194" spans="15:23" hidden="1" x14ac:dyDescent="0.2">
      <c r="O194" s="40">
        <f t="shared" si="21"/>
        <v>24</v>
      </c>
      <c r="P194" s="22">
        <f t="shared" si="22"/>
        <v>6</v>
      </c>
      <c r="Q194" s="40" t="str" cm="1">
        <f t="array" ref="Q194">IF(O194="","",INDEX($L$5:$L$31,O194))</f>
        <v>srt</v>
      </c>
      <c r="R194" s="22" t="str" cm="1">
        <f t="array" ref="R194">IF(P194="","",INDEX($N$5:$N$31,P194))</f>
        <v>scl</v>
      </c>
      <c r="S194" s="22" t="str">
        <f t="shared" si="16"/>
        <v>cmp_srt_scl</v>
      </c>
      <c r="T194" s="49" t="str">
        <f t="shared" si="17"/>
        <v>#' @rdname cmp_mmm_ccc</v>
      </c>
      <c r="U194" s="20" t="str">
        <f t="shared" si="18"/>
        <v>#' @export</v>
      </c>
      <c r="V194" s="21" t="str">
        <f t="shared" si="19"/>
        <v>cmp_srt_scl &lt;- function(x, ...) {cmp_mmm_ccc(x, 'srt', 'scl', ...)}</v>
      </c>
      <c r="W194" s="29" t="str">
        <f t="shared" si="20"/>
        <v>#' @rdname cmp_mmm_ccc
#' @export
cmp_srt_scl &lt;- function(x, ...) {cmp_mmm_ccc(x, 'srt', 'scl', ...)}</v>
      </c>
    </row>
    <row r="195" spans="15:23" hidden="1" x14ac:dyDescent="0.2">
      <c r="O195" s="40">
        <f t="shared" si="21"/>
        <v>24</v>
      </c>
      <c r="P195" s="22">
        <f t="shared" si="22"/>
        <v>7</v>
      </c>
      <c r="Q195" s="40" t="str" cm="1">
        <f t="array" ref="Q195">IF(O195="","",INDEX($L$5:$L$31,O195))</f>
        <v>srt</v>
      </c>
      <c r="R195" s="22" t="str" cm="1">
        <f t="array" ref="R195">IF(P195="","",INDEX($N$5:$N$31,P195))</f>
        <v>vec</v>
      </c>
      <c r="S195" s="22" t="str">
        <f t="shared" si="16"/>
        <v>cmp_srt_vec</v>
      </c>
      <c r="T195" s="49" t="str">
        <f t="shared" si="17"/>
        <v>#' @rdname cmp_mmm_ccc</v>
      </c>
      <c r="U195" s="20" t="str">
        <f t="shared" si="18"/>
        <v>#' @export</v>
      </c>
      <c r="V195" s="21" t="str">
        <f t="shared" si="19"/>
        <v>cmp_srt_vec &lt;- function(x, ...) {cmp_mmm_ccc(x, 'srt', 'vec', ...)}</v>
      </c>
      <c r="W195" s="29" t="str">
        <f t="shared" si="20"/>
        <v>#' @rdname cmp_mmm_ccc
#' @export
cmp_srt_vec &lt;- function(x, ...) {cmp_mmm_ccc(x, 'srt', 'vec', ...)}</v>
      </c>
    </row>
    <row r="196" spans="15:23" hidden="1" x14ac:dyDescent="0.2">
      <c r="O196" s="40">
        <f t="shared" si="21"/>
        <v>24</v>
      </c>
      <c r="P196" s="22">
        <f t="shared" si="22"/>
        <v>8</v>
      </c>
      <c r="Q196" s="40" t="str" cm="1">
        <f t="array" ref="Q196">IF(O196="","",INDEX($L$5:$L$31,O196))</f>
        <v>srt</v>
      </c>
      <c r="R196" s="22" t="str" cm="1">
        <f t="array" ref="R196">IF(P196="","",INDEX($N$5:$N$31,P196))</f>
        <v>vls</v>
      </c>
      <c r="S196" s="22" t="str">
        <f t="shared" si="16"/>
        <v>cmp_srt_vls</v>
      </c>
      <c r="T196" s="49" t="str">
        <f t="shared" si="17"/>
        <v>#' @rdname cmp_mmm_ccc</v>
      </c>
      <c r="U196" s="20" t="str">
        <f t="shared" si="18"/>
        <v>#' @export</v>
      </c>
      <c r="V196" s="21" t="str">
        <f t="shared" si="19"/>
        <v>cmp_srt_vls &lt;- function(x, ...) {cmp_mmm_ccc(x, 'srt', 'vls', ...)}</v>
      </c>
      <c r="W196" s="29" t="str">
        <f t="shared" si="20"/>
        <v>#' @rdname cmp_mmm_ccc
#' @export
cmp_srt_vls &lt;- function(x, ...) {cmp_mmm_ccc(x, 'srt', 'vls', ...)}</v>
      </c>
    </row>
    <row r="197" spans="15:23" hidden="1" x14ac:dyDescent="0.2">
      <c r="O197" s="40">
        <f t="shared" si="21"/>
        <v>25</v>
      </c>
      <c r="P197" s="22">
        <f t="shared" si="22"/>
        <v>1</v>
      </c>
      <c r="Q197" s="40" t="str" cm="1">
        <f t="array" ref="Q197">IF(O197="","",INDEX($L$5:$L$31,O197))</f>
        <v>str</v>
      </c>
      <c r="R197" s="22" t="str" cm="1">
        <f t="array" ref="R197">IF(P197="","",INDEX($N$5:$N$31,P197))</f>
        <v>arr</v>
      </c>
      <c r="S197" s="22" t="str">
        <f t="shared" si="16"/>
        <v>cmp_str_arr</v>
      </c>
      <c r="T197" s="49" t="str">
        <f t="shared" si="17"/>
        <v>#' @rdname cmp_mmm_ccc</v>
      </c>
      <c r="U197" s="20" t="str">
        <f t="shared" si="18"/>
        <v>#' @export</v>
      </c>
      <c r="V197" s="21" t="str">
        <f t="shared" si="19"/>
        <v>cmp_str_arr &lt;- function(x, ...) {cmp_mmm_ccc(x, 'str', 'arr', ...)}</v>
      </c>
      <c r="W197" s="29" t="str">
        <f t="shared" si="20"/>
        <v>#' @rdname cmp_mmm_ccc
#' @export
cmp_str_arr &lt;- function(x, ...) {cmp_mmm_ccc(x, 'str', 'arr', ...)}</v>
      </c>
    </row>
    <row r="198" spans="15:23" hidden="1" x14ac:dyDescent="0.2">
      <c r="O198" s="40">
        <f t="shared" si="21"/>
        <v>25</v>
      </c>
      <c r="P198" s="22">
        <f t="shared" si="22"/>
        <v>2</v>
      </c>
      <c r="Q198" s="40" t="str" cm="1">
        <f t="array" ref="Q198">IF(O198="","",INDEX($L$5:$L$31,O198))</f>
        <v>str</v>
      </c>
      <c r="R198" s="22" t="str" cm="1">
        <f t="array" ref="R198">IF(P198="","",INDEX($N$5:$N$31,P198))</f>
        <v>dtf</v>
      </c>
      <c r="S198" s="22" t="str">
        <f t="shared" ref="S198:S220" si="23">IF(O198="","","cmp_"&amp;Q198&amp;"_"&amp;R198)</f>
        <v>cmp_str_dtf</v>
      </c>
      <c r="T198" s="49" t="str">
        <f t="shared" ref="T198:T220" si="24">IF(S198="","","#' @rdname "&amp;S$3)</f>
        <v>#' @rdname cmp_mmm_ccc</v>
      </c>
      <c r="U198" s="20" t="str">
        <f t="shared" ref="U198:U220" si="25">IF(S198="","","#' @export")</f>
        <v>#' @export</v>
      </c>
      <c r="V198" s="21" t="str">
        <f t="shared" ref="V198:V220" si="26">IF(S198="","",S198&amp;" &lt;- function(x, ...) {"&amp;$S$3&amp;"(x, '"&amp;Q198&amp;"', '"&amp;R198&amp;"', ...)}")</f>
        <v>cmp_str_dtf &lt;- function(x, ...) {cmp_mmm_ccc(x, 'str', 'dtf', ...)}</v>
      </c>
      <c r="W198" s="29" t="str">
        <f t="shared" ref="W198:W220" si="27">_xlfn.TEXTJOIN("
",TRUE,T198:V198)</f>
        <v>#' @rdname cmp_mmm_ccc
#' @export
cmp_str_dtf &lt;- function(x, ...) {cmp_mmm_ccc(x, 'str', 'dtf', ...)}</v>
      </c>
    </row>
    <row r="199" spans="15:23" hidden="1" x14ac:dyDescent="0.2">
      <c r="O199" s="40">
        <f t="shared" ref="O199:O220" si="28">IF(O198="","",IF(P198&lt;$N$4,O198,IF(O198=L$4,"",O198+1)))</f>
        <v>25</v>
      </c>
      <c r="P199" s="22">
        <f t="shared" ref="P199:P220" si="29">IF(O199="","",IF(P198&lt;$N$4,P198+1,1))</f>
        <v>3</v>
      </c>
      <c r="Q199" s="40" t="str" cm="1">
        <f t="array" ref="Q199">IF(O199="","",INDEX($L$5:$L$31,O199))</f>
        <v>str</v>
      </c>
      <c r="R199" s="22" t="str" cm="1">
        <f t="array" ref="R199">IF(P199="","",INDEX($N$5:$N$31,P199))</f>
        <v>gen</v>
      </c>
      <c r="S199" s="22" t="str">
        <f t="shared" si="23"/>
        <v>cmp_str_gen</v>
      </c>
      <c r="T199" s="49" t="str">
        <f t="shared" si="24"/>
        <v>#' @rdname cmp_mmm_ccc</v>
      </c>
      <c r="U199" s="20" t="str">
        <f t="shared" si="25"/>
        <v>#' @export</v>
      </c>
      <c r="V199" s="21" t="str">
        <f t="shared" si="26"/>
        <v>cmp_str_gen &lt;- function(x, ...) {cmp_mmm_ccc(x, 'str', 'gen', ...)}</v>
      </c>
      <c r="W199" s="29" t="str">
        <f t="shared" si="27"/>
        <v>#' @rdname cmp_mmm_ccc
#' @export
cmp_str_gen &lt;- function(x, ...) {cmp_mmm_ccc(x, 'str', 'gen', ...)}</v>
      </c>
    </row>
    <row r="200" spans="15:23" hidden="1" x14ac:dyDescent="0.2">
      <c r="O200" s="40">
        <f t="shared" si="28"/>
        <v>25</v>
      </c>
      <c r="P200" s="22">
        <f t="shared" si="29"/>
        <v>4</v>
      </c>
      <c r="Q200" s="40" t="str" cm="1">
        <f t="array" ref="Q200">IF(O200="","",INDEX($L$5:$L$31,O200))</f>
        <v>str</v>
      </c>
      <c r="R200" s="22" t="str" cm="1">
        <f t="array" ref="R200">IF(P200="","",INDEX($N$5:$N$31,P200))</f>
        <v>mat</v>
      </c>
      <c r="S200" s="22" t="str">
        <f t="shared" si="23"/>
        <v>cmp_str_mat</v>
      </c>
      <c r="T200" s="49" t="str">
        <f t="shared" si="24"/>
        <v>#' @rdname cmp_mmm_ccc</v>
      </c>
      <c r="U200" s="20" t="str">
        <f t="shared" si="25"/>
        <v>#' @export</v>
      </c>
      <c r="V200" s="21" t="str">
        <f t="shared" si="26"/>
        <v>cmp_str_mat &lt;- function(x, ...) {cmp_mmm_ccc(x, 'str', 'mat', ...)}</v>
      </c>
      <c r="W200" s="29" t="str">
        <f t="shared" si="27"/>
        <v>#' @rdname cmp_mmm_ccc
#' @export
cmp_str_mat &lt;- function(x, ...) {cmp_mmm_ccc(x, 'str', 'mat', ...)}</v>
      </c>
    </row>
    <row r="201" spans="15:23" hidden="1" x14ac:dyDescent="0.2">
      <c r="O201" s="40">
        <f t="shared" si="28"/>
        <v>25</v>
      </c>
      <c r="P201" s="22">
        <f t="shared" si="29"/>
        <v>5</v>
      </c>
      <c r="Q201" s="40" t="str" cm="1">
        <f t="array" ref="Q201">IF(O201="","",INDEX($L$5:$L$31,O201))</f>
        <v>str</v>
      </c>
      <c r="R201" s="22" t="str" cm="1">
        <f t="array" ref="R201">IF(P201="","",INDEX($N$5:$N$31,P201))</f>
        <v>mvc</v>
      </c>
      <c r="S201" s="22" t="str">
        <f t="shared" si="23"/>
        <v>cmp_str_mvc</v>
      </c>
      <c r="T201" s="49" t="str">
        <f t="shared" si="24"/>
        <v>#' @rdname cmp_mmm_ccc</v>
      </c>
      <c r="U201" s="20" t="str">
        <f t="shared" si="25"/>
        <v>#' @export</v>
      </c>
      <c r="V201" s="21" t="str">
        <f t="shared" si="26"/>
        <v>cmp_str_mvc &lt;- function(x, ...) {cmp_mmm_ccc(x, 'str', 'mvc', ...)}</v>
      </c>
      <c r="W201" s="29" t="str">
        <f t="shared" si="27"/>
        <v>#' @rdname cmp_mmm_ccc
#' @export
cmp_str_mvc &lt;- function(x, ...) {cmp_mmm_ccc(x, 'str', 'mvc', ...)}</v>
      </c>
    </row>
    <row r="202" spans="15:23" hidden="1" x14ac:dyDescent="0.2">
      <c r="O202" s="40">
        <f t="shared" si="28"/>
        <v>25</v>
      </c>
      <c r="P202" s="22">
        <f t="shared" si="29"/>
        <v>6</v>
      </c>
      <c r="Q202" s="40" t="str" cm="1">
        <f t="array" ref="Q202">IF(O202="","",INDEX($L$5:$L$31,O202))</f>
        <v>str</v>
      </c>
      <c r="R202" s="22" t="str" cm="1">
        <f t="array" ref="R202">IF(P202="","",INDEX($N$5:$N$31,P202))</f>
        <v>scl</v>
      </c>
      <c r="S202" s="22" t="str">
        <f t="shared" si="23"/>
        <v>cmp_str_scl</v>
      </c>
      <c r="T202" s="49" t="str">
        <f t="shared" si="24"/>
        <v>#' @rdname cmp_mmm_ccc</v>
      </c>
      <c r="U202" s="20" t="str">
        <f t="shared" si="25"/>
        <v>#' @export</v>
      </c>
      <c r="V202" s="21" t="str">
        <f t="shared" si="26"/>
        <v>cmp_str_scl &lt;- function(x, ...) {cmp_mmm_ccc(x, 'str', 'scl', ...)}</v>
      </c>
      <c r="W202" s="29" t="str">
        <f t="shared" si="27"/>
        <v>#' @rdname cmp_mmm_ccc
#' @export
cmp_str_scl &lt;- function(x, ...) {cmp_mmm_ccc(x, 'str', 'scl', ...)}</v>
      </c>
    </row>
    <row r="203" spans="15:23" hidden="1" x14ac:dyDescent="0.2">
      <c r="O203" s="40">
        <f t="shared" si="28"/>
        <v>25</v>
      </c>
      <c r="P203" s="22">
        <f t="shared" si="29"/>
        <v>7</v>
      </c>
      <c r="Q203" s="40" t="str" cm="1">
        <f t="array" ref="Q203">IF(O203="","",INDEX($L$5:$L$31,O203))</f>
        <v>str</v>
      </c>
      <c r="R203" s="22" t="str" cm="1">
        <f t="array" ref="R203">IF(P203="","",INDEX($N$5:$N$31,P203))</f>
        <v>vec</v>
      </c>
      <c r="S203" s="22" t="str">
        <f t="shared" si="23"/>
        <v>cmp_str_vec</v>
      </c>
      <c r="T203" s="49" t="str">
        <f t="shared" si="24"/>
        <v>#' @rdname cmp_mmm_ccc</v>
      </c>
      <c r="U203" s="20" t="str">
        <f t="shared" si="25"/>
        <v>#' @export</v>
      </c>
      <c r="V203" s="21" t="str">
        <f t="shared" si="26"/>
        <v>cmp_str_vec &lt;- function(x, ...) {cmp_mmm_ccc(x, 'str', 'vec', ...)}</v>
      </c>
      <c r="W203" s="29" t="str">
        <f t="shared" si="27"/>
        <v>#' @rdname cmp_mmm_ccc
#' @export
cmp_str_vec &lt;- function(x, ...) {cmp_mmm_ccc(x, 'str', 'vec', ...)}</v>
      </c>
    </row>
    <row r="204" spans="15:23" hidden="1" x14ac:dyDescent="0.2">
      <c r="O204" s="40">
        <f t="shared" si="28"/>
        <v>25</v>
      </c>
      <c r="P204" s="22">
        <f t="shared" si="29"/>
        <v>8</v>
      </c>
      <c r="Q204" s="40" t="str" cm="1">
        <f t="array" ref="Q204">IF(O204="","",INDEX($L$5:$L$31,O204))</f>
        <v>str</v>
      </c>
      <c r="R204" s="22" t="str" cm="1">
        <f t="array" ref="R204">IF(P204="","",INDEX($N$5:$N$31,P204))</f>
        <v>vls</v>
      </c>
      <c r="S204" s="22" t="str">
        <f t="shared" si="23"/>
        <v>cmp_str_vls</v>
      </c>
      <c r="T204" s="49" t="str">
        <f t="shared" si="24"/>
        <v>#' @rdname cmp_mmm_ccc</v>
      </c>
      <c r="U204" s="20" t="str">
        <f t="shared" si="25"/>
        <v>#' @export</v>
      </c>
      <c r="V204" s="21" t="str">
        <f t="shared" si="26"/>
        <v>cmp_str_vls &lt;- function(x, ...) {cmp_mmm_ccc(x, 'str', 'vls', ...)}</v>
      </c>
      <c r="W204" s="29" t="str">
        <f t="shared" si="27"/>
        <v>#' @rdname cmp_mmm_ccc
#' @export
cmp_str_vls &lt;- function(x, ...) {cmp_mmm_ccc(x, 'str', 'vls', ...)}</v>
      </c>
    </row>
    <row r="205" spans="15:23" hidden="1" x14ac:dyDescent="0.2">
      <c r="O205" s="40">
        <f t="shared" si="28"/>
        <v>26</v>
      </c>
      <c r="P205" s="22">
        <f t="shared" si="29"/>
        <v>1</v>
      </c>
      <c r="Q205" s="40" t="str" cm="1">
        <f t="array" ref="Q205">IF(O205="","",INDEX($L$5:$L$31,O205))</f>
        <v>uno</v>
      </c>
      <c r="R205" s="22" t="str" cm="1">
        <f t="array" ref="R205">IF(P205="","",INDEX($N$5:$N$31,P205))</f>
        <v>arr</v>
      </c>
      <c r="S205" s="22" t="str">
        <f t="shared" si="23"/>
        <v>cmp_uno_arr</v>
      </c>
      <c r="T205" s="49" t="str">
        <f t="shared" si="24"/>
        <v>#' @rdname cmp_mmm_ccc</v>
      </c>
      <c r="U205" s="20" t="str">
        <f t="shared" si="25"/>
        <v>#' @export</v>
      </c>
      <c r="V205" s="21" t="str">
        <f t="shared" si="26"/>
        <v>cmp_uno_arr &lt;- function(x, ...) {cmp_mmm_ccc(x, 'uno', 'arr', ...)}</v>
      </c>
      <c r="W205" s="29" t="str">
        <f t="shared" si="27"/>
        <v>#' @rdname cmp_mmm_ccc
#' @export
cmp_uno_arr &lt;- function(x, ...) {cmp_mmm_ccc(x, 'uno', 'arr', ...)}</v>
      </c>
    </row>
    <row r="206" spans="15:23" hidden="1" x14ac:dyDescent="0.2">
      <c r="O206" s="40">
        <f t="shared" si="28"/>
        <v>26</v>
      </c>
      <c r="P206" s="22">
        <f t="shared" si="29"/>
        <v>2</v>
      </c>
      <c r="Q206" s="40" t="str" cm="1">
        <f t="array" ref="Q206">IF(O206="","",INDEX($L$5:$L$31,O206))</f>
        <v>uno</v>
      </c>
      <c r="R206" s="22" t="str" cm="1">
        <f t="array" ref="R206">IF(P206="","",INDEX($N$5:$N$31,P206))</f>
        <v>dtf</v>
      </c>
      <c r="S206" s="22" t="str">
        <f t="shared" si="23"/>
        <v>cmp_uno_dtf</v>
      </c>
      <c r="T206" s="49" t="str">
        <f t="shared" si="24"/>
        <v>#' @rdname cmp_mmm_ccc</v>
      </c>
      <c r="U206" s="20" t="str">
        <f t="shared" si="25"/>
        <v>#' @export</v>
      </c>
      <c r="V206" s="21" t="str">
        <f t="shared" si="26"/>
        <v>cmp_uno_dtf &lt;- function(x, ...) {cmp_mmm_ccc(x, 'uno', 'dtf', ...)}</v>
      </c>
      <c r="W206" s="29" t="str">
        <f t="shared" si="27"/>
        <v>#' @rdname cmp_mmm_ccc
#' @export
cmp_uno_dtf &lt;- function(x, ...) {cmp_mmm_ccc(x, 'uno', 'dtf', ...)}</v>
      </c>
    </row>
    <row r="207" spans="15:23" hidden="1" x14ac:dyDescent="0.2">
      <c r="O207" s="40">
        <f t="shared" si="28"/>
        <v>26</v>
      </c>
      <c r="P207" s="22">
        <f t="shared" si="29"/>
        <v>3</v>
      </c>
      <c r="Q207" s="40" t="str" cm="1">
        <f t="array" ref="Q207">IF(O207="","",INDEX($L$5:$L$31,O207))</f>
        <v>uno</v>
      </c>
      <c r="R207" s="22" t="str" cm="1">
        <f t="array" ref="R207">IF(P207="","",INDEX($N$5:$N$31,P207))</f>
        <v>gen</v>
      </c>
      <c r="S207" s="22" t="str">
        <f t="shared" si="23"/>
        <v>cmp_uno_gen</v>
      </c>
      <c r="T207" s="49" t="str">
        <f t="shared" si="24"/>
        <v>#' @rdname cmp_mmm_ccc</v>
      </c>
      <c r="U207" s="20" t="str">
        <f t="shared" si="25"/>
        <v>#' @export</v>
      </c>
      <c r="V207" s="21" t="str">
        <f t="shared" si="26"/>
        <v>cmp_uno_gen &lt;- function(x, ...) {cmp_mmm_ccc(x, 'uno', 'gen', ...)}</v>
      </c>
      <c r="W207" s="29" t="str">
        <f t="shared" si="27"/>
        <v>#' @rdname cmp_mmm_ccc
#' @export
cmp_uno_gen &lt;- function(x, ...) {cmp_mmm_ccc(x, 'uno', 'gen', ...)}</v>
      </c>
    </row>
    <row r="208" spans="15:23" hidden="1" x14ac:dyDescent="0.2">
      <c r="O208" s="40">
        <f t="shared" si="28"/>
        <v>26</v>
      </c>
      <c r="P208" s="22">
        <f t="shared" si="29"/>
        <v>4</v>
      </c>
      <c r="Q208" s="40" t="str" cm="1">
        <f t="array" ref="Q208">IF(O208="","",INDEX($L$5:$L$31,O208))</f>
        <v>uno</v>
      </c>
      <c r="R208" s="22" t="str" cm="1">
        <f t="array" ref="R208">IF(P208="","",INDEX($N$5:$N$31,P208))</f>
        <v>mat</v>
      </c>
      <c r="S208" s="22" t="str">
        <f t="shared" si="23"/>
        <v>cmp_uno_mat</v>
      </c>
      <c r="T208" s="49" t="str">
        <f t="shared" si="24"/>
        <v>#' @rdname cmp_mmm_ccc</v>
      </c>
      <c r="U208" s="20" t="str">
        <f t="shared" si="25"/>
        <v>#' @export</v>
      </c>
      <c r="V208" s="21" t="str">
        <f t="shared" si="26"/>
        <v>cmp_uno_mat &lt;- function(x, ...) {cmp_mmm_ccc(x, 'uno', 'mat', ...)}</v>
      </c>
      <c r="W208" s="29" t="str">
        <f t="shared" si="27"/>
        <v>#' @rdname cmp_mmm_ccc
#' @export
cmp_uno_mat &lt;- function(x, ...) {cmp_mmm_ccc(x, 'uno', 'mat', ...)}</v>
      </c>
    </row>
    <row r="209" spans="15:24" hidden="1" x14ac:dyDescent="0.2">
      <c r="O209" s="40">
        <f t="shared" si="28"/>
        <v>26</v>
      </c>
      <c r="P209" s="22">
        <f t="shared" si="29"/>
        <v>5</v>
      </c>
      <c r="Q209" s="40" t="str" cm="1">
        <f t="array" ref="Q209">IF(O209="","",INDEX($L$5:$L$31,O209))</f>
        <v>uno</v>
      </c>
      <c r="R209" s="22" t="str" cm="1">
        <f t="array" ref="R209">IF(P209="","",INDEX($N$5:$N$31,P209))</f>
        <v>mvc</v>
      </c>
      <c r="S209" s="22" t="str">
        <f t="shared" si="23"/>
        <v>cmp_uno_mvc</v>
      </c>
      <c r="T209" s="49" t="str">
        <f t="shared" si="24"/>
        <v>#' @rdname cmp_mmm_ccc</v>
      </c>
      <c r="U209" s="20" t="str">
        <f t="shared" si="25"/>
        <v>#' @export</v>
      </c>
      <c r="V209" s="21" t="str">
        <f t="shared" si="26"/>
        <v>cmp_uno_mvc &lt;- function(x, ...) {cmp_mmm_ccc(x, 'uno', 'mvc', ...)}</v>
      </c>
      <c r="W209" s="29" t="str">
        <f t="shared" si="27"/>
        <v>#' @rdname cmp_mmm_ccc
#' @export
cmp_uno_mvc &lt;- function(x, ...) {cmp_mmm_ccc(x, 'uno', 'mvc', ...)}</v>
      </c>
    </row>
    <row r="210" spans="15:24" hidden="1" x14ac:dyDescent="0.2">
      <c r="O210" s="40">
        <f t="shared" si="28"/>
        <v>26</v>
      </c>
      <c r="P210" s="22">
        <f t="shared" si="29"/>
        <v>6</v>
      </c>
      <c r="Q210" s="40" t="str" cm="1">
        <f t="array" ref="Q210">IF(O210="","",INDEX($L$5:$L$31,O210))</f>
        <v>uno</v>
      </c>
      <c r="R210" s="22" t="str" cm="1">
        <f t="array" ref="R210">IF(P210="","",INDEX($N$5:$N$31,P210))</f>
        <v>scl</v>
      </c>
      <c r="S210" s="22" t="str">
        <f t="shared" si="23"/>
        <v>cmp_uno_scl</v>
      </c>
      <c r="T210" s="49" t="str">
        <f t="shared" si="24"/>
        <v>#' @rdname cmp_mmm_ccc</v>
      </c>
      <c r="U210" s="20" t="str">
        <f t="shared" si="25"/>
        <v>#' @export</v>
      </c>
      <c r="V210" s="21" t="str">
        <f t="shared" si="26"/>
        <v>cmp_uno_scl &lt;- function(x, ...) {cmp_mmm_ccc(x, 'uno', 'scl', ...)}</v>
      </c>
      <c r="W210" s="29" t="str">
        <f t="shared" si="27"/>
        <v>#' @rdname cmp_mmm_ccc
#' @export
cmp_uno_scl &lt;- function(x, ...) {cmp_mmm_ccc(x, 'uno', 'scl', ...)}</v>
      </c>
    </row>
    <row r="211" spans="15:24" hidden="1" x14ac:dyDescent="0.2">
      <c r="O211" s="40">
        <f t="shared" si="28"/>
        <v>26</v>
      </c>
      <c r="P211" s="22">
        <f t="shared" si="29"/>
        <v>7</v>
      </c>
      <c r="Q211" s="40" t="str" cm="1">
        <f t="array" ref="Q211">IF(O211="","",INDEX($L$5:$L$31,O211))</f>
        <v>uno</v>
      </c>
      <c r="R211" s="22" t="str" cm="1">
        <f t="array" ref="R211">IF(P211="","",INDEX($N$5:$N$31,P211))</f>
        <v>vec</v>
      </c>
      <c r="S211" s="22" t="str">
        <f t="shared" si="23"/>
        <v>cmp_uno_vec</v>
      </c>
      <c r="T211" s="49" t="str">
        <f t="shared" si="24"/>
        <v>#' @rdname cmp_mmm_ccc</v>
      </c>
      <c r="U211" s="20" t="str">
        <f t="shared" si="25"/>
        <v>#' @export</v>
      </c>
      <c r="V211" s="21" t="str">
        <f t="shared" si="26"/>
        <v>cmp_uno_vec &lt;- function(x, ...) {cmp_mmm_ccc(x, 'uno', 'vec', ...)}</v>
      </c>
      <c r="W211" s="29" t="str">
        <f t="shared" si="27"/>
        <v>#' @rdname cmp_mmm_ccc
#' @export
cmp_uno_vec &lt;- function(x, ...) {cmp_mmm_ccc(x, 'uno', 'vec', ...)}</v>
      </c>
    </row>
    <row r="212" spans="15:24" hidden="1" x14ac:dyDescent="0.2">
      <c r="O212" s="40">
        <f t="shared" si="28"/>
        <v>26</v>
      </c>
      <c r="P212" s="22">
        <f t="shared" si="29"/>
        <v>8</v>
      </c>
      <c r="Q212" s="40" t="str" cm="1">
        <f t="array" ref="Q212">IF(O212="","",INDEX($L$5:$L$31,O212))</f>
        <v>uno</v>
      </c>
      <c r="R212" s="22" t="str" cm="1">
        <f t="array" ref="R212">IF(P212="","",INDEX($N$5:$N$31,P212))</f>
        <v>vls</v>
      </c>
      <c r="S212" s="22" t="str">
        <f t="shared" si="23"/>
        <v>cmp_uno_vls</v>
      </c>
      <c r="T212" s="49" t="str">
        <f t="shared" si="24"/>
        <v>#' @rdname cmp_mmm_ccc</v>
      </c>
      <c r="U212" s="20" t="str">
        <f t="shared" si="25"/>
        <v>#' @export</v>
      </c>
      <c r="V212" s="21" t="str">
        <f t="shared" si="26"/>
        <v>cmp_uno_vls &lt;- function(x, ...) {cmp_mmm_ccc(x, 'uno', 'vls', ...)}</v>
      </c>
      <c r="W212" s="29" t="str">
        <f t="shared" si="27"/>
        <v>#' @rdname cmp_mmm_ccc
#' @export
cmp_uno_vls &lt;- function(x, ...) {cmp_mmm_ccc(x, 'uno', 'vls', ...)}</v>
      </c>
    </row>
    <row r="213" spans="15:24" hidden="1" x14ac:dyDescent="0.2">
      <c r="O213" s="40">
        <f t="shared" si="28"/>
        <v>27</v>
      </c>
      <c r="P213" s="22">
        <f t="shared" si="29"/>
        <v>1</v>
      </c>
      <c r="Q213" s="40" t="str" cm="1">
        <f t="array" ref="Q213">IF(O213="","",INDEX($L$5:$L$31,O213))</f>
        <v>whl</v>
      </c>
      <c r="R213" s="22" t="str" cm="1">
        <f t="array" ref="R213">IF(P213="","",INDEX($N$5:$N$31,P213))</f>
        <v>arr</v>
      </c>
      <c r="S213" s="22" t="str">
        <f t="shared" si="23"/>
        <v>cmp_whl_arr</v>
      </c>
      <c r="T213" s="49" t="str">
        <f t="shared" si="24"/>
        <v>#' @rdname cmp_mmm_ccc</v>
      </c>
      <c r="U213" s="20" t="str">
        <f t="shared" si="25"/>
        <v>#' @export</v>
      </c>
      <c r="V213" s="21" t="str">
        <f t="shared" si="26"/>
        <v>cmp_whl_arr &lt;- function(x, ...) {cmp_mmm_ccc(x, 'whl', 'arr', ...)}</v>
      </c>
      <c r="W213" s="29" t="str">
        <f t="shared" si="27"/>
        <v>#' @rdname cmp_mmm_ccc
#' @export
cmp_whl_arr &lt;- function(x, ...) {cmp_mmm_ccc(x, 'whl', 'arr', ...)}</v>
      </c>
    </row>
    <row r="214" spans="15:24" hidden="1" x14ac:dyDescent="0.2">
      <c r="O214" s="40">
        <f t="shared" si="28"/>
        <v>27</v>
      </c>
      <c r="P214" s="22">
        <f t="shared" si="29"/>
        <v>2</v>
      </c>
      <c r="Q214" s="40" t="str" cm="1">
        <f t="array" ref="Q214">IF(O214="","",INDEX($L$5:$L$31,O214))</f>
        <v>whl</v>
      </c>
      <c r="R214" s="22" t="str" cm="1">
        <f t="array" ref="R214">IF(P214="","",INDEX($N$5:$N$31,P214))</f>
        <v>dtf</v>
      </c>
      <c r="S214" s="22" t="str">
        <f t="shared" si="23"/>
        <v>cmp_whl_dtf</v>
      </c>
      <c r="T214" s="49" t="str">
        <f t="shared" si="24"/>
        <v>#' @rdname cmp_mmm_ccc</v>
      </c>
      <c r="U214" s="20" t="str">
        <f t="shared" si="25"/>
        <v>#' @export</v>
      </c>
      <c r="V214" s="21" t="str">
        <f t="shared" si="26"/>
        <v>cmp_whl_dtf &lt;- function(x, ...) {cmp_mmm_ccc(x, 'whl', 'dtf', ...)}</v>
      </c>
      <c r="W214" s="29" t="str">
        <f t="shared" si="27"/>
        <v>#' @rdname cmp_mmm_ccc
#' @export
cmp_whl_dtf &lt;- function(x, ...) {cmp_mmm_ccc(x, 'whl', 'dtf', ...)}</v>
      </c>
    </row>
    <row r="215" spans="15:24" hidden="1" x14ac:dyDescent="0.2">
      <c r="O215" s="40">
        <f t="shared" si="28"/>
        <v>27</v>
      </c>
      <c r="P215" s="22">
        <f t="shared" si="29"/>
        <v>3</v>
      </c>
      <c r="Q215" s="40" t="str" cm="1">
        <f t="array" ref="Q215">IF(O215="","",INDEX($L$5:$L$31,O215))</f>
        <v>whl</v>
      </c>
      <c r="R215" s="22" t="str" cm="1">
        <f t="array" ref="R215">IF(P215="","",INDEX($N$5:$N$31,P215))</f>
        <v>gen</v>
      </c>
      <c r="S215" s="22" t="str">
        <f t="shared" si="23"/>
        <v>cmp_whl_gen</v>
      </c>
      <c r="T215" s="49" t="str">
        <f t="shared" si="24"/>
        <v>#' @rdname cmp_mmm_ccc</v>
      </c>
      <c r="U215" s="20" t="str">
        <f t="shared" si="25"/>
        <v>#' @export</v>
      </c>
      <c r="V215" s="21" t="str">
        <f t="shared" si="26"/>
        <v>cmp_whl_gen &lt;- function(x, ...) {cmp_mmm_ccc(x, 'whl', 'gen', ...)}</v>
      </c>
      <c r="W215" s="29" t="str">
        <f t="shared" si="27"/>
        <v>#' @rdname cmp_mmm_ccc
#' @export
cmp_whl_gen &lt;- function(x, ...) {cmp_mmm_ccc(x, 'whl', 'gen', ...)}</v>
      </c>
    </row>
    <row r="216" spans="15:24" hidden="1" x14ac:dyDescent="0.2">
      <c r="O216" s="40">
        <f t="shared" si="28"/>
        <v>27</v>
      </c>
      <c r="P216" s="22">
        <f t="shared" si="29"/>
        <v>4</v>
      </c>
      <c r="Q216" s="40" t="str" cm="1">
        <f t="array" ref="Q216">IF(O216="","",INDEX($L$5:$L$31,O216))</f>
        <v>whl</v>
      </c>
      <c r="R216" s="22" t="str" cm="1">
        <f t="array" ref="R216">IF(P216="","",INDEX($N$5:$N$31,P216))</f>
        <v>mat</v>
      </c>
      <c r="S216" s="22" t="str">
        <f t="shared" si="23"/>
        <v>cmp_whl_mat</v>
      </c>
      <c r="T216" s="49" t="str">
        <f t="shared" si="24"/>
        <v>#' @rdname cmp_mmm_ccc</v>
      </c>
      <c r="U216" s="20" t="str">
        <f t="shared" si="25"/>
        <v>#' @export</v>
      </c>
      <c r="V216" s="21" t="str">
        <f t="shared" si="26"/>
        <v>cmp_whl_mat &lt;- function(x, ...) {cmp_mmm_ccc(x, 'whl', 'mat', ...)}</v>
      </c>
      <c r="W216" s="29" t="str">
        <f t="shared" si="27"/>
        <v>#' @rdname cmp_mmm_ccc
#' @export
cmp_whl_mat &lt;- function(x, ...) {cmp_mmm_ccc(x, 'whl', 'mat', ...)}</v>
      </c>
    </row>
    <row r="217" spans="15:24" hidden="1" x14ac:dyDescent="0.2">
      <c r="O217" s="40">
        <f t="shared" si="28"/>
        <v>27</v>
      </c>
      <c r="P217" s="22">
        <f t="shared" si="29"/>
        <v>5</v>
      </c>
      <c r="Q217" s="40" t="str" cm="1">
        <f t="array" ref="Q217">IF(O217="","",INDEX($L$5:$L$31,O217))</f>
        <v>whl</v>
      </c>
      <c r="R217" s="22" t="str" cm="1">
        <f t="array" ref="R217">IF(P217="","",INDEX($N$5:$N$31,P217))</f>
        <v>mvc</v>
      </c>
      <c r="S217" s="22" t="str">
        <f t="shared" si="23"/>
        <v>cmp_whl_mvc</v>
      </c>
      <c r="T217" s="49" t="str">
        <f t="shared" si="24"/>
        <v>#' @rdname cmp_mmm_ccc</v>
      </c>
      <c r="U217" s="20" t="str">
        <f t="shared" si="25"/>
        <v>#' @export</v>
      </c>
      <c r="V217" s="21" t="str">
        <f t="shared" si="26"/>
        <v>cmp_whl_mvc &lt;- function(x, ...) {cmp_mmm_ccc(x, 'whl', 'mvc', ...)}</v>
      </c>
      <c r="W217" s="29" t="str">
        <f t="shared" si="27"/>
        <v>#' @rdname cmp_mmm_ccc
#' @export
cmp_whl_mvc &lt;- function(x, ...) {cmp_mmm_ccc(x, 'whl', 'mvc', ...)}</v>
      </c>
    </row>
    <row r="218" spans="15:24" hidden="1" x14ac:dyDescent="0.2">
      <c r="O218" s="40">
        <f t="shared" si="28"/>
        <v>27</v>
      </c>
      <c r="P218" s="22">
        <f t="shared" si="29"/>
        <v>6</v>
      </c>
      <c r="Q218" s="40" t="str" cm="1">
        <f t="array" ref="Q218">IF(O218="","",INDEX($L$5:$L$31,O218))</f>
        <v>whl</v>
      </c>
      <c r="R218" s="22" t="str" cm="1">
        <f t="array" ref="R218">IF(P218="","",INDEX($N$5:$N$31,P218))</f>
        <v>scl</v>
      </c>
      <c r="S218" s="22" t="str">
        <f t="shared" si="23"/>
        <v>cmp_whl_scl</v>
      </c>
      <c r="T218" s="49" t="str">
        <f t="shared" si="24"/>
        <v>#' @rdname cmp_mmm_ccc</v>
      </c>
      <c r="U218" s="20" t="str">
        <f t="shared" si="25"/>
        <v>#' @export</v>
      </c>
      <c r="V218" s="21" t="str">
        <f t="shared" si="26"/>
        <v>cmp_whl_scl &lt;- function(x, ...) {cmp_mmm_ccc(x, 'whl', 'scl', ...)}</v>
      </c>
      <c r="W218" s="29" t="str">
        <f t="shared" si="27"/>
        <v>#' @rdname cmp_mmm_ccc
#' @export
cmp_whl_scl &lt;- function(x, ...) {cmp_mmm_ccc(x, 'whl', 'scl', ...)}</v>
      </c>
    </row>
    <row r="219" spans="15:24" hidden="1" x14ac:dyDescent="0.2">
      <c r="O219" s="40">
        <f t="shared" si="28"/>
        <v>27</v>
      </c>
      <c r="P219" s="22">
        <f t="shared" si="29"/>
        <v>7</v>
      </c>
      <c r="Q219" s="40" t="str" cm="1">
        <f t="array" ref="Q219">IF(O219="","",INDEX($L$5:$L$31,O219))</f>
        <v>whl</v>
      </c>
      <c r="R219" s="22" t="str" cm="1">
        <f t="array" ref="R219">IF(P219="","",INDEX($N$5:$N$31,P219))</f>
        <v>vec</v>
      </c>
      <c r="S219" s="22" t="str">
        <f t="shared" si="23"/>
        <v>cmp_whl_vec</v>
      </c>
      <c r="T219" s="49" t="str">
        <f t="shared" si="24"/>
        <v>#' @rdname cmp_mmm_ccc</v>
      </c>
      <c r="U219" s="20" t="str">
        <f t="shared" si="25"/>
        <v>#' @export</v>
      </c>
      <c r="V219" s="21" t="str">
        <f t="shared" si="26"/>
        <v>cmp_whl_vec &lt;- function(x, ...) {cmp_mmm_ccc(x, 'whl', 'vec', ...)}</v>
      </c>
      <c r="W219" s="29" t="str">
        <f t="shared" si="27"/>
        <v>#' @rdname cmp_mmm_ccc
#' @export
cmp_whl_vec &lt;- function(x, ...) {cmp_mmm_ccc(x, 'whl', 'vec', ...)}</v>
      </c>
    </row>
    <row r="220" spans="15:24" ht="17" hidden="1" thickBot="1" x14ac:dyDescent="0.25">
      <c r="O220" s="40">
        <f t="shared" si="28"/>
        <v>27</v>
      </c>
      <c r="P220" s="23">
        <f t="shared" si="29"/>
        <v>8</v>
      </c>
      <c r="Q220" s="41" t="str" cm="1">
        <f t="array" ref="Q220">IF(O220="","",INDEX($L$5:$L$31,O220))</f>
        <v>whl</v>
      </c>
      <c r="R220" s="23" t="str" cm="1">
        <f t="array" ref="R220">IF(P220="","",INDEX($N$5:$N$31,P220))</f>
        <v>vls</v>
      </c>
      <c r="S220" s="23" t="str">
        <f t="shared" si="23"/>
        <v>cmp_whl_vls</v>
      </c>
      <c r="T220" s="50" t="str">
        <f t="shared" si="24"/>
        <v>#' @rdname cmp_mmm_ccc</v>
      </c>
      <c r="U220" s="24" t="str">
        <f t="shared" si="25"/>
        <v>#' @export</v>
      </c>
      <c r="V220" s="25" t="str">
        <f t="shared" si="26"/>
        <v>cmp_whl_vls &lt;- function(x, ...) {cmp_mmm_ccc(x, 'whl', 'vls', ...)}</v>
      </c>
      <c r="W220" s="30" t="str">
        <f t="shared" si="27"/>
        <v>#' @rdname cmp_mmm_ccc
#' @export
cmp_whl_vls &lt;- function(x, ...) {cmp_mmm_ccc(x, 'whl', 'vls', ...)}</v>
      </c>
    </row>
    <row r="221" spans="15:24" x14ac:dyDescent="0.2">
      <c r="O221" s="36"/>
      <c r="P221" s="36"/>
      <c r="Q221" s="36"/>
      <c r="R221" s="36"/>
      <c r="S221" s="36"/>
    </row>
    <row r="222" spans="15:24" x14ac:dyDescent="0.2">
      <c r="O222" s="36"/>
      <c r="P222" s="36"/>
      <c r="Q222" s="36"/>
      <c r="R222" s="36"/>
      <c r="S222" s="36" t="s">
        <v>1078</v>
      </c>
      <c r="T222" s="3" t="s">
        <v>1079</v>
      </c>
      <c r="U222" s="3" t="s">
        <v>1088</v>
      </c>
      <c r="W222" s="3" t="s">
        <v>1084</v>
      </c>
      <c r="X222" s="3">
        <f>LEN(W222)</f>
        <v>16</v>
      </c>
    </row>
    <row r="223" spans="15:24" x14ac:dyDescent="0.2">
      <c r="O223" s="36"/>
      <c r="P223" s="36"/>
      <c r="Q223" s="36"/>
      <c r="R223" s="36"/>
      <c r="S223" s="36" t="s">
        <v>959</v>
      </c>
      <c r="T223" s="3" t="s">
        <v>1040</v>
      </c>
      <c r="U223" s="3" t="s">
        <v>1089</v>
      </c>
      <c r="W223" s="3" t="str">
        <f>"#' @title Completeness + "&amp;U230&amp;" + "&amp;U231&amp;" Properties"</f>
        <v>#' @title Completeness + Extended Mode + Extended Class Properties</v>
      </c>
      <c r="X223" s="3">
        <f t="shared" ref="X223:X230" si="30">LEN(W223)</f>
        <v>66</v>
      </c>
    </row>
    <row r="224" spans="15:24" x14ac:dyDescent="0.2">
      <c r="O224" s="36"/>
      <c r="P224" s="36"/>
      <c r="Q224" s="36"/>
      <c r="R224" s="36"/>
      <c r="S224" s="36" t="s">
        <v>968</v>
      </c>
      <c r="T224" s="3" t="s">
        <v>1042</v>
      </c>
      <c r="U224" s="3" t="s">
        <v>1090</v>
      </c>
      <c r="W224" s="3" t="str">
        <f>"#' @description NOTE: \code{"&amp;S230&amp;"} and \code{"&amp;S231&amp;"} are used as placeholders for any"</f>
        <v>#' @description NOTE: \code{MMM} and \code{CCC} are used as placeholders for any</v>
      </c>
      <c r="X224" s="3">
        <f t="shared" si="30"/>
        <v>80</v>
      </c>
    </row>
    <row r="225" spans="15:24" x14ac:dyDescent="0.2">
      <c r="O225" s="36"/>
      <c r="P225" s="36"/>
      <c r="Q225" s="36"/>
      <c r="R225" s="36"/>
      <c r="S225" s="36" t="s">
        <v>973</v>
      </c>
      <c r="T225" s="3" t="s">
        <v>1043</v>
      </c>
      <c r="U225" s="3" t="s">
        <v>1091</v>
      </c>
      <c r="W225" s="3" t="str">
        <f>"#'   given "&amp;T230&amp;" and "&amp;T231&amp;", respectively."</f>
        <v>#'   given extended mode and extended class, respectively.</v>
      </c>
      <c r="X225" s="3">
        <f t="shared" si="30"/>
        <v>58</v>
      </c>
    </row>
    <row r="226" spans="15:24" x14ac:dyDescent="0.2">
      <c r="O226" s="36"/>
      <c r="P226" s="36"/>
      <c r="Q226" s="36"/>
      <c r="R226" s="36"/>
      <c r="S226" s="36" t="s">
        <v>1075</v>
      </c>
      <c r="T226" s="3" t="s">
        <v>1076</v>
      </c>
      <c r="U226" s="3" t="s">
        <v>1092</v>
      </c>
      <c r="W226" s="3" t="s">
        <v>1085</v>
      </c>
      <c r="X226" s="3">
        <f t="shared" si="30"/>
        <v>11</v>
      </c>
    </row>
    <row r="227" spans="15:24" x14ac:dyDescent="0.2">
      <c r="O227" s="36"/>
      <c r="P227" s="36"/>
      <c r="Q227" s="36"/>
      <c r="R227" s="36"/>
      <c r="S227" s="36" t="s">
        <v>974</v>
      </c>
      <c r="T227" s="3" t="s">
        <v>1044</v>
      </c>
      <c r="U227" s="3" t="s">
        <v>1094</v>
      </c>
      <c r="W227" s="3" t="str">
        <f>"#'   \strong{\code{cmp_"&amp;L2&amp;"_"&amp;N2&amp;"}}: Evaluates whether \code{x} is complete,"</f>
        <v>#'   \strong{\code{cmp_mmm_ccc}}: Evaluates whether \code{x} is complete,</v>
      </c>
      <c r="X227" s="3">
        <f t="shared" si="30"/>
        <v>73</v>
      </c>
    </row>
    <row r="228" spans="15:24" x14ac:dyDescent="0.2">
      <c r="O228" s="36"/>
      <c r="P228" s="36"/>
      <c r="Q228" s="36"/>
      <c r="R228" s="36"/>
      <c r="S228" s="36" t="s">
        <v>975</v>
      </c>
      <c r="T228" s="3" t="s">
        <v>1077</v>
      </c>
      <c r="U228" s="3" t="s">
        <v>1093</v>
      </c>
      <c r="W228" s="3" t="str">
        <f>"#'   matches the "&amp;T230&amp;" specified in the argument \code{"&amp;L2&amp;"} and matches"</f>
        <v>#'   matches the extended mode specified in the argument \code{mmm} and matches</v>
      </c>
      <c r="X228" s="3">
        <f t="shared" si="30"/>
        <v>79</v>
      </c>
    </row>
    <row r="229" spans="15:24" x14ac:dyDescent="0.2">
      <c r="O229" s="36"/>
      <c r="P229" s="36"/>
      <c r="Q229" s="36"/>
      <c r="R229" s="36"/>
      <c r="S229" s="36"/>
      <c r="W229" s="3" t="str">
        <f>"#'   the "&amp;T231&amp;" specified in the argument \code{"&amp;N2&amp;"}."</f>
        <v>#'   the extended class specified in the argument \code{ccc}.</v>
      </c>
      <c r="X229" s="3">
        <f t="shared" si="30"/>
        <v>61</v>
      </c>
    </row>
    <row r="230" spans="15:24" x14ac:dyDescent="0.2">
      <c r="O230" s="36"/>
      <c r="P230" s="36"/>
      <c r="Q230" s="36"/>
      <c r="R230" s="36"/>
      <c r="S230" s="36" t="str">
        <f>UPPER(L2)</f>
        <v>MMM</v>
      </c>
      <c r="T230" s="3" t="str" cm="1">
        <f t="array" ref="T230">INDEX(T222:T228,L3)</f>
        <v>extended mode</v>
      </c>
      <c r="U230" s="3" t="str" cm="1">
        <f t="array" ref="U230">INDEX(U222:U228,L3)</f>
        <v>Extended Mode</v>
      </c>
      <c r="W230" s="3" t="s">
        <v>1095</v>
      </c>
      <c r="X230" s="3">
        <f t="shared" si="30"/>
        <v>49</v>
      </c>
    </row>
    <row r="231" spans="15:24" x14ac:dyDescent="0.2">
      <c r="O231" s="36"/>
      <c r="P231" s="36"/>
      <c r="Q231" s="36"/>
      <c r="R231" s="36"/>
      <c r="S231" s="36" t="str">
        <f>UPPER(N2)</f>
        <v>CCC</v>
      </c>
      <c r="T231" s="3" t="str" cm="1">
        <f t="array" ref="T231">INDEX(T222:T228,N3)</f>
        <v>extended class</v>
      </c>
      <c r="U231" s="3" t="str" cm="1">
        <f t="array" ref="U231">INDEX(U222:U228,N3)</f>
        <v>Extended Class</v>
      </c>
      <c r="W231" s="3" t="s">
        <v>1085</v>
      </c>
      <c r="X231" s="3">
        <f>LEN(W231)</f>
        <v>11</v>
      </c>
    </row>
    <row r="232" spans="15:24" x14ac:dyDescent="0.2">
      <c r="O232" s="36"/>
      <c r="P232" s="36"/>
      <c r="Q232" s="36"/>
      <c r="R232" s="36"/>
      <c r="S232" s="36"/>
      <c r="W232" s="3" t="str">
        <f>"#'   \strong{\code{cmp_"&amp;S230&amp;"_"&amp;S231&amp;"}}: Evaluates whether \code{x} is complete and"</f>
        <v>#'   \strong{\code{cmp_MMM_CCC}}: Evaluates whether \code{x} is complete and</v>
      </c>
      <c r="X232" s="3">
        <f>LEN(W232)</f>
        <v>76</v>
      </c>
    </row>
    <row r="233" spans="15:24" x14ac:dyDescent="0.2">
      <c r="O233" s="36"/>
      <c r="P233" s="36"/>
      <c r="Q233" s="36"/>
      <c r="R233" s="36"/>
      <c r="S233" s="36"/>
      <c r="W233" s="3" t="str">
        <f>"#'   matches the "&amp;T230&amp;" \code{"&amp;S230&amp;"} and "&amp;T231&amp;" \code{"&amp;S231&amp;"}."</f>
        <v>#'   matches the extended mode \code{MMM} and extended class \code{CCC}.</v>
      </c>
      <c r="X233" s="3">
        <f>LEN(W233)</f>
        <v>72</v>
      </c>
    </row>
    <row r="234" spans="15:24" x14ac:dyDescent="0.2">
      <c r="O234" s="36"/>
      <c r="P234" s="36"/>
      <c r="Q234" s="36"/>
      <c r="R234" s="36"/>
      <c r="S234" s="36"/>
      <c r="W234" s="3" t="s">
        <v>1095</v>
      </c>
      <c r="X234" s="3">
        <f>LEN(W234)</f>
        <v>49</v>
      </c>
    </row>
    <row r="235" spans="15:24" x14ac:dyDescent="0.2">
      <c r="O235" s="36"/>
      <c r="P235" s="36"/>
      <c r="Q235" s="36"/>
      <c r="R235" s="36"/>
      <c r="S235" s="36"/>
      <c r="W235" s="3" t="s">
        <v>1085</v>
      </c>
      <c r="X235" s="3">
        <f>LEN(W235)</f>
        <v>11</v>
      </c>
    </row>
    <row r="236" spans="15:24" x14ac:dyDescent="0.2">
      <c r="O236" s="36"/>
      <c r="P236" s="36"/>
      <c r="Q236" s="36"/>
      <c r="R236" s="36"/>
      <c r="S236" s="36"/>
      <c r="W236" s="3" t="str">
        <f>"#'   \strong{\code{cmp_"&amp;L2&amp;"_"&amp;N2&amp;"_props}}: Gets a character vector of all possible "</f>
        <v xml:space="preserve">#'   \strong{\code{cmp_mmm_ccc_props}}: Gets a character vector of all possible </v>
      </c>
      <c r="X236" s="3">
        <f>LEN(W236)</f>
        <v>80</v>
      </c>
    </row>
    <row r="237" spans="15:24" x14ac:dyDescent="0.2">
      <c r="O237" s="36"/>
      <c r="P237" s="36"/>
      <c r="Q237" s="36"/>
      <c r="R237" s="36"/>
      <c r="S237" s="36"/>
      <c r="W237" s="3" t="str">
        <f>"#'   completeness + "&amp;T230&amp;" + "&amp;T231&amp;" properties."</f>
        <v>#'   completeness + extended mode + extended class properties.</v>
      </c>
      <c r="X237" s="3">
        <f>LEN(W237)</f>
        <v>62</v>
      </c>
    </row>
    <row r="238" spans="15:24" x14ac:dyDescent="0.2">
      <c r="O238" s="36"/>
      <c r="P238" s="36"/>
      <c r="Q238" s="36"/>
      <c r="R238" s="36"/>
      <c r="S238" s="36"/>
      <c r="W238" s="3" t="s">
        <v>1096</v>
      </c>
      <c r="X238" s="3">
        <f t="shared" ref="X238:X247" si="31">LEN(W238)</f>
        <v>23</v>
      </c>
    </row>
    <row r="239" spans="15:24" x14ac:dyDescent="0.2">
      <c r="O239" s="36"/>
      <c r="P239" s="36"/>
      <c r="Q239" s="36"/>
      <c r="R239" s="36"/>
      <c r="S239" s="36"/>
      <c r="W239" s="3" t="str">
        <f>"#' @param "&amp;L2&amp;" A character scalar containing an"</f>
        <v>#' @param mmm A character scalar containing an</v>
      </c>
      <c r="X239" s="3">
        <f t="shared" si="31"/>
        <v>46</v>
      </c>
    </row>
    <row r="240" spans="15:24" x14ac:dyDescent="0.2">
      <c r="O240" s="36"/>
      <c r="P240" s="36"/>
      <c r="Q240" s="36"/>
      <c r="R240" s="36"/>
      <c r="S240" s="36"/>
      <c r="W240" s="3" t="str">
        <f>"#'   "&amp;T230&amp;" property from "&amp;L2&amp;"_props()."</f>
        <v>#'   extended mode property from mmm_props().</v>
      </c>
      <c r="X240" s="3">
        <f t="shared" si="31"/>
        <v>45</v>
      </c>
    </row>
    <row r="241" spans="15:24" x14ac:dyDescent="0.2">
      <c r="O241" s="36"/>
      <c r="P241" s="36"/>
      <c r="Q241" s="36"/>
      <c r="R241" s="36"/>
      <c r="S241" s="36"/>
      <c r="W241" s="3" t="str">
        <f>"#' @param "&amp;N2&amp;" A character scalar containing an"</f>
        <v>#' @param ccc A character scalar containing an</v>
      </c>
      <c r="X241" s="3">
        <f t="shared" si="31"/>
        <v>46</v>
      </c>
    </row>
    <row r="242" spans="15:24" x14ac:dyDescent="0.2">
      <c r="O242" s="36"/>
      <c r="P242" s="36"/>
      <c r="Q242" s="36"/>
      <c r="R242" s="36"/>
      <c r="S242" s="36"/>
      <c r="W242" s="3" t="str">
        <f>"#'   "&amp;T231&amp;" property from "&amp;N2&amp;"_props()."</f>
        <v>#'   extended class property from ccc_props().</v>
      </c>
      <c r="X242" s="3">
        <f t="shared" si="31"/>
        <v>46</v>
      </c>
    </row>
    <row r="243" spans="15:24" x14ac:dyDescent="0.2">
      <c r="O243" s="36"/>
      <c r="P243" s="36"/>
      <c r="Q243" s="36"/>
      <c r="R243" s="36"/>
      <c r="S243" s="36"/>
      <c r="W243" s="55" t="s">
        <v>1060</v>
      </c>
      <c r="X243" s="3">
        <f t="shared" si="31"/>
        <v>27</v>
      </c>
    </row>
    <row r="244" spans="15:24" x14ac:dyDescent="0.2">
      <c r="O244" s="36"/>
      <c r="P244" s="36"/>
      <c r="Q244" s="36"/>
      <c r="R244" s="36"/>
      <c r="S244" s="36"/>
      <c r="W244" s="3" t="s">
        <v>1061</v>
      </c>
      <c r="X244" s="3">
        <f t="shared" si="31"/>
        <v>65</v>
      </c>
    </row>
    <row r="245" spans="15:24" x14ac:dyDescent="0.2">
      <c r="O245" s="36"/>
      <c r="P245" s="36"/>
      <c r="Q245" s="36"/>
      <c r="R245" s="36"/>
      <c r="S245" s="36"/>
      <c r="W245" s="3" t="str">
        <f>"#' @return \strong{\code{"&amp;S3&amp;"_props}}: A character vector."</f>
        <v>#' @return \strong{\code{cmp_mmm_ccc_props}}: A character vector.</v>
      </c>
      <c r="X245" s="3">
        <f t="shared" si="31"/>
        <v>65</v>
      </c>
    </row>
    <row r="246" spans="15:24" x14ac:dyDescent="0.2">
      <c r="O246" s="36"/>
      <c r="P246" s="36"/>
      <c r="Q246" s="36"/>
      <c r="R246" s="36"/>
      <c r="S246" s="36"/>
      <c r="W246" s="3" t="str">
        <f>"#'   \cr\cr\strong{"&amp;S3&amp;", cmp_"&amp;UPPER(L2)&amp;"_"&amp;UPPER(N2)&amp;"}: A logical scalar."</f>
        <v>#'   \cr\cr\strong{cmp_mmm_ccc, cmp_MMM_CCC}: A logical scalar.</v>
      </c>
      <c r="X246" s="3">
        <f t="shared" si="31"/>
        <v>63</v>
      </c>
    </row>
    <row r="247" spans="15:24" x14ac:dyDescent="0.2">
      <c r="O247" s="36"/>
      <c r="P247" s="36"/>
      <c r="Q247" s="36"/>
      <c r="R247" s="36"/>
      <c r="S247" s="36"/>
      <c r="W247" s="3" t="s">
        <v>0</v>
      </c>
      <c r="X247" s="3">
        <f t="shared" si="31"/>
        <v>10</v>
      </c>
    </row>
    <row r="248" spans="15:24" x14ac:dyDescent="0.2">
      <c r="O248" s="36"/>
      <c r="P248" s="36"/>
      <c r="Q248" s="36"/>
      <c r="R248" s="36"/>
      <c r="S248" s="36"/>
      <c r="W248" s="3" t="str">
        <f>S3&amp;" &lt;- function(x, "&amp;L2&amp;"_"&amp;N2&amp;", ...) {"</f>
        <v>cmp_mmm_ccc &lt;- function(x, mmm_ccc, ...) {</v>
      </c>
    </row>
    <row r="249" spans="15:24" x14ac:dyDescent="0.2">
      <c r="O249" s="36"/>
      <c r="P249" s="36"/>
      <c r="Q249" s="36"/>
      <c r="R249" s="36"/>
      <c r="S249" s="36"/>
      <c r="W249" s="3" t="str">
        <f>"  errs &lt;- c(.meets_errs(x, ...),"</f>
        <v xml:space="preserve">  errs &lt;- c(.meets_errs(x, ...),</v>
      </c>
    </row>
    <row r="250" spans="15:24" x14ac:dyDescent="0.2">
      <c r="O250" s="36"/>
      <c r="P250" s="36"/>
      <c r="Q250" s="36"/>
      <c r="R250" s="36"/>
      <c r="S250" s="36"/>
      <c r="W250" s="3" t="str">
        <f>"            f0(f0(length("&amp;L2&amp;") != 1 | !is.character("&amp;L2&amp;"), F, f0(is.na("&amp;L2&amp;"), F, "&amp;L2&amp;" %in% "&amp;L2&amp;"_props())), NULL, '\n \u2022 ["&amp;L2&amp;"] is not a scalar value from "&amp;L2&amp;"_props().'),"</f>
        <v xml:space="preserve">            f0(f0(length(mmm) != 1 | !is.character(mmm), F, f0(is.na(mmm), F, mmm %in% mmm_props())), NULL, '\n \u2022 [mmm] is not a scalar value from mmm_props().'),</v>
      </c>
    </row>
    <row r="251" spans="15:24" x14ac:dyDescent="0.2">
      <c r="O251" s="36"/>
      <c r="P251" s="36"/>
      <c r="Q251" s="36"/>
      <c r="R251" s="36"/>
      <c r="S251" s="36"/>
      <c r="W251" s="3" t="str">
        <f>"            f0(f0(length("&amp;N2&amp;") != 1 | !is.character("&amp;N2&amp;"), F, f0(is.na("&amp;N2&amp;"), F, "&amp;N2&amp;" %in% "&amp;N2&amp;"_props())), NULL, '\n \u2022 ["&amp;N2&amp;"] is not a scalar value from "&amp;N2&amp;"_props().'))"</f>
        <v xml:space="preserve">            f0(f0(length(ccc) != 1 | !is.character(ccc), F, f0(is.na(ccc), F, ccc %in% ccc_props())), NULL, '\n \u2022 [ccc] is not a scalar value from ccc_props().'))</v>
      </c>
    </row>
    <row r="252" spans="15:24" x14ac:dyDescent="0.2">
      <c r="O252" s="36"/>
      <c r="P252" s="36"/>
      <c r="Q252" s="36"/>
      <c r="R252" s="36"/>
      <c r="S252" s="36"/>
      <c r="W252" s="3" t="s">
        <v>1083</v>
      </c>
    </row>
    <row r="253" spans="15:24" x14ac:dyDescent="0.2">
      <c r="O253" s="36"/>
      <c r="P253" s="36"/>
      <c r="Q253" s="36"/>
      <c r="R253" s="36"/>
      <c r="S253" s="36"/>
      <c r="W253" s="3" t="s">
        <v>1066</v>
      </c>
    </row>
    <row r="254" spans="15:24" x14ac:dyDescent="0.2">
      <c r="O254" s="36"/>
      <c r="P254" s="36"/>
      <c r="Q254" s="36"/>
      <c r="R254" s="36"/>
      <c r="S254" s="36"/>
      <c r="W254" s="3" t="s">
        <v>1097</v>
      </c>
    </row>
    <row r="255" spans="15:24" x14ac:dyDescent="0.2">
      <c r="O255" s="36"/>
      <c r="P255" s="36"/>
      <c r="Q255" s="36"/>
      <c r="R255" s="36"/>
      <c r="S255" s="36"/>
      <c r="W255" s="3" t="str">
        <f>"  mfun &lt;- paste0('i', "&amp;L2&amp;")"</f>
        <v xml:space="preserve">  mfun &lt;- paste0('i', mmm)</v>
      </c>
    </row>
    <row r="256" spans="15:24" x14ac:dyDescent="0.2">
      <c r="O256" s="36"/>
      <c r="P256" s="36"/>
      <c r="Q256" s="36"/>
      <c r="R256" s="36"/>
      <c r="S256" s="36"/>
      <c r="W256" s="3" t="s">
        <v>1103</v>
      </c>
    </row>
    <row r="257" spans="15:23" x14ac:dyDescent="0.2">
      <c r="O257" s="36"/>
      <c r="P257" s="36"/>
      <c r="Q257" s="36"/>
      <c r="R257" s="36"/>
      <c r="S257" s="36"/>
      <c r="W257" s="3" t="s">
        <v>1104</v>
      </c>
    </row>
    <row r="258" spans="15:23" x14ac:dyDescent="0.2">
      <c r="O258" s="36"/>
      <c r="P258" s="36"/>
      <c r="Q258" s="36"/>
      <c r="R258" s="36"/>
      <c r="S258" s="36"/>
      <c r="W258" s="3" t="s">
        <v>1100</v>
      </c>
    </row>
    <row r="259" spans="15:23" x14ac:dyDescent="0.2">
      <c r="O259" s="36"/>
      <c r="P259" s="36"/>
      <c r="Q259" s="36"/>
      <c r="R259" s="36"/>
      <c r="S259" s="36"/>
      <c r="W259" s="3" t="s">
        <v>1102</v>
      </c>
    </row>
    <row r="260" spans="15:23" x14ac:dyDescent="0.2">
      <c r="O260" s="36"/>
      <c r="P260" s="36"/>
      <c r="Q260" s="36"/>
      <c r="R260" s="36"/>
      <c r="S260" s="36"/>
      <c r="W260" s="3" t="s">
        <v>1065</v>
      </c>
    </row>
    <row r="261" spans="15:23" x14ac:dyDescent="0.2">
      <c r="O261" s="36"/>
      <c r="P261" s="36"/>
      <c r="Q261" s="36"/>
      <c r="R261" s="36"/>
      <c r="S261" s="36"/>
    </row>
    <row r="262" spans="15:23" x14ac:dyDescent="0.2">
      <c r="O262" s="36"/>
      <c r="P262" s="36"/>
      <c r="Q262" s="36"/>
      <c r="R262" s="36"/>
      <c r="S262" s="36"/>
      <c r="W262" s="3" t="s">
        <v>214</v>
      </c>
    </row>
    <row r="263" spans="15:23" x14ac:dyDescent="0.2">
      <c r="O263" s="36"/>
      <c r="P263" s="36"/>
      <c r="Q263" s="36"/>
      <c r="R263" s="36"/>
      <c r="S263" s="36"/>
      <c r="W263" s="3" t="s">
        <v>0</v>
      </c>
    </row>
    <row r="264" spans="15:23" x14ac:dyDescent="0.2">
      <c r="O264" s="36"/>
      <c r="P264" s="36"/>
      <c r="Q264" s="36"/>
      <c r="R264" s="36"/>
      <c r="S264" s="36"/>
      <c r="W264" s="3" t="s">
        <v>1105</v>
      </c>
    </row>
    <row r="265" spans="15:23" x14ac:dyDescent="0.2">
      <c r="O265" s="36"/>
      <c r="P265" s="36"/>
      <c r="Q265" s="36"/>
      <c r="R265" s="36"/>
      <c r="S265" s="36"/>
    </row>
    <row r="266" spans="15:23" ht="408" customHeight="1" x14ac:dyDescent="0.2">
      <c r="O266" s="36"/>
      <c r="P266" s="36"/>
      <c r="Q266" s="36"/>
      <c r="R266" s="36"/>
      <c r="S266" s="36"/>
      <c r="W266" s="62" t="str">
        <f>_xlfn.TEXTJOIN("
", FALSE, W222:W265)&amp;"
"&amp;_xlfn.TEXTJOIN("
", TRUE,W5:W220)</f>
        <v>#' @family props
#' @title Completeness + Extended Mode + Extended Class Properties
#' @description NOTE: \code{MMM} and \code{CCC} are used as placeholders for any
#'   given extended mode and extended class, respectively.
#'   \cr\cr
#'   \strong{\code{cmp_mmm_ccc}}: Evaluates whether \code{x} is complete,
#'   matches the extended mode specified in the argument \code{mmm} and matches
#'   the extended class specified in the argument \code{ccc}.
#'   (subject to any restrictions in \code{...}).
#'   \cr\cr
#'   \strong{\code{cmp_MMM_CCC}}: Evaluates whether \code{x} is complete and
#'   matches the extended mode \code{MMM} and extended class \code{CCC}.
#'   (subject to any restrictions in \code{...}).
#'   \cr\cr
#'   \strong{\code{cmp_mmm_ccc_props}}: Gets a character vector of all possible 
#'   completeness + extended mode + extended class properties.
#' @param x An R object
#' @param mmm A character scalar containing an
#'   extended mode property from mmm_props().
#' @param ccc A character scalar containing an
#'   extended class property from ccc_props().
#' @inheritDotParams meets.
#' @inheritSection meets. Specifying Count and Value Restrictions
#' @return \strong{\code{cmp_mmm_ccc_props}}: A character vector.
#'   \cr\cr\strong{cmp_mmm_ccc, cmp_MMM_CCC}: A logical scalar.
#' @export
cmp_mmm_ccc &lt;- function(x, mmm_ccc, ...) {
  errs &lt;- c(.meets_errs(x, ...),
            f0(f0(length(mmm) != 1 | !is.character(mmm), F, f0(is.na(mmm), F, mmm %in% mmm_props())), NULL, '\n \u2022 [mmm] is not a scalar value from mmm_props().'),
            f0(f0(length(ccc) != 1 | !is.character(ccc), F, f0(is.na(ccc), F, ccc %in% ccc_props())), NULL, '\n \u2022 [ccc] is not a scalar value from ccc_props().'))
  if (!is.null(errs)) {stop(errs)}
  if (!meets(x, ...)) {return(F)}
  if (!run(paste0('i', ccc, '(x)'))) {return(F)}
  mfun &lt;- paste0('i', mmm)
  if (ccc == 'dtf') {all(apply(x, 2, mfun)) &amp; !any(is.na(av(x)))}
  else if (ccc == 'vls') {all(sapply(x, mfun)) &amp; !any(is.na(av(x)))}
  else if (!is.atomic(x)) {F}
  else {!any(is.na(x)) &amp; run(mfun)}
}
#' @rdname mmm_ccc
#' @export
cmp_mmm_ccc_props &lt;- function() {paste0("cmp_", sort(av(apply(expand.grid(mmm = .mmm_props(), ccc = .ccc_props()), 1, paste0, collapse = '_'))))}
#' @rdname cmp_mmm_ccc
#' @export
cmp_ch1_arr &lt;- function(x, ...) {cmp_mmm_ccc(x, 'ch1', 'arr', ...)}
#' @rdname cmp_mmm_ccc
#' @export
cmp_ch1_dtf &lt;- function(x, ...) {cmp_mmm_ccc(x, 'ch1', 'dtf', ...)}
#' @rdname cmp_mmm_ccc
#' @export
cmp_ch1_gen &lt;- function(x, ...) {cmp_mmm_ccc(x, 'ch1', 'gen', ...)}
#' @rdname cmp_mmm_ccc
#' @export
cmp_ch1_mat &lt;- function(x, ...) {cmp_mmm_ccc(x, 'ch1', 'mat', ...)}
#' @rdname cmp_mmm_ccc
#' @export
cmp_ch1_mvc &lt;- function(x, ...) {cmp_mmm_ccc(x, 'ch1', 'mvc', ...)}
#' @rdname cmp_mmm_ccc
#' @export
cmp_ch1_scl &lt;- function(x, ...) {cmp_mmm_ccc(x, 'ch1', 'scl', ...)}
#' @rdname cmp_mmm_ccc
#' @export
cmp_ch1_vec &lt;- function(x, ...) {cmp_mmm_ccc(x, 'ch1', 'vec', ...)}
#' @rdname cmp_mmm_ccc
#' @export
cmp_ch1_vls &lt;- function(x, ...) {cmp_mmm_ccc(x, 'ch1', 'vls', ...)}
#' @rdname cmp_mmm_ccc
#' @export
cmp_ch3_arr &lt;- function(x, ...) {cmp_mmm_ccc(x, 'ch3', 'arr', ...)}
#' @rdname cmp_mmm_ccc
#' @export
cmp_ch3_dtf &lt;- function(x, ...) {cmp_mmm_ccc(x, 'ch3', 'dtf', ...)}
#' @rdname cmp_mmm_ccc
#' @export
cmp_ch3_gen &lt;- function(x, ...) {cmp_mmm_ccc(x, 'ch3', 'gen', ...)}
#' @rdname cmp_mmm_ccc
#' @export
cmp_ch3_mat &lt;- function(x, ...) {cmp_mmm_ccc(x, 'ch3', 'mat', ...)}
#' @rdname cmp_mmm_ccc
#' @export
cmp_ch3_mvc &lt;- function(x, ...) {cmp_mmm_ccc(x, 'ch3', 'mvc', ...)}
#' @rdname cmp_mmm_ccc
#' @export
cmp_ch3_scl &lt;- function(x, ...) {cmp_mmm_ccc(x, 'ch3', 'scl', ...)}
#' @rdname cmp_mmm_ccc
#' @export
cmp_ch3_vec &lt;- function(x, ...) {cmp_mmm_ccc(x, 'ch3', 'vec', ...)}
#' @rdname cmp_mmm_ccc
#' @export
cmp_ch3_vls &lt;- function(x, ...) {cmp_mmm_ccc(x, 'ch3', 'vls', ...)}
#' @rdname cmp_mmm_ccc
#' @export
cmp_chr_arr &lt;- function(x, ...) {cmp_mmm_ccc(x, 'chr', 'arr', ...)}
#' @rdname cmp_mmm_ccc
#' @export
cmp_chr_dtf &lt;- function(x, ...) {cmp_mmm_ccc(x, 'chr', 'dtf', ...)}
#' @rdname cmp_mmm_ccc
#' @export
cmp_chr_gen &lt;- function(x, ...) {cmp_mmm_ccc(x, 'chr', 'gen', ...)}
#' @rdname cmp_mmm_ccc
#' @export
cmp_chr_mat &lt;- function(x, ...) {cmp_mmm_ccc(x, 'chr', 'mat', ...)}
#' @rdname cmp_mmm_ccc
#' @export
cmp_chr_mvc &lt;- function(x, ...) {cmp_mmm_ccc(x, 'chr', 'mvc', ...)}
#' @rdname cmp_mmm_ccc
#' @export
cmp_chr_scl &lt;- function(x, ...) {cmp_mmm_ccc(x, 'chr', 'scl', ...)}
#' @rdname cmp_mmm_ccc
#' @export
cmp_chr_vec &lt;- function(x, ...) {cmp_mmm_ccc(x, 'chr', 'vec', ...)}
#' @rdname cmp_mmm_ccc
#' @export
cmp_chr_vls &lt;- function(x, ...) {cmp_mmm_ccc(x, 'chr', 'vls', ...)}
#' @rdname cmp_mmm_ccc
#' @export
cmp_clr_arr &lt;- function(x, ...) {cmp_mmm_ccc(x, 'clr', 'arr', ...)}
#' @rdname cmp_mmm_ccc
#' @export
cmp_clr_dtf &lt;- function(x, ...) {cmp_mmm_ccc(x, 'clr', 'dtf', ...)}
#' @rdname cmp_mmm_ccc
#' @export
cmp_clr_gen &lt;- function(x, ...) {cmp_mmm_ccc(x, 'clr', 'gen', ...)}
#' @rdname cmp_mmm_ccc
#' @export
cmp_clr_mat &lt;- function(x, ...) {cmp_mmm_ccc(x, 'clr', 'mat', ...)}
#' @rdname cmp_mmm_ccc
#' @export
cmp_clr_mvc &lt;- function(x, ...) {cmp_mmm_ccc(x, 'clr', 'mvc', ...)}
#' @rdname cmp_mmm_ccc
#' @export
cmp_clr_scl &lt;- function(x, ...) {cmp_mmm_ccc(x, 'clr', 'scl', ...)}
#' @rdname cmp_mmm_ccc
#' @export
cmp_clr_vec &lt;- function(x, ...) {cmp_mmm_ccc(x, 'clr', 'vec', ...)}
#' @rdname cmp_mmm_ccc
#' @export
cmp_clr_vls &lt;- function(x, ...) {cmp_mmm_ccc(x, 'clr', 'vls', ...)}
#' @rdname cmp_mmm_ccc
#' @export
cmp_evn_arr &lt;- function(x, ...) {cmp_mmm_ccc(x, 'evn', 'arr', ...)}
#' @rdname cmp_mmm_ccc
#' @export
cmp_evn_dtf &lt;- function(x, ...) {cmp_mmm_ccc(x, 'evn', 'dtf', ...)}
#' @rdname cmp_mmm_ccc
#' @export
cmp_evn_gen &lt;- function(x, ...) {cmp_mmm_ccc(x, 'evn', 'gen', ...)}
#' @rdname cmp_mmm_ccc
#' @export
cmp_evn_mat &lt;- function(x, ...) {cmp_mmm_ccc(x, 'evn', 'mat', ...)}
#' @rdname cmp_mmm_ccc
#' @export
cmp_evn_mvc &lt;- function(x, ...) {cmp_mmm_ccc(x, 'evn', 'mvc', ...)}
#' @rdname cmp_mmm_ccc
#' @export
cmp_evn_scl &lt;- function(x, ...) {cmp_mmm_ccc(x, 'evn', 'scl', ...)}
#' @rdname cmp_mmm_ccc
#' @export
cmp_evn_vec &lt;- function(x, ...) {cmp_mmm_ccc(x, 'evn', 'vec', ...)}
#' @rdname cmp_mmm_ccc
#' @export
cmp_evn_vls &lt;- function(x, ...) {cmp_mmm_ccc(x, 'evn', 'vls', ...)}
#' @rdname cmp_mmm_ccc
#' @export
cmp_fac_arr &lt;- function(x, ...) {cmp_mmm_ccc(x, 'fac', 'arr', ...)}
#' @rdname cmp_mmm_ccc
#' @export
cmp_fac_dtf &lt;- function(x, ...) {cmp_mmm_ccc(x, 'fac', 'dtf', ...)}
#' @rdname cmp_mmm_ccc
#' @export
cmp_fac_gen &lt;- function(x, ...) {cmp_mmm_ccc(x, 'fac', 'gen', ...)}
#' @rdname cmp_mmm_ccc
#' @export
cmp_fac_mat &lt;- function(x, ...) {cmp_mmm_ccc(x, 'fac', 'mat', ...)}
#' @rdname cmp_mmm_ccc
#' @export
cmp_fac_mvc &lt;- function(x, ...) {cmp_mmm_ccc(x, 'fac', 'mvc', ...)}
#' @rdname cmp_mmm_ccc
#' @export
cmp_fac_scl &lt;- function(x, ...) {cmp_mmm_ccc(x, 'fac', 'scl', ...)}
#' @rdname cmp_mmm_ccc
#' @export
cmp_fac_vec &lt;- function(x, ...) {cmp_mmm_ccc(x, 'fac', 'vec', ...)}
#' @rdname cmp_mmm_ccc
#' @export
cmp_fac_vls &lt;- function(x, ...) {cmp_mmm_ccc(x, 'fac', 'vls', ...)}
#' @rdname cmp_mmm_ccc
#' @export
cmp_frc_arr &lt;- function(x, ...) {cmp_mmm_ccc(x, 'frc', 'arr', ...)}
#' @rdname cmp_mmm_ccc
#' @export
cmp_frc_dtf &lt;- function(x, ...) {cmp_mmm_ccc(x, 'frc', 'dtf', ...)}
#' @rdname cmp_mmm_ccc
#' @export
cmp_frc_gen &lt;- function(x, ...) {cmp_mmm_ccc(x, 'frc', 'gen', ...)}
#' @rdname cmp_mmm_ccc
#' @export
cmp_frc_mat &lt;- function(x, ...) {cmp_mmm_ccc(x, 'frc', 'mat', ...)}
#' @rdname cmp_mmm_ccc
#' @export
cmp_frc_mvc &lt;- function(x, ...) {cmp_mmm_ccc(x, 'frc', 'mvc', ...)}
#' @rdname cmp_mmm_ccc
#' @export
cmp_frc_scl &lt;- function(x, ...) {cmp_mmm_ccc(x, 'frc', 'scl', ...)}
#' @rdname cmp_mmm_ccc
#' @export
cmp_frc_vec &lt;- function(x, ...) {cmp_mmm_ccc(x, 'frc', 'vec', ...)}
#' @rdname cmp_mmm_ccc
#' @export
cmp_frc_vls &lt;- function(x, ...) {cmp_mmm_ccc(x, 'frc', 'vls', ...)}
#' @rdname cmp_mmm_ccc
#' @export
cmp_ind_arr &lt;- function(x, ...) {cmp_mmm_ccc(x, 'ind', 'arr', ...)}
#' @rdname cmp_mmm_ccc
#' @export
cmp_ind_dtf &lt;- function(x, ...) {cmp_mmm_ccc(x, 'ind', 'dtf', ...)}
#' @rdname cmp_mmm_ccc
#' @export
cmp_ind_gen &lt;- function(x, ...) {cmp_mmm_ccc(x, 'ind', 'gen', ...)}
#' @rdname cmp_mmm_ccc
#' @export
cmp_ind_mat &lt;- function(x, ...) {cmp_mmm_ccc(x, 'ind', 'mat', ...)}
#' @rdname cmp_mmm_ccc
#' @export
cmp_ind_mvc &lt;- function(x, ...) {cmp_mmm_ccc(x, 'ind', 'mvc', ...)}
#' @rdname cmp_mmm_ccc
#' @export
cmp_ind_scl &lt;- function(x, ...) {cmp_mmm_ccc(x, 'ind', 'scl', ...)}
#' @rdname cmp_mmm_ccc
#' @export
cmp_ind_vec &lt;- function(x, ...) {cmp_mmm_ccc(x, 'ind', 'vec', ...)}
#' @rdname cmp_mmm_ccc
#' @export
cmp_ind_vls &lt;- function(x, ...) {cmp_mmm_ccc(x, 'ind', 'vls', ...)}
#' @rdname cmp_mmm_ccc
#' @export
cmp_lgl_arr &lt;- function(x, ...) {cmp_mmm_ccc(x, 'lgl', 'arr', ...)}
#' @rdname cmp_mmm_ccc
#' @export
cmp_lgl_dtf &lt;- function(x, ...) {cmp_mmm_ccc(x, 'lgl', 'dtf', ...)}
#' @rdname cmp_mmm_ccc
#' @export
cmp_lgl_gen &lt;- function(x, ...) {cmp_mmm_ccc(x, 'lgl', 'gen', ...)}
#' @rdname cmp_mmm_ccc
#' @export
cmp_lgl_mat &lt;- function(x, ...) {cmp_mmm_ccc(x, 'lgl', 'mat', ...)}
#' @rdname cmp_mmm_ccc
#' @export
cmp_lgl_mvc &lt;- function(x, ...) {cmp_mmm_ccc(x, 'lgl', 'mvc', ...)}
#' @rdname cmp_mmm_ccc
#' @export
cmp_lgl_scl &lt;- function(x, ...) {cmp_mmm_ccc(x, 'lgl', 'scl', ...)}
#' @rdname cmp_mmm_ccc
#' @export
cmp_lgl_vec &lt;- function(x, ...) {cmp_mmm_ccc(x, 'lgl', 'vec', ...)}
#' @rdname cmp_mmm_ccc
#' @export
cmp_lgl_vls &lt;- function(x, ...) {cmp_mmm_ccc(x, 'lgl', 'vls', ...)}
#' @rdname cmp_mmm_ccc
#' @export
cmp_neg_arr &lt;- function(x, ...) {cmp_mmm_ccc(x, 'neg', 'arr', ...)}
#' @rdname cmp_mmm_ccc
#' @export
cmp_neg_dtf &lt;- function(x, ...) {cmp_mmm_ccc(x, 'neg', 'dtf', ...)}
#' @rdname cmp_mmm_ccc
#' @export
cmp_neg_gen &lt;- function(x, ...) {cmp_mmm_ccc(x, 'neg', 'gen', ...)}
#' @rdname cmp_mmm_ccc
#' @export
cmp_neg_mat &lt;- function(x, ...) {cmp_mmm_ccc(x, 'neg', 'mat', ...)}
#' @rdname cmp_mmm_ccc
#' @export
cmp_neg_mvc &lt;- function(x, ...) {cmp_mmm_ccc(x, 'neg', 'mvc', ...)}
#' @rdname cmp_mmm_ccc
#' @export
cmp_neg_scl &lt;- function(x, ...) {cmp_mmm_ccc(x, 'neg', 'scl', ...)}
#' @rdname cmp_mmm_ccc
#' @export
cmp_neg_vec &lt;- function(x, ...) {cmp_mmm_ccc(x, 'neg', 'vec', ...)}
#' @rdname cmp_mmm_ccc
#' @export
cmp_neg_vls &lt;- function(x, ...) {cmp_mmm_ccc(x, 'neg', 'vls', ...)}
#' @rdname cmp_mmm_ccc
#' @export
cmp_ngw_arr &lt;- function(x, ...) {cmp_mmm_ccc(x, 'ngw', 'arr', ...)}
#' @rdname cmp_mmm_ccc
#' @export
cmp_ngw_dtf &lt;- function(x, ...) {cmp_mmm_ccc(x, 'ngw', 'dtf', ...)}
#' @rdname cmp_mmm_ccc
#' @export
cmp_ngw_gen &lt;- function(x, ...) {cmp_mmm_ccc(x, 'ngw', 'gen', ...)}
#' @rdname cmp_mmm_ccc
#' @export
cmp_ngw_mat &lt;- function(x, ...) {cmp_mmm_ccc(x, 'ngw', 'mat', ...)}
#' @rdname cmp_mmm_ccc
#' @export
cmp_ngw_mvc &lt;- function(x, ...) {cmp_mmm_ccc(x, 'ngw', 'mvc', ...)}
#' @rdname cmp_mmm_ccc
#' @export
cmp_ngw_scl &lt;- function(x, ...) {cmp_mmm_ccc(x, 'ngw', 'scl', ...)}
#' @rdname cmp_mmm_ccc
#' @export
cmp_ngw_vec &lt;- function(x, ...) {cmp_mmm_ccc(x, 'ngw', 'vec', ...)}
#' @rdname cmp_mmm_ccc
#' @export
cmp_ngw_vls &lt;- function(x, ...) {cmp_mmm_ccc(x, 'ngw', 'vls', ...)}
#' @rdname cmp_mmm_ccc
#' @export
cmp_nng_arr &lt;- function(x, ...) {cmp_mmm_ccc(x, 'nng', 'arr', ...)}
#' @rdname cmp_mmm_ccc
#' @export
cmp_nng_dtf &lt;- function(x, ...) {cmp_mmm_ccc(x, 'nng', 'dtf', ...)}
#' @rdname cmp_mmm_ccc
#' @export
cmp_nng_gen &lt;- function(x, ...) {cmp_mmm_ccc(x, 'nng', 'gen', ...)}
#' @rdname cmp_mmm_ccc
#' @export
cmp_nng_mat &lt;- function(x, ...) {cmp_mmm_ccc(x, 'nng', 'mat', ...)}
#' @rdname cmp_mmm_ccc
#' @export
cmp_nng_mvc &lt;- function(x, ...) {cmp_mmm_ccc(x, 'nng', 'mvc', ...)}
#' @rdname cmp_mmm_ccc
#' @export
cmp_nng_scl &lt;- function(x, ...) {cmp_mmm_ccc(x, 'nng', 'scl', ...)}
#' @rdname cmp_mmm_ccc
#' @export
cmp_nng_vec &lt;- function(x, ...) {cmp_mmm_ccc(x, 'nng', 'vec', ...)}
#' @rdname cmp_mmm_ccc
#' @export
cmp_nng_vls &lt;- function(x, ...) {cmp_mmm_ccc(x, 'nng', 'vls', ...)}
#' @rdname cmp_mmm_ccc
#' @export
cmp_nnw_arr &lt;- function(x, ...) {cmp_mmm_ccc(x, 'nnw', 'arr', ...)}
#' @rdname cmp_mmm_ccc
#' @export
cmp_nnw_dtf &lt;- function(x, ...) {cmp_mmm_ccc(x, 'nnw', 'dtf', ...)}
#' @rdname cmp_mmm_ccc
#' @export
cmp_nnw_gen &lt;- function(x, ...) {cmp_mmm_ccc(x, 'nnw', 'gen', ...)}
#' @rdname cmp_mmm_ccc
#' @export
cmp_nnw_mat &lt;- function(x, ...) {cmp_mmm_ccc(x, 'nnw', 'mat', ...)}
#' @rdname cmp_mmm_ccc
#' @export
cmp_nnw_mvc &lt;- function(x, ...) {cmp_mmm_ccc(x, 'nnw', 'mvc', ...)}
#' @rdname cmp_mmm_ccc
#' @export
cmp_nnw_scl &lt;- function(x, ...) {cmp_mmm_ccc(x, 'nnw', 'scl', ...)}
#' @rdname cmp_mmm_ccc
#' @export
cmp_nnw_vec &lt;- function(x, ...) {cmp_mmm_ccc(x, 'nnw', 'vec', ...)}
#' @rdname cmp_mmm_ccc
#' @export
cmp_nnw_vls &lt;- function(x, ...) {cmp_mmm_ccc(x, 'nnw', 'vls', ...)}
#' @rdname cmp_mmm_ccc
#' @export
cmp_nps_arr &lt;- function(x, ...) {cmp_mmm_ccc(x, 'nps', 'arr', ...)}
#' @rdname cmp_mmm_ccc
#' @export
cmp_nps_dtf &lt;- function(x, ...) {cmp_mmm_ccc(x, 'nps', 'dtf', ...)}
#' @rdname cmp_mmm_ccc
#' @export
cmp_nps_gen &lt;- function(x, ...) {cmp_mmm_ccc(x, 'nps', 'gen', ...)}
#' @rdname cmp_mmm_ccc
#' @export
cmp_nps_mat &lt;- function(x, ...) {cmp_mmm_ccc(x, 'nps', 'mat', ...)}
#' @rdname cmp_mmm_ccc
#' @export
cmp_nps_mvc &lt;- function(x, ...) {cmp_mmm_ccc(x, 'nps', 'mvc', ...)}
#' @rdname cmp_mmm_ccc
#' @export
cmp_nps_scl &lt;- function(x, ...) {cmp_mmm_ccc(x, 'nps', 'scl', ...)}
#' @rdname cmp_mmm_ccc
#' @export
cmp_nps_vec &lt;- function(x, ...) {cmp_mmm_ccc(x, 'nps', 'vec', ...)}
#' @rdname cmp_mmm_ccc
#' @export
cmp_nps_vls &lt;- function(x, ...) {cmp_mmm_ccc(x, 'nps', 'vls', ...)}
#' @rdname cmp_mmm_ccc
#' @export
cmp_npw_arr &lt;- function(x, ...) {cmp_mmm_ccc(x, 'npw', 'arr', ...)}
#' @rdname cmp_mmm_ccc
#' @export
cmp_npw_dtf &lt;- function(x, ...) {cmp_mmm_ccc(x, 'npw', 'dtf', ...)}
#' @rdname cmp_mmm_ccc
#' @export
cmp_npw_gen &lt;- function(x, ...) {cmp_mmm_ccc(x, 'npw', 'gen', ...)}
#' @rdname cmp_mmm_ccc
#' @export
cmp_npw_mat &lt;- function(x, ...) {cmp_mmm_ccc(x, 'npw', 'mat', ...)}
#' @rdname cmp_mmm_ccc
#' @export
cmp_npw_mvc &lt;- function(x, ...) {cmp_mmm_ccc(x, 'npw', 'mvc', ...)}
#' @rdname cmp_mmm_ccc
#' @export
cmp_npw_scl &lt;- function(x, ...) {cmp_mmm_ccc(x, 'npw', 'scl', ...)}
#' @rdname cmp_mmm_ccc
#' @export
cmp_npw_vec &lt;- function(x, ...) {cmp_mmm_ccc(x, 'npw', 'vec', ...)}
#' @rdname cmp_mmm_ccc
#' @export
cmp_npw_vls &lt;- function(x, ...) {cmp_mmm_ccc(x, 'npw', 'vls', ...)}
#' @rdname cmp_mmm_ccc
#' @export
cmp_nst_arr &lt;- function(x, ...) {cmp_mmm_ccc(x, 'nst', 'arr', ...)}
#' @rdname cmp_mmm_ccc
#' @export
cmp_nst_dtf &lt;- function(x, ...) {cmp_mmm_ccc(x, 'nst', 'dtf', ...)}
#' @rdname cmp_mmm_ccc
#' @export
cmp_nst_gen &lt;- function(x, ...) {cmp_mmm_ccc(x, 'nst', 'gen', ...)}
#' @rdname cmp_mmm_ccc
#' @export
cmp_nst_mat &lt;- function(x, ...) {cmp_mmm_ccc(x, 'nst', 'mat', ...)}
#' @rdname cmp_mmm_ccc
#' @export
cmp_nst_mvc &lt;- function(x, ...) {cmp_mmm_ccc(x, 'nst', 'mvc', ...)}
#' @rdname cmp_mmm_ccc
#' @export
cmp_nst_scl &lt;- function(x, ...) {cmp_mmm_ccc(x, 'nst', 'scl', ...)}
#' @rdname cmp_mmm_ccc
#' @export
cmp_nst_vec &lt;- function(x, ...) {cmp_mmm_ccc(x, 'nst', 'vec', ...)}
#' @rdname cmp_mmm_ccc
#' @export
cmp_nst_vls &lt;- function(x, ...) {cmp_mmm_ccc(x, 'nst', 'vls', ...)}
#' @rdname cmp_mmm_ccc
#' @export
cmp_num_arr &lt;- function(x, ...) {cmp_mmm_ccc(x, 'num', 'arr', ...)}
#' @rdname cmp_mmm_ccc
#' @export
cmp_num_dtf &lt;- function(x, ...) {cmp_mmm_ccc(x, 'num', 'dtf', ...)}
#' @rdname cmp_mmm_ccc
#' @export
cmp_num_gen &lt;- function(x, ...) {cmp_mmm_ccc(x, 'num', 'gen', ...)}
#' @rdname cmp_mmm_ccc
#' @export
cmp_num_mat &lt;- function(x, ...) {cmp_mmm_ccc(x, 'num', 'mat', ...)}
#' @rdname cmp_mmm_ccc
#' @export
cmp_num_mvc &lt;- function(x, ...) {cmp_mmm_ccc(x, 'num', 'mvc', ...)}
#' @rdname cmp_mmm_ccc
#' @export
cmp_num_scl &lt;- function(x, ...) {cmp_mmm_ccc(x, 'num', 'scl', ...)}
#' @rdname cmp_mmm_ccc
#' @export
cmp_num_vec &lt;- function(x, ...) {cmp_mmm_ccc(x, 'num', 'vec', ...)}
#' @rdname cmp_mmm_ccc
#' @export
cmp_num_vls &lt;- function(x, ...) {cmp_mmm_ccc(x, 'num', 'vls', ...)}
#' @rdname cmp_mmm_ccc
#' @export
cmp_odd_arr &lt;- function(x, ...) {cmp_mmm_ccc(x, 'odd', 'arr', ...)}
#' @rdname cmp_mmm_ccc
#' @export
cmp_odd_dtf &lt;- function(x, ...) {cmp_mmm_ccc(x, 'odd', 'dtf', ...)}
#' @rdname cmp_mmm_ccc
#' @export
cmp_odd_gen &lt;- function(x, ...) {cmp_mmm_ccc(x, 'odd', 'gen', ...)}
#' @rdname cmp_mmm_ccc
#' @export
cmp_odd_mat &lt;- function(x, ...) {cmp_mmm_ccc(x, 'odd', 'mat', ...)}
#' @rdname cmp_mmm_ccc
#' @export
cmp_odd_mvc &lt;- function(x, ...) {cmp_mmm_ccc(x, 'odd', 'mvc', ...)}
#' @rdname cmp_mmm_ccc
#' @export
cmp_odd_scl &lt;- function(x, ...) {cmp_mmm_ccc(x, 'odd', 'scl', ...)}
#' @rdname cmp_mmm_ccc
#' @export
cmp_odd_vec &lt;- function(x, ...) {cmp_mmm_ccc(x, 'odd', 'vec', ...)}
#' @rdname cmp_mmm_ccc
#' @export
cmp_odd_vls &lt;- function(x, ...) {cmp_mmm_ccc(x, 'odd', 'vls', ...)}
#' @rdname cmp_mmm_ccc
#' @export
cmp_ord_arr &lt;- function(x, ...) {cmp_mmm_ccc(x, 'ord', 'arr', ...)}
#' @rdname cmp_mmm_ccc
#' @export
cmp_ord_dtf &lt;- function(x, ...) {cmp_mmm_ccc(x, 'ord', 'dtf', ...)}
#' @rdname cmp_mmm_ccc
#' @export
cmp_ord_gen &lt;- function(x, ...) {cmp_mmm_ccc(x, 'ord', 'gen', ...)}
#' @rdname cmp_mmm_ccc
#' @export
cmp_ord_mat &lt;- function(x, ...) {cmp_mmm_ccc(x, 'ord', 'mat', ...)}
#' @rdname cmp_mmm_ccc
#' @export
cmp_ord_mvc &lt;- function(x, ...) {cmp_mmm_ccc(x, 'ord', 'mvc', ...)}
#' @rdname cmp_mmm_ccc
#' @export
cmp_ord_scl &lt;- function(x, ...) {cmp_mmm_ccc(x, 'ord', 'scl', ...)}
#' @rdname cmp_mmm_ccc
#' @export
cmp_ord_vec &lt;- function(x, ...) {cmp_mmm_ccc(x, 'ord', 'vec', ...)}
#' @rdname cmp_mmm_ccc
#' @export
cmp_ord_vls &lt;- function(x, ...) {cmp_mmm_ccc(x, 'ord', 'vls', ...)}
#' @rdname cmp_mmm_ccc
#' @export
cmp_pct_arr &lt;- function(x, ...) {cmp_mmm_ccc(x, 'pct', 'arr', ...)}
#' @rdname cmp_mmm_ccc
#' @export
cmp_pct_dtf &lt;- function(x, ...) {cmp_mmm_ccc(x, 'pct', 'dtf', ...)}
#' @rdname cmp_mmm_ccc
#' @export
cmp_pct_gen &lt;- function(x, ...) {cmp_mmm_ccc(x, 'pct', 'gen', ...)}
#' @rdname cmp_mmm_ccc
#' @export
cmp_pct_mat &lt;- function(x, ...) {cmp_mmm_ccc(x, 'pct', 'mat', ...)}
#' @rdname cmp_mmm_ccc
#' @export
cmp_pct_mvc &lt;- function(x, ...) {cmp_mmm_ccc(x, 'pct', 'mvc', ...)}
#' @rdname cmp_mmm_ccc
#' @export
cmp_pct_scl &lt;- function(x, ...) {cmp_mmm_ccc(x, 'pct', 'scl', ...)}
#' @rdname cmp_mmm_ccc
#' @export
cmp_pct_vec &lt;- function(x, ...) {cmp_mmm_ccc(x, 'pct', 'vec', ...)}
#' @rdname cmp_mmm_ccc
#' @export
cmp_pct_vls &lt;- function(x, ...) {cmp_mmm_ccc(x, 'pct', 'vls', ...)}
#' @rdname cmp_mmm_ccc
#' @export
cmp_pos_arr &lt;- function(x, ...) {cmp_mmm_ccc(x, 'pos', 'arr', ...)}
#' @rdname cmp_mmm_ccc
#' @export
cmp_pos_dtf &lt;- function(x, ...) {cmp_mmm_ccc(x, 'pos', 'dtf', ...)}
#' @rdname cmp_mmm_ccc
#' @export
cmp_pos_gen &lt;- function(x, ...) {cmp_mmm_ccc(x, 'pos', 'gen', ...)}
#' @rdname cmp_mmm_ccc
#' @export
cmp_pos_mat &lt;- function(x, ...) {cmp_mmm_ccc(x, 'pos', 'mat', ...)}
#' @rdname cmp_mmm_ccc
#' @export
cmp_pos_mvc &lt;- function(x, ...) {cmp_mmm_ccc(x, 'pos', 'mvc', ...)}
#' @rdname cmp_mmm_ccc
#' @export
cmp_pos_scl &lt;- function(x, ...) {cmp_mmm_ccc(x, 'pos', 'scl', ...)}
#' @rdname cmp_mmm_ccc
#' @export
cmp_pos_vec &lt;- function(x, ...) {cmp_mmm_ccc(x, 'pos', 'vec', ...)}
#' @rdname cmp_mmm_ccc
#' @export
cmp_pos_vls &lt;- function(x, ...) {cmp_mmm_ccc(x, 'pos', 'vls', ...)}
#' @rdname cmp_mmm_ccc
#' @export
cmp_ppn_arr &lt;- function(x, ...) {cmp_mmm_ccc(x, 'ppn', 'arr', ...)}
#' @rdname cmp_mmm_ccc
#' @export
cmp_ppn_dtf &lt;- function(x, ...) {cmp_mmm_ccc(x, 'ppn', 'dtf', ...)}
#' @rdname cmp_mmm_ccc
#' @export
cmp_ppn_gen &lt;- function(x, ...) {cmp_mmm_ccc(x, 'ppn', 'gen', ...)}
#' @rdname cmp_mmm_ccc
#' @export
cmp_ppn_mat &lt;- function(x, ...) {cmp_mmm_ccc(x, 'ppn', 'mat', ...)}
#' @rdname cmp_mmm_ccc
#' @export
cmp_ppn_mvc &lt;- function(x, ...) {cmp_mmm_ccc(x, 'ppn', 'mvc', ...)}
#' @rdname cmp_mmm_ccc
#' @export
cmp_ppn_scl &lt;- function(x, ...) {cmp_mmm_ccc(x, 'ppn', 'scl', ...)}
#' @rdname cmp_mmm_ccc
#' @export
cmp_ppn_vec &lt;- function(x, ...) {cmp_mmm_ccc(x, 'ppn', 'vec', ...)}
#' @rdname cmp_mmm_ccc
#' @export
cmp_ppn_vls &lt;- function(x, ...) {cmp_mmm_ccc(x, 'ppn', 'vls', ...)}
#' @rdname cmp_mmm_ccc
#' @export
cmp_psw_arr &lt;- function(x, ...) {cmp_mmm_ccc(x, 'psw', 'arr', ...)}
#' @rdname cmp_mmm_ccc
#' @export
cmp_psw_dtf &lt;- function(x, ...) {cmp_mmm_ccc(x, 'psw', 'dtf', ...)}
#' @rdname cmp_mmm_ccc
#' @export
cmp_psw_gen &lt;- function(x, ...) {cmp_mmm_ccc(x, 'psw', 'gen', ...)}
#' @rdname cmp_mmm_ccc
#' @export
cmp_psw_mat &lt;- function(x, ...) {cmp_mmm_ccc(x, 'psw', 'mat', ...)}
#' @rdname cmp_mmm_ccc
#' @export
cmp_psw_mvc &lt;- function(x, ...) {cmp_mmm_ccc(x, 'psw', 'mvc', ...)}
#' @rdname cmp_mmm_ccc
#' @export
cmp_psw_scl &lt;- function(x, ...) {cmp_mmm_ccc(x, 'psw', 'scl', ...)}
#' @rdname cmp_mmm_ccc
#' @export
cmp_psw_vec &lt;- function(x, ...) {cmp_mmm_ccc(x, 'psw', 'vec', ...)}
#' @rdname cmp_mmm_ccc
#' @export
cmp_psw_vls &lt;- function(x, ...) {cmp_mmm_ccc(x, 'psw', 'vls', ...)}
#' @rdname cmp_mmm_ccc
#' @export
cmp_srt_arr &lt;- function(x, ...) {cmp_mmm_ccc(x, 'srt', 'arr', ...)}
#' @rdname cmp_mmm_ccc
#' @export
cmp_srt_dtf &lt;- function(x, ...) {cmp_mmm_ccc(x, 'srt', 'dtf', ...)}
#' @rdname cmp_mmm_ccc
#' @export
cmp_srt_gen &lt;- function(x, ...) {cmp_mmm_ccc(x, 'srt', 'gen', ...)}
#' @rdname cmp_mmm_ccc
#' @export
cmp_srt_mat &lt;- function(x, ...) {cmp_mmm_ccc(x, 'srt', 'mat', ...)}
#' @rdname cmp_mmm_ccc
#' @export
cmp_srt_mvc &lt;- function(x, ...) {cmp_mmm_ccc(x, 'srt', 'mvc', ...)}
#' @rdname cmp_mmm_ccc
#' @export
cmp_srt_scl &lt;- function(x, ...) {cmp_mmm_ccc(x, 'srt', 'scl', ...)}
#' @rdname cmp_mmm_ccc
#' @export
cmp_srt_vec &lt;- function(x, ...) {cmp_mmm_ccc(x, 'srt', 'vec', ...)}
#' @rdname cmp_mmm_ccc
#' @export
cmp_srt_vls &lt;- function(x, ...) {cmp_mmm_ccc(x, 'srt', 'vls', ...)}
#' @rdname cmp_mmm_ccc
#' @export
cmp_str_arr &lt;- function(x, ...) {cmp_mmm_ccc(x, 'str', 'arr', ...)}
#' @rdname cmp_mmm_ccc
#' @export
cmp_str_dtf &lt;- function(x, ...) {cmp_mmm_ccc(x, 'str', 'dtf', ...)}
#' @rdname cmp_mmm_ccc
#' @export
cmp_str_gen &lt;- function(x, ...) {cmp_mmm_ccc(x, 'str', 'gen', ...)}
#' @rdname cmp_mmm_ccc
#' @export
cmp_str_mat &lt;- function(x, ...) {cmp_mmm_ccc(x, 'str', 'mat', ...)}
#' @rdname cmp_mmm_ccc
#' @export
cmp_str_mvc &lt;- function(x, ...) {cmp_mmm_ccc(x, 'str', 'mvc', ...)}
#' @rdname cmp_mmm_ccc
#' @export
cmp_str_scl &lt;- function(x, ...) {cmp_mmm_ccc(x, 'str', 'scl', ...)}
#' @rdname cmp_mmm_ccc
#' @export
cmp_str_vec &lt;- function(x, ...) {cmp_mmm_ccc(x, 'str', 'vec', ...)}
#' @rdname cmp_mmm_ccc
#' @export
cmp_str_vls &lt;- function(x, ...) {cmp_mmm_ccc(x, 'str', 'vls', ...)}
#' @rdname cmp_mmm_ccc
#' @export
cmp_uno_arr &lt;- function(x, ...) {cmp_mmm_ccc(x, 'uno', 'arr', ...)}
#' @rdname cmp_mmm_ccc
#' @export
cmp_uno_dtf &lt;- function(x, ...) {cmp_mmm_ccc(x, 'uno', 'dtf', ...)}
#' @rdname cmp_mmm_ccc
#' @export
cmp_uno_gen &lt;- function(x, ...) {cmp_mmm_ccc(x, 'uno', 'gen', ...)}
#' @rdname cmp_mmm_ccc
#' @export
cmp_uno_mat &lt;- function(x, ...) {cmp_mmm_ccc(x, 'uno', 'mat', ...)}
#' @rdname cmp_mmm_ccc
#' @export
cmp_uno_mvc &lt;- function(x, ...) {cmp_mmm_ccc(x, 'uno', 'mvc', ...)}
#' @rdname cmp_mmm_ccc
#' @export
cmp_uno_scl &lt;- function(x, ...) {cmp_mmm_ccc(x, 'uno', 'scl', ...)}
#' @rdname cmp_mmm_ccc
#' @export
cmp_uno_vec &lt;- function(x, ...) {cmp_mmm_ccc(x, 'uno', 'vec', ...)}
#' @rdname cmp_mmm_ccc
#' @export
cmp_uno_vls &lt;- function(x, ...) {cmp_mmm_ccc(x, 'uno', 'vls', ...)}
#' @rdname cmp_mmm_ccc
#' @export
cmp_whl_arr &lt;- function(x, ...) {cmp_mmm_ccc(x, 'whl', 'arr', ...)}
#' @rdname cmp_mmm_ccc
#' @export
cmp_whl_dtf &lt;- function(x, ...) {cmp_mmm_ccc(x, 'whl', 'dtf', ...)}
#' @rdname cmp_mmm_ccc
#' @export
cmp_whl_gen &lt;- function(x, ...) {cmp_mmm_ccc(x, 'whl', 'gen', ...)}
#' @rdname cmp_mmm_ccc
#' @export
cmp_whl_mat &lt;- function(x, ...) {cmp_mmm_ccc(x, 'whl', 'mat', ...)}
#' @rdname cmp_mmm_ccc
#' @export
cmp_whl_mvc &lt;- function(x, ...) {cmp_mmm_ccc(x, 'whl', 'mvc', ...)}
#' @rdname cmp_mmm_ccc
#' @export
cmp_whl_scl &lt;- function(x, ...) {cmp_mmm_ccc(x, 'whl', 'scl', ...)}
#' @rdname cmp_mmm_ccc
#' @export
cmp_whl_vec &lt;- function(x, ...) {cmp_mmm_ccc(x, 'whl', 'vec', ...)}
#' @rdname cmp_mmm_ccc
#' @export
cmp_whl_vls &lt;- function(x, ...) {cmp_mmm_ccc(x, 'whl', 'vls', ...)}</v>
      </c>
    </row>
    <row r="267" spans="15:23" x14ac:dyDescent="0.2">
      <c r="O267" s="36"/>
      <c r="P267" s="36"/>
      <c r="Q267" s="36"/>
      <c r="R267" s="36"/>
      <c r="S267" s="36"/>
    </row>
    <row r="268" spans="15:23" x14ac:dyDescent="0.2">
      <c r="O268" s="36"/>
      <c r="P268" s="36"/>
      <c r="Q268" s="36"/>
      <c r="R268" s="36"/>
      <c r="S268" s="36"/>
    </row>
    <row r="269" spans="15:23" x14ac:dyDescent="0.2">
      <c r="O269" s="36"/>
      <c r="P269" s="36"/>
      <c r="Q269" s="36"/>
      <c r="R269" s="36"/>
      <c r="S269" s="36"/>
    </row>
    <row r="270" spans="15:23" x14ac:dyDescent="0.2">
      <c r="O270" s="36"/>
      <c r="P270" s="36"/>
      <c r="Q270" s="36"/>
      <c r="R270" s="36"/>
      <c r="S270" s="36"/>
    </row>
    <row r="271" spans="15:23" x14ac:dyDescent="0.2">
      <c r="O271" s="36"/>
      <c r="P271" s="36"/>
      <c r="Q271" s="36"/>
      <c r="R271" s="36"/>
      <c r="S271" s="36"/>
    </row>
    <row r="272" spans="15:23" x14ac:dyDescent="0.2">
      <c r="O272" s="36"/>
      <c r="P272" s="36"/>
      <c r="Q272" s="36"/>
      <c r="R272" s="36"/>
      <c r="S272" s="36"/>
    </row>
    <row r="273" spans="15:19" x14ac:dyDescent="0.2">
      <c r="O273" s="36"/>
      <c r="P273" s="36"/>
      <c r="Q273" s="36"/>
      <c r="R273" s="36"/>
      <c r="S273" s="36"/>
    </row>
    <row r="274" spans="15:19" x14ac:dyDescent="0.2">
      <c r="O274" s="36"/>
      <c r="P274" s="36"/>
      <c r="Q274" s="36"/>
      <c r="R274" s="36"/>
      <c r="S274" s="36"/>
    </row>
    <row r="275" spans="15:19" x14ac:dyDescent="0.2">
      <c r="O275" s="36"/>
      <c r="P275" s="36"/>
      <c r="Q275" s="36"/>
      <c r="R275" s="36"/>
      <c r="S275" s="36"/>
    </row>
    <row r="276" spans="15:19" x14ac:dyDescent="0.2">
      <c r="O276" s="36"/>
      <c r="P276" s="36"/>
      <c r="Q276" s="36"/>
      <c r="R276" s="36"/>
      <c r="S276" s="36"/>
    </row>
    <row r="277" spans="15:19" x14ac:dyDescent="0.2">
      <c r="O277" s="36"/>
      <c r="P277" s="36"/>
      <c r="Q277" s="36"/>
      <c r="R277" s="36"/>
      <c r="S277" s="36"/>
    </row>
    <row r="278" spans="15:19" x14ac:dyDescent="0.2">
      <c r="O278" s="36"/>
      <c r="P278" s="36"/>
      <c r="Q278" s="36"/>
      <c r="R278" s="36"/>
      <c r="S278" s="36"/>
    </row>
    <row r="279" spans="15:19" x14ac:dyDescent="0.2">
      <c r="O279" s="36"/>
      <c r="P279" s="36"/>
      <c r="Q279" s="36"/>
      <c r="R279" s="36"/>
      <c r="S279" s="36"/>
    </row>
    <row r="280" spans="15:19" x14ac:dyDescent="0.2">
      <c r="O280" s="36"/>
      <c r="P280" s="36"/>
      <c r="Q280" s="36"/>
      <c r="R280" s="36"/>
      <c r="S280" s="36"/>
    </row>
    <row r="281" spans="15:19" x14ac:dyDescent="0.2">
      <c r="O281" s="36"/>
      <c r="P281" s="36"/>
      <c r="Q281" s="36"/>
      <c r="R281" s="36"/>
      <c r="S281" s="36"/>
    </row>
    <row r="282" spans="15:19" x14ac:dyDescent="0.2">
      <c r="O282" s="36"/>
      <c r="P282" s="36"/>
      <c r="Q282" s="36"/>
      <c r="R282" s="36"/>
      <c r="S282" s="36"/>
    </row>
    <row r="283" spans="15:19" x14ac:dyDescent="0.2">
      <c r="O283" s="36"/>
      <c r="P283" s="36"/>
      <c r="Q283" s="36"/>
      <c r="R283" s="36"/>
      <c r="S283" s="36"/>
    </row>
    <row r="284" spans="15:19" x14ac:dyDescent="0.2">
      <c r="O284" s="36"/>
      <c r="P284" s="36"/>
      <c r="Q284" s="36"/>
      <c r="R284" s="36"/>
      <c r="S284" s="36"/>
    </row>
    <row r="285" spans="15:19" x14ac:dyDescent="0.2">
      <c r="O285" s="36"/>
      <c r="P285" s="36"/>
      <c r="Q285" s="36"/>
      <c r="R285" s="36"/>
      <c r="S285" s="36"/>
    </row>
    <row r="286" spans="15:19" x14ac:dyDescent="0.2">
      <c r="O286" s="36"/>
      <c r="P286" s="36"/>
      <c r="Q286" s="36"/>
      <c r="R286" s="36"/>
      <c r="S286" s="36"/>
    </row>
    <row r="287" spans="15:19" x14ac:dyDescent="0.2">
      <c r="O287" s="36"/>
      <c r="P287" s="36"/>
      <c r="Q287" s="36"/>
      <c r="R287" s="36"/>
      <c r="S287" s="36"/>
    </row>
    <row r="288" spans="15:19" x14ac:dyDescent="0.2">
      <c r="O288" s="36"/>
      <c r="P288" s="36"/>
      <c r="Q288" s="36"/>
      <c r="R288" s="36"/>
      <c r="S288" s="36"/>
    </row>
    <row r="289" spans="15:19" x14ac:dyDescent="0.2">
      <c r="O289" s="36"/>
      <c r="P289" s="36"/>
      <c r="Q289" s="36"/>
      <c r="R289" s="36"/>
      <c r="S289" s="36"/>
    </row>
    <row r="290" spans="15:19" x14ac:dyDescent="0.2">
      <c r="O290" s="36"/>
      <c r="P290" s="36"/>
      <c r="Q290" s="36"/>
      <c r="R290" s="36"/>
      <c r="S290" s="36"/>
    </row>
    <row r="291" spans="15:19" x14ac:dyDescent="0.2">
      <c r="O291" s="36"/>
      <c r="P291" s="36"/>
      <c r="Q291" s="36"/>
      <c r="R291" s="36"/>
      <c r="S291" s="36"/>
    </row>
    <row r="292" spans="15:19" x14ac:dyDescent="0.2">
      <c r="O292" s="36"/>
      <c r="P292" s="36"/>
      <c r="Q292" s="36"/>
      <c r="R292" s="36"/>
      <c r="S292" s="36"/>
    </row>
    <row r="293" spans="15:19" x14ac:dyDescent="0.2">
      <c r="O293" s="36"/>
      <c r="P293" s="36"/>
      <c r="Q293" s="36"/>
      <c r="R293" s="36"/>
      <c r="S293" s="36"/>
    </row>
    <row r="294" spans="15:19" x14ac:dyDescent="0.2">
      <c r="O294" s="36"/>
      <c r="P294" s="36"/>
      <c r="Q294" s="36"/>
      <c r="R294" s="36"/>
      <c r="S294" s="36"/>
    </row>
    <row r="295" spans="15:19" x14ac:dyDescent="0.2">
      <c r="O295" s="36"/>
      <c r="P295" s="36"/>
      <c r="Q295" s="36"/>
      <c r="R295" s="36"/>
      <c r="S295" s="36"/>
    </row>
    <row r="296" spans="15:19" x14ac:dyDescent="0.2">
      <c r="O296" s="36"/>
      <c r="P296" s="36"/>
      <c r="Q296" s="36"/>
      <c r="R296" s="36"/>
      <c r="S296" s="36"/>
    </row>
    <row r="297" spans="15:19" x14ac:dyDescent="0.2">
      <c r="O297" s="36"/>
      <c r="P297" s="36"/>
      <c r="Q297" s="36"/>
      <c r="R297" s="36"/>
      <c r="S297" s="36"/>
    </row>
    <row r="298" spans="15:19" x14ac:dyDescent="0.2">
      <c r="O298" s="36"/>
      <c r="P298" s="36"/>
      <c r="Q298" s="36"/>
      <c r="R298" s="36"/>
      <c r="S298" s="36"/>
    </row>
    <row r="299" spans="15:19" x14ac:dyDescent="0.2">
      <c r="O299" s="36"/>
      <c r="P299" s="36"/>
      <c r="Q299" s="36"/>
      <c r="R299" s="36"/>
      <c r="S299" s="36"/>
    </row>
    <row r="300" spans="15:19" x14ac:dyDescent="0.2">
      <c r="O300" s="36"/>
      <c r="P300" s="36"/>
      <c r="Q300" s="36"/>
      <c r="R300" s="36"/>
      <c r="S300" s="36"/>
    </row>
    <row r="301" spans="15:19" x14ac:dyDescent="0.2">
      <c r="O301" s="36"/>
      <c r="P301" s="36"/>
      <c r="Q301" s="36"/>
      <c r="R301" s="36"/>
      <c r="S301" s="36"/>
    </row>
    <row r="302" spans="15:19" x14ac:dyDescent="0.2">
      <c r="O302" s="36"/>
      <c r="P302" s="36"/>
      <c r="Q302" s="36"/>
      <c r="R302" s="36"/>
      <c r="S302" s="36"/>
    </row>
    <row r="303" spans="15:19" x14ac:dyDescent="0.2">
      <c r="O303" s="36"/>
      <c r="P303" s="36"/>
      <c r="Q303" s="36"/>
      <c r="R303" s="36"/>
      <c r="S303" s="36"/>
    </row>
    <row r="304" spans="15:19" x14ac:dyDescent="0.2">
      <c r="O304" s="36"/>
      <c r="P304" s="36"/>
      <c r="Q304" s="36"/>
      <c r="R304" s="36"/>
      <c r="S304" s="36"/>
    </row>
    <row r="305" spans="15:19" x14ac:dyDescent="0.2">
      <c r="O305" s="36"/>
      <c r="P305" s="36"/>
      <c r="Q305" s="36"/>
      <c r="R305" s="36"/>
      <c r="S305" s="36"/>
    </row>
    <row r="306" spans="15:19" x14ac:dyDescent="0.2">
      <c r="O306" s="36"/>
      <c r="P306" s="36"/>
      <c r="Q306" s="36"/>
      <c r="R306" s="36"/>
      <c r="S306" s="36"/>
    </row>
    <row r="307" spans="15:19" x14ac:dyDescent="0.2">
      <c r="O307" s="36"/>
      <c r="P307" s="36"/>
      <c r="Q307" s="36"/>
      <c r="R307" s="36"/>
      <c r="S307" s="36"/>
    </row>
    <row r="308" spans="15:19" x14ac:dyDescent="0.2">
      <c r="O308" s="36"/>
      <c r="P308" s="36"/>
      <c r="Q308" s="36"/>
      <c r="R308" s="36"/>
      <c r="S308" s="36"/>
    </row>
    <row r="309" spans="15:19" x14ac:dyDescent="0.2">
      <c r="O309" s="36"/>
      <c r="P309" s="36"/>
      <c r="Q309" s="36"/>
      <c r="R309" s="36"/>
      <c r="S309" s="36"/>
    </row>
    <row r="310" spans="15:19" x14ac:dyDescent="0.2">
      <c r="O310" s="36"/>
      <c r="P310" s="36"/>
      <c r="Q310" s="36"/>
      <c r="R310" s="36"/>
      <c r="S310" s="36"/>
    </row>
    <row r="311" spans="15:19" x14ac:dyDescent="0.2">
      <c r="O311" s="36"/>
      <c r="P311" s="36"/>
      <c r="Q311" s="36"/>
      <c r="R311" s="36"/>
      <c r="S311" s="36"/>
    </row>
    <row r="312" spans="15:19" x14ac:dyDescent="0.2">
      <c r="O312" s="36"/>
      <c r="P312" s="36"/>
      <c r="Q312" s="36"/>
      <c r="R312" s="36"/>
      <c r="S312" s="36"/>
    </row>
    <row r="313" spans="15:19" x14ac:dyDescent="0.2">
      <c r="O313" s="36"/>
      <c r="P313" s="36"/>
      <c r="Q313" s="36"/>
      <c r="R313" s="36"/>
      <c r="S313" s="36"/>
    </row>
    <row r="314" spans="15:19" x14ac:dyDescent="0.2">
      <c r="O314" s="36"/>
      <c r="P314" s="36"/>
      <c r="Q314" s="36"/>
      <c r="R314" s="36"/>
      <c r="S314" s="36"/>
    </row>
    <row r="315" spans="15:19" x14ac:dyDescent="0.2">
      <c r="O315" s="36"/>
      <c r="P315" s="36"/>
      <c r="Q315" s="36"/>
      <c r="R315" s="36"/>
      <c r="S315" s="36"/>
    </row>
    <row r="316" spans="15:19" x14ac:dyDescent="0.2">
      <c r="O316" s="36"/>
      <c r="P316" s="36"/>
      <c r="Q316" s="36"/>
      <c r="R316" s="36"/>
      <c r="S316" s="36"/>
    </row>
    <row r="317" spans="15:19" x14ac:dyDescent="0.2">
      <c r="O317" s="36"/>
      <c r="P317" s="36"/>
      <c r="Q317" s="36"/>
      <c r="R317" s="36"/>
      <c r="S317" s="36"/>
    </row>
    <row r="318" spans="15:19" x14ac:dyDescent="0.2">
      <c r="O318" s="36"/>
      <c r="P318" s="36"/>
      <c r="Q318" s="36"/>
      <c r="R318" s="36"/>
      <c r="S318" s="36"/>
    </row>
    <row r="319" spans="15:19" x14ac:dyDescent="0.2">
      <c r="O319" s="36"/>
      <c r="P319" s="36"/>
      <c r="Q319" s="36"/>
      <c r="R319" s="36"/>
      <c r="S319" s="36"/>
    </row>
    <row r="320" spans="15:19" x14ac:dyDescent="0.2">
      <c r="O320" s="36"/>
      <c r="P320" s="36"/>
      <c r="Q320" s="36"/>
      <c r="R320" s="36"/>
      <c r="S320" s="36"/>
    </row>
    <row r="321" spans="15:19" x14ac:dyDescent="0.2">
      <c r="O321" s="36"/>
      <c r="P321" s="36"/>
      <c r="Q321" s="36"/>
      <c r="R321" s="36"/>
      <c r="S321" s="36"/>
    </row>
    <row r="322" spans="15:19" x14ac:dyDescent="0.2">
      <c r="O322" s="36"/>
      <c r="P322" s="36"/>
      <c r="Q322" s="36"/>
      <c r="R322" s="36"/>
      <c r="S322" s="36"/>
    </row>
    <row r="323" spans="15:19" x14ac:dyDescent="0.2">
      <c r="O323" s="36"/>
      <c r="P323" s="36"/>
      <c r="Q323" s="36"/>
      <c r="R323" s="36"/>
      <c r="S323" s="36"/>
    </row>
    <row r="324" spans="15:19" x14ac:dyDescent="0.2">
      <c r="O324" s="36"/>
      <c r="P324" s="36"/>
      <c r="Q324" s="36"/>
      <c r="R324" s="36"/>
      <c r="S324" s="36"/>
    </row>
    <row r="325" spans="15:19" x14ac:dyDescent="0.2">
      <c r="O325" s="36"/>
      <c r="P325" s="36"/>
      <c r="Q325" s="36"/>
      <c r="R325" s="36"/>
      <c r="S325" s="36"/>
    </row>
    <row r="326" spans="15:19" x14ac:dyDescent="0.2">
      <c r="O326" s="36"/>
      <c r="P326" s="36"/>
      <c r="Q326" s="36"/>
      <c r="R326" s="36"/>
      <c r="S326" s="36"/>
    </row>
    <row r="327" spans="15:19" x14ac:dyDescent="0.2">
      <c r="O327" s="36"/>
      <c r="P327" s="36"/>
      <c r="Q327" s="36"/>
      <c r="R327" s="36"/>
      <c r="S327" s="36"/>
    </row>
    <row r="328" spans="15:19" x14ac:dyDescent="0.2">
      <c r="O328" s="36"/>
      <c r="P328" s="36"/>
      <c r="Q328" s="36"/>
      <c r="R328" s="36"/>
      <c r="S328" s="36"/>
    </row>
    <row r="329" spans="15:19" x14ac:dyDescent="0.2">
      <c r="O329" s="36"/>
      <c r="P329" s="36"/>
      <c r="Q329" s="36"/>
      <c r="R329" s="36"/>
      <c r="S329" s="36"/>
    </row>
    <row r="330" spans="15:19" x14ac:dyDescent="0.2">
      <c r="O330" s="36"/>
      <c r="P330" s="36"/>
      <c r="Q330" s="36"/>
      <c r="R330" s="36"/>
      <c r="S330" s="36"/>
    </row>
    <row r="331" spans="15:19" x14ac:dyDescent="0.2">
      <c r="O331" s="36"/>
      <c r="P331" s="36"/>
      <c r="Q331" s="36"/>
      <c r="R331" s="36"/>
      <c r="S331" s="36"/>
    </row>
    <row r="332" spans="15:19" x14ac:dyDescent="0.2">
      <c r="O332" s="36"/>
      <c r="P332" s="36"/>
      <c r="Q332" s="36"/>
      <c r="R332" s="36"/>
      <c r="S332" s="36"/>
    </row>
    <row r="333" spans="15:19" x14ac:dyDescent="0.2">
      <c r="O333" s="36"/>
      <c r="P333" s="36"/>
      <c r="Q333" s="36"/>
      <c r="R333" s="36"/>
      <c r="S333" s="36"/>
    </row>
    <row r="334" spans="15:19" x14ac:dyDescent="0.2">
      <c r="O334" s="36"/>
      <c r="P334" s="36"/>
      <c r="Q334" s="36"/>
      <c r="R334" s="36"/>
      <c r="S334" s="36"/>
    </row>
    <row r="335" spans="15:19" x14ac:dyDescent="0.2">
      <c r="O335" s="36"/>
      <c r="P335" s="36"/>
      <c r="Q335" s="36"/>
      <c r="R335" s="36"/>
      <c r="S335" s="36"/>
    </row>
    <row r="336" spans="15:19" x14ac:dyDescent="0.2">
      <c r="O336" s="36"/>
      <c r="P336" s="36"/>
      <c r="Q336" s="36"/>
      <c r="R336" s="36"/>
      <c r="S336" s="36"/>
    </row>
    <row r="337" spans="15:19" x14ac:dyDescent="0.2">
      <c r="O337" s="36"/>
      <c r="P337" s="36"/>
      <c r="Q337" s="36"/>
      <c r="R337" s="36"/>
      <c r="S337" s="36"/>
    </row>
    <row r="338" spans="15:19" x14ac:dyDescent="0.2">
      <c r="O338" s="36"/>
      <c r="P338" s="36"/>
      <c r="Q338" s="36"/>
      <c r="R338" s="36"/>
      <c r="S338" s="36"/>
    </row>
    <row r="339" spans="15:19" x14ac:dyDescent="0.2">
      <c r="O339" s="36"/>
      <c r="P339" s="36"/>
      <c r="Q339" s="36"/>
      <c r="R339" s="36"/>
      <c r="S339" s="36"/>
    </row>
    <row r="340" spans="15:19" x14ac:dyDescent="0.2">
      <c r="O340" s="36"/>
      <c r="P340" s="36"/>
      <c r="Q340" s="36"/>
      <c r="R340" s="36"/>
      <c r="S340" s="36"/>
    </row>
    <row r="341" spans="15:19" x14ac:dyDescent="0.2">
      <c r="O341" s="36"/>
      <c r="P341" s="36"/>
      <c r="Q341" s="36"/>
      <c r="R341" s="36"/>
      <c r="S341" s="36"/>
    </row>
    <row r="342" spans="15:19" x14ac:dyDescent="0.2">
      <c r="O342" s="36"/>
      <c r="P342" s="36"/>
      <c r="Q342" s="36"/>
      <c r="R342" s="36"/>
      <c r="S342" s="36"/>
    </row>
    <row r="343" spans="15:19" x14ac:dyDescent="0.2">
      <c r="O343" s="36"/>
      <c r="P343" s="36"/>
      <c r="Q343" s="36"/>
      <c r="R343" s="36"/>
      <c r="S343" s="36"/>
    </row>
    <row r="344" spans="15:19" x14ac:dyDescent="0.2">
      <c r="O344" s="36"/>
      <c r="P344" s="36"/>
      <c r="Q344" s="36"/>
      <c r="R344" s="36"/>
      <c r="S344" s="36"/>
    </row>
    <row r="345" spans="15:19" x14ac:dyDescent="0.2">
      <c r="O345" s="36"/>
      <c r="P345" s="36"/>
      <c r="Q345" s="36"/>
      <c r="R345" s="36"/>
      <c r="S345" s="36"/>
    </row>
    <row r="346" spans="15:19" x14ac:dyDescent="0.2">
      <c r="O346" s="36"/>
      <c r="P346" s="36"/>
      <c r="Q346" s="36"/>
      <c r="R346" s="36"/>
      <c r="S346" s="36"/>
    </row>
    <row r="347" spans="15:19" x14ac:dyDescent="0.2">
      <c r="O347" s="36"/>
      <c r="P347" s="36"/>
      <c r="Q347" s="36"/>
      <c r="R347" s="36"/>
      <c r="S347" s="36"/>
    </row>
    <row r="348" spans="15:19" x14ac:dyDescent="0.2">
      <c r="O348" s="36"/>
      <c r="P348" s="36"/>
      <c r="Q348" s="36"/>
      <c r="R348" s="36"/>
      <c r="S348" s="36"/>
    </row>
    <row r="349" spans="15:19" x14ac:dyDescent="0.2">
      <c r="O349" s="36"/>
      <c r="P349" s="36"/>
      <c r="Q349" s="36"/>
      <c r="R349" s="36"/>
      <c r="S349" s="36"/>
    </row>
    <row r="350" spans="15:19" x14ac:dyDescent="0.2">
      <c r="O350" s="36"/>
      <c r="P350" s="36"/>
      <c r="Q350" s="36"/>
      <c r="R350" s="36"/>
      <c r="S350" s="36"/>
    </row>
    <row r="351" spans="15:19" x14ac:dyDescent="0.2">
      <c r="O351" s="36"/>
      <c r="P351" s="36"/>
      <c r="Q351" s="36"/>
      <c r="R351" s="36"/>
      <c r="S351" s="36"/>
    </row>
    <row r="352" spans="15:19" x14ac:dyDescent="0.2">
      <c r="O352" s="36"/>
      <c r="P352" s="36"/>
      <c r="Q352" s="36"/>
      <c r="R352" s="36"/>
      <c r="S352" s="36"/>
    </row>
    <row r="353" spans="15:19" x14ac:dyDescent="0.2">
      <c r="O353" s="36"/>
      <c r="P353" s="36"/>
      <c r="Q353" s="36"/>
      <c r="R353" s="36"/>
      <c r="S353" s="36"/>
    </row>
    <row r="354" spans="15:19" x14ac:dyDescent="0.2">
      <c r="O354" s="36"/>
      <c r="P354" s="36"/>
      <c r="Q354" s="36"/>
      <c r="R354" s="36"/>
      <c r="S354" s="36"/>
    </row>
    <row r="355" spans="15:19" x14ac:dyDescent="0.2">
      <c r="O355" s="36"/>
      <c r="P355" s="36"/>
      <c r="Q355" s="36"/>
      <c r="R355" s="36"/>
      <c r="S355" s="36"/>
    </row>
    <row r="356" spans="15:19" x14ac:dyDescent="0.2">
      <c r="O356" s="36"/>
      <c r="P356" s="36"/>
      <c r="Q356" s="36"/>
      <c r="R356" s="36"/>
      <c r="S356" s="36"/>
    </row>
    <row r="357" spans="15:19" x14ac:dyDescent="0.2">
      <c r="O357" s="36"/>
      <c r="P357" s="36"/>
      <c r="Q357" s="36"/>
      <c r="R357" s="36"/>
      <c r="S357" s="36"/>
    </row>
    <row r="358" spans="15:19" x14ac:dyDescent="0.2">
      <c r="O358" s="36"/>
      <c r="P358" s="36"/>
      <c r="Q358" s="36"/>
      <c r="R358" s="36"/>
      <c r="S358" s="36"/>
    </row>
    <row r="359" spans="15:19" x14ac:dyDescent="0.2">
      <c r="O359" s="36"/>
      <c r="P359" s="36"/>
      <c r="Q359" s="36"/>
      <c r="R359" s="36"/>
      <c r="S359" s="36"/>
    </row>
    <row r="360" spans="15:19" x14ac:dyDescent="0.2">
      <c r="O360" s="36"/>
      <c r="P360" s="36"/>
      <c r="Q360" s="36"/>
      <c r="R360" s="36"/>
      <c r="S360" s="36"/>
    </row>
    <row r="361" spans="15:19" x14ac:dyDescent="0.2">
      <c r="O361" s="36"/>
      <c r="P361" s="36"/>
      <c r="Q361" s="36"/>
      <c r="R361" s="36"/>
      <c r="S361" s="36"/>
    </row>
    <row r="362" spans="15:19" x14ac:dyDescent="0.2">
      <c r="O362" s="36"/>
      <c r="P362" s="36"/>
      <c r="Q362" s="36"/>
      <c r="R362" s="36"/>
      <c r="S362" s="36"/>
    </row>
    <row r="363" spans="15:19" x14ac:dyDescent="0.2">
      <c r="O363" s="36"/>
      <c r="P363" s="36"/>
      <c r="Q363" s="36"/>
      <c r="R363" s="36"/>
      <c r="S363" s="36"/>
    </row>
    <row r="364" spans="15:19" x14ac:dyDescent="0.2">
      <c r="O364" s="36"/>
      <c r="P364" s="36"/>
      <c r="Q364" s="36"/>
      <c r="R364" s="36"/>
      <c r="S364" s="36"/>
    </row>
    <row r="365" spans="15:19" x14ac:dyDescent="0.2">
      <c r="O365" s="36"/>
      <c r="P365" s="36"/>
      <c r="Q365" s="36"/>
      <c r="R365" s="36"/>
      <c r="S365" s="36"/>
    </row>
    <row r="366" spans="15:19" x14ac:dyDescent="0.2">
      <c r="O366" s="36"/>
      <c r="P366" s="36"/>
      <c r="Q366" s="36"/>
      <c r="R366" s="36"/>
      <c r="S366" s="36"/>
    </row>
    <row r="367" spans="15:19" x14ac:dyDescent="0.2">
      <c r="O367" s="36"/>
      <c r="P367" s="36"/>
      <c r="Q367" s="36"/>
      <c r="R367" s="36"/>
      <c r="S367" s="36"/>
    </row>
    <row r="368" spans="15:19" x14ac:dyDescent="0.2">
      <c r="O368" s="36"/>
      <c r="P368" s="36"/>
      <c r="Q368" s="36"/>
      <c r="R368" s="36"/>
      <c r="S368" s="36"/>
    </row>
    <row r="369" spans="15:19" x14ac:dyDescent="0.2">
      <c r="O369" s="36"/>
      <c r="P369" s="36"/>
      <c r="Q369" s="36"/>
      <c r="R369" s="36"/>
      <c r="S369" s="36"/>
    </row>
    <row r="370" spans="15:19" x14ac:dyDescent="0.2">
      <c r="O370" s="36"/>
      <c r="P370" s="36"/>
      <c r="Q370" s="36"/>
      <c r="R370" s="36"/>
      <c r="S370" s="36"/>
    </row>
    <row r="371" spans="15:19" x14ac:dyDescent="0.2">
      <c r="O371" s="36"/>
      <c r="P371" s="36"/>
      <c r="Q371" s="36"/>
      <c r="R371" s="36"/>
      <c r="S371" s="36"/>
    </row>
    <row r="372" spans="15:19" x14ac:dyDescent="0.2">
      <c r="O372" s="36"/>
      <c r="P372" s="36"/>
      <c r="Q372" s="36"/>
      <c r="R372" s="36"/>
      <c r="S372" s="36"/>
    </row>
    <row r="373" spans="15:19" x14ac:dyDescent="0.2">
      <c r="O373" s="36"/>
      <c r="P373" s="36"/>
      <c r="Q373" s="36"/>
      <c r="R373" s="36"/>
      <c r="S373" s="36"/>
    </row>
    <row r="374" spans="15:19" x14ac:dyDescent="0.2">
      <c r="O374" s="36"/>
      <c r="P374" s="36"/>
      <c r="Q374" s="36"/>
      <c r="R374" s="36"/>
      <c r="S374" s="36"/>
    </row>
    <row r="375" spans="15:19" x14ac:dyDescent="0.2">
      <c r="O375" s="36"/>
      <c r="P375" s="36"/>
      <c r="Q375" s="36"/>
      <c r="R375" s="36"/>
      <c r="S375" s="36"/>
    </row>
    <row r="376" spans="15:19" x14ac:dyDescent="0.2">
      <c r="O376" s="36"/>
      <c r="P376" s="36"/>
      <c r="Q376" s="36"/>
      <c r="R376" s="36"/>
      <c r="S376" s="36"/>
    </row>
    <row r="377" spans="15:19" x14ac:dyDescent="0.2">
      <c r="O377" s="36"/>
      <c r="P377" s="36"/>
      <c r="Q377" s="36"/>
      <c r="R377" s="36"/>
      <c r="S377" s="36"/>
    </row>
    <row r="378" spans="15:19" x14ac:dyDescent="0.2">
      <c r="O378" s="36"/>
      <c r="P378" s="36"/>
      <c r="Q378" s="36"/>
      <c r="R378" s="36"/>
      <c r="S378" s="36"/>
    </row>
    <row r="379" spans="15:19" x14ac:dyDescent="0.2">
      <c r="O379" s="36"/>
      <c r="P379" s="36"/>
      <c r="Q379" s="36"/>
      <c r="R379" s="36"/>
      <c r="S379" s="36"/>
    </row>
    <row r="380" spans="15:19" x14ac:dyDescent="0.2">
      <c r="O380" s="36"/>
      <c r="P380" s="36"/>
      <c r="Q380" s="36"/>
      <c r="R380" s="36"/>
      <c r="S380" s="36"/>
    </row>
    <row r="381" spans="15:19" x14ac:dyDescent="0.2">
      <c r="O381" s="36"/>
      <c r="P381" s="36"/>
      <c r="Q381" s="36"/>
      <c r="R381" s="36"/>
      <c r="S381" s="36"/>
    </row>
    <row r="382" spans="15:19" x14ac:dyDescent="0.2">
      <c r="O382" s="36"/>
      <c r="P382" s="36"/>
      <c r="Q382" s="36"/>
      <c r="R382" s="36"/>
      <c r="S382" s="36"/>
    </row>
    <row r="383" spans="15:19" x14ac:dyDescent="0.2">
      <c r="O383" s="36"/>
      <c r="P383" s="36"/>
      <c r="Q383" s="36"/>
      <c r="R383" s="36"/>
      <c r="S383" s="36"/>
    </row>
    <row r="384" spans="15:19" x14ac:dyDescent="0.2">
      <c r="O384" s="36"/>
      <c r="P384" s="36"/>
      <c r="Q384" s="36"/>
      <c r="R384" s="36"/>
      <c r="S384" s="36"/>
    </row>
    <row r="385" spans="15:19" x14ac:dyDescent="0.2">
      <c r="O385" s="36"/>
      <c r="P385" s="36"/>
      <c r="Q385" s="36"/>
      <c r="R385" s="36"/>
      <c r="S385" s="36"/>
    </row>
    <row r="386" spans="15:19" x14ac:dyDescent="0.2">
      <c r="O386" s="36"/>
      <c r="P386" s="36"/>
      <c r="Q386" s="36"/>
      <c r="R386" s="36"/>
      <c r="S386" s="36"/>
    </row>
    <row r="387" spans="15:19" x14ac:dyDescent="0.2">
      <c r="O387" s="36"/>
      <c r="P387" s="36"/>
      <c r="Q387" s="36"/>
      <c r="R387" s="36"/>
      <c r="S387" s="36"/>
    </row>
    <row r="388" spans="15:19" x14ac:dyDescent="0.2">
      <c r="O388" s="36"/>
      <c r="P388" s="36"/>
      <c r="Q388" s="36"/>
      <c r="R388" s="36"/>
      <c r="S388" s="36"/>
    </row>
    <row r="389" spans="15:19" x14ac:dyDescent="0.2">
      <c r="O389" s="36"/>
      <c r="P389" s="36"/>
      <c r="Q389" s="36"/>
      <c r="R389" s="36"/>
      <c r="S389" s="36"/>
    </row>
    <row r="390" spans="15:19" x14ac:dyDescent="0.2">
      <c r="O390" s="36"/>
      <c r="P390" s="36"/>
      <c r="Q390" s="36"/>
      <c r="R390" s="36"/>
      <c r="S390" s="36"/>
    </row>
    <row r="391" spans="15:19" x14ac:dyDescent="0.2">
      <c r="O391" s="36"/>
      <c r="P391" s="36"/>
      <c r="Q391" s="36"/>
      <c r="R391" s="36"/>
      <c r="S391" s="36"/>
    </row>
    <row r="392" spans="15:19" x14ac:dyDescent="0.2">
      <c r="O392" s="36"/>
      <c r="P392" s="36"/>
      <c r="Q392" s="36"/>
      <c r="R392" s="36"/>
      <c r="S392" s="36"/>
    </row>
    <row r="393" spans="15:19" x14ac:dyDescent="0.2">
      <c r="O393" s="36"/>
      <c r="P393" s="36"/>
      <c r="Q393" s="36"/>
      <c r="R393" s="36"/>
      <c r="S393" s="36"/>
    </row>
    <row r="394" spans="15:19" x14ac:dyDescent="0.2">
      <c r="O394" s="36"/>
      <c r="P394" s="36"/>
      <c r="Q394" s="36"/>
      <c r="R394" s="36"/>
      <c r="S394" s="36"/>
    </row>
    <row r="395" spans="15:19" x14ac:dyDescent="0.2">
      <c r="O395" s="36"/>
      <c r="P395" s="36"/>
      <c r="Q395" s="36"/>
      <c r="R395" s="36"/>
      <c r="S395" s="36"/>
    </row>
    <row r="396" spans="15:19" x14ac:dyDescent="0.2">
      <c r="O396" s="36"/>
      <c r="P396" s="36"/>
      <c r="Q396" s="36"/>
      <c r="R396" s="36"/>
      <c r="S396" s="36"/>
    </row>
    <row r="397" spans="15:19" x14ac:dyDescent="0.2">
      <c r="O397" s="36"/>
      <c r="P397" s="36"/>
      <c r="Q397" s="36"/>
      <c r="R397" s="36"/>
      <c r="S397" s="36"/>
    </row>
    <row r="398" spans="15:19" x14ac:dyDescent="0.2">
      <c r="O398" s="36"/>
      <c r="P398" s="36"/>
      <c r="Q398" s="36"/>
      <c r="R398" s="36"/>
      <c r="S398" s="36"/>
    </row>
    <row r="399" spans="15:19" x14ac:dyDescent="0.2">
      <c r="O399" s="36"/>
      <c r="P399" s="36"/>
      <c r="Q399" s="36"/>
      <c r="R399" s="36"/>
      <c r="S399" s="36"/>
    </row>
    <row r="400" spans="15:19" x14ac:dyDescent="0.2">
      <c r="O400" s="36"/>
      <c r="P400" s="36"/>
      <c r="Q400" s="36"/>
      <c r="R400" s="36"/>
      <c r="S400" s="36"/>
    </row>
    <row r="401" spans="15:19" x14ac:dyDescent="0.2">
      <c r="O401" s="36"/>
      <c r="P401" s="36"/>
      <c r="Q401" s="36"/>
      <c r="R401" s="36"/>
      <c r="S401" s="36"/>
    </row>
    <row r="402" spans="15:19" x14ac:dyDescent="0.2">
      <c r="O402" s="36"/>
      <c r="P402" s="36"/>
      <c r="Q402" s="36"/>
      <c r="R402" s="36"/>
      <c r="S402" s="36"/>
    </row>
    <row r="403" spans="15:19" x14ac:dyDescent="0.2">
      <c r="O403" s="36"/>
      <c r="P403" s="36"/>
      <c r="Q403" s="36"/>
      <c r="R403" s="36"/>
      <c r="S403" s="36"/>
    </row>
    <row r="404" spans="15:19" x14ac:dyDescent="0.2">
      <c r="O404" s="36"/>
      <c r="P404" s="36"/>
      <c r="Q404" s="36"/>
      <c r="R404" s="36"/>
      <c r="S404" s="36"/>
    </row>
    <row r="405" spans="15:19" x14ac:dyDescent="0.2">
      <c r="O405" s="36"/>
      <c r="P405" s="36"/>
      <c r="Q405" s="36"/>
      <c r="R405" s="36"/>
      <c r="S405" s="36"/>
    </row>
    <row r="406" spans="15:19" x14ac:dyDescent="0.2">
      <c r="O406" s="36"/>
      <c r="P406" s="36"/>
      <c r="Q406" s="36"/>
      <c r="R406" s="36"/>
      <c r="S406" s="36"/>
    </row>
    <row r="407" spans="15:19" x14ac:dyDescent="0.2">
      <c r="O407" s="36"/>
      <c r="P407" s="36"/>
      <c r="Q407" s="36"/>
      <c r="R407" s="36"/>
      <c r="S407" s="36"/>
    </row>
    <row r="408" spans="15:19" x14ac:dyDescent="0.2">
      <c r="O408" s="36"/>
      <c r="P408" s="36"/>
      <c r="Q408" s="36"/>
      <c r="R408" s="36"/>
      <c r="S408" s="36"/>
    </row>
    <row r="409" spans="15:19" x14ac:dyDescent="0.2">
      <c r="O409" s="36"/>
      <c r="P409" s="36"/>
      <c r="Q409" s="36"/>
      <c r="R409" s="36"/>
      <c r="S409" s="36"/>
    </row>
    <row r="410" spans="15:19" x14ac:dyDescent="0.2">
      <c r="O410" s="36"/>
      <c r="P410" s="36"/>
      <c r="Q410" s="36"/>
      <c r="R410" s="36"/>
      <c r="S410" s="36"/>
    </row>
    <row r="411" spans="15:19" x14ac:dyDescent="0.2">
      <c r="O411" s="36"/>
      <c r="P411" s="36"/>
      <c r="Q411" s="36"/>
      <c r="R411" s="36"/>
      <c r="S411" s="36"/>
    </row>
    <row r="412" spans="15:19" x14ac:dyDescent="0.2">
      <c r="O412" s="36"/>
      <c r="P412" s="36"/>
      <c r="Q412" s="36"/>
      <c r="R412" s="36"/>
      <c r="S412" s="36"/>
    </row>
    <row r="413" spans="15:19" x14ac:dyDescent="0.2">
      <c r="O413" s="36"/>
      <c r="P413" s="36"/>
      <c r="Q413" s="36"/>
      <c r="R413" s="36"/>
      <c r="S413" s="36"/>
    </row>
    <row r="414" spans="15:19" x14ac:dyDescent="0.2">
      <c r="O414" s="36"/>
      <c r="P414" s="36"/>
      <c r="Q414" s="36"/>
      <c r="R414" s="36"/>
      <c r="S414" s="36"/>
    </row>
    <row r="415" spans="15:19" x14ac:dyDescent="0.2">
      <c r="O415" s="36"/>
      <c r="P415" s="36"/>
      <c r="Q415" s="36"/>
      <c r="R415" s="36"/>
      <c r="S415" s="36"/>
    </row>
    <row r="416" spans="15:19" x14ac:dyDescent="0.2">
      <c r="O416" s="36"/>
      <c r="P416" s="36"/>
      <c r="Q416" s="36"/>
      <c r="R416" s="36"/>
      <c r="S416" s="36"/>
    </row>
    <row r="417" spans="15:19" x14ac:dyDescent="0.2">
      <c r="O417" s="36"/>
      <c r="P417" s="36"/>
      <c r="Q417" s="36"/>
      <c r="R417" s="36"/>
      <c r="S417" s="36"/>
    </row>
    <row r="418" spans="15:19" x14ac:dyDescent="0.2">
      <c r="O418" s="36"/>
      <c r="P418" s="36"/>
      <c r="Q418" s="36"/>
      <c r="R418" s="36"/>
      <c r="S418" s="36"/>
    </row>
    <row r="419" spans="15:19" x14ac:dyDescent="0.2">
      <c r="O419" s="36"/>
      <c r="P419" s="36"/>
      <c r="Q419" s="36"/>
      <c r="R419" s="36"/>
      <c r="S419" s="36"/>
    </row>
    <row r="420" spans="15:19" x14ac:dyDescent="0.2">
      <c r="O420" s="36"/>
      <c r="P420" s="36"/>
      <c r="Q420" s="36"/>
      <c r="R420" s="36"/>
      <c r="S420" s="36"/>
    </row>
    <row r="421" spans="15:19" x14ac:dyDescent="0.2">
      <c r="O421" s="36"/>
      <c r="P421" s="36"/>
      <c r="Q421" s="36"/>
      <c r="R421" s="36"/>
      <c r="S421" s="36"/>
    </row>
    <row r="422" spans="15:19" x14ac:dyDescent="0.2">
      <c r="O422" s="36"/>
      <c r="P422" s="36"/>
      <c r="Q422" s="36"/>
      <c r="R422" s="36"/>
      <c r="S422" s="36"/>
    </row>
    <row r="423" spans="15:19" x14ac:dyDescent="0.2">
      <c r="O423" s="36"/>
      <c r="P423" s="36"/>
      <c r="Q423" s="36"/>
      <c r="R423" s="36"/>
      <c r="S423" s="36"/>
    </row>
    <row r="424" spans="15:19" x14ac:dyDescent="0.2">
      <c r="O424" s="36"/>
      <c r="P424" s="36"/>
      <c r="Q424" s="36"/>
      <c r="R424" s="36"/>
      <c r="S424" s="36"/>
    </row>
    <row r="425" spans="15:19" x14ac:dyDescent="0.2">
      <c r="O425" s="36"/>
      <c r="P425" s="36"/>
      <c r="Q425" s="36"/>
      <c r="R425" s="36"/>
      <c r="S425" s="36"/>
    </row>
    <row r="426" spans="15:19" x14ac:dyDescent="0.2">
      <c r="O426" s="36"/>
      <c r="P426" s="36"/>
      <c r="Q426" s="36"/>
      <c r="R426" s="36"/>
      <c r="S426" s="36"/>
    </row>
    <row r="427" spans="15:19" x14ac:dyDescent="0.2">
      <c r="O427" s="36"/>
      <c r="P427" s="36"/>
      <c r="Q427" s="36"/>
      <c r="R427" s="36"/>
      <c r="S427" s="36"/>
    </row>
    <row r="428" spans="15:19" x14ac:dyDescent="0.2">
      <c r="O428" s="36"/>
      <c r="P428" s="36"/>
      <c r="Q428" s="36"/>
      <c r="R428" s="36"/>
      <c r="S428" s="36"/>
    </row>
    <row r="429" spans="15:19" x14ac:dyDescent="0.2">
      <c r="O429" s="36"/>
      <c r="P429" s="36"/>
      <c r="Q429" s="36"/>
      <c r="R429" s="36"/>
      <c r="S429" s="36"/>
    </row>
    <row r="430" spans="15:19" x14ac:dyDescent="0.2">
      <c r="O430" s="36"/>
      <c r="P430" s="36"/>
      <c r="Q430" s="36"/>
      <c r="R430" s="36"/>
      <c r="S430" s="36"/>
    </row>
    <row r="431" spans="15:19" x14ac:dyDescent="0.2">
      <c r="O431" s="36"/>
      <c r="P431" s="36"/>
      <c r="Q431" s="36"/>
      <c r="R431" s="36"/>
      <c r="S431" s="36"/>
    </row>
    <row r="432" spans="15:19" x14ac:dyDescent="0.2">
      <c r="O432" s="36"/>
      <c r="P432" s="36"/>
      <c r="Q432" s="36"/>
      <c r="R432" s="36"/>
      <c r="S432" s="36"/>
    </row>
    <row r="433" spans="15:19" x14ac:dyDescent="0.2">
      <c r="O433" s="36"/>
      <c r="P433" s="36"/>
      <c r="Q433" s="36"/>
      <c r="R433" s="36"/>
      <c r="S433" s="36"/>
    </row>
    <row r="434" spans="15:19" x14ac:dyDescent="0.2">
      <c r="O434" s="36"/>
      <c r="P434" s="36"/>
      <c r="Q434" s="36"/>
      <c r="R434" s="36"/>
      <c r="S434" s="36"/>
    </row>
    <row r="435" spans="15:19" x14ac:dyDescent="0.2">
      <c r="O435" s="36"/>
      <c r="P435" s="36"/>
      <c r="Q435" s="36"/>
      <c r="R435" s="36"/>
      <c r="S435" s="36"/>
    </row>
    <row r="436" spans="15:19" x14ac:dyDescent="0.2">
      <c r="O436" s="36"/>
      <c r="P436" s="36"/>
      <c r="Q436" s="36"/>
      <c r="R436" s="36"/>
      <c r="S436" s="36"/>
    </row>
    <row r="437" spans="15:19" x14ac:dyDescent="0.2">
      <c r="O437" s="36"/>
      <c r="P437" s="36"/>
      <c r="Q437" s="36"/>
      <c r="R437" s="36"/>
      <c r="S437" s="36"/>
    </row>
    <row r="438" spans="15:19" x14ac:dyDescent="0.2">
      <c r="O438" s="36"/>
      <c r="P438" s="36"/>
      <c r="Q438" s="36"/>
      <c r="R438" s="36"/>
      <c r="S438" s="36"/>
    </row>
    <row r="439" spans="15:19" x14ac:dyDescent="0.2">
      <c r="O439" s="36"/>
      <c r="P439" s="36"/>
      <c r="Q439" s="36"/>
      <c r="R439" s="36"/>
      <c r="S439" s="36"/>
    </row>
    <row r="440" spans="15:19" x14ac:dyDescent="0.2">
      <c r="O440" s="36"/>
      <c r="P440" s="36"/>
      <c r="Q440" s="36"/>
      <c r="R440" s="36"/>
      <c r="S440" s="36"/>
    </row>
    <row r="441" spans="15:19" x14ac:dyDescent="0.2">
      <c r="O441" s="36"/>
      <c r="P441" s="36"/>
      <c r="Q441" s="36"/>
      <c r="R441" s="36"/>
      <c r="S441" s="36"/>
    </row>
    <row r="442" spans="15:19" x14ac:dyDescent="0.2">
      <c r="O442" s="36"/>
      <c r="P442" s="36"/>
      <c r="Q442" s="36"/>
      <c r="R442" s="36"/>
      <c r="S442" s="36"/>
    </row>
    <row r="443" spans="15:19" x14ac:dyDescent="0.2">
      <c r="O443" s="36"/>
      <c r="P443" s="36"/>
      <c r="Q443" s="36"/>
      <c r="R443" s="36"/>
      <c r="S443" s="36"/>
    </row>
    <row r="444" spans="15:19" x14ac:dyDescent="0.2">
      <c r="O444" s="36"/>
      <c r="P444" s="36"/>
      <c r="Q444" s="36"/>
      <c r="R444" s="36"/>
      <c r="S444" s="36"/>
    </row>
    <row r="445" spans="15:19" x14ac:dyDescent="0.2">
      <c r="O445" s="36"/>
      <c r="P445" s="36"/>
      <c r="Q445" s="36"/>
      <c r="R445" s="36"/>
      <c r="S445" s="36"/>
    </row>
    <row r="446" spans="15:19" x14ac:dyDescent="0.2">
      <c r="O446" s="36"/>
      <c r="P446" s="36"/>
      <c r="Q446" s="36"/>
      <c r="R446" s="36"/>
      <c r="S446" s="36"/>
    </row>
    <row r="447" spans="15:19" x14ac:dyDescent="0.2">
      <c r="O447" s="36"/>
      <c r="P447" s="36"/>
      <c r="Q447" s="36"/>
      <c r="R447" s="36"/>
      <c r="S447" s="36"/>
    </row>
    <row r="448" spans="15:19" x14ac:dyDescent="0.2">
      <c r="O448" s="36"/>
      <c r="P448" s="36"/>
      <c r="Q448" s="36"/>
      <c r="R448" s="36"/>
      <c r="S448" s="36"/>
    </row>
    <row r="449" spans="15:19" x14ac:dyDescent="0.2">
      <c r="O449" s="36"/>
      <c r="P449" s="36"/>
      <c r="Q449" s="36"/>
      <c r="R449" s="36"/>
      <c r="S449" s="36"/>
    </row>
    <row r="450" spans="15:19" x14ac:dyDescent="0.2">
      <c r="O450" s="36"/>
      <c r="P450" s="36"/>
      <c r="Q450" s="36"/>
      <c r="R450" s="36"/>
      <c r="S450" s="36"/>
    </row>
    <row r="451" spans="15:19" x14ac:dyDescent="0.2">
      <c r="O451" s="36"/>
      <c r="P451" s="36"/>
      <c r="Q451" s="36"/>
      <c r="R451" s="36"/>
      <c r="S451" s="36"/>
    </row>
    <row r="452" spans="15:19" x14ac:dyDescent="0.2">
      <c r="O452" s="36"/>
      <c r="P452" s="36"/>
      <c r="Q452" s="36"/>
      <c r="R452" s="36"/>
      <c r="S452" s="36"/>
    </row>
    <row r="453" spans="15:19" x14ac:dyDescent="0.2">
      <c r="O453" s="36"/>
      <c r="P453" s="36"/>
      <c r="Q453" s="36"/>
      <c r="R453" s="36"/>
      <c r="S453" s="36"/>
    </row>
    <row r="454" spans="15:19" x14ac:dyDescent="0.2">
      <c r="O454" s="36"/>
      <c r="P454" s="36"/>
      <c r="Q454" s="36"/>
      <c r="R454" s="36"/>
      <c r="S454" s="36"/>
    </row>
    <row r="455" spans="15:19" x14ac:dyDescent="0.2">
      <c r="O455" s="36"/>
      <c r="P455" s="36"/>
      <c r="Q455" s="36"/>
      <c r="R455" s="36"/>
      <c r="S455" s="36"/>
    </row>
    <row r="456" spans="15:19" x14ac:dyDescent="0.2">
      <c r="O456" s="36"/>
      <c r="P456" s="36"/>
      <c r="Q456" s="36"/>
      <c r="R456" s="36"/>
      <c r="S456" s="36"/>
    </row>
    <row r="457" spans="15:19" x14ac:dyDescent="0.2">
      <c r="O457" s="36"/>
      <c r="P457" s="36"/>
      <c r="Q457" s="36"/>
      <c r="R457" s="36"/>
      <c r="S457" s="36"/>
    </row>
    <row r="458" spans="15:19" x14ac:dyDescent="0.2">
      <c r="O458" s="36"/>
      <c r="P458" s="36"/>
      <c r="Q458" s="36"/>
      <c r="R458" s="36"/>
      <c r="S458" s="36"/>
    </row>
    <row r="459" spans="15:19" x14ac:dyDescent="0.2">
      <c r="O459" s="36"/>
      <c r="P459" s="36"/>
      <c r="Q459" s="36"/>
      <c r="R459" s="36"/>
      <c r="S459" s="36"/>
    </row>
    <row r="460" spans="15:19" x14ac:dyDescent="0.2">
      <c r="O460" s="36"/>
      <c r="P460" s="36"/>
      <c r="Q460" s="36"/>
      <c r="R460" s="36"/>
      <c r="S460" s="36"/>
    </row>
    <row r="461" spans="15:19" x14ac:dyDescent="0.2">
      <c r="O461" s="36"/>
      <c r="P461" s="36"/>
      <c r="Q461" s="36"/>
      <c r="R461" s="36"/>
      <c r="S461" s="36"/>
    </row>
    <row r="462" spans="15:19" x14ac:dyDescent="0.2">
      <c r="O462" s="36"/>
      <c r="P462" s="36"/>
      <c r="Q462" s="36"/>
      <c r="R462" s="36"/>
      <c r="S462" s="36"/>
    </row>
    <row r="463" spans="15:19" x14ac:dyDescent="0.2">
      <c r="O463" s="36"/>
      <c r="P463" s="36"/>
      <c r="Q463" s="36"/>
      <c r="R463" s="36"/>
      <c r="S463" s="36"/>
    </row>
    <row r="464" spans="15:19" x14ac:dyDescent="0.2">
      <c r="O464" s="36"/>
      <c r="P464" s="36"/>
      <c r="Q464" s="36"/>
      <c r="R464" s="36"/>
      <c r="S464" s="36"/>
    </row>
    <row r="465" spans="15:19" x14ac:dyDescent="0.2">
      <c r="O465" s="36"/>
      <c r="P465" s="36"/>
      <c r="Q465" s="36"/>
      <c r="R465" s="36"/>
      <c r="S465" s="36"/>
    </row>
    <row r="466" spans="15:19" x14ac:dyDescent="0.2">
      <c r="O466" s="36"/>
      <c r="P466" s="36"/>
      <c r="Q466" s="36"/>
      <c r="R466" s="36"/>
      <c r="S466" s="36"/>
    </row>
    <row r="467" spans="15:19" x14ac:dyDescent="0.2">
      <c r="O467" s="36"/>
      <c r="P467" s="36"/>
      <c r="Q467" s="36"/>
      <c r="R467" s="36"/>
      <c r="S467" s="36"/>
    </row>
    <row r="468" spans="15:19" x14ac:dyDescent="0.2">
      <c r="O468" s="36"/>
      <c r="P468" s="36"/>
      <c r="Q468" s="36"/>
      <c r="R468" s="36"/>
      <c r="S468" s="36"/>
    </row>
    <row r="469" spans="15:19" x14ac:dyDescent="0.2">
      <c r="O469" s="36"/>
      <c r="P469" s="36"/>
      <c r="Q469" s="36"/>
      <c r="R469" s="36"/>
      <c r="S469" s="36"/>
    </row>
    <row r="470" spans="15:19" x14ac:dyDescent="0.2">
      <c r="O470" s="36"/>
      <c r="P470" s="36"/>
      <c r="Q470" s="36"/>
      <c r="R470" s="36"/>
      <c r="S470" s="36"/>
    </row>
    <row r="471" spans="15:19" x14ac:dyDescent="0.2">
      <c r="O471" s="36"/>
      <c r="P471" s="36"/>
      <c r="Q471" s="36"/>
      <c r="R471" s="36"/>
      <c r="S471" s="36"/>
    </row>
    <row r="472" spans="15:19" x14ac:dyDescent="0.2">
      <c r="O472" s="36"/>
      <c r="P472" s="36"/>
      <c r="Q472" s="36"/>
      <c r="R472" s="36"/>
      <c r="S472" s="36"/>
    </row>
    <row r="473" spans="15:19" x14ac:dyDescent="0.2">
      <c r="O473" s="36"/>
      <c r="P473" s="36"/>
      <c r="Q473" s="36"/>
      <c r="R473" s="36"/>
      <c r="S473" s="36"/>
    </row>
    <row r="474" spans="15:19" x14ac:dyDescent="0.2">
      <c r="O474" s="36"/>
      <c r="P474" s="36"/>
      <c r="Q474" s="36"/>
      <c r="R474" s="36"/>
      <c r="S474" s="36"/>
    </row>
    <row r="475" spans="15:19" x14ac:dyDescent="0.2">
      <c r="O475" s="36"/>
      <c r="P475" s="36"/>
      <c r="Q475" s="36"/>
      <c r="R475" s="36"/>
      <c r="S475" s="36"/>
    </row>
    <row r="476" spans="15:19" x14ac:dyDescent="0.2">
      <c r="O476" s="36"/>
      <c r="P476" s="36"/>
      <c r="Q476" s="36"/>
      <c r="R476" s="36"/>
      <c r="S476" s="36"/>
    </row>
    <row r="477" spans="15:19" x14ac:dyDescent="0.2">
      <c r="O477" s="36"/>
      <c r="P477" s="36"/>
      <c r="Q477" s="36"/>
      <c r="R477" s="36"/>
      <c r="S477" s="36"/>
    </row>
    <row r="478" spans="15:19" x14ac:dyDescent="0.2">
      <c r="O478" s="36"/>
      <c r="P478" s="36"/>
      <c r="Q478" s="36"/>
      <c r="R478" s="36"/>
      <c r="S478" s="36"/>
    </row>
    <row r="479" spans="15:19" x14ac:dyDescent="0.2">
      <c r="O479" s="36"/>
      <c r="P479" s="36"/>
      <c r="Q479" s="36"/>
      <c r="R479" s="36"/>
      <c r="S479" s="36"/>
    </row>
    <row r="480" spans="15:19" x14ac:dyDescent="0.2">
      <c r="O480" s="36"/>
      <c r="P480" s="36"/>
      <c r="Q480" s="36"/>
      <c r="R480" s="36"/>
      <c r="S480" s="36"/>
    </row>
    <row r="481" spans="15:19" x14ac:dyDescent="0.2">
      <c r="O481" s="36"/>
      <c r="P481" s="36"/>
      <c r="Q481" s="36"/>
      <c r="R481" s="36"/>
      <c r="S481" s="36"/>
    </row>
    <row r="482" spans="15:19" x14ac:dyDescent="0.2">
      <c r="O482" s="36"/>
      <c r="P482" s="36"/>
      <c r="Q482" s="36"/>
      <c r="R482" s="36"/>
      <c r="S482" s="36"/>
    </row>
    <row r="483" spans="15:19" x14ac:dyDescent="0.2">
      <c r="O483" s="36"/>
      <c r="P483" s="36"/>
      <c r="Q483" s="36"/>
      <c r="R483" s="36"/>
      <c r="S483" s="36"/>
    </row>
    <row r="484" spans="15:19" x14ac:dyDescent="0.2">
      <c r="O484" s="36"/>
      <c r="P484" s="36"/>
      <c r="Q484" s="36"/>
      <c r="R484" s="36"/>
      <c r="S484" s="36"/>
    </row>
    <row r="485" spans="15:19" x14ac:dyDescent="0.2">
      <c r="O485" s="36"/>
      <c r="P485" s="36"/>
      <c r="Q485" s="36"/>
      <c r="R485" s="36"/>
      <c r="S485" s="36"/>
    </row>
    <row r="486" spans="15:19" x14ac:dyDescent="0.2">
      <c r="O486" s="36"/>
      <c r="P486" s="36"/>
      <c r="Q486" s="36"/>
      <c r="R486" s="36"/>
      <c r="S486" s="36"/>
    </row>
    <row r="487" spans="15:19" x14ac:dyDescent="0.2">
      <c r="O487" s="36"/>
      <c r="P487" s="36"/>
      <c r="Q487" s="36"/>
      <c r="R487" s="36"/>
      <c r="S487" s="36"/>
    </row>
    <row r="488" spans="15:19" x14ac:dyDescent="0.2">
      <c r="O488" s="36"/>
      <c r="P488" s="36"/>
      <c r="Q488" s="36"/>
      <c r="R488" s="36"/>
      <c r="S488" s="36"/>
    </row>
    <row r="489" spans="15:19" x14ac:dyDescent="0.2">
      <c r="O489" s="36"/>
      <c r="P489" s="36"/>
      <c r="Q489" s="36"/>
      <c r="R489" s="36"/>
      <c r="S489" s="36"/>
    </row>
    <row r="490" spans="15:19" x14ac:dyDescent="0.2">
      <c r="O490" s="36"/>
      <c r="P490" s="36"/>
      <c r="Q490" s="36"/>
      <c r="R490" s="36"/>
      <c r="S490" s="36"/>
    </row>
    <row r="491" spans="15:19" x14ac:dyDescent="0.2">
      <c r="O491" s="36"/>
      <c r="P491" s="36"/>
      <c r="Q491" s="36"/>
      <c r="R491" s="36"/>
      <c r="S491" s="36"/>
    </row>
    <row r="492" spans="15:19" x14ac:dyDescent="0.2">
      <c r="O492" s="36"/>
      <c r="P492" s="36"/>
      <c r="Q492" s="36"/>
      <c r="R492" s="36"/>
      <c r="S492" s="36"/>
    </row>
    <row r="493" spans="15:19" x14ac:dyDescent="0.2">
      <c r="O493" s="36"/>
      <c r="P493" s="36"/>
      <c r="Q493" s="36"/>
      <c r="R493" s="36"/>
      <c r="S493" s="36"/>
    </row>
    <row r="494" spans="15:19" x14ac:dyDescent="0.2">
      <c r="O494" s="36"/>
      <c r="P494" s="36"/>
      <c r="Q494" s="36"/>
      <c r="R494" s="36"/>
      <c r="S494" s="36"/>
    </row>
    <row r="495" spans="15:19" x14ac:dyDescent="0.2">
      <c r="O495" s="36"/>
      <c r="P495" s="36"/>
      <c r="Q495" s="36"/>
      <c r="R495" s="36"/>
      <c r="S495" s="36"/>
    </row>
    <row r="496" spans="15:19" x14ac:dyDescent="0.2">
      <c r="O496" s="36"/>
      <c r="P496" s="36"/>
      <c r="Q496" s="36"/>
      <c r="R496" s="36"/>
      <c r="S496" s="36"/>
    </row>
    <row r="497" spans="15:19" x14ac:dyDescent="0.2">
      <c r="O497" s="36"/>
      <c r="P497" s="36"/>
      <c r="Q497" s="36"/>
      <c r="R497" s="36"/>
      <c r="S497" s="36"/>
    </row>
    <row r="498" spans="15:19" x14ac:dyDescent="0.2">
      <c r="O498" s="36"/>
      <c r="P498" s="36"/>
      <c r="Q498" s="36"/>
      <c r="R498" s="36"/>
      <c r="S498" s="36"/>
    </row>
    <row r="499" spans="15:19" x14ac:dyDescent="0.2">
      <c r="O499" s="36"/>
      <c r="P499" s="36"/>
      <c r="Q499" s="36"/>
      <c r="R499" s="36"/>
      <c r="S499" s="36"/>
    </row>
    <row r="500" spans="15:19" x14ac:dyDescent="0.2">
      <c r="O500" s="36"/>
      <c r="P500" s="36"/>
      <c r="Q500" s="36"/>
      <c r="R500" s="36"/>
      <c r="S500" s="36"/>
    </row>
    <row r="501" spans="15:19" x14ac:dyDescent="0.2">
      <c r="O501" s="36"/>
      <c r="P501" s="36"/>
      <c r="Q501" s="36"/>
      <c r="R501" s="36"/>
      <c r="S501" s="36"/>
    </row>
    <row r="502" spans="15:19" x14ac:dyDescent="0.2">
      <c r="O502" s="36"/>
      <c r="P502" s="36"/>
      <c r="Q502" s="36"/>
      <c r="R502" s="36"/>
      <c r="S502" s="36"/>
    </row>
    <row r="503" spans="15:19" x14ac:dyDescent="0.2">
      <c r="O503" s="36"/>
      <c r="P503" s="36"/>
      <c r="Q503" s="36"/>
      <c r="R503" s="36"/>
      <c r="S503" s="36"/>
    </row>
    <row r="504" spans="15:19" x14ac:dyDescent="0.2">
      <c r="O504" s="36"/>
      <c r="P504" s="36"/>
      <c r="Q504" s="36"/>
      <c r="R504" s="36"/>
      <c r="S504" s="36"/>
    </row>
    <row r="505" spans="15:19" x14ac:dyDescent="0.2">
      <c r="O505" s="36"/>
      <c r="P505" s="36"/>
      <c r="Q505" s="36"/>
      <c r="R505" s="36"/>
      <c r="S505" s="36"/>
    </row>
    <row r="506" spans="15:19" x14ac:dyDescent="0.2">
      <c r="O506" s="36"/>
      <c r="P506" s="36"/>
      <c r="Q506" s="36"/>
      <c r="R506" s="36"/>
      <c r="S506" s="36"/>
    </row>
    <row r="507" spans="15:19" x14ac:dyDescent="0.2">
      <c r="O507" s="36"/>
      <c r="P507" s="36"/>
      <c r="Q507" s="36"/>
      <c r="R507" s="36"/>
      <c r="S507" s="36"/>
    </row>
    <row r="508" spans="15:19" x14ac:dyDescent="0.2">
      <c r="O508" s="36"/>
      <c r="P508" s="36"/>
      <c r="Q508" s="36"/>
      <c r="R508" s="36"/>
      <c r="S508" s="36"/>
    </row>
    <row r="509" spans="15:19" x14ac:dyDescent="0.2">
      <c r="O509" s="36"/>
      <c r="P509" s="36"/>
      <c r="Q509" s="36"/>
      <c r="R509" s="36"/>
      <c r="S509" s="36"/>
    </row>
    <row r="510" spans="15:19" x14ac:dyDescent="0.2">
      <c r="O510" s="36"/>
      <c r="P510" s="36"/>
      <c r="Q510" s="36"/>
      <c r="R510" s="36"/>
      <c r="S510" s="36"/>
    </row>
    <row r="511" spans="15:19" x14ac:dyDescent="0.2">
      <c r="O511" s="36"/>
      <c r="P511" s="36"/>
      <c r="Q511" s="36"/>
      <c r="R511" s="36"/>
      <c r="S511" s="36"/>
    </row>
    <row r="512" spans="15:19" x14ac:dyDescent="0.2">
      <c r="O512" s="36"/>
      <c r="P512" s="36"/>
      <c r="Q512" s="36"/>
      <c r="R512" s="36"/>
      <c r="S512" s="36"/>
    </row>
    <row r="513" spans="15:19" x14ac:dyDescent="0.2">
      <c r="O513" s="36"/>
      <c r="P513" s="36"/>
      <c r="Q513" s="36"/>
      <c r="R513" s="36"/>
      <c r="S513" s="36"/>
    </row>
    <row r="514" spans="15:19" x14ac:dyDescent="0.2">
      <c r="O514" s="36"/>
      <c r="P514" s="36"/>
      <c r="Q514" s="36"/>
      <c r="R514" s="36"/>
      <c r="S514" s="36"/>
    </row>
    <row r="515" spans="15:19" x14ac:dyDescent="0.2">
      <c r="O515" s="36"/>
      <c r="P515" s="36"/>
      <c r="Q515" s="36"/>
      <c r="R515" s="36"/>
      <c r="S515" s="36"/>
    </row>
    <row r="516" spans="15:19" x14ac:dyDescent="0.2">
      <c r="O516" s="36"/>
      <c r="P516" s="36"/>
      <c r="Q516" s="36"/>
      <c r="R516" s="36"/>
      <c r="S516" s="36"/>
    </row>
    <row r="517" spans="15:19" x14ac:dyDescent="0.2">
      <c r="O517" s="36"/>
      <c r="P517" s="36"/>
      <c r="Q517" s="36"/>
      <c r="R517" s="36"/>
      <c r="S517" s="36"/>
    </row>
    <row r="518" spans="15:19" x14ac:dyDescent="0.2">
      <c r="O518" s="36"/>
      <c r="P518" s="36"/>
      <c r="Q518" s="36"/>
      <c r="R518" s="36"/>
      <c r="S518" s="36"/>
    </row>
    <row r="519" spans="15:19" x14ac:dyDescent="0.2">
      <c r="O519" s="36"/>
      <c r="P519" s="36"/>
      <c r="Q519" s="36"/>
      <c r="R519" s="36"/>
      <c r="S519" s="36"/>
    </row>
    <row r="520" spans="15:19" x14ac:dyDescent="0.2">
      <c r="O520" s="36"/>
      <c r="P520" s="36"/>
      <c r="Q520" s="36"/>
      <c r="R520" s="36"/>
      <c r="S520" s="36"/>
    </row>
    <row r="521" spans="15:19" x14ac:dyDescent="0.2">
      <c r="O521" s="36"/>
      <c r="P521" s="36"/>
      <c r="Q521" s="36"/>
      <c r="R521" s="36"/>
      <c r="S521" s="36"/>
    </row>
    <row r="522" spans="15:19" x14ac:dyDescent="0.2">
      <c r="O522" s="36"/>
      <c r="P522" s="36"/>
      <c r="Q522" s="36"/>
      <c r="R522" s="36"/>
      <c r="S522" s="36"/>
    </row>
    <row r="523" spans="15:19" x14ac:dyDescent="0.2">
      <c r="O523" s="36"/>
      <c r="P523" s="36"/>
      <c r="Q523" s="36"/>
      <c r="R523" s="36"/>
      <c r="S523" s="36"/>
    </row>
    <row r="524" spans="15:19" x14ac:dyDescent="0.2">
      <c r="O524" s="36"/>
      <c r="P524" s="36"/>
      <c r="Q524" s="36"/>
      <c r="R524" s="36"/>
      <c r="S524" s="36"/>
    </row>
    <row r="525" spans="15:19" x14ac:dyDescent="0.2">
      <c r="O525" s="36"/>
      <c r="P525" s="36"/>
      <c r="Q525" s="36"/>
      <c r="R525" s="36"/>
      <c r="S525" s="36"/>
    </row>
    <row r="526" spans="15:19" x14ac:dyDescent="0.2">
      <c r="O526" s="36"/>
      <c r="P526" s="36"/>
      <c r="Q526" s="36"/>
      <c r="R526" s="36"/>
      <c r="S526" s="36"/>
    </row>
    <row r="527" spans="15:19" x14ac:dyDescent="0.2">
      <c r="O527" s="36"/>
      <c r="P527" s="36"/>
      <c r="Q527" s="36"/>
      <c r="R527" s="36"/>
      <c r="S527" s="36"/>
    </row>
    <row r="528" spans="15:19" x14ac:dyDescent="0.2">
      <c r="O528" s="36"/>
      <c r="P528" s="36"/>
      <c r="Q528" s="36"/>
      <c r="R528" s="36"/>
      <c r="S528" s="36"/>
    </row>
    <row r="529" spans="15:19" x14ac:dyDescent="0.2">
      <c r="O529" s="36"/>
      <c r="P529" s="36"/>
      <c r="Q529" s="36"/>
      <c r="R529" s="36"/>
      <c r="S529" s="36"/>
    </row>
    <row r="530" spans="15:19" x14ac:dyDescent="0.2">
      <c r="O530" s="36"/>
      <c r="P530" s="36"/>
      <c r="Q530" s="36"/>
      <c r="R530" s="36"/>
      <c r="S530" s="36"/>
    </row>
    <row r="531" spans="15:19" x14ac:dyDescent="0.2">
      <c r="O531" s="36"/>
      <c r="P531" s="36"/>
      <c r="Q531" s="36"/>
      <c r="R531" s="36"/>
      <c r="S531" s="36"/>
    </row>
    <row r="532" spans="15:19" x14ac:dyDescent="0.2">
      <c r="O532" s="36"/>
      <c r="P532" s="36"/>
      <c r="Q532" s="36"/>
      <c r="R532" s="36"/>
      <c r="S532" s="36"/>
    </row>
    <row r="533" spans="15:19" x14ac:dyDescent="0.2">
      <c r="O533" s="36"/>
      <c r="P533" s="36"/>
      <c r="Q533" s="36"/>
      <c r="R533" s="36"/>
      <c r="S533" s="36"/>
    </row>
    <row r="534" spans="15:19" x14ac:dyDescent="0.2">
      <c r="O534" s="36"/>
      <c r="P534" s="36"/>
      <c r="Q534" s="36"/>
      <c r="R534" s="36"/>
      <c r="S534" s="36"/>
    </row>
    <row r="535" spans="15:19" x14ac:dyDescent="0.2">
      <c r="O535" s="36"/>
      <c r="P535" s="36"/>
      <c r="Q535" s="36"/>
      <c r="R535" s="36"/>
      <c r="S535" s="36"/>
    </row>
    <row r="536" spans="15:19" x14ac:dyDescent="0.2">
      <c r="O536" s="36"/>
      <c r="P536" s="36"/>
      <c r="Q536" s="36"/>
      <c r="R536" s="36"/>
      <c r="S536" s="36"/>
    </row>
    <row r="537" spans="15:19" x14ac:dyDescent="0.2">
      <c r="O537" s="36"/>
      <c r="P537" s="36"/>
      <c r="Q537" s="36"/>
      <c r="R537" s="36"/>
      <c r="S537" s="36"/>
    </row>
    <row r="538" spans="15:19" x14ac:dyDescent="0.2">
      <c r="O538" s="36"/>
      <c r="P538" s="36"/>
      <c r="Q538" s="36"/>
      <c r="R538" s="36"/>
      <c r="S538" s="36"/>
    </row>
    <row r="539" spans="15:19" x14ac:dyDescent="0.2">
      <c r="O539" s="36"/>
      <c r="P539" s="36"/>
      <c r="Q539" s="36"/>
      <c r="R539" s="36"/>
      <c r="S539" s="36"/>
    </row>
    <row r="540" spans="15:19" x14ac:dyDescent="0.2">
      <c r="O540" s="36"/>
      <c r="P540" s="36"/>
      <c r="Q540" s="36"/>
      <c r="R540" s="36"/>
      <c r="S540" s="36"/>
    </row>
    <row r="541" spans="15:19" x14ac:dyDescent="0.2">
      <c r="O541" s="36"/>
      <c r="P541" s="36"/>
      <c r="Q541" s="36"/>
      <c r="R541" s="36"/>
      <c r="S541" s="36"/>
    </row>
    <row r="542" spans="15:19" x14ac:dyDescent="0.2">
      <c r="O542" s="36"/>
      <c r="P542" s="36"/>
      <c r="Q542" s="36"/>
      <c r="R542" s="36"/>
      <c r="S542" s="36"/>
    </row>
    <row r="543" spans="15:19" x14ac:dyDescent="0.2">
      <c r="O543" s="36"/>
      <c r="P543" s="36"/>
      <c r="Q543" s="36"/>
      <c r="R543" s="36"/>
      <c r="S543" s="36"/>
    </row>
    <row r="544" spans="15:19" x14ac:dyDescent="0.2">
      <c r="O544" s="36"/>
      <c r="P544" s="36"/>
      <c r="Q544" s="36"/>
      <c r="R544" s="36"/>
      <c r="S544" s="36"/>
    </row>
    <row r="545" spans="15:19" x14ac:dyDescent="0.2">
      <c r="O545" s="36"/>
      <c r="P545" s="36"/>
      <c r="Q545" s="36"/>
      <c r="R545" s="36"/>
      <c r="S545" s="36"/>
    </row>
    <row r="546" spans="15:19" x14ac:dyDescent="0.2">
      <c r="O546" s="36"/>
      <c r="P546" s="36"/>
      <c r="Q546" s="36"/>
      <c r="R546" s="36"/>
      <c r="S546" s="36"/>
    </row>
    <row r="547" spans="15:19" x14ac:dyDescent="0.2">
      <c r="O547" s="36"/>
      <c r="P547" s="36"/>
      <c r="Q547" s="36"/>
      <c r="R547" s="36"/>
      <c r="S547" s="36"/>
    </row>
    <row r="548" spans="15:19" x14ac:dyDescent="0.2">
      <c r="O548" s="36"/>
      <c r="P548" s="36"/>
      <c r="Q548" s="36"/>
      <c r="R548" s="36"/>
      <c r="S548" s="36"/>
    </row>
    <row r="549" spans="15:19" x14ac:dyDescent="0.2">
      <c r="O549" s="36"/>
      <c r="P549" s="36"/>
      <c r="Q549" s="36"/>
      <c r="R549" s="36"/>
      <c r="S549" s="36"/>
    </row>
    <row r="550" spans="15:19" x14ac:dyDescent="0.2">
      <c r="O550" s="36"/>
      <c r="P550" s="36"/>
      <c r="Q550" s="36"/>
      <c r="R550" s="36"/>
      <c r="S550" s="36"/>
    </row>
    <row r="551" spans="15:19" x14ac:dyDescent="0.2">
      <c r="O551" s="36"/>
      <c r="P551" s="36"/>
      <c r="Q551" s="36"/>
      <c r="R551" s="36"/>
      <c r="S551" s="36"/>
    </row>
    <row r="552" spans="15:19" x14ac:dyDescent="0.2">
      <c r="O552" s="36"/>
      <c r="P552" s="36"/>
      <c r="Q552" s="36"/>
      <c r="R552" s="36"/>
      <c r="S552" s="36"/>
    </row>
    <row r="553" spans="15:19" x14ac:dyDescent="0.2">
      <c r="O553" s="36"/>
      <c r="P553" s="36"/>
      <c r="Q553" s="36"/>
      <c r="R553" s="36"/>
      <c r="S553" s="36"/>
    </row>
    <row r="554" spans="15:19" x14ac:dyDescent="0.2">
      <c r="O554" s="36"/>
      <c r="P554" s="36"/>
      <c r="Q554" s="36"/>
      <c r="R554" s="36"/>
      <c r="S554" s="36"/>
    </row>
    <row r="555" spans="15:19" x14ac:dyDescent="0.2">
      <c r="O555" s="36"/>
      <c r="P555" s="36"/>
      <c r="Q555" s="36"/>
      <c r="R555" s="36"/>
      <c r="S555" s="36"/>
    </row>
    <row r="556" spans="15:19" x14ac:dyDescent="0.2">
      <c r="O556" s="36"/>
      <c r="P556" s="36"/>
      <c r="Q556" s="36"/>
      <c r="R556" s="36"/>
      <c r="S556" s="36"/>
    </row>
    <row r="557" spans="15:19" x14ac:dyDescent="0.2">
      <c r="O557" s="36"/>
      <c r="P557" s="36"/>
      <c r="Q557" s="36"/>
      <c r="R557" s="36"/>
      <c r="S557" s="36"/>
    </row>
    <row r="558" spans="15:19" x14ac:dyDescent="0.2">
      <c r="O558" s="36"/>
      <c r="P558" s="36"/>
      <c r="Q558" s="36"/>
      <c r="R558" s="36"/>
      <c r="S558" s="36"/>
    </row>
    <row r="559" spans="15:19" x14ac:dyDescent="0.2">
      <c r="O559" s="36"/>
      <c r="P559" s="36"/>
      <c r="Q559" s="36"/>
      <c r="R559" s="36"/>
      <c r="S559" s="36"/>
    </row>
    <row r="560" spans="15:19" x14ac:dyDescent="0.2">
      <c r="O560" s="36"/>
      <c r="P560" s="36"/>
      <c r="Q560" s="36"/>
      <c r="R560" s="36"/>
      <c r="S560" s="36"/>
    </row>
    <row r="561" spans="15:19" x14ac:dyDescent="0.2">
      <c r="O561" s="36"/>
      <c r="P561" s="36"/>
      <c r="Q561" s="36"/>
      <c r="R561" s="36"/>
      <c r="S561" s="36"/>
    </row>
    <row r="562" spans="15:19" x14ac:dyDescent="0.2">
      <c r="O562" s="36"/>
      <c r="P562" s="36"/>
      <c r="Q562" s="36"/>
      <c r="R562" s="36"/>
      <c r="S562" s="36"/>
    </row>
    <row r="563" spans="15:19" x14ac:dyDescent="0.2">
      <c r="O563" s="36"/>
      <c r="P563" s="36"/>
      <c r="Q563" s="36"/>
      <c r="R563" s="36"/>
      <c r="S563" s="36"/>
    </row>
    <row r="564" spans="15:19" x14ac:dyDescent="0.2">
      <c r="O564" s="36"/>
      <c r="P564" s="36"/>
      <c r="Q564" s="36"/>
      <c r="R564" s="36"/>
      <c r="S564" s="36"/>
    </row>
    <row r="565" spans="15:19" x14ac:dyDescent="0.2">
      <c r="O565" s="36"/>
      <c r="P565" s="36"/>
      <c r="Q565" s="36"/>
      <c r="R565" s="36"/>
      <c r="S565" s="36"/>
    </row>
    <row r="566" spans="15:19" x14ac:dyDescent="0.2">
      <c r="O566" s="36"/>
      <c r="P566" s="36"/>
      <c r="Q566" s="36"/>
      <c r="R566" s="36"/>
      <c r="S566" s="36"/>
    </row>
    <row r="567" spans="15:19" x14ac:dyDescent="0.2">
      <c r="O567" s="36"/>
      <c r="P567" s="36"/>
      <c r="Q567" s="36"/>
      <c r="R567" s="36"/>
      <c r="S567" s="36"/>
    </row>
    <row r="568" spans="15:19" x14ac:dyDescent="0.2">
      <c r="O568" s="36"/>
      <c r="P568" s="36"/>
      <c r="Q568" s="36"/>
      <c r="R568" s="36"/>
      <c r="S568" s="36"/>
    </row>
    <row r="569" spans="15:19" x14ac:dyDescent="0.2">
      <c r="O569" s="36"/>
      <c r="P569" s="36"/>
      <c r="Q569" s="36"/>
      <c r="R569" s="36"/>
      <c r="S569" s="36"/>
    </row>
    <row r="570" spans="15:19" x14ac:dyDescent="0.2">
      <c r="O570" s="36"/>
      <c r="P570" s="36"/>
      <c r="Q570" s="36"/>
      <c r="R570" s="36"/>
      <c r="S570" s="36"/>
    </row>
    <row r="571" spans="15:19" x14ac:dyDescent="0.2">
      <c r="O571" s="36"/>
      <c r="P571" s="36"/>
      <c r="Q571" s="36"/>
      <c r="R571" s="36"/>
      <c r="S571" s="36"/>
    </row>
    <row r="572" spans="15:19" x14ac:dyDescent="0.2">
      <c r="O572" s="36"/>
      <c r="P572" s="36"/>
      <c r="Q572" s="36"/>
      <c r="R572" s="36"/>
      <c r="S572" s="36"/>
    </row>
    <row r="573" spans="15:19" x14ac:dyDescent="0.2">
      <c r="O573" s="36"/>
      <c r="P573" s="36"/>
      <c r="Q573" s="36"/>
      <c r="R573" s="36"/>
      <c r="S573" s="36"/>
    </row>
    <row r="574" spans="15:19" x14ac:dyDescent="0.2">
      <c r="O574" s="36"/>
      <c r="P574" s="36"/>
      <c r="Q574" s="36"/>
      <c r="R574" s="36"/>
      <c r="S574" s="36"/>
    </row>
    <row r="575" spans="15:19" x14ac:dyDescent="0.2">
      <c r="O575" s="36"/>
      <c r="P575" s="36"/>
      <c r="Q575" s="36"/>
      <c r="R575" s="36"/>
      <c r="S575" s="36"/>
    </row>
    <row r="576" spans="15:19" x14ac:dyDescent="0.2">
      <c r="O576" s="36"/>
      <c r="P576" s="36"/>
      <c r="Q576" s="36"/>
      <c r="R576" s="36"/>
      <c r="S576" s="36"/>
    </row>
    <row r="577" spans="15:19" x14ac:dyDescent="0.2">
      <c r="O577" s="36"/>
      <c r="P577" s="36"/>
      <c r="Q577" s="36"/>
      <c r="R577" s="36"/>
      <c r="S577" s="36"/>
    </row>
    <row r="578" spans="15:19" x14ac:dyDescent="0.2">
      <c r="O578" s="36"/>
      <c r="P578" s="36"/>
      <c r="Q578" s="36"/>
      <c r="R578" s="36"/>
      <c r="S578" s="36"/>
    </row>
    <row r="579" spans="15:19" x14ac:dyDescent="0.2">
      <c r="O579" s="36"/>
      <c r="P579" s="36"/>
      <c r="Q579" s="36"/>
      <c r="R579" s="36"/>
      <c r="S579" s="36"/>
    </row>
    <row r="580" spans="15:19" x14ac:dyDescent="0.2">
      <c r="O580" s="36"/>
      <c r="P580" s="36"/>
      <c r="Q580" s="36"/>
      <c r="R580" s="36"/>
      <c r="S580" s="36"/>
    </row>
    <row r="581" spans="15:19" x14ac:dyDescent="0.2">
      <c r="O581" s="36"/>
      <c r="P581" s="36"/>
      <c r="Q581" s="36"/>
      <c r="R581" s="36"/>
      <c r="S581" s="36"/>
    </row>
    <row r="582" spans="15:19" x14ac:dyDescent="0.2">
      <c r="O582" s="36"/>
      <c r="P582" s="36"/>
      <c r="Q582" s="36"/>
      <c r="R582" s="36"/>
      <c r="S582" s="36"/>
    </row>
    <row r="583" spans="15:19" x14ac:dyDescent="0.2">
      <c r="O583" s="36"/>
      <c r="P583" s="36"/>
      <c r="Q583" s="36"/>
      <c r="R583" s="36"/>
      <c r="S583" s="36"/>
    </row>
    <row r="584" spans="15:19" x14ac:dyDescent="0.2">
      <c r="O584" s="36"/>
      <c r="P584" s="36"/>
      <c r="Q584" s="36"/>
      <c r="R584" s="36"/>
      <c r="S584" s="36"/>
    </row>
    <row r="585" spans="15:19" x14ac:dyDescent="0.2">
      <c r="O585" s="36"/>
      <c r="P585" s="36"/>
      <c r="Q585" s="36"/>
      <c r="R585" s="36"/>
      <c r="S585" s="36"/>
    </row>
    <row r="586" spans="15:19" x14ac:dyDescent="0.2">
      <c r="O586" s="36"/>
      <c r="P586" s="36"/>
      <c r="Q586" s="36"/>
      <c r="R586" s="36"/>
      <c r="S586" s="36"/>
    </row>
    <row r="587" spans="15:19" x14ac:dyDescent="0.2">
      <c r="O587" s="36"/>
      <c r="P587" s="36"/>
      <c r="Q587" s="36"/>
      <c r="R587" s="36"/>
      <c r="S587" s="36"/>
    </row>
    <row r="588" spans="15:19" x14ac:dyDescent="0.2">
      <c r="O588" s="36"/>
      <c r="P588" s="36"/>
      <c r="Q588" s="36"/>
      <c r="R588" s="36"/>
      <c r="S588" s="36"/>
    </row>
    <row r="589" spans="15:19" x14ac:dyDescent="0.2">
      <c r="O589" s="36"/>
      <c r="P589" s="36"/>
      <c r="Q589" s="36"/>
      <c r="R589" s="36"/>
      <c r="S589" s="36"/>
    </row>
    <row r="590" spans="15:19" x14ac:dyDescent="0.2">
      <c r="O590" s="36"/>
      <c r="P590" s="36"/>
      <c r="Q590" s="36"/>
      <c r="R590" s="36"/>
      <c r="S590" s="36"/>
    </row>
    <row r="591" spans="15:19" x14ac:dyDescent="0.2">
      <c r="O591" s="36"/>
      <c r="P591" s="36"/>
      <c r="Q591" s="36"/>
      <c r="R591" s="36"/>
      <c r="S591" s="36"/>
    </row>
    <row r="592" spans="15:19" x14ac:dyDescent="0.2">
      <c r="O592" s="36"/>
      <c r="P592" s="36"/>
      <c r="Q592" s="36"/>
      <c r="R592" s="36"/>
      <c r="S592" s="36"/>
    </row>
    <row r="593" spans="15:19" x14ac:dyDescent="0.2">
      <c r="O593" s="36"/>
      <c r="P593" s="36"/>
      <c r="Q593" s="36"/>
      <c r="R593" s="36"/>
      <c r="S593" s="36"/>
    </row>
    <row r="594" spans="15:19" x14ac:dyDescent="0.2">
      <c r="O594" s="36"/>
      <c r="P594" s="36"/>
      <c r="Q594" s="36"/>
      <c r="R594" s="36"/>
      <c r="S594" s="36"/>
    </row>
    <row r="595" spans="15:19" x14ac:dyDescent="0.2">
      <c r="O595" s="36"/>
      <c r="P595" s="36"/>
      <c r="Q595" s="36"/>
      <c r="R595" s="36"/>
      <c r="S595" s="36"/>
    </row>
    <row r="596" spans="15:19" x14ac:dyDescent="0.2">
      <c r="O596" s="36"/>
      <c r="P596" s="36"/>
      <c r="Q596" s="36"/>
      <c r="R596" s="36"/>
      <c r="S596" s="36"/>
    </row>
    <row r="597" spans="15:19" x14ac:dyDescent="0.2">
      <c r="O597" s="36"/>
      <c r="P597" s="36"/>
      <c r="Q597" s="36"/>
      <c r="R597" s="36"/>
      <c r="S597" s="36"/>
    </row>
    <row r="598" spans="15:19" x14ac:dyDescent="0.2">
      <c r="O598" s="36"/>
      <c r="P598" s="36"/>
      <c r="Q598" s="36"/>
      <c r="R598" s="36"/>
      <c r="S598" s="36"/>
    </row>
  </sheetData>
  <mergeCells count="4">
    <mergeCell ref="K1:W1"/>
    <mergeCell ref="O2:P3"/>
    <mergeCell ref="Q2:R3"/>
    <mergeCell ref="T2:W3"/>
  </mergeCells>
  <dataValidations count="1">
    <dataValidation type="list" allowBlank="1" showInputMessage="1" showErrorMessage="1" sqref="L2 N2" xr:uid="{C74D9279-09F5-1448-BFEF-3E8AFB8FEF70}">
      <formula1>$A$2:$G$2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22</vt:i4>
      </vt:variant>
    </vt:vector>
  </HeadingPairs>
  <TitlesOfParts>
    <vt:vector size="29" baseType="lpstr">
      <vt:lpstr>Sheet1</vt:lpstr>
      <vt:lpstr>Sheet2</vt:lpstr>
      <vt:lpstr>Sheet3</vt:lpstr>
      <vt:lpstr>single</vt:lpstr>
      <vt:lpstr>cmp single</vt:lpstr>
      <vt:lpstr>double</vt:lpstr>
      <vt:lpstr>cmp_double (2)</vt:lpstr>
      <vt:lpstr>'cmp single'!codeppp</vt:lpstr>
      <vt:lpstr>codeppp</vt:lpstr>
      <vt:lpstr>'cmp single'!exp.ppp</vt:lpstr>
      <vt:lpstr>exp.ppp</vt:lpstr>
      <vt:lpstr>'cmp single'!exppp</vt:lpstr>
      <vt:lpstr>exppp</vt:lpstr>
      <vt:lpstr>'cmp single'!ippp</vt:lpstr>
      <vt:lpstr>ippp</vt:lpstr>
      <vt:lpstr>'cmp single'!nbsp</vt:lpstr>
      <vt:lpstr>nbsp</vt:lpstr>
      <vt:lpstr>'cmp single'!newline</vt:lpstr>
      <vt:lpstr>newline</vt:lpstr>
      <vt:lpstr>'cmp single'!ppp</vt:lpstr>
      <vt:lpstr>ppp</vt:lpstr>
      <vt:lpstr>'cmp single'!pppvals</vt:lpstr>
      <vt:lpstr>pppvals</vt:lpstr>
      <vt:lpstr>'cmp single'!upcodeppp</vt:lpstr>
      <vt:lpstr>upcodeppp</vt:lpstr>
      <vt:lpstr>'cmp single'!upippp</vt:lpstr>
      <vt:lpstr>upippp</vt:lpstr>
      <vt:lpstr>'cmp single'!upppp</vt:lpstr>
      <vt:lpstr>upppp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Martineau, Joseph A</dc:creator>
  <cp:lastModifiedBy>Martineau, Joseph A</cp:lastModifiedBy>
  <dcterms:created xsi:type="dcterms:W3CDTF">2022-11-18T16:58:17Z</dcterms:created>
  <dcterms:modified xsi:type="dcterms:W3CDTF">2022-11-20T23:03:04Z</dcterms:modified>
</cp:coreProperties>
</file>