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isenfeld\Documents\GitHub\Misc\Astronomy Final Project Email Merge\"/>
    </mc:Choice>
  </mc:AlternateContent>
  <xr:revisionPtr revIDLastSave="0" documentId="13_ncr:1_{4B6E0247-7DF5-40F6-810A-A3F665804B1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2" r:id="rId1"/>
    <sheet name="Paste Here" sheetId="1" r:id="rId2"/>
    <sheet name="Email Merge" sheetId="3" r:id="rId3"/>
    <sheet name="IDLOOKUPTABLE" sheetId="4" r:id="rId4"/>
  </sheets>
  <definedNames>
    <definedName name="LOOKUPTABLE">IDLOOKUPTABLE!$A$2:$G$77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6" i="3" l="1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M46" i="3"/>
  <c r="AM41" i="3"/>
  <c r="AM40" i="3"/>
  <c r="AM39" i="3"/>
  <c r="AM38" i="3"/>
  <c r="AM33" i="3"/>
  <c r="AM32" i="3"/>
  <c r="AM31" i="3"/>
  <c r="AM30" i="3"/>
  <c r="AM25" i="3"/>
  <c r="AM24" i="3"/>
  <c r="AM23" i="3"/>
  <c r="AM22" i="3"/>
  <c r="AM17" i="3"/>
  <c r="AM16" i="3"/>
  <c r="AM15" i="3"/>
  <c r="AM14" i="3"/>
  <c r="AM9" i="3"/>
  <c r="AM8" i="3"/>
  <c r="AM7" i="3"/>
  <c r="AM6" i="3"/>
  <c r="AC1" i="3"/>
  <c r="L46" i="3"/>
  <c r="L45" i="3"/>
  <c r="AM45" i="3" s="1"/>
  <c r="L44" i="3"/>
  <c r="AM44" i="3" s="1"/>
  <c r="L43" i="3"/>
  <c r="AM43" i="3" s="1"/>
  <c r="L42" i="3"/>
  <c r="AM42" i="3" s="1"/>
  <c r="L41" i="3"/>
  <c r="L40" i="3"/>
  <c r="L39" i="3"/>
  <c r="L38" i="3"/>
  <c r="L37" i="3"/>
  <c r="AM37" i="3" s="1"/>
  <c r="L36" i="3"/>
  <c r="AM36" i="3" s="1"/>
  <c r="L35" i="3"/>
  <c r="AM35" i="3" s="1"/>
  <c r="L34" i="3"/>
  <c r="AM34" i="3" s="1"/>
  <c r="L33" i="3"/>
  <c r="L32" i="3"/>
  <c r="L31" i="3"/>
  <c r="L30" i="3"/>
  <c r="L29" i="3"/>
  <c r="AM29" i="3" s="1"/>
  <c r="L28" i="3"/>
  <c r="AM28" i="3" s="1"/>
  <c r="L27" i="3"/>
  <c r="AM27" i="3" s="1"/>
  <c r="L26" i="3"/>
  <c r="AM26" i="3" s="1"/>
  <c r="L25" i="3"/>
  <c r="L24" i="3"/>
  <c r="L23" i="3"/>
  <c r="L22" i="3"/>
  <c r="L21" i="3"/>
  <c r="AM21" i="3" s="1"/>
  <c r="L20" i="3"/>
  <c r="AM20" i="3" s="1"/>
  <c r="L19" i="3"/>
  <c r="AM19" i="3" s="1"/>
  <c r="L18" i="3"/>
  <c r="AM18" i="3" s="1"/>
  <c r="L17" i="3"/>
  <c r="L16" i="3"/>
  <c r="L15" i="3"/>
  <c r="L14" i="3"/>
  <c r="L13" i="3"/>
  <c r="AM13" i="3" s="1"/>
  <c r="L12" i="3"/>
  <c r="AM12" i="3" s="1"/>
  <c r="L11" i="3"/>
  <c r="AM11" i="3" s="1"/>
  <c r="L10" i="3"/>
  <c r="AM10" i="3" s="1"/>
  <c r="L9" i="3"/>
  <c r="L8" i="3"/>
  <c r="L7" i="3"/>
  <c r="L6" i="3"/>
  <c r="L5" i="3"/>
  <c r="AM5" i="3" s="1"/>
  <c r="L4" i="3"/>
  <c r="AM4" i="3" s="1"/>
  <c r="L3" i="3"/>
  <c r="AM3" i="3" s="1"/>
  <c r="L2" i="3"/>
  <c r="AM2" i="3" s="1"/>
  <c r="BE46" i="3"/>
  <c r="BD46" i="3"/>
  <c r="BC46" i="3"/>
  <c r="BE45" i="3"/>
  <c r="BD45" i="3"/>
  <c r="BC45" i="3"/>
  <c r="BE44" i="3"/>
  <c r="BD44" i="3"/>
  <c r="BC44" i="3"/>
  <c r="BE43" i="3"/>
  <c r="BD43" i="3"/>
  <c r="BC43" i="3"/>
  <c r="BE42" i="3"/>
  <c r="BD42" i="3"/>
  <c r="BC42" i="3"/>
  <c r="BE41" i="3"/>
  <c r="BD41" i="3"/>
  <c r="BC41" i="3"/>
  <c r="BE40" i="3"/>
  <c r="BD40" i="3"/>
  <c r="BC40" i="3"/>
  <c r="BE39" i="3"/>
  <c r="BD39" i="3"/>
  <c r="BC39" i="3"/>
  <c r="BE38" i="3"/>
  <c r="BD38" i="3"/>
  <c r="BC38" i="3"/>
  <c r="BE37" i="3"/>
  <c r="BD37" i="3"/>
  <c r="BC37" i="3"/>
  <c r="BE36" i="3"/>
  <c r="BD36" i="3"/>
  <c r="BC36" i="3"/>
  <c r="BE35" i="3"/>
  <c r="BD35" i="3"/>
  <c r="BC35" i="3"/>
  <c r="BE34" i="3"/>
  <c r="BD34" i="3"/>
  <c r="BC34" i="3"/>
  <c r="BE33" i="3"/>
  <c r="BD33" i="3"/>
  <c r="BC33" i="3"/>
  <c r="BE32" i="3"/>
  <c r="BD32" i="3"/>
  <c r="BC32" i="3"/>
  <c r="BE31" i="3"/>
  <c r="BD31" i="3"/>
  <c r="BC31" i="3"/>
  <c r="BE30" i="3"/>
  <c r="BD30" i="3"/>
  <c r="BC30" i="3"/>
  <c r="BE29" i="3"/>
  <c r="BD29" i="3"/>
  <c r="BC29" i="3"/>
  <c r="BE28" i="3"/>
  <c r="BD28" i="3"/>
  <c r="BC28" i="3"/>
  <c r="BE27" i="3"/>
  <c r="BD27" i="3"/>
  <c r="BC27" i="3"/>
  <c r="BE26" i="3"/>
  <c r="BD26" i="3"/>
  <c r="BC26" i="3"/>
  <c r="BE25" i="3"/>
  <c r="BD25" i="3"/>
  <c r="BC25" i="3"/>
  <c r="BE24" i="3"/>
  <c r="BD24" i="3"/>
  <c r="BC24" i="3"/>
  <c r="BE23" i="3"/>
  <c r="BD23" i="3"/>
  <c r="BC23" i="3"/>
  <c r="BE22" i="3"/>
  <c r="BD22" i="3"/>
  <c r="BC22" i="3"/>
  <c r="BE21" i="3"/>
  <c r="BD21" i="3"/>
  <c r="BC21" i="3"/>
  <c r="BE20" i="3"/>
  <c r="BD20" i="3"/>
  <c r="BC20" i="3"/>
  <c r="BE19" i="3"/>
  <c r="BD19" i="3"/>
  <c r="BC19" i="3"/>
  <c r="BE18" i="3"/>
  <c r="BD18" i="3"/>
  <c r="BC18" i="3"/>
  <c r="BE17" i="3"/>
  <c r="BD17" i="3"/>
  <c r="BC17" i="3"/>
  <c r="BE16" i="3"/>
  <c r="BD16" i="3"/>
  <c r="BC16" i="3"/>
  <c r="BE15" i="3"/>
  <c r="BD15" i="3"/>
  <c r="BC15" i="3"/>
  <c r="BE14" i="3"/>
  <c r="BD14" i="3"/>
  <c r="BC14" i="3"/>
  <c r="BE13" i="3"/>
  <c r="BD13" i="3"/>
  <c r="BC13" i="3"/>
  <c r="BE12" i="3"/>
  <c r="BD12" i="3"/>
  <c r="BC12" i="3"/>
  <c r="BE11" i="3"/>
  <c r="BD11" i="3"/>
  <c r="BC11" i="3"/>
  <c r="BE10" i="3"/>
  <c r="BD10" i="3"/>
  <c r="BC10" i="3"/>
  <c r="BE9" i="3"/>
  <c r="BD9" i="3"/>
  <c r="BC9" i="3"/>
  <c r="BE8" i="3"/>
  <c r="BD8" i="3"/>
  <c r="BC8" i="3"/>
  <c r="BE7" i="3"/>
  <c r="BD7" i="3"/>
  <c r="BC7" i="3"/>
  <c r="BE6" i="3"/>
  <c r="BD6" i="3"/>
  <c r="BC6" i="3"/>
  <c r="BE5" i="3"/>
  <c r="BD5" i="3"/>
  <c r="BC5" i="3"/>
  <c r="BE4" i="3"/>
  <c r="BD4" i="3"/>
  <c r="BC4" i="3"/>
  <c r="BE3" i="3"/>
  <c r="BD3" i="3"/>
  <c r="BC3" i="3"/>
  <c r="BE2" i="3"/>
  <c r="BD2" i="3"/>
  <c r="AL46" i="3"/>
  <c r="AK46" i="3"/>
  <c r="I46" i="3"/>
  <c r="AJ46" i="3" s="1"/>
  <c r="H46" i="3"/>
  <c r="AI46" i="3" s="1"/>
  <c r="F46" i="3"/>
  <c r="AG46" i="3" s="1"/>
  <c r="E46" i="3"/>
  <c r="AF46" i="3" s="1"/>
  <c r="D46" i="3"/>
  <c r="K45" i="3"/>
  <c r="AL45" i="3" s="1"/>
  <c r="J45" i="3"/>
  <c r="AK45" i="3" s="1"/>
  <c r="I45" i="3"/>
  <c r="AJ45" i="3" s="1"/>
  <c r="H45" i="3"/>
  <c r="G45" i="3"/>
  <c r="AH45" i="3" s="1"/>
  <c r="F45" i="3"/>
  <c r="AG45" i="3" s="1"/>
  <c r="E45" i="3"/>
  <c r="AF45" i="3" s="1"/>
  <c r="D45" i="3"/>
  <c r="K44" i="3"/>
  <c r="AL44" i="3" s="1"/>
  <c r="J44" i="3"/>
  <c r="AK44" i="3" s="1"/>
  <c r="I44" i="3"/>
  <c r="AJ44" i="3" s="1"/>
  <c r="H44" i="3"/>
  <c r="AI44" i="3" s="1"/>
  <c r="G44" i="3"/>
  <c r="AH44" i="3" s="1"/>
  <c r="F44" i="3"/>
  <c r="AG44" i="3" s="1"/>
  <c r="E44" i="3"/>
  <c r="D44" i="3"/>
  <c r="K43" i="3"/>
  <c r="AL43" i="3" s="1"/>
  <c r="J43" i="3"/>
  <c r="AK43" i="3" s="1"/>
  <c r="I43" i="3"/>
  <c r="AJ43" i="3" s="1"/>
  <c r="H43" i="3"/>
  <c r="AI43" i="3" s="1"/>
  <c r="G43" i="3"/>
  <c r="AH43" i="3" s="1"/>
  <c r="F43" i="3"/>
  <c r="AG43" i="3" s="1"/>
  <c r="E43" i="3"/>
  <c r="AF43" i="3" s="1"/>
  <c r="D43" i="3"/>
  <c r="K42" i="3"/>
  <c r="AL42" i="3" s="1"/>
  <c r="J42" i="3"/>
  <c r="AK42" i="3" s="1"/>
  <c r="I42" i="3"/>
  <c r="AJ42" i="3" s="1"/>
  <c r="H42" i="3"/>
  <c r="AI42" i="3" s="1"/>
  <c r="G42" i="3"/>
  <c r="F42" i="3"/>
  <c r="AG42" i="3" s="1"/>
  <c r="E42" i="3"/>
  <c r="AF42" i="3" s="1"/>
  <c r="D42" i="3"/>
  <c r="T42" i="3" s="1"/>
  <c r="K41" i="3"/>
  <c r="AL41" i="3" s="1"/>
  <c r="J41" i="3"/>
  <c r="AK41" i="3" s="1"/>
  <c r="I41" i="3"/>
  <c r="AJ41" i="3" s="1"/>
  <c r="H41" i="3"/>
  <c r="AI41" i="3" s="1"/>
  <c r="G41" i="3"/>
  <c r="AH41" i="3" s="1"/>
  <c r="F41" i="3"/>
  <c r="AG41" i="3" s="1"/>
  <c r="E41" i="3"/>
  <c r="AF41" i="3" s="1"/>
  <c r="D41" i="3"/>
  <c r="K40" i="3"/>
  <c r="AL40" i="3" s="1"/>
  <c r="J40" i="3"/>
  <c r="AK40" i="3" s="1"/>
  <c r="I40" i="3"/>
  <c r="AJ40" i="3" s="1"/>
  <c r="H40" i="3"/>
  <c r="AI40" i="3" s="1"/>
  <c r="G40" i="3"/>
  <c r="AH40" i="3" s="1"/>
  <c r="F40" i="3"/>
  <c r="AG40" i="3" s="1"/>
  <c r="E40" i="3"/>
  <c r="AF40" i="3" s="1"/>
  <c r="D40" i="3"/>
  <c r="T40" i="3" s="1"/>
  <c r="K39" i="3"/>
  <c r="AL39" i="3" s="1"/>
  <c r="J39" i="3"/>
  <c r="AK39" i="3" s="1"/>
  <c r="I39" i="3"/>
  <c r="AJ39" i="3" s="1"/>
  <c r="H39" i="3"/>
  <c r="AI39" i="3" s="1"/>
  <c r="G39" i="3"/>
  <c r="AH39" i="3" s="1"/>
  <c r="F39" i="3"/>
  <c r="AG39" i="3" s="1"/>
  <c r="E39" i="3"/>
  <c r="AF39" i="3" s="1"/>
  <c r="D39" i="3"/>
  <c r="T39" i="3" s="1"/>
  <c r="K38" i="3"/>
  <c r="AL38" i="3" s="1"/>
  <c r="J38" i="3"/>
  <c r="AK38" i="3" s="1"/>
  <c r="I38" i="3"/>
  <c r="AJ38" i="3" s="1"/>
  <c r="H38" i="3"/>
  <c r="AI38" i="3" s="1"/>
  <c r="G38" i="3"/>
  <c r="AH38" i="3" s="1"/>
  <c r="F38" i="3"/>
  <c r="AG38" i="3" s="1"/>
  <c r="E38" i="3"/>
  <c r="AF38" i="3" s="1"/>
  <c r="D38" i="3"/>
  <c r="K37" i="3"/>
  <c r="AL37" i="3" s="1"/>
  <c r="J37" i="3"/>
  <c r="AK37" i="3" s="1"/>
  <c r="I37" i="3"/>
  <c r="AJ37" i="3" s="1"/>
  <c r="H37" i="3"/>
  <c r="AI37" i="3" s="1"/>
  <c r="G37" i="3"/>
  <c r="AH37" i="3" s="1"/>
  <c r="F37" i="3"/>
  <c r="AG37" i="3" s="1"/>
  <c r="E37" i="3"/>
  <c r="D37" i="3"/>
  <c r="K36" i="3"/>
  <c r="AL36" i="3" s="1"/>
  <c r="J36" i="3"/>
  <c r="AK36" i="3" s="1"/>
  <c r="I36" i="3"/>
  <c r="AJ36" i="3" s="1"/>
  <c r="H36" i="3"/>
  <c r="AI36" i="3" s="1"/>
  <c r="G36" i="3"/>
  <c r="AH36" i="3" s="1"/>
  <c r="F36" i="3"/>
  <c r="AG36" i="3" s="1"/>
  <c r="E36" i="3"/>
  <c r="AF36" i="3" s="1"/>
  <c r="D36" i="3"/>
  <c r="K35" i="3"/>
  <c r="AL35" i="3" s="1"/>
  <c r="J35" i="3"/>
  <c r="AK35" i="3" s="1"/>
  <c r="I35" i="3"/>
  <c r="H35" i="3"/>
  <c r="AI35" i="3" s="1"/>
  <c r="G35" i="3"/>
  <c r="AH35" i="3" s="1"/>
  <c r="F35" i="3"/>
  <c r="AG35" i="3" s="1"/>
  <c r="E35" i="3"/>
  <c r="AF35" i="3" s="1"/>
  <c r="D35" i="3"/>
  <c r="K34" i="3"/>
  <c r="AL34" i="3" s="1"/>
  <c r="J34" i="3"/>
  <c r="AK34" i="3" s="1"/>
  <c r="I34" i="3"/>
  <c r="AJ34" i="3" s="1"/>
  <c r="H34" i="3"/>
  <c r="AI34" i="3" s="1"/>
  <c r="G34" i="3"/>
  <c r="AH34" i="3" s="1"/>
  <c r="F34" i="3"/>
  <c r="AG34" i="3" s="1"/>
  <c r="E34" i="3"/>
  <c r="AF34" i="3" s="1"/>
  <c r="D34" i="3"/>
  <c r="T34" i="3" s="1"/>
  <c r="K33" i="3"/>
  <c r="AL33" i="3" s="1"/>
  <c r="J33" i="3"/>
  <c r="AK33" i="3" s="1"/>
  <c r="I33" i="3"/>
  <c r="AJ33" i="3" s="1"/>
  <c r="H33" i="3"/>
  <c r="AI33" i="3" s="1"/>
  <c r="G33" i="3"/>
  <c r="AH33" i="3" s="1"/>
  <c r="F33" i="3"/>
  <c r="AG33" i="3" s="1"/>
  <c r="E33" i="3"/>
  <c r="AF33" i="3" s="1"/>
  <c r="D33" i="3"/>
  <c r="K32" i="3"/>
  <c r="AL32" i="3" s="1"/>
  <c r="J32" i="3"/>
  <c r="AK32" i="3" s="1"/>
  <c r="I32" i="3"/>
  <c r="H32" i="3"/>
  <c r="G32" i="3"/>
  <c r="F32" i="3"/>
  <c r="E32" i="3"/>
  <c r="D32" i="3"/>
  <c r="T32" i="3" s="1"/>
  <c r="K31" i="3"/>
  <c r="AL31" i="3" s="1"/>
  <c r="J31" i="3"/>
  <c r="AK31" i="3" s="1"/>
  <c r="I31" i="3"/>
  <c r="H31" i="3"/>
  <c r="G31" i="3"/>
  <c r="F31" i="3"/>
  <c r="E31" i="3"/>
  <c r="D31" i="3"/>
  <c r="T31" i="3" s="1"/>
  <c r="K30" i="3"/>
  <c r="AL30" i="3" s="1"/>
  <c r="J30" i="3"/>
  <c r="AK30" i="3" s="1"/>
  <c r="I30" i="3"/>
  <c r="H30" i="3"/>
  <c r="T30" i="3" s="1"/>
  <c r="G30" i="3"/>
  <c r="F30" i="3"/>
  <c r="E30" i="3"/>
  <c r="D30" i="3"/>
  <c r="K29" i="3"/>
  <c r="AL29" i="3" s="1"/>
  <c r="J29" i="3"/>
  <c r="AK29" i="3" s="1"/>
  <c r="I29" i="3"/>
  <c r="T29" i="3" s="1"/>
  <c r="H29" i="3"/>
  <c r="G29" i="3"/>
  <c r="F29" i="3"/>
  <c r="E29" i="3"/>
  <c r="D29" i="3"/>
  <c r="K28" i="3"/>
  <c r="AL28" i="3" s="1"/>
  <c r="J28" i="3"/>
  <c r="AK28" i="3" s="1"/>
  <c r="I28" i="3"/>
  <c r="T28" i="3" s="1"/>
  <c r="H28" i="3"/>
  <c r="G28" i="3"/>
  <c r="F28" i="3"/>
  <c r="E28" i="3"/>
  <c r="D28" i="3"/>
  <c r="K27" i="3"/>
  <c r="AL27" i="3" s="1"/>
  <c r="J27" i="3"/>
  <c r="AK27" i="3" s="1"/>
  <c r="I27" i="3"/>
  <c r="H27" i="3"/>
  <c r="G27" i="3"/>
  <c r="F27" i="3"/>
  <c r="T27" i="3" s="1"/>
  <c r="E27" i="3"/>
  <c r="D27" i="3"/>
  <c r="K26" i="3"/>
  <c r="AL26" i="3" s="1"/>
  <c r="J26" i="3"/>
  <c r="AK26" i="3" s="1"/>
  <c r="I26" i="3"/>
  <c r="H26" i="3"/>
  <c r="G26" i="3"/>
  <c r="F26" i="3"/>
  <c r="E26" i="3"/>
  <c r="D26" i="3"/>
  <c r="T26" i="3" s="1"/>
  <c r="K25" i="3"/>
  <c r="AL25" i="3" s="1"/>
  <c r="J25" i="3"/>
  <c r="AK25" i="3" s="1"/>
  <c r="I25" i="3"/>
  <c r="H25" i="3"/>
  <c r="G25" i="3"/>
  <c r="F25" i="3"/>
  <c r="T25" i="3" s="1"/>
  <c r="E25" i="3"/>
  <c r="D25" i="3"/>
  <c r="K24" i="3"/>
  <c r="AL24" i="3" s="1"/>
  <c r="J24" i="3"/>
  <c r="AK24" i="3" s="1"/>
  <c r="I24" i="3"/>
  <c r="H24" i="3"/>
  <c r="G24" i="3"/>
  <c r="F24" i="3"/>
  <c r="E24" i="3"/>
  <c r="D24" i="3"/>
  <c r="T24" i="3" s="1"/>
  <c r="K23" i="3"/>
  <c r="AL23" i="3" s="1"/>
  <c r="J23" i="3"/>
  <c r="AK23" i="3" s="1"/>
  <c r="I23" i="3"/>
  <c r="H23" i="3"/>
  <c r="G23" i="3"/>
  <c r="F23" i="3"/>
  <c r="E23" i="3"/>
  <c r="D23" i="3"/>
  <c r="T23" i="3" s="1"/>
  <c r="K22" i="3"/>
  <c r="AL22" i="3" s="1"/>
  <c r="J22" i="3"/>
  <c r="AK22" i="3" s="1"/>
  <c r="I22" i="3"/>
  <c r="H22" i="3"/>
  <c r="T22" i="3" s="1"/>
  <c r="G22" i="3"/>
  <c r="F22" i="3"/>
  <c r="E22" i="3"/>
  <c r="D22" i="3"/>
  <c r="K21" i="3"/>
  <c r="AL21" i="3" s="1"/>
  <c r="J21" i="3"/>
  <c r="AK21" i="3" s="1"/>
  <c r="I21" i="3"/>
  <c r="T21" i="3" s="1"/>
  <c r="H21" i="3"/>
  <c r="G21" i="3"/>
  <c r="F21" i="3"/>
  <c r="E21" i="3"/>
  <c r="D21" i="3"/>
  <c r="K20" i="3"/>
  <c r="AL20" i="3" s="1"/>
  <c r="J20" i="3"/>
  <c r="AK20" i="3" s="1"/>
  <c r="I20" i="3"/>
  <c r="T20" i="3" s="1"/>
  <c r="H20" i="3"/>
  <c r="G20" i="3"/>
  <c r="F20" i="3"/>
  <c r="E20" i="3"/>
  <c r="D20" i="3"/>
  <c r="K19" i="3"/>
  <c r="AL19" i="3" s="1"/>
  <c r="J19" i="3"/>
  <c r="AK19" i="3" s="1"/>
  <c r="I19" i="3"/>
  <c r="H19" i="3"/>
  <c r="G19" i="3"/>
  <c r="F19" i="3"/>
  <c r="T19" i="3" s="1"/>
  <c r="E19" i="3"/>
  <c r="D19" i="3"/>
  <c r="K18" i="3"/>
  <c r="AL18" i="3" s="1"/>
  <c r="J18" i="3"/>
  <c r="AK18" i="3" s="1"/>
  <c r="I18" i="3"/>
  <c r="H18" i="3"/>
  <c r="G18" i="3"/>
  <c r="F18" i="3"/>
  <c r="E18" i="3"/>
  <c r="D18" i="3"/>
  <c r="T18" i="3" s="1"/>
  <c r="K17" i="3"/>
  <c r="AL17" i="3" s="1"/>
  <c r="J17" i="3"/>
  <c r="AK17" i="3" s="1"/>
  <c r="I17" i="3"/>
  <c r="H17" i="3"/>
  <c r="G17" i="3"/>
  <c r="F17" i="3"/>
  <c r="T17" i="3" s="1"/>
  <c r="E17" i="3"/>
  <c r="D17" i="3"/>
  <c r="K16" i="3"/>
  <c r="AL16" i="3" s="1"/>
  <c r="J16" i="3"/>
  <c r="AK16" i="3" s="1"/>
  <c r="I16" i="3"/>
  <c r="H16" i="3"/>
  <c r="G16" i="3"/>
  <c r="F16" i="3"/>
  <c r="E16" i="3"/>
  <c r="D16" i="3"/>
  <c r="T16" i="3" s="1"/>
  <c r="K15" i="3"/>
  <c r="AL15" i="3" s="1"/>
  <c r="J15" i="3"/>
  <c r="AK15" i="3" s="1"/>
  <c r="I15" i="3"/>
  <c r="H15" i="3"/>
  <c r="G15" i="3"/>
  <c r="F15" i="3"/>
  <c r="E15" i="3"/>
  <c r="D15" i="3"/>
  <c r="T15" i="3" s="1"/>
  <c r="K14" i="3"/>
  <c r="AL14" i="3" s="1"/>
  <c r="J14" i="3"/>
  <c r="AK14" i="3" s="1"/>
  <c r="I14" i="3"/>
  <c r="H14" i="3"/>
  <c r="G14" i="3"/>
  <c r="F14" i="3"/>
  <c r="T14" i="3" s="1"/>
  <c r="E14" i="3"/>
  <c r="D14" i="3"/>
  <c r="K13" i="3"/>
  <c r="AL13" i="3" s="1"/>
  <c r="J13" i="3"/>
  <c r="AK13" i="3" s="1"/>
  <c r="I13" i="3"/>
  <c r="T13" i="3" s="1"/>
  <c r="H13" i="3"/>
  <c r="G13" i="3"/>
  <c r="F13" i="3"/>
  <c r="E13" i="3"/>
  <c r="D13" i="3"/>
  <c r="K12" i="3"/>
  <c r="AL12" i="3" s="1"/>
  <c r="J12" i="3"/>
  <c r="AK12" i="3" s="1"/>
  <c r="I12" i="3"/>
  <c r="T12" i="3" s="1"/>
  <c r="H12" i="3"/>
  <c r="G12" i="3"/>
  <c r="F12" i="3"/>
  <c r="E12" i="3"/>
  <c r="D12" i="3"/>
  <c r="K11" i="3"/>
  <c r="AL11" i="3" s="1"/>
  <c r="J11" i="3"/>
  <c r="AK11" i="3" s="1"/>
  <c r="I11" i="3"/>
  <c r="H11" i="3"/>
  <c r="G11" i="3"/>
  <c r="F11" i="3"/>
  <c r="T11" i="3" s="1"/>
  <c r="E11" i="3"/>
  <c r="D11" i="3"/>
  <c r="K10" i="3"/>
  <c r="AL10" i="3" s="1"/>
  <c r="J10" i="3"/>
  <c r="AK10" i="3" s="1"/>
  <c r="I10" i="3"/>
  <c r="H10" i="3"/>
  <c r="G10" i="3"/>
  <c r="F10" i="3"/>
  <c r="E10" i="3"/>
  <c r="D10" i="3"/>
  <c r="T10" i="3" s="1"/>
  <c r="K9" i="3"/>
  <c r="AL9" i="3" s="1"/>
  <c r="J9" i="3"/>
  <c r="AK9" i="3" s="1"/>
  <c r="I9" i="3"/>
  <c r="H9" i="3"/>
  <c r="G9" i="3"/>
  <c r="F9" i="3"/>
  <c r="T9" i="3" s="1"/>
  <c r="E9" i="3"/>
  <c r="D9" i="3"/>
  <c r="K8" i="3"/>
  <c r="AL8" i="3" s="1"/>
  <c r="J8" i="3"/>
  <c r="AK8" i="3" s="1"/>
  <c r="I8" i="3"/>
  <c r="H8" i="3"/>
  <c r="G8" i="3"/>
  <c r="F8" i="3"/>
  <c r="E8" i="3"/>
  <c r="D8" i="3"/>
  <c r="T8" i="3" s="1"/>
  <c r="K7" i="3"/>
  <c r="AL7" i="3" s="1"/>
  <c r="J7" i="3"/>
  <c r="AK7" i="3" s="1"/>
  <c r="I7" i="3"/>
  <c r="H7" i="3"/>
  <c r="G7" i="3"/>
  <c r="F7" i="3"/>
  <c r="E7" i="3"/>
  <c r="D7" i="3"/>
  <c r="T7" i="3" s="1"/>
  <c r="K6" i="3"/>
  <c r="AL6" i="3" s="1"/>
  <c r="J6" i="3"/>
  <c r="AK6" i="3" s="1"/>
  <c r="I6" i="3"/>
  <c r="H6" i="3"/>
  <c r="G6" i="3"/>
  <c r="F6" i="3"/>
  <c r="T6" i="3" s="1"/>
  <c r="E6" i="3"/>
  <c r="D6" i="3"/>
  <c r="K5" i="3"/>
  <c r="AL5" i="3" s="1"/>
  <c r="J5" i="3"/>
  <c r="AK5" i="3" s="1"/>
  <c r="I5" i="3"/>
  <c r="T5" i="3" s="1"/>
  <c r="H5" i="3"/>
  <c r="G5" i="3"/>
  <c r="F5" i="3"/>
  <c r="E5" i="3"/>
  <c r="D5" i="3"/>
  <c r="K4" i="3"/>
  <c r="AL4" i="3" s="1"/>
  <c r="J4" i="3"/>
  <c r="AK4" i="3" s="1"/>
  <c r="I4" i="3"/>
  <c r="T4" i="3" s="1"/>
  <c r="H4" i="3"/>
  <c r="G4" i="3"/>
  <c r="F4" i="3"/>
  <c r="E4" i="3"/>
  <c r="D4" i="3"/>
  <c r="K3" i="3"/>
  <c r="AL3" i="3" s="1"/>
  <c r="J3" i="3"/>
  <c r="AK3" i="3" s="1"/>
  <c r="I3" i="3"/>
  <c r="H3" i="3"/>
  <c r="G3" i="3"/>
  <c r="F3" i="3"/>
  <c r="T3" i="3" s="1"/>
  <c r="E3" i="3"/>
  <c r="D3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AB1" i="3"/>
  <c r="AA1" i="3"/>
  <c r="Z1" i="3"/>
  <c r="Y1" i="3"/>
  <c r="X1" i="3"/>
  <c r="W1" i="3"/>
  <c r="V1" i="3"/>
  <c r="U1" i="3"/>
  <c r="K2" i="3"/>
  <c r="AL2" i="3" s="1"/>
  <c r="J2" i="3"/>
  <c r="AK2" i="3" s="1"/>
  <c r="B51" i="3"/>
  <c r="A51" i="3"/>
  <c r="B50" i="3"/>
  <c r="A50" i="3"/>
  <c r="B49" i="3"/>
  <c r="A49" i="3"/>
  <c r="B48" i="3"/>
  <c r="A48" i="3"/>
  <c r="B47" i="3"/>
  <c r="A47" i="3"/>
  <c r="BB46" i="3"/>
  <c r="BA46" i="3"/>
  <c r="AZ46" i="3"/>
  <c r="AY46" i="3"/>
  <c r="AX46" i="3"/>
  <c r="AH46" i="3"/>
  <c r="C46" i="3"/>
  <c r="B46" i="3"/>
  <c r="A46" i="3"/>
  <c r="BB45" i="3"/>
  <c r="BA45" i="3"/>
  <c r="AZ45" i="3"/>
  <c r="AY45" i="3"/>
  <c r="AX45" i="3"/>
  <c r="C45" i="3"/>
  <c r="B45" i="3"/>
  <c r="A45" i="3"/>
  <c r="BB44" i="3"/>
  <c r="BA44" i="3"/>
  <c r="AZ44" i="3"/>
  <c r="AY44" i="3"/>
  <c r="AX44" i="3"/>
  <c r="C44" i="3"/>
  <c r="B44" i="3"/>
  <c r="A44" i="3"/>
  <c r="BB43" i="3"/>
  <c r="BA43" i="3"/>
  <c r="AZ43" i="3"/>
  <c r="AY43" i="3"/>
  <c r="AX43" i="3"/>
  <c r="C43" i="3"/>
  <c r="B43" i="3"/>
  <c r="A43" i="3"/>
  <c r="BB42" i="3"/>
  <c r="BA42" i="3"/>
  <c r="AZ42" i="3"/>
  <c r="AY42" i="3"/>
  <c r="AX42" i="3"/>
  <c r="C42" i="3"/>
  <c r="B42" i="3"/>
  <c r="A42" i="3"/>
  <c r="BB41" i="3"/>
  <c r="BA41" i="3"/>
  <c r="AZ41" i="3"/>
  <c r="AY41" i="3"/>
  <c r="AX41" i="3"/>
  <c r="C41" i="3"/>
  <c r="B41" i="3"/>
  <c r="A41" i="3"/>
  <c r="BB40" i="3"/>
  <c r="BA40" i="3"/>
  <c r="AZ40" i="3"/>
  <c r="AY40" i="3"/>
  <c r="AX40" i="3"/>
  <c r="C40" i="3"/>
  <c r="B40" i="3"/>
  <c r="A40" i="3"/>
  <c r="BB39" i="3"/>
  <c r="BA39" i="3"/>
  <c r="AZ39" i="3"/>
  <c r="AY39" i="3"/>
  <c r="AX39" i="3"/>
  <c r="C39" i="3"/>
  <c r="B39" i="3"/>
  <c r="A39" i="3"/>
  <c r="BB38" i="3"/>
  <c r="BA38" i="3"/>
  <c r="AZ38" i="3"/>
  <c r="AY38" i="3"/>
  <c r="AX38" i="3"/>
  <c r="C38" i="3"/>
  <c r="B38" i="3"/>
  <c r="A38" i="3"/>
  <c r="BB37" i="3"/>
  <c r="BA37" i="3"/>
  <c r="AZ37" i="3"/>
  <c r="AY37" i="3"/>
  <c r="AX37" i="3"/>
  <c r="AF37" i="3"/>
  <c r="C37" i="3"/>
  <c r="B37" i="3"/>
  <c r="A37" i="3"/>
  <c r="BB36" i="3"/>
  <c r="BA36" i="3"/>
  <c r="AZ36" i="3"/>
  <c r="AY36" i="3"/>
  <c r="AX36" i="3"/>
  <c r="C36" i="3"/>
  <c r="B36" i="3"/>
  <c r="A36" i="3"/>
  <c r="BB35" i="3"/>
  <c r="BA35" i="3"/>
  <c r="AZ35" i="3"/>
  <c r="AY35" i="3"/>
  <c r="AX35" i="3"/>
  <c r="C35" i="3"/>
  <c r="B35" i="3"/>
  <c r="A35" i="3"/>
  <c r="BB34" i="3"/>
  <c r="BA34" i="3"/>
  <c r="AZ34" i="3"/>
  <c r="AY34" i="3"/>
  <c r="AX34" i="3"/>
  <c r="C34" i="3"/>
  <c r="B34" i="3"/>
  <c r="A34" i="3"/>
  <c r="BB33" i="3"/>
  <c r="BA33" i="3"/>
  <c r="AZ33" i="3"/>
  <c r="AY33" i="3"/>
  <c r="AX33" i="3"/>
  <c r="C33" i="3"/>
  <c r="B33" i="3"/>
  <c r="A33" i="3"/>
  <c r="D3" i="4"/>
  <c r="BB32" i="3"/>
  <c r="BA32" i="3"/>
  <c r="AZ32" i="3"/>
  <c r="AY32" i="3"/>
  <c r="AX32" i="3"/>
  <c r="BB31" i="3"/>
  <c r="BA31" i="3"/>
  <c r="AZ31" i="3"/>
  <c r="AY31" i="3"/>
  <c r="AX31" i="3"/>
  <c r="BB30" i="3"/>
  <c r="BA30" i="3"/>
  <c r="AZ30" i="3"/>
  <c r="AY30" i="3"/>
  <c r="AX30" i="3"/>
  <c r="BB29" i="3"/>
  <c r="BA29" i="3"/>
  <c r="AZ29" i="3"/>
  <c r="AY29" i="3"/>
  <c r="AX29" i="3"/>
  <c r="BB28" i="3"/>
  <c r="BA28" i="3"/>
  <c r="AZ28" i="3"/>
  <c r="AY28" i="3"/>
  <c r="AX28" i="3"/>
  <c r="BB27" i="3"/>
  <c r="BA27" i="3"/>
  <c r="AZ27" i="3"/>
  <c r="AY27" i="3"/>
  <c r="AX27" i="3"/>
  <c r="BB26" i="3"/>
  <c r="BA26" i="3"/>
  <c r="AZ26" i="3"/>
  <c r="AY26" i="3"/>
  <c r="AX26" i="3"/>
  <c r="BB25" i="3"/>
  <c r="BA25" i="3"/>
  <c r="AZ25" i="3"/>
  <c r="AY25" i="3"/>
  <c r="AX25" i="3"/>
  <c r="BB24" i="3"/>
  <c r="BA24" i="3"/>
  <c r="AZ24" i="3"/>
  <c r="AY24" i="3"/>
  <c r="AX24" i="3"/>
  <c r="BB23" i="3"/>
  <c r="BA23" i="3"/>
  <c r="AZ23" i="3"/>
  <c r="AY23" i="3"/>
  <c r="AX23" i="3"/>
  <c r="BB22" i="3"/>
  <c r="BA22" i="3"/>
  <c r="AZ22" i="3"/>
  <c r="AY22" i="3"/>
  <c r="AX22" i="3"/>
  <c r="BB21" i="3"/>
  <c r="BA21" i="3"/>
  <c r="AZ21" i="3"/>
  <c r="AY21" i="3"/>
  <c r="AX21" i="3"/>
  <c r="BB20" i="3"/>
  <c r="BA20" i="3"/>
  <c r="AZ20" i="3"/>
  <c r="AY20" i="3"/>
  <c r="AX20" i="3"/>
  <c r="BB19" i="3"/>
  <c r="BA19" i="3"/>
  <c r="AZ19" i="3"/>
  <c r="AY19" i="3"/>
  <c r="AX19" i="3"/>
  <c r="BB18" i="3"/>
  <c r="BA18" i="3"/>
  <c r="AZ18" i="3"/>
  <c r="AY18" i="3"/>
  <c r="AX18" i="3"/>
  <c r="BB17" i="3"/>
  <c r="BA17" i="3"/>
  <c r="AZ17" i="3"/>
  <c r="AY17" i="3"/>
  <c r="AX17" i="3"/>
  <c r="BB16" i="3"/>
  <c r="BA16" i="3"/>
  <c r="AZ16" i="3"/>
  <c r="AY16" i="3"/>
  <c r="AX16" i="3"/>
  <c r="BB15" i="3"/>
  <c r="BA15" i="3"/>
  <c r="AZ15" i="3"/>
  <c r="AY15" i="3"/>
  <c r="AX15" i="3"/>
  <c r="BB14" i="3"/>
  <c r="BA14" i="3"/>
  <c r="AZ14" i="3"/>
  <c r="AY14" i="3"/>
  <c r="AX14" i="3"/>
  <c r="BB13" i="3"/>
  <c r="BA13" i="3"/>
  <c r="AZ13" i="3"/>
  <c r="AY13" i="3"/>
  <c r="AX13" i="3"/>
  <c r="BB12" i="3"/>
  <c r="BA12" i="3"/>
  <c r="AZ12" i="3"/>
  <c r="AY12" i="3"/>
  <c r="AX12" i="3"/>
  <c r="BB11" i="3"/>
  <c r="BA11" i="3"/>
  <c r="AZ11" i="3"/>
  <c r="AY11" i="3"/>
  <c r="AX11" i="3"/>
  <c r="BB10" i="3"/>
  <c r="BA10" i="3"/>
  <c r="AZ10" i="3"/>
  <c r="AY10" i="3"/>
  <c r="AX10" i="3"/>
  <c r="BB9" i="3"/>
  <c r="BA9" i="3"/>
  <c r="AZ9" i="3"/>
  <c r="AY9" i="3"/>
  <c r="AX9" i="3"/>
  <c r="BB8" i="3"/>
  <c r="BA8" i="3"/>
  <c r="AZ8" i="3"/>
  <c r="AY8" i="3"/>
  <c r="AX8" i="3"/>
  <c r="BB7" i="3"/>
  <c r="BA7" i="3"/>
  <c r="AZ7" i="3"/>
  <c r="AY7" i="3"/>
  <c r="AX7" i="3"/>
  <c r="BB6" i="3"/>
  <c r="BA6" i="3"/>
  <c r="AZ6" i="3"/>
  <c r="AY6" i="3"/>
  <c r="AX6" i="3"/>
  <c r="BB5" i="3"/>
  <c r="BA5" i="3"/>
  <c r="AZ5" i="3"/>
  <c r="AY5" i="3"/>
  <c r="AX5" i="3"/>
  <c r="BB4" i="3"/>
  <c r="BA4" i="3"/>
  <c r="AZ4" i="3"/>
  <c r="AY4" i="3"/>
  <c r="AX4" i="3"/>
  <c r="BB3" i="3"/>
  <c r="BA3" i="3"/>
  <c r="AZ3" i="3"/>
  <c r="AY3" i="3"/>
  <c r="AX3" i="3"/>
  <c r="BC2" i="3"/>
  <c r="BB2" i="3"/>
  <c r="BA2" i="3"/>
  <c r="AZ2" i="3"/>
  <c r="AY2" i="3"/>
  <c r="AX2" i="3"/>
  <c r="T38" i="3" l="1"/>
  <c r="T45" i="3"/>
  <c r="T46" i="3"/>
  <c r="T44" i="3"/>
  <c r="T37" i="3"/>
  <c r="T33" i="3"/>
  <c r="AT33" i="3" s="1"/>
  <c r="T41" i="3"/>
  <c r="AU41" i="3" s="1"/>
  <c r="T36" i="3"/>
  <c r="AT36" i="3" s="1"/>
  <c r="T35" i="3"/>
  <c r="T43" i="3"/>
  <c r="R46" i="3"/>
  <c r="N3" i="3"/>
  <c r="O5" i="3"/>
  <c r="Q7" i="3"/>
  <c r="P8" i="3"/>
  <c r="N10" i="3"/>
  <c r="O13" i="3"/>
  <c r="Q15" i="3"/>
  <c r="O17" i="3"/>
  <c r="Q19" i="3"/>
  <c r="O21" i="3"/>
  <c r="Q23" i="3"/>
  <c r="O25" i="3"/>
  <c r="Q27" i="3"/>
  <c r="O29" i="3"/>
  <c r="P32" i="3"/>
  <c r="N34" i="3"/>
  <c r="P36" i="3"/>
  <c r="R38" i="3"/>
  <c r="P40" i="3"/>
  <c r="O41" i="3"/>
  <c r="Q43" i="3"/>
  <c r="P44" i="3"/>
  <c r="P4" i="3"/>
  <c r="R6" i="3"/>
  <c r="O9" i="3"/>
  <c r="Q11" i="3"/>
  <c r="R14" i="3"/>
  <c r="P16" i="3"/>
  <c r="N18" i="3"/>
  <c r="P20" i="3"/>
  <c r="R22" i="3"/>
  <c r="P24" i="3"/>
  <c r="N26" i="3"/>
  <c r="P28" i="3"/>
  <c r="R30" i="3"/>
  <c r="Q31" i="3"/>
  <c r="O33" i="3"/>
  <c r="Q35" i="3"/>
  <c r="O37" i="3"/>
  <c r="Q39" i="3"/>
  <c r="N42" i="3"/>
  <c r="O45" i="3"/>
  <c r="P12" i="3"/>
  <c r="P3" i="3"/>
  <c r="R4" i="3"/>
  <c r="N5" i="3"/>
  <c r="Q6" i="3"/>
  <c r="R7" i="3"/>
  <c r="O8" i="3"/>
  <c r="R9" i="3"/>
  <c r="P10" i="3"/>
  <c r="P11" i="3"/>
  <c r="R12" i="3"/>
  <c r="N13" i="3"/>
  <c r="Q14" i="3"/>
  <c r="R15" i="3"/>
  <c r="O16" i="3"/>
  <c r="R17" i="3"/>
  <c r="P18" i="3"/>
  <c r="P19" i="3"/>
  <c r="R20" i="3"/>
  <c r="N21" i="3"/>
  <c r="Q22" i="3"/>
  <c r="R23" i="3"/>
  <c r="O24" i="3"/>
  <c r="R25" i="3"/>
  <c r="P26" i="3"/>
  <c r="P27" i="3"/>
  <c r="R28" i="3"/>
  <c r="N29" i="3"/>
  <c r="Q30" i="3"/>
  <c r="R31" i="3"/>
  <c r="O32" i="3"/>
  <c r="O40" i="3"/>
  <c r="O3" i="3"/>
  <c r="P5" i="3"/>
  <c r="N7" i="3"/>
  <c r="Q8" i="3"/>
  <c r="O10" i="3"/>
  <c r="R11" i="3"/>
  <c r="P13" i="3"/>
  <c r="N15" i="3"/>
  <c r="Q16" i="3"/>
  <c r="O18" i="3"/>
  <c r="R19" i="3"/>
  <c r="P21" i="3"/>
  <c r="N23" i="3"/>
  <c r="Q24" i="3"/>
  <c r="O26" i="3"/>
  <c r="R27" i="3"/>
  <c r="P29" i="3"/>
  <c r="N31" i="3"/>
  <c r="Q32" i="3"/>
  <c r="O34" i="3"/>
  <c r="R35" i="3"/>
  <c r="P37" i="3"/>
  <c r="N39" i="3"/>
  <c r="Q40" i="3"/>
  <c r="O42" i="3"/>
  <c r="R43" i="3"/>
  <c r="P45" i="3"/>
  <c r="N4" i="3"/>
  <c r="Q5" i="3"/>
  <c r="O7" i="3"/>
  <c r="R8" i="3"/>
  <c r="N12" i="3"/>
  <c r="Q13" i="3"/>
  <c r="O15" i="3"/>
  <c r="R16" i="3"/>
  <c r="N20" i="3"/>
  <c r="Q21" i="3"/>
  <c r="O23" i="3"/>
  <c r="R24" i="3"/>
  <c r="N28" i="3"/>
  <c r="Q29" i="3"/>
  <c r="O31" i="3"/>
  <c r="R32" i="3"/>
  <c r="P34" i="3"/>
  <c r="N36" i="3"/>
  <c r="Q37" i="3"/>
  <c r="O39" i="3"/>
  <c r="R40" i="3"/>
  <c r="P42" i="3"/>
  <c r="N44" i="3"/>
  <c r="Q45" i="3"/>
  <c r="Q3" i="3"/>
  <c r="O4" i="3"/>
  <c r="R5" i="3"/>
  <c r="P7" i="3"/>
  <c r="N9" i="3"/>
  <c r="Q10" i="3"/>
  <c r="O12" i="3"/>
  <c r="R13" i="3"/>
  <c r="P15" i="3"/>
  <c r="N17" i="3"/>
  <c r="Q18" i="3"/>
  <c r="O20" i="3"/>
  <c r="R21" i="3"/>
  <c r="P23" i="3"/>
  <c r="N25" i="3"/>
  <c r="Q26" i="3"/>
  <c r="O28" i="3"/>
  <c r="R29" i="3"/>
  <c r="P31" i="3"/>
  <c r="N33" i="3"/>
  <c r="Q34" i="3"/>
  <c r="O36" i="3"/>
  <c r="R37" i="3"/>
  <c r="P39" i="3"/>
  <c r="N41" i="3"/>
  <c r="Q42" i="3"/>
  <c r="O44" i="3"/>
  <c r="R45" i="3"/>
  <c r="R3" i="3"/>
  <c r="N6" i="3"/>
  <c r="R10" i="3"/>
  <c r="N14" i="3"/>
  <c r="R18" i="3"/>
  <c r="N22" i="3"/>
  <c r="R26" i="3"/>
  <c r="N30" i="3"/>
  <c r="R34" i="3"/>
  <c r="N38" i="3"/>
  <c r="R42" i="3"/>
  <c r="N46" i="3"/>
  <c r="Q4" i="3"/>
  <c r="O6" i="3"/>
  <c r="P9" i="3"/>
  <c r="N11" i="3"/>
  <c r="Q12" i="3"/>
  <c r="O14" i="3"/>
  <c r="P17" i="3"/>
  <c r="N19" i="3"/>
  <c r="Q20" i="3"/>
  <c r="O22" i="3"/>
  <c r="P25" i="3"/>
  <c r="N27" i="3"/>
  <c r="Q28" i="3"/>
  <c r="O30" i="3"/>
  <c r="P33" i="3"/>
  <c r="N35" i="3"/>
  <c r="Q36" i="3"/>
  <c r="O38" i="3"/>
  <c r="R39" i="3"/>
  <c r="P41" i="3"/>
  <c r="N43" i="3"/>
  <c r="Q44" i="3"/>
  <c r="O46" i="3"/>
  <c r="P6" i="3"/>
  <c r="N8" i="3"/>
  <c r="Q9" i="3"/>
  <c r="O11" i="3"/>
  <c r="P14" i="3"/>
  <c r="N16" i="3"/>
  <c r="Q17" i="3"/>
  <c r="O19" i="3"/>
  <c r="P22" i="3"/>
  <c r="N24" i="3"/>
  <c r="Q25" i="3"/>
  <c r="O27" i="3"/>
  <c r="P30" i="3"/>
  <c r="N32" i="3"/>
  <c r="Q33" i="3"/>
  <c r="O35" i="3"/>
  <c r="R36" i="3"/>
  <c r="P38" i="3"/>
  <c r="N40" i="3"/>
  <c r="Q41" i="3"/>
  <c r="O43" i="3"/>
  <c r="R44" i="3"/>
  <c r="P46" i="3"/>
  <c r="R33" i="3"/>
  <c r="P35" i="3"/>
  <c r="N37" i="3"/>
  <c r="Q38" i="3"/>
  <c r="R41" i="3"/>
  <c r="P43" i="3"/>
  <c r="N45" i="3"/>
  <c r="Q46" i="3"/>
  <c r="AU4" i="3"/>
  <c r="AU7" i="3"/>
  <c r="AU10" i="3"/>
  <c r="AU16" i="3"/>
  <c r="AU19" i="3"/>
  <c r="AU28" i="3"/>
  <c r="AU31" i="3"/>
  <c r="AP34" i="3"/>
  <c r="AP40" i="3"/>
  <c r="AV43" i="3"/>
  <c r="AT46" i="3"/>
  <c r="AV3" i="3"/>
  <c r="AU6" i="3"/>
  <c r="AU9" i="3"/>
  <c r="AV15" i="3"/>
  <c r="AU18" i="3"/>
  <c r="AV21" i="3"/>
  <c r="AV27" i="3"/>
  <c r="AV30" i="3"/>
  <c r="AP39" i="3"/>
  <c r="AT42" i="3"/>
  <c r="AT45" i="3"/>
  <c r="AU12" i="3"/>
  <c r="AU24" i="3"/>
  <c r="AV5" i="3"/>
  <c r="AV8" i="3"/>
  <c r="AV11" i="3"/>
  <c r="AV14" i="3"/>
  <c r="AV17" i="3"/>
  <c r="AV20" i="3"/>
  <c r="AV23" i="3"/>
  <c r="AV26" i="3"/>
  <c r="AV29" i="3"/>
  <c r="AV32" i="3"/>
  <c r="AS35" i="3"/>
  <c r="AR38" i="3"/>
  <c r="AV44" i="3"/>
  <c r="AV37" i="3"/>
  <c r="AU25" i="3"/>
  <c r="AU13" i="3"/>
  <c r="AU21" i="3"/>
  <c r="AU22" i="3"/>
  <c r="AE44" i="3"/>
  <c r="AE39" i="3"/>
  <c r="AE42" i="3"/>
  <c r="AE45" i="3"/>
  <c r="AE34" i="3"/>
  <c r="AE40" i="3"/>
  <c r="AE37" i="3"/>
  <c r="AE43" i="3"/>
  <c r="AE36" i="3"/>
  <c r="AE41" i="3"/>
  <c r="AE46" i="3"/>
  <c r="AE35" i="3"/>
  <c r="AH42" i="3"/>
  <c r="AF44" i="3"/>
  <c r="AE33" i="3"/>
  <c r="AE38" i="3"/>
  <c r="AJ35" i="3"/>
  <c r="AI45" i="3"/>
  <c r="AJ32" i="3"/>
  <c r="AI32" i="3"/>
  <c r="AH32" i="3"/>
  <c r="AG32" i="3"/>
  <c r="AF32" i="3"/>
  <c r="C32" i="3"/>
  <c r="AJ31" i="3"/>
  <c r="AI31" i="3"/>
  <c r="AH31" i="3"/>
  <c r="AG31" i="3"/>
  <c r="AF31" i="3"/>
  <c r="C31" i="3"/>
  <c r="AJ30" i="3"/>
  <c r="AI30" i="3"/>
  <c r="AH30" i="3"/>
  <c r="AG30" i="3"/>
  <c r="AF30" i="3"/>
  <c r="C30" i="3"/>
  <c r="AJ29" i="3"/>
  <c r="AI29" i="3"/>
  <c r="AH29" i="3"/>
  <c r="AG29" i="3"/>
  <c r="AF29" i="3"/>
  <c r="C29" i="3"/>
  <c r="AJ28" i="3"/>
  <c r="AI28" i="3"/>
  <c r="AH28" i="3"/>
  <c r="AG28" i="3"/>
  <c r="AF28" i="3"/>
  <c r="C28" i="3"/>
  <c r="AJ27" i="3"/>
  <c r="AI27" i="3"/>
  <c r="AH27" i="3"/>
  <c r="AG27" i="3"/>
  <c r="AF27" i="3"/>
  <c r="C27" i="3"/>
  <c r="AJ26" i="3"/>
  <c r="AI26" i="3"/>
  <c r="AH26" i="3"/>
  <c r="AG26" i="3"/>
  <c r="AF26" i="3"/>
  <c r="C26" i="3"/>
  <c r="AJ25" i="3"/>
  <c r="AI25" i="3"/>
  <c r="AH25" i="3"/>
  <c r="AG25" i="3"/>
  <c r="AF25" i="3"/>
  <c r="C25" i="3"/>
  <c r="AJ24" i="3"/>
  <c r="AI24" i="3"/>
  <c r="AS24" i="3" s="1"/>
  <c r="AH24" i="3"/>
  <c r="AG24" i="3"/>
  <c r="AF24" i="3"/>
  <c r="C24" i="3"/>
  <c r="AJ23" i="3"/>
  <c r="AI23" i="3"/>
  <c r="AH23" i="3"/>
  <c r="AG23" i="3"/>
  <c r="AF23" i="3"/>
  <c r="C23" i="3"/>
  <c r="AJ22" i="3"/>
  <c r="AI22" i="3"/>
  <c r="AS22" i="3" s="1"/>
  <c r="AH22" i="3"/>
  <c r="AG22" i="3"/>
  <c r="AF22" i="3"/>
  <c r="C22" i="3"/>
  <c r="AJ21" i="3"/>
  <c r="AT21" i="3" s="1"/>
  <c r="AI21" i="3"/>
  <c r="AH21" i="3"/>
  <c r="AG21" i="3"/>
  <c r="AF21" i="3"/>
  <c r="C21" i="3"/>
  <c r="AJ20" i="3"/>
  <c r="AI20" i="3"/>
  <c r="AH20" i="3"/>
  <c r="AG20" i="3"/>
  <c r="AF20" i="3"/>
  <c r="C20" i="3"/>
  <c r="AJ19" i="3"/>
  <c r="AI19" i="3"/>
  <c r="AH19" i="3"/>
  <c r="AG19" i="3"/>
  <c r="AF19" i="3"/>
  <c r="C19" i="3"/>
  <c r="AJ18" i="3"/>
  <c r="AI18" i="3"/>
  <c r="AH18" i="3"/>
  <c r="AG18" i="3"/>
  <c r="AF18" i="3"/>
  <c r="C18" i="3"/>
  <c r="AJ17" i="3"/>
  <c r="AI17" i="3"/>
  <c r="AH17" i="3"/>
  <c r="AG17" i="3"/>
  <c r="AF17" i="3"/>
  <c r="C17" i="3"/>
  <c r="AJ16" i="3"/>
  <c r="AI16" i="3"/>
  <c r="AH16" i="3"/>
  <c r="AG16" i="3"/>
  <c r="AF16" i="3"/>
  <c r="C16" i="3"/>
  <c r="AJ15" i="3"/>
  <c r="AI15" i="3"/>
  <c r="AH15" i="3"/>
  <c r="AG15" i="3"/>
  <c r="AF15" i="3"/>
  <c r="C15" i="3"/>
  <c r="AJ14" i="3"/>
  <c r="AI14" i="3"/>
  <c r="AS14" i="3" s="1"/>
  <c r="AH14" i="3"/>
  <c r="AG14" i="3"/>
  <c r="AF14" i="3"/>
  <c r="C14" i="3"/>
  <c r="AJ13" i="3"/>
  <c r="AI13" i="3"/>
  <c r="AH13" i="3"/>
  <c r="AG13" i="3"/>
  <c r="AF13" i="3"/>
  <c r="C13" i="3"/>
  <c r="AJ12" i="3"/>
  <c r="AT12" i="3" s="1"/>
  <c r="AI12" i="3"/>
  <c r="AH12" i="3"/>
  <c r="AG12" i="3"/>
  <c r="AF12" i="3"/>
  <c r="C12" i="3"/>
  <c r="AJ11" i="3"/>
  <c r="AI11" i="3"/>
  <c r="AH11" i="3"/>
  <c r="AG11" i="3"/>
  <c r="AF11" i="3"/>
  <c r="C11" i="3"/>
  <c r="AJ10" i="3"/>
  <c r="AI10" i="3"/>
  <c r="AH10" i="3"/>
  <c r="AG10" i="3"/>
  <c r="AF10" i="3"/>
  <c r="C10" i="3"/>
  <c r="AJ9" i="3"/>
  <c r="AI9" i="3"/>
  <c r="AH9" i="3"/>
  <c r="AG9" i="3"/>
  <c r="AF9" i="3"/>
  <c r="C9" i="3"/>
  <c r="AJ8" i="3"/>
  <c r="AI8" i="3"/>
  <c r="AH8" i="3"/>
  <c r="AG8" i="3"/>
  <c r="AF8" i="3"/>
  <c r="C8" i="3"/>
  <c r="AJ7" i="3"/>
  <c r="AI7" i="3"/>
  <c r="AH7" i="3"/>
  <c r="AG7" i="3"/>
  <c r="AQ7" i="3" s="1"/>
  <c r="AF7" i="3"/>
  <c r="C7" i="3"/>
  <c r="AJ6" i="3"/>
  <c r="AI6" i="3"/>
  <c r="AS6" i="3" s="1"/>
  <c r="AH6" i="3"/>
  <c r="AG6" i="3"/>
  <c r="AF6" i="3"/>
  <c r="C6" i="3"/>
  <c r="AJ5" i="3"/>
  <c r="AI5" i="3"/>
  <c r="AH5" i="3"/>
  <c r="AG5" i="3"/>
  <c r="AF5" i="3"/>
  <c r="C5" i="3"/>
  <c r="AJ4" i="3"/>
  <c r="AT4" i="3" s="1"/>
  <c r="AI4" i="3"/>
  <c r="AH4" i="3"/>
  <c r="AG4" i="3"/>
  <c r="AF4" i="3"/>
  <c r="C4" i="3"/>
  <c r="AJ3" i="3"/>
  <c r="AI3" i="3"/>
  <c r="AH3" i="3"/>
  <c r="AG3" i="3"/>
  <c r="AF3" i="3"/>
  <c r="C3" i="3"/>
  <c r="U2" i="3"/>
  <c r="I2" i="3"/>
  <c r="AJ2" i="3" s="1"/>
  <c r="H2" i="3"/>
  <c r="AI2" i="3" s="1"/>
  <c r="G2" i="3"/>
  <c r="AH2" i="3" s="1"/>
  <c r="F2" i="3"/>
  <c r="AG2" i="3" s="1"/>
  <c r="E2" i="3"/>
  <c r="D2" i="3"/>
  <c r="T2" i="3" s="1"/>
  <c r="C2" i="3"/>
  <c r="A24" i="3"/>
  <c r="A25" i="3"/>
  <c r="A26" i="3"/>
  <c r="A27" i="3"/>
  <c r="A28" i="3"/>
  <c r="A29" i="3"/>
  <c r="A30" i="3"/>
  <c r="A31" i="3"/>
  <c r="A32" i="3"/>
  <c r="D26" i="4"/>
  <c r="B28" i="3" s="1"/>
  <c r="D25" i="4"/>
  <c r="B31" i="3" s="1"/>
  <c r="D45" i="4"/>
  <c r="D72" i="4"/>
  <c r="D71" i="4"/>
  <c r="D12" i="4"/>
  <c r="D55" i="4"/>
  <c r="D18" i="4"/>
  <c r="B30" i="3" s="1"/>
  <c r="D53" i="4"/>
  <c r="B26" i="3" s="1"/>
  <c r="D34" i="4"/>
  <c r="D47" i="4"/>
  <c r="D59" i="4"/>
  <c r="B25" i="3" s="1"/>
  <c r="D6" i="4"/>
  <c r="D61" i="4"/>
  <c r="D20" i="4"/>
  <c r="B27" i="3" s="1"/>
  <c r="D23" i="4"/>
  <c r="D30" i="4"/>
  <c r="B32" i="3" s="1"/>
  <c r="D56" i="4"/>
  <c r="D38" i="4"/>
  <c r="D17" i="4"/>
  <c r="B29" i="3" s="1"/>
  <c r="D77" i="4"/>
  <c r="B24" i="3" s="1"/>
  <c r="D29" i="4"/>
  <c r="D70" i="4"/>
  <c r="B8" i="3" s="1"/>
  <c r="D57" i="4"/>
  <c r="B7" i="3" s="1"/>
  <c r="D15" i="4"/>
  <c r="B22" i="3" s="1"/>
  <c r="D51" i="4"/>
  <c r="B5" i="3" s="1"/>
  <c r="D22" i="4"/>
  <c r="B9" i="3" s="1"/>
  <c r="D21" i="4"/>
  <c r="B23" i="3" s="1"/>
  <c r="D41" i="4"/>
  <c r="B2" i="3" s="1"/>
  <c r="D49" i="4"/>
  <c r="B16" i="3" s="1"/>
  <c r="D68" i="4"/>
  <c r="B20" i="3" s="1"/>
  <c r="D73" i="4"/>
  <c r="B15" i="3" s="1"/>
  <c r="D4" i="4"/>
  <c r="B14" i="3" s="1"/>
  <c r="D74" i="4"/>
  <c r="B13" i="3" s="1"/>
  <c r="D33" i="4"/>
  <c r="B6" i="3" s="1"/>
  <c r="D76" i="4"/>
  <c r="B3" i="3" s="1"/>
  <c r="D63" i="4"/>
  <c r="B12" i="3" s="1"/>
  <c r="D48" i="4"/>
  <c r="B4" i="3" s="1"/>
  <c r="D43" i="4"/>
  <c r="B21" i="3" s="1"/>
  <c r="D14" i="4"/>
  <c r="B17" i="3" s="1"/>
  <c r="D50" i="4"/>
  <c r="B10" i="3" s="1"/>
  <c r="D13" i="4"/>
  <c r="B18" i="3" s="1"/>
  <c r="D69" i="4"/>
  <c r="B19" i="3" s="1"/>
  <c r="D8" i="4"/>
  <c r="B11" i="3" s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32" i="4"/>
  <c r="D11" i="4"/>
  <c r="D24" i="4"/>
  <c r="D9" i="4"/>
  <c r="D5" i="4"/>
  <c r="D42" i="4"/>
  <c r="D16" i="4"/>
  <c r="D67" i="4"/>
  <c r="D60" i="4"/>
  <c r="D2" i="4"/>
  <c r="D7" i="4"/>
  <c r="D66" i="4"/>
  <c r="D10" i="4"/>
  <c r="D65" i="4"/>
  <c r="D19" i="4"/>
  <c r="D39" i="4"/>
  <c r="D44" i="4"/>
  <c r="D36" i="4"/>
  <c r="D35" i="4"/>
  <c r="D52" i="4"/>
  <c r="D27" i="4"/>
  <c r="D75" i="4"/>
  <c r="D54" i="4"/>
  <c r="D37" i="4"/>
  <c r="D62" i="4"/>
  <c r="D28" i="4"/>
  <c r="D40" i="4"/>
  <c r="D58" i="4"/>
  <c r="D31" i="4"/>
  <c r="D46" i="4"/>
  <c r="D64" i="4"/>
  <c r="AS4" i="3" l="1"/>
  <c r="AS12" i="3"/>
  <c r="AT7" i="3"/>
  <c r="AS7" i="3"/>
  <c r="AS10" i="3"/>
  <c r="AP16" i="3"/>
  <c r="AU15" i="3"/>
  <c r="AQ16" i="3"/>
  <c r="AS8" i="3"/>
  <c r="AS16" i="3"/>
  <c r="AV12" i="3"/>
  <c r="AP11" i="3"/>
  <c r="AQ10" i="3"/>
  <c r="AP10" i="3"/>
  <c r="AP5" i="3"/>
  <c r="AT10" i="3"/>
  <c r="AT22" i="3"/>
  <c r="AT5" i="3"/>
  <c r="AQ5" i="3"/>
  <c r="AQ34" i="3"/>
  <c r="AP4" i="3"/>
  <c r="AR5" i="3"/>
  <c r="AP8" i="3"/>
  <c r="AQ4" i="3"/>
  <c r="AS5" i="3"/>
  <c r="AQ8" i="3"/>
  <c r="AU23" i="3"/>
  <c r="Q2" i="3"/>
  <c r="P2" i="3"/>
  <c r="O2" i="3"/>
  <c r="N2" i="3"/>
  <c r="R2" i="3"/>
  <c r="AS39" i="3"/>
  <c r="AQ11" i="3"/>
  <c r="AR11" i="3"/>
  <c r="AP14" i="3"/>
  <c r="AT28" i="3"/>
  <c r="AP44" i="3"/>
  <c r="AS3" i="3"/>
  <c r="AS11" i="3"/>
  <c r="AQ14" i="3"/>
  <c r="AS15" i="3"/>
  <c r="AS19" i="3"/>
  <c r="AT3" i="3"/>
  <c r="AR10" i="3"/>
  <c r="AT11" i="3"/>
  <c r="AT15" i="3"/>
  <c r="AT19" i="3"/>
  <c r="AS26" i="3"/>
  <c r="AO40" i="3"/>
  <c r="AP21" i="3"/>
  <c r="AQ21" i="3"/>
  <c r="AQ23" i="3"/>
  <c r="AT34" i="3"/>
  <c r="AR21" i="3"/>
  <c r="AR23" i="3"/>
  <c r="AS13" i="3"/>
  <c r="AS21" i="3"/>
  <c r="AS23" i="3"/>
  <c r="AO39" i="3"/>
  <c r="AT23" i="3"/>
  <c r="AV40" i="3"/>
  <c r="AR39" i="3"/>
  <c r="AS29" i="3"/>
  <c r="AP6" i="3"/>
  <c r="AP24" i="3"/>
  <c r="AQ6" i="3"/>
  <c r="AQ12" i="3"/>
  <c r="AQ24" i="3"/>
  <c r="AQ26" i="3"/>
  <c r="AV24" i="3"/>
  <c r="AR12" i="3"/>
  <c r="AR26" i="3"/>
  <c r="AR28" i="3"/>
  <c r="AT26" i="3"/>
  <c r="AU3" i="3"/>
  <c r="AT40" i="3"/>
  <c r="AQ39" i="3"/>
  <c r="AT29" i="3"/>
  <c r="AR42" i="3"/>
  <c r="AP12" i="3"/>
  <c r="AP26" i="3"/>
  <c r="AP28" i="3"/>
  <c r="AP30" i="3"/>
  <c r="AP32" i="3"/>
  <c r="AO46" i="3"/>
  <c r="AQ28" i="3"/>
  <c r="AT39" i="3"/>
  <c r="AS20" i="3"/>
  <c r="AS28" i="3"/>
  <c r="AS30" i="3"/>
  <c r="AS32" i="3"/>
  <c r="AO43" i="3"/>
  <c r="AS25" i="3"/>
  <c r="AO38" i="3"/>
  <c r="AS37" i="3"/>
  <c r="AU8" i="3"/>
  <c r="AR7" i="3"/>
  <c r="AR13" i="3"/>
  <c r="AS34" i="3"/>
  <c r="AQ35" i="3"/>
  <c r="AV18" i="3"/>
  <c r="AT13" i="3"/>
  <c r="AT25" i="3"/>
  <c r="AP18" i="3"/>
  <c r="AU38" i="3"/>
  <c r="AO35" i="3"/>
  <c r="AU35" i="3"/>
  <c r="AQ42" i="3"/>
  <c r="AQ18" i="3"/>
  <c r="AR8" i="3"/>
  <c r="AR18" i="3"/>
  <c r="AS18" i="3"/>
  <c r="AU29" i="3"/>
  <c r="AT6" i="3"/>
  <c r="AT8" i="3"/>
  <c r="AT14" i="3"/>
  <c r="AT16" i="3"/>
  <c r="AT18" i="3"/>
  <c r="AT24" i="3"/>
  <c r="AT30" i="3"/>
  <c r="AT32" i="3"/>
  <c r="AO37" i="3"/>
  <c r="AU26" i="3"/>
  <c r="AV42" i="3"/>
  <c r="AV16" i="3"/>
  <c r="AS45" i="3"/>
  <c r="AR41" i="3"/>
  <c r="AV13" i="3"/>
  <c r="AP13" i="3"/>
  <c r="AP23" i="3"/>
  <c r="AO34" i="3"/>
  <c r="AU11" i="3"/>
  <c r="AV39" i="3"/>
  <c r="AV10" i="3"/>
  <c r="AQ13" i="3"/>
  <c r="AQ30" i="3"/>
  <c r="AO41" i="3"/>
  <c r="AU43" i="3"/>
  <c r="AR43" i="3"/>
  <c r="AR4" i="3"/>
  <c r="AR6" i="3"/>
  <c r="AR14" i="3"/>
  <c r="AR16" i="3"/>
  <c r="AR20" i="3"/>
  <c r="AR22" i="3"/>
  <c r="AR24" i="3"/>
  <c r="AR30" i="3"/>
  <c r="AR32" i="3"/>
  <c r="AO36" i="3"/>
  <c r="AU34" i="3"/>
  <c r="AR34" i="3"/>
  <c r="AU27" i="3"/>
  <c r="AU32" i="3"/>
  <c r="AQ38" i="3"/>
  <c r="AT38" i="3"/>
  <c r="AR44" i="3"/>
  <c r="AU30" i="3"/>
  <c r="AR45" i="3"/>
  <c r="AV19" i="3"/>
  <c r="AT20" i="3"/>
  <c r="AV9" i="3"/>
  <c r="AS44" i="3"/>
  <c r="AV6" i="3"/>
  <c r="AT43" i="3"/>
  <c r="AP3" i="3"/>
  <c r="AP7" i="3"/>
  <c r="AP9" i="3"/>
  <c r="AP15" i="3"/>
  <c r="AP17" i="3"/>
  <c r="AP19" i="3"/>
  <c r="AP25" i="3"/>
  <c r="AP27" i="3"/>
  <c r="AP29" i="3"/>
  <c r="AP31" i="3"/>
  <c r="AT35" i="3"/>
  <c r="AU40" i="3"/>
  <c r="AR40" i="3"/>
  <c r="AQ46" i="3"/>
  <c r="AU20" i="3"/>
  <c r="AS41" i="3"/>
  <c r="AV36" i="3"/>
  <c r="AP33" i="3"/>
  <c r="AV7" i="3"/>
  <c r="AQ3" i="3"/>
  <c r="AQ9" i="3"/>
  <c r="AQ15" i="3"/>
  <c r="AQ17" i="3"/>
  <c r="AQ19" i="3"/>
  <c r="AQ25" i="3"/>
  <c r="AQ27" i="3"/>
  <c r="AQ29" i="3"/>
  <c r="AQ31" i="3"/>
  <c r="AO45" i="3"/>
  <c r="AU37" i="3"/>
  <c r="AR37" i="3"/>
  <c r="AS43" i="3"/>
  <c r="AU44" i="3"/>
  <c r="AU17" i="3"/>
  <c r="AP37" i="3"/>
  <c r="AS38" i="3"/>
  <c r="AR35" i="3"/>
  <c r="AR46" i="3"/>
  <c r="AR36" i="3"/>
  <c r="AV4" i="3"/>
  <c r="AR3" i="3"/>
  <c r="AR9" i="3"/>
  <c r="AR15" i="3"/>
  <c r="AR17" i="3"/>
  <c r="AR19" i="3"/>
  <c r="AR25" i="3"/>
  <c r="AR27" i="3"/>
  <c r="AR29" i="3"/>
  <c r="AR31" i="3"/>
  <c r="AO33" i="3"/>
  <c r="AO42" i="3"/>
  <c r="AS40" i="3"/>
  <c r="AQ43" i="3"/>
  <c r="AU14" i="3"/>
  <c r="AP42" i="3"/>
  <c r="AV33" i="3"/>
  <c r="AT37" i="3"/>
  <c r="AV34" i="3"/>
  <c r="AQ45" i="3"/>
  <c r="AS9" i="3"/>
  <c r="AS17" i="3"/>
  <c r="AS27" i="3"/>
  <c r="AS31" i="3"/>
  <c r="AP46" i="3"/>
  <c r="AQ44" i="3"/>
  <c r="AQ36" i="3"/>
  <c r="AR33" i="3"/>
  <c r="AT9" i="3"/>
  <c r="AT27" i="3"/>
  <c r="AT31" i="3"/>
  <c r="AO44" i="3"/>
  <c r="AV41" i="3"/>
  <c r="AP41" i="3"/>
  <c r="AT44" i="3"/>
  <c r="AU45" i="3"/>
  <c r="AV46" i="3"/>
  <c r="AV31" i="3"/>
  <c r="AS33" i="3"/>
  <c r="AT17" i="3"/>
  <c r="AV35" i="3"/>
  <c r="AP35" i="3"/>
  <c r="AV38" i="3"/>
  <c r="AP38" i="3"/>
  <c r="AS46" i="3"/>
  <c r="AQ37" i="3"/>
  <c r="AU5" i="3"/>
  <c r="AP43" i="3"/>
  <c r="AU39" i="3"/>
  <c r="AQ40" i="3"/>
  <c r="AV28" i="3"/>
  <c r="AP45" i="3"/>
  <c r="AP20" i="3"/>
  <c r="AP22" i="3"/>
  <c r="AS36" i="3"/>
  <c r="AS42" i="3"/>
  <c r="AT41" i="3"/>
  <c r="AU36" i="3"/>
  <c r="AU46" i="3"/>
  <c r="AV25" i="3"/>
  <c r="AQ33" i="3"/>
  <c r="AQ20" i="3"/>
  <c r="AQ22" i="3"/>
  <c r="AQ32" i="3"/>
  <c r="AQ41" i="3"/>
  <c r="AU42" i="3"/>
  <c r="AV45" i="3"/>
  <c r="AU33" i="3"/>
  <c r="AV22" i="3"/>
  <c r="AP36" i="3"/>
  <c r="AE26" i="3"/>
  <c r="AO26" i="3" s="1"/>
  <c r="AE29" i="3"/>
  <c r="AO29" i="3" s="1"/>
  <c r="AE5" i="3"/>
  <c r="AO5" i="3" s="1"/>
  <c r="AE11" i="3"/>
  <c r="AO11" i="3" s="1"/>
  <c r="AE14" i="3"/>
  <c r="AO14" i="3" s="1"/>
  <c r="AE17" i="3"/>
  <c r="AO17" i="3" s="1"/>
  <c r="AE23" i="3"/>
  <c r="AO23" i="3" s="1"/>
  <c r="AE28" i="3"/>
  <c r="AO28" i="3" s="1"/>
  <c r="AE3" i="3"/>
  <c r="AO3" i="3" s="1"/>
  <c r="AE6" i="3"/>
  <c r="AO6" i="3" s="1"/>
  <c r="AE15" i="3"/>
  <c r="AO15" i="3" s="1"/>
  <c r="AE18" i="3"/>
  <c r="AO18" i="3" s="1"/>
  <c r="AE27" i="3"/>
  <c r="AO27" i="3" s="1"/>
  <c r="AE30" i="3"/>
  <c r="AO30" i="3" s="1"/>
  <c r="AE4" i="3"/>
  <c r="AO4" i="3" s="1"/>
  <c r="AE7" i="3"/>
  <c r="AO7" i="3" s="1"/>
  <c r="AE10" i="3"/>
  <c r="AO10" i="3" s="1"/>
  <c r="AE13" i="3"/>
  <c r="AO13" i="3" s="1"/>
  <c r="AE16" i="3"/>
  <c r="AO16" i="3" s="1"/>
  <c r="AE19" i="3"/>
  <c r="AO19" i="3" s="1"/>
  <c r="AE22" i="3"/>
  <c r="AO22" i="3" s="1"/>
  <c r="AE25" i="3"/>
  <c r="AO25" i="3" s="1"/>
  <c r="AE31" i="3"/>
  <c r="AO31" i="3" s="1"/>
  <c r="AE9" i="3"/>
  <c r="AO9" i="3" s="1"/>
  <c r="AE12" i="3"/>
  <c r="AO12" i="3" s="1"/>
  <c r="AE21" i="3"/>
  <c r="AO21" i="3" s="1"/>
  <c r="AE24" i="3"/>
  <c r="AO24" i="3" s="1"/>
  <c r="AE8" i="3"/>
  <c r="AO8" i="3" s="1"/>
  <c r="AE20" i="3"/>
  <c r="AO20" i="3" s="1"/>
  <c r="AE32" i="3"/>
  <c r="AO32" i="3" s="1"/>
  <c r="AE2" i="3"/>
  <c r="AF2" i="3"/>
  <c r="AU2" i="3" l="1"/>
  <c r="AV2" i="3"/>
  <c r="AT2" i="3"/>
  <c r="AR2" i="3"/>
  <c r="AS2" i="3"/>
  <c r="AP2" i="3"/>
  <c r="AQ2" i="3"/>
  <c r="AO2" i="3"/>
</calcChain>
</file>

<file path=xl/sharedStrings.xml><?xml version="1.0" encoding="utf-8"?>
<sst xmlns="http://schemas.openxmlformats.org/spreadsheetml/2006/main" count="625" uniqueCount="343">
  <si>
    <t>T2</t>
  </si>
  <si>
    <t>B+ 87%</t>
  </si>
  <si>
    <t>B 84%</t>
  </si>
  <si>
    <t>C- 71%</t>
  </si>
  <si>
    <t>B+ 89%</t>
  </si>
  <si>
    <t>FirstName</t>
  </si>
  <si>
    <t>jorge616</t>
  </si>
  <si>
    <t>darian530</t>
  </si>
  <si>
    <t>litzy414</t>
  </si>
  <si>
    <t>michael013</t>
  </si>
  <si>
    <t>juan434</t>
  </si>
  <si>
    <t>melanie286</t>
  </si>
  <si>
    <t>jose696</t>
  </si>
  <si>
    <t>jorge640</t>
  </si>
  <si>
    <t>carlos475</t>
  </si>
  <si>
    <t>dakota005</t>
  </si>
  <si>
    <t>pricila449</t>
  </si>
  <si>
    <t>sheila503</t>
  </si>
  <si>
    <t>nemecio118</t>
  </si>
  <si>
    <t>emmanuel923</t>
  </si>
  <si>
    <t>ezekiel016</t>
  </si>
  <si>
    <t>paul651</t>
  </si>
  <si>
    <t>gilbert530</t>
  </si>
  <si>
    <t>gannin602</t>
  </si>
  <si>
    <t>killian015</t>
  </si>
  <si>
    <t>yulisa495</t>
  </si>
  <si>
    <t>caleb170</t>
  </si>
  <si>
    <t>meidi256</t>
  </si>
  <si>
    <t>brandon659</t>
  </si>
  <si>
    <t>luis764</t>
  </si>
  <si>
    <t>alex222</t>
  </si>
  <si>
    <t>orlando980</t>
  </si>
  <si>
    <t>ulises697</t>
  </si>
  <si>
    <t>jasmine836</t>
  </si>
  <si>
    <t>alexa809</t>
  </si>
  <si>
    <t>anthony011</t>
  </si>
  <si>
    <t>yizel309</t>
  </si>
  <si>
    <t>Beiza II</t>
  </si>
  <si>
    <t xml:space="preserve"> Jorge</t>
  </si>
  <si>
    <t>Bazaldua</t>
  </si>
  <si>
    <t xml:space="preserve"> Darian J</t>
  </si>
  <si>
    <t>Barragan</t>
  </si>
  <si>
    <t xml:space="preserve"> Litzy</t>
  </si>
  <si>
    <t>Cardenas</t>
  </si>
  <si>
    <t xml:space="preserve"> Michael Javier</t>
  </si>
  <si>
    <t>Chavez Negrete</t>
  </si>
  <si>
    <t xml:space="preserve"> Juan</t>
  </si>
  <si>
    <t>Acosta Rangel</t>
  </si>
  <si>
    <t xml:space="preserve"> Melanie</t>
  </si>
  <si>
    <t>Contreras Carrillo</t>
  </si>
  <si>
    <t xml:space="preserve"> Jose Manuel</t>
  </si>
  <si>
    <t>Diaz</t>
  </si>
  <si>
    <t xml:space="preserve"> Jorge Elias</t>
  </si>
  <si>
    <t>Guerrero Castaneda</t>
  </si>
  <si>
    <t xml:space="preserve"> Carlos Uriel</t>
  </si>
  <si>
    <t>Hale</t>
  </si>
  <si>
    <t xml:space="preserve"> Dakota Reign</t>
  </si>
  <si>
    <t>Alcaraz</t>
  </si>
  <si>
    <t xml:space="preserve"> Pricila</t>
  </si>
  <si>
    <t>Heredia Ursua</t>
  </si>
  <si>
    <t xml:space="preserve"> Sheila Isabel</t>
  </si>
  <si>
    <t>Lopez</t>
  </si>
  <si>
    <t xml:space="preserve"> Nemecio J</t>
  </si>
  <si>
    <t>Luna</t>
  </si>
  <si>
    <t xml:space="preserve"> Emmanuel J</t>
  </si>
  <si>
    <t>Macduff</t>
  </si>
  <si>
    <t xml:space="preserve"> Ezekiel Z</t>
  </si>
  <si>
    <t>Maguigad</t>
  </si>
  <si>
    <t xml:space="preserve"> Paul N</t>
  </si>
  <si>
    <t>Mendoza</t>
  </si>
  <si>
    <t xml:space="preserve"> Gilbert</t>
  </si>
  <si>
    <t>Meyer</t>
  </si>
  <si>
    <t xml:space="preserve"> Gannin M</t>
  </si>
  <si>
    <t>Mitchell</t>
  </si>
  <si>
    <t xml:space="preserve"> Killian Archer</t>
  </si>
  <si>
    <t>Navarro</t>
  </si>
  <si>
    <t xml:space="preserve"> Yulisa</t>
  </si>
  <si>
    <t>Negron</t>
  </si>
  <si>
    <t xml:space="preserve"> Caleb A</t>
  </si>
  <si>
    <t>Ortega</t>
  </si>
  <si>
    <t xml:space="preserve"> Meidi</t>
  </si>
  <si>
    <t>Pedroza Valdez</t>
  </si>
  <si>
    <t xml:space="preserve"> Brandon Miguel</t>
  </si>
  <si>
    <t>Ramos Lopez</t>
  </si>
  <si>
    <t xml:space="preserve"> Luis Angel</t>
  </si>
  <si>
    <t>Reutov</t>
  </si>
  <si>
    <t xml:space="preserve"> Alex John</t>
  </si>
  <si>
    <t>Rogel</t>
  </si>
  <si>
    <t xml:space="preserve"> Orlando Ivan</t>
  </si>
  <si>
    <t>Salas</t>
  </si>
  <si>
    <t xml:space="preserve"> Ulises L</t>
  </si>
  <si>
    <t>Sanchez Magana</t>
  </si>
  <si>
    <t xml:space="preserve"> Jasmine A</t>
  </si>
  <si>
    <t>Trinidad Sanchez</t>
  </si>
  <si>
    <t xml:space="preserve"> Alexa</t>
  </si>
  <si>
    <t>Vega Aguilar</t>
  </si>
  <si>
    <t xml:space="preserve"> Anthony</t>
  </si>
  <si>
    <t>Zayas</t>
  </si>
  <si>
    <t xml:space="preserve"> Yizel Yzabella</t>
  </si>
  <si>
    <t>IDLOOKUP</t>
  </si>
  <si>
    <t>GRADE</t>
  </si>
  <si>
    <t>USERNAME</t>
  </si>
  <si>
    <t>EMAIL</t>
  </si>
  <si>
    <t>LASTNAME</t>
  </si>
  <si>
    <t>FIRSTNAME</t>
  </si>
  <si>
    <t>dhamar719</t>
  </si>
  <si>
    <t>josiah392</t>
  </si>
  <si>
    <t>jose866</t>
  </si>
  <si>
    <t>daniel142</t>
  </si>
  <si>
    <t>jonathan161</t>
  </si>
  <si>
    <t>tania910</t>
  </si>
  <si>
    <t>bianca099</t>
  </si>
  <si>
    <t>diego062</t>
  </si>
  <si>
    <t>ariana021</t>
  </si>
  <si>
    <t>brianna089</t>
  </si>
  <si>
    <t>emely001</t>
  </si>
  <si>
    <t>ivan234</t>
  </si>
  <si>
    <t>jesse002</t>
  </si>
  <si>
    <t>melisssa263</t>
  </si>
  <si>
    <t>joanna800</t>
  </si>
  <si>
    <t>alex835</t>
  </si>
  <si>
    <t>yair568</t>
  </si>
  <si>
    <t>cresencio740</t>
  </si>
  <si>
    <t>brandon617</t>
  </si>
  <si>
    <t>viviana285</t>
  </si>
  <si>
    <t>cherish037</t>
  </si>
  <si>
    <t>cristian491</t>
  </si>
  <si>
    <t>Chavez Martinez</t>
  </si>
  <si>
    <t xml:space="preserve"> Dhamar</t>
  </si>
  <si>
    <t>Garcia</t>
  </si>
  <si>
    <t xml:space="preserve"> Josiah A</t>
  </si>
  <si>
    <t>Esquivel</t>
  </si>
  <si>
    <t xml:space="preserve"> Jose Jr A</t>
  </si>
  <si>
    <t>Chavez</t>
  </si>
  <si>
    <t xml:space="preserve"> Daniel</t>
  </si>
  <si>
    <t>Davila</t>
  </si>
  <si>
    <t xml:space="preserve"> Jonathan</t>
  </si>
  <si>
    <t xml:space="preserve"> Tania S</t>
  </si>
  <si>
    <t>Garza</t>
  </si>
  <si>
    <t xml:space="preserve"> Bianca Iliana I</t>
  </si>
  <si>
    <t>Godinez</t>
  </si>
  <si>
    <t xml:space="preserve"> Diego Alexis</t>
  </si>
  <si>
    <t>Gomez</t>
  </si>
  <si>
    <t xml:space="preserve"> Ariana Lynnette</t>
  </si>
  <si>
    <t>Gonzales Becerril</t>
  </si>
  <si>
    <t xml:space="preserve"> Brianna M</t>
  </si>
  <si>
    <t>Hernandez</t>
  </si>
  <si>
    <t xml:space="preserve"> Emely Abigael</t>
  </si>
  <si>
    <t>Muniz Gonzalez</t>
  </si>
  <si>
    <t xml:space="preserve"> Ivan</t>
  </si>
  <si>
    <t xml:space="preserve"> Jesse Alberto</t>
  </si>
  <si>
    <t>Ovalle Ramirez</t>
  </si>
  <si>
    <t xml:space="preserve"> Melissa Elizabeth</t>
  </si>
  <si>
    <t>Paredes</t>
  </si>
  <si>
    <t xml:space="preserve"> Joanna</t>
  </si>
  <si>
    <t>Ramirez</t>
  </si>
  <si>
    <t xml:space="preserve"> Alex</t>
  </si>
  <si>
    <t>Rivera Molina</t>
  </si>
  <si>
    <t xml:space="preserve"> Yair M</t>
  </si>
  <si>
    <t>Salazar Consuelo</t>
  </si>
  <si>
    <t xml:space="preserve"> Cresencio</t>
  </si>
  <si>
    <t>Solorio Suarez</t>
  </si>
  <si>
    <t xml:space="preserve"> Brandon</t>
  </si>
  <si>
    <t>Valencia</t>
  </si>
  <si>
    <t xml:space="preserve"> Viviana A</t>
  </si>
  <si>
    <t>Song</t>
  </si>
  <si>
    <t xml:space="preserve"> Cherish Paige</t>
  </si>
  <si>
    <t>Parra Barragan</t>
  </si>
  <si>
    <t xml:space="preserve"> Christian Alexis</t>
  </si>
  <si>
    <t>javier797</t>
  </si>
  <si>
    <t>Aguilar</t>
  </si>
  <si>
    <t xml:space="preserve"> Javier</t>
  </si>
  <si>
    <t>aldo008</t>
  </si>
  <si>
    <t>Aranda Jaime</t>
  </si>
  <si>
    <t xml:space="preserve"> Aldo</t>
  </si>
  <si>
    <t>bryan834</t>
  </si>
  <si>
    <t>De Los Santos</t>
  </si>
  <si>
    <t xml:space="preserve"> Bryan Jesus</t>
  </si>
  <si>
    <t>matthew564</t>
  </si>
  <si>
    <t>Del Campo</t>
  </si>
  <si>
    <t xml:space="preserve"> Matthew</t>
  </si>
  <si>
    <t>sarai898</t>
  </si>
  <si>
    <t>Gomez Hernandez</t>
  </si>
  <si>
    <t xml:space="preserve"> Sarai Paulina</t>
  </si>
  <si>
    <t>gissel962</t>
  </si>
  <si>
    <t>Garcia Ramos</t>
  </si>
  <si>
    <t xml:space="preserve"> Gissel</t>
  </si>
  <si>
    <t>leslie008</t>
  </si>
  <si>
    <t xml:space="preserve"> Leslie Giselle</t>
  </si>
  <si>
    <t>america945</t>
  </si>
  <si>
    <t>Ferrales</t>
  </si>
  <si>
    <t xml:space="preserve"> America Yaritza</t>
  </si>
  <si>
    <t>zammira771</t>
  </si>
  <si>
    <t xml:space="preserve"> Zammira Y</t>
  </si>
  <si>
    <t>sebastian400</t>
  </si>
  <si>
    <t>Guadarrama</t>
  </si>
  <si>
    <t xml:space="preserve"> Sebastian</t>
  </si>
  <si>
    <t>alina757</t>
  </si>
  <si>
    <t>Hernandez Ortega</t>
  </si>
  <si>
    <t xml:space="preserve"> Alina</t>
  </si>
  <si>
    <t>mariah656</t>
  </si>
  <si>
    <t>Guzman Macias</t>
  </si>
  <si>
    <t xml:space="preserve"> Mariah C</t>
  </si>
  <si>
    <t>pablo257</t>
  </si>
  <si>
    <t>Gutierrez Brambila</t>
  </si>
  <si>
    <t xml:space="preserve"> Pablo</t>
  </si>
  <si>
    <t>alvaro637</t>
  </si>
  <si>
    <t>Herrera Plascencia</t>
  </si>
  <si>
    <t xml:space="preserve"> Alvaro</t>
  </si>
  <si>
    <t>david401</t>
  </si>
  <si>
    <t>Marin</t>
  </si>
  <si>
    <t xml:space="preserve"> David</t>
  </si>
  <si>
    <t>jared246</t>
  </si>
  <si>
    <t>Nolasco Ortega</t>
  </si>
  <si>
    <t xml:space="preserve"> Jared</t>
  </si>
  <si>
    <t>jose381</t>
  </si>
  <si>
    <t xml:space="preserve"> Jose Trinidad</t>
  </si>
  <si>
    <t>noe106</t>
  </si>
  <si>
    <t>Romero</t>
  </si>
  <si>
    <t xml:space="preserve"> Noe Arturo</t>
  </si>
  <si>
    <t>rubi441</t>
  </si>
  <si>
    <t>Vasquez Anguiano</t>
  </si>
  <si>
    <t xml:space="preserve"> Rubi</t>
  </si>
  <si>
    <t>miguel755</t>
  </si>
  <si>
    <t>Villanueva</t>
  </si>
  <si>
    <t xml:space="preserve"> Miguel Angel</t>
  </si>
  <si>
    <t>eliana532</t>
  </si>
  <si>
    <t>Verduzco</t>
  </si>
  <si>
    <t xml:space="preserve"> Eliana D</t>
  </si>
  <si>
    <t>benjamin409</t>
  </si>
  <si>
    <t>Vejar Orta</t>
  </si>
  <si>
    <t xml:space="preserve"> Benjamin</t>
  </si>
  <si>
    <t>EMAILPG</t>
  </si>
  <si>
    <t>Kepler 1 Assessment</t>
  </si>
  <si>
    <t>Kepler's Laws Assessment</t>
  </si>
  <si>
    <t>Sun and Stars Quiz v2</t>
  </si>
  <si>
    <t>Life Cycle of Stars Summary Quiz</t>
  </si>
  <si>
    <t>HR Diagram Quiz</t>
  </si>
  <si>
    <t>A 93%</t>
  </si>
  <si>
    <t>F 58%</t>
  </si>
  <si>
    <t>NOTE:  use student ID</t>
  </si>
  <si>
    <t>NOTE:  Excel format</t>
  </si>
  <si>
    <t>NOTE:  No page break between classes</t>
  </si>
  <si>
    <t>A 98%</t>
  </si>
  <si>
    <t>Copy from the Scoresheet report, Paste into "Paste Here" tab.</t>
  </si>
  <si>
    <t>Create a Scoresheet Report for your Class in PowerSchool</t>
  </si>
  <si>
    <t>You may have to "Convert to Numbers"</t>
  </si>
  <si>
    <t>Weighted1</t>
  </si>
  <si>
    <t>Weighted2</t>
  </si>
  <si>
    <t>GradeFromPS</t>
  </si>
  <si>
    <t>Weighted3</t>
  </si>
  <si>
    <t>Weighted4</t>
  </si>
  <si>
    <t>Weighted5</t>
  </si>
  <si>
    <t>Weighted6</t>
  </si>
  <si>
    <t>GradeConfirm</t>
  </si>
  <si>
    <t>Percent1</t>
  </si>
  <si>
    <t>Percent2</t>
  </si>
  <si>
    <t>Percent3</t>
  </si>
  <si>
    <t>Percent4</t>
  </si>
  <si>
    <t>Percent5</t>
  </si>
  <si>
    <t>Percent6</t>
  </si>
  <si>
    <t>Analysis1</t>
  </si>
  <si>
    <t>Analysis2</t>
  </si>
  <si>
    <t>Analysis3</t>
  </si>
  <si>
    <t>Analysis4</t>
  </si>
  <si>
    <t>Analysis5</t>
  </si>
  <si>
    <t>Analysis6</t>
  </si>
  <si>
    <t>EmailAddress</t>
  </si>
  <si>
    <t>AssName1</t>
  </si>
  <si>
    <t>AssName2</t>
  </si>
  <si>
    <t>AssName3</t>
  </si>
  <si>
    <t>AssName4</t>
  </si>
  <si>
    <t>AssName5</t>
  </si>
  <si>
    <t>AssName6</t>
  </si>
  <si>
    <t>ClickHere1</t>
  </si>
  <si>
    <t>ClickHere2</t>
  </si>
  <si>
    <t>ClickHere3</t>
  </si>
  <si>
    <t>ClickHere4</t>
  </si>
  <si>
    <t>ClickHere5</t>
  </si>
  <si>
    <t>ClickHere6</t>
  </si>
  <si>
    <t>http://tiny.cc/mrw20210507</t>
  </si>
  <si>
    <t>http://tiny.cc/lcossq</t>
  </si>
  <si>
    <t>http://tiny.cc/mrwastrohr</t>
  </si>
  <si>
    <t>Email Merge Calculates Student Grade, Just to Confirm</t>
  </si>
  <si>
    <t>Email Merge has embedded that points possible and weights for each assignment</t>
  </si>
  <si>
    <t>Email Merge compares grade on assignment to overall grade (that it re-calculated)</t>
  </si>
  <si>
    <t>Email Merge recommends a take or re-take and gives a link or text on how to do that.</t>
  </si>
  <si>
    <t>jweisenfeldtest</t>
  </si>
  <si>
    <t>Weisstudent</t>
  </si>
  <si>
    <t>JohnTest</t>
  </si>
  <si>
    <t>Make sure you have all the records from Paste Here in the Email Merge tab.</t>
  </si>
  <si>
    <t/>
  </si>
  <si>
    <t>Fusion and Structure Quiz</t>
  </si>
  <si>
    <t>BBT Quiz 1</t>
  </si>
  <si>
    <t>Short Gravity Quiz</t>
  </si>
  <si>
    <t>BBT Review WebQuest Whiteboards</t>
  </si>
  <si>
    <t>FINAL: Choice Board</t>
  </si>
  <si>
    <t>C 75%</t>
  </si>
  <si>
    <t>B- 80%</t>
  </si>
  <si>
    <t>F 36%</t>
  </si>
  <si>
    <t>C 76%</t>
  </si>
  <si>
    <t>C 73%</t>
  </si>
  <si>
    <t>D 65%</t>
  </si>
  <si>
    <t>B 85%</t>
  </si>
  <si>
    <t>B- 81%</t>
  </si>
  <si>
    <t>B- 82%</t>
  </si>
  <si>
    <t>F 43%</t>
  </si>
  <si>
    <t>A- 90%</t>
  </si>
  <si>
    <t>Weighted7</t>
  </si>
  <si>
    <t>Weighted8</t>
  </si>
  <si>
    <t>Percent7</t>
  </si>
  <si>
    <t>Percent8</t>
  </si>
  <si>
    <t>Analysis7</t>
  </si>
  <si>
    <t>Analysis8</t>
  </si>
  <si>
    <t>AssName7</t>
  </si>
  <si>
    <t>AssName8</t>
  </si>
  <si>
    <t>http://tiny.cc/mrw20220208</t>
  </si>
  <si>
    <t>ClickHere7</t>
  </si>
  <si>
    <t>ClickHere8</t>
  </si>
  <si>
    <t>http://tiny.cc/mrwbbt1</t>
  </si>
  <si>
    <t>http://tiny.cc/mrwsgq</t>
  </si>
  <si>
    <t>FinalScenaro1</t>
  </si>
  <si>
    <t>FinalScenario2</t>
  </si>
  <si>
    <t>FinalScenario3</t>
  </si>
  <si>
    <t>FinalScenario4</t>
  </si>
  <si>
    <t>FinalScenario5</t>
  </si>
  <si>
    <t>C+ 79%</t>
  </si>
  <si>
    <t>D 60%</t>
  </si>
  <si>
    <t>D+ 68%</t>
  </si>
  <si>
    <t>F 52%</t>
  </si>
  <si>
    <t>A 97%</t>
  </si>
  <si>
    <t>B 86%</t>
  </si>
  <si>
    <t>D 63%</t>
  </si>
  <si>
    <t>C+ 78%</t>
  </si>
  <si>
    <t>F 11%</t>
  </si>
  <si>
    <t>F 35%</t>
  </si>
  <si>
    <t>F 55%</t>
  </si>
  <si>
    <t>F 48%</t>
  </si>
  <si>
    <t>F 49%</t>
  </si>
  <si>
    <t>F 32%</t>
  </si>
  <si>
    <t>Final</t>
  </si>
  <si>
    <t>Percent9</t>
  </si>
  <si>
    <t>Analysis9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</si>
</sst>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vertical="top" wrapText="1"/>
    </xf>
    <xf numFmtId="0" fontId="3" fillId="2" borderId="0" xfId="1" applyFill="1" applyAlignment="1">
      <alignment vertical="top" wrapText="1"/>
    </xf>
    <xf numFmtId="0" fontId="0" fillId="0" borderId="0" xfId="0"/>
    <xf numFmtId="0" fontId="0" fillId="0" borderId="0" xfId="0" applyNumberFormat="1"/>
    <xf numFmtId="0" fontId="0" fillId="0" borderId="0" xfId="0"/>
    <xf numFmtId="43" fontId="0" fillId="0" borderId="0" xfId="2" applyFont="1"/>
    <xf numFmtId="164" fontId="0" fillId="0" borderId="0" xfId="3" applyNumberFormat="1" applyFont="1"/>
    <xf numFmtId="0" fontId="3" fillId="0" borderId="0" xfId="1"/>
    <xf numFmtId="0" fontId="4" fillId="0" borderId="0" xfId="0" applyFont="1"/>
    <xf numFmtId="0" fontId="0" fillId="0" borderId="0" xfId="0"/>
    <xf numFmtId="0" fontId="4" fillId="0" borderId="0" xfId="0" applyFont="1"/>
    <xf numFmtId="43" fontId="6" fillId="0" borderId="0" xfId="2" applyFont="1"/>
    <xf numFmtId="9" fontId="0" fillId="0" borderId="0" xfId="3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iny.cc/mrwastrohr" TargetMode="External"/><Relationship Id="rId117" Type="http://schemas.openxmlformats.org/officeDocument/2006/relationships/hyperlink" Target="http://tiny.cc/mrwsgq" TargetMode="External"/><Relationship Id="rId21" Type="http://schemas.openxmlformats.org/officeDocument/2006/relationships/hyperlink" Target="http://tiny.cc/mrwastrohr" TargetMode="External"/><Relationship Id="rId42" Type="http://schemas.openxmlformats.org/officeDocument/2006/relationships/hyperlink" Target="http://tiny.cc/mrwbbt1" TargetMode="External"/><Relationship Id="rId47" Type="http://schemas.openxmlformats.org/officeDocument/2006/relationships/hyperlink" Target="http://tiny.cc/mrwbbt1" TargetMode="External"/><Relationship Id="rId63" Type="http://schemas.openxmlformats.org/officeDocument/2006/relationships/hyperlink" Target="http://tiny.cc/mrwbbt1" TargetMode="External"/><Relationship Id="rId68" Type="http://schemas.openxmlformats.org/officeDocument/2006/relationships/hyperlink" Target="http://tiny.cc/mrwbbt1" TargetMode="External"/><Relationship Id="rId84" Type="http://schemas.openxmlformats.org/officeDocument/2006/relationships/hyperlink" Target="http://tiny.cc/mrwsgq" TargetMode="External"/><Relationship Id="rId89" Type="http://schemas.openxmlformats.org/officeDocument/2006/relationships/hyperlink" Target="http://tiny.cc/mrwsgq" TargetMode="External"/><Relationship Id="rId112" Type="http://schemas.openxmlformats.org/officeDocument/2006/relationships/hyperlink" Target="http://tiny.cc/mrwsgq" TargetMode="External"/><Relationship Id="rId16" Type="http://schemas.openxmlformats.org/officeDocument/2006/relationships/hyperlink" Target="http://tiny.cc/mrw20210507" TargetMode="External"/><Relationship Id="rId107" Type="http://schemas.openxmlformats.org/officeDocument/2006/relationships/hyperlink" Target="http://tiny.cc/mrwsgq" TargetMode="External"/><Relationship Id="rId11" Type="http://schemas.openxmlformats.org/officeDocument/2006/relationships/hyperlink" Target="http://tiny.cc/mrw20210507" TargetMode="External"/><Relationship Id="rId32" Type="http://schemas.openxmlformats.org/officeDocument/2006/relationships/hyperlink" Target="http://tiny.cc/mrwastrohr" TargetMode="External"/><Relationship Id="rId37" Type="http://schemas.openxmlformats.org/officeDocument/2006/relationships/hyperlink" Target="http://tiny.cc/mrwbbt1" TargetMode="External"/><Relationship Id="rId53" Type="http://schemas.openxmlformats.org/officeDocument/2006/relationships/hyperlink" Target="http://tiny.cc/mrwbbt1" TargetMode="External"/><Relationship Id="rId58" Type="http://schemas.openxmlformats.org/officeDocument/2006/relationships/hyperlink" Target="http://tiny.cc/mrwbbt1" TargetMode="External"/><Relationship Id="rId74" Type="http://schemas.openxmlformats.org/officeDocument/2006/relationships/hyperlink" Target="http://tiny.cc/mrwbbt1" TargetMode="External"/><Relationship Id="rId79" Type="http://schemas.openxmlformats.org/officeDocument/2006/relationships/hyperlink" Target="http://tiny.cc/mrwbbt1" TargetMode="External"/><Relationship Id="rId102" Type="http://schemas.openxmlformats.org/officeDocument/2006/relationships/hyperlink" Target="http://tiny.cc/mrwsgq" TargetMode="External"/><Relationship Id="rId123" Type="http://schemas.openxmlformats.org/officeDocument/2006/relationships/hyperlink" Target="http://tiny.cc/mrwsgq" TargetMode="External"/><Relationship Id="rId5" Type="http://schemas.openxmlformats.org/officeDocument/2006/relationships/hyperlink" Target="http://tiny.cc/mrw20210507" TargetMode="External"/><Relationship Id="rId90" Type="http://schemas.openxmlformats.org/officeDocument/2006/relationships/hyperlink" Target="http://tiny.cc/mrwsgq" TargetMode="External"/><Relationship Id="rId95" Type="http://schemas.openxmlformats.org/officeDocument/2006/relationships/hyperlink" Target="http://tiny.cc/mrwsgq" TargetMode="External"/><Relationship Id="rId22" Type="http://schemas.openxmlformats.org/officeDocument/2006/relationships/hyperlink" Target="http://tiny.cc/mrwastrohr" TargetMode="External"/><Relationship Id="rId27" Type="http://schemas.openxmlformats.org/officeDocument/2006/relationships/hyperlink" Target="http://tiny.cc/mrwastrohr" TargetMode="External"/><Relationship Id="rId43" Type="http://schemas.openxmlformats.org/officeDocument/2006/relationships/hyperlink" Target="http://tiny.cc/mrwbbt1" TargetMode="External"/><Relationship Id="rId48" Type="http://schemas.openxmlformats.org/officeDocument/2006/relationships/hyperlink" Target="http://tiny.cc/mrwbbt1" TargetMode="External"/><Relationship Id="rId64" Type="http://schemas.openxmlformats.org/officeDocument/2006/relationships/hyperlink" Target="http://tiny.cc/mrwbbt1" TargetMode="External"/><Relationship Id="rId69" Type="http://schemas.openxmlformats.org/officeDocument/2006/relationships/hyperlink" Target="http://tiny.cc/mrwbbt1" TargetMode="External"/><Relationship Id="rId113" Type="http://schemas.openxmlformats.org/officeDocument/2006/relationships/hyperlink" Target="http://tiny.cc/mrwsgq" TargetMode="External"/><Relationship Id="rId118" Type="http://schemas.openxmlformats.org/officeDocument/2006/relationships/hyperlink" Target="http://tiny.cc/mrwsgq" TargetMode="External"/><Relationship Id="rId80" Type="http://schemas.openxmlformats.org/officeDocument/2006/relationships/hyperlink" Target="http://tiny.cc/mrwbbt1" TargetMode="External"/><Relationship Id="rId85" Type="http://schemas.openxmlformats.org/officeDocument/2006/relationships/hyperlink" Target="http://tiny.cc/mrwsgq" TargetMode="External"/><Relationship Id="rId12" Type="http://schemas.openxmlformats.org/officeDocument/2006/relationships/hyperlink" Target="http://tiny.cc/mrw20210507" TargetMode="External"/><Relationship Id="rId17" Type="http://schemas.openxmlformats.org/officeDocument/2006/relationships/hyperlink" Target="http://tiny.cc/mrw20210507" TargetMode="External"/><Relationship Id="rId33" Type="http://schemas.openxmlformats.org/officeDocument/2006/relationships/hyperlink" Target="http://tiny.cc/lcossq" TargetMode="External"/><Relationship Id="rId38" Type="http://schemas.openxmlformats.org/officeDocument/2006/relationships/hyperlink" Target="http://tiny.cc/mrwsgq" TargetMode="External"/><Relationship Id="rId59" Type="http://schemas.openxmlformats.org/officeDocument/2006/relationships/hyperlink" Target="http://tiny.cc/mrwbbt1" TargetMode="External"/><Relationship Id="rId103" Type="http://schemas.openxmlformats.org/officeDocument/2006/relationships/hyperlink" Target="http://tiny.cc/mrwsgq" TargetMode="External"/><Relationship Id="rId108" Type="http://schemas.openxmlformats.org/officeDocument/2006/relationships/hyperlink" Target="http://tiny.cc/mrwsgq" TargetMode="External"/><Relationship Id="rId124" Type="http://schemas.openxmlformats.org/officeDocument/2006/relationships/hyperlink" Target="http://tiny.cc/mrwsgq" TargetMode="External"/><Relationship Id="rId54" Type="http://schemas.openxmlformats.org/officeDocument/2006/relationships/hyperlink" Target="http://tiny.cc/mrwbbt1" TargetMode="External"/><Relationship Id="rId70" Type="http://schemas.openxmlformats.org/officeDocument/2006/relationships/hyperlink" Target="http://tiny.cc/mrwbbt1" TargetMode="External"/><Relationship Id="rId75" Type="http://schemas.openxmlformats.org/officeDocument/2006/relationships/hyperlink" Target="http://tiny.cc/mrwbbt1" TargetMode="External"/><Relationship Id="rId91" Type="http://schemas.openxmlformats.org/officeDocument/2006/relationships/hyperlink" Target="http://tiny.cc/mrwsgq" TargetMode="External"/><Relationship Id="rId96" Type="http://schemas.openxmlformats.org/officeDocument/2006/relationships/hyperlink" Target="http://tiny.cc/mrwsgq" TargetMode="External"/><Relationship Id="rId1" Type="http://schemas.openxmlformats.org/officeDocument/2006/relationships/hyperlink" Target="http://tiny.cc/mrw20210507" TargetMode="External"/><Relationship Id="rId6" Type="http://schemas.openxmlformats.org/officeDocument/2006/relationships/hyperlink" Target="http://tiny.cc/mrwastrohr" TargetMode="External"/><Relationship Id="rId23" Type="http://schemas.openxmlformats.org/officeDocument/2006/relationships/hyperlink" Target="http://tiny.cc/mrwastrohr" TargetMode="External"/><Relationship Id="rId28" Type="http://schemas.openxmlformats.org/officeDocument/2006/relationships/hyperlink" Target="http://tiny.cc/mrwastrohr" TargetMode="External"/><Relationship Id="rId49" Type="http://schemas.openxmlformats.org/officeDocument/2006/relationships/hyperlink" Target="http://tiny.cc/mrwbbt1" TargetMode="External"/><Relationship Id="rId114" Type="http://schemas.openxmlformats.org/officeDocument/2006/relationships/hyperlink" Target="http://tiny.cc/mrwsgq" TargetMode="External"/><Relationship Id="rId119" Type="http://schemas.openxmlformats.org/officeDocument/2006/relationships/hyperlink" Target="http://tiny.cc/mrwsgq" TargetMode="External"/><Relationship Id="rId44" Type="http://schemas.openxmlformats.org/officeDocument/2006/relationships/hyperlink" Target="http://tiny.cc/mrwbbt1" TargetMode="External"/><Relationship Id="rId60" Type="http://schemas.openxmlformats.org/officeDocument/2006/relationships/hyperlink" Target="http://tiny.cc/mrwbbt1" TargetMode="External"/><Relationship Id="rId65" Type="http://schemas.openxmlformats.org/officeDocument/2006/relationships/hyperlink" Target="http://tiny.cc/mrwbbt1" TargetMode="External"/><Relationship Id="rId81" Type="http://schemas.openxmlformats.org/officeDocument/2006/relationships/hyperlink" Target="http://tiny.cc/mrwbbt1" TargetMode="External"/><Relationship Id="rId86" Type="http://schemas.openxmlformats.org/officeDocument/2006/relationships/hyperlink" Target="http://tiny.cc/mrwsgq" TargetMode="External"/><Relationship Id="rId13" Type="http://schemas.openxmlformats.org/officeDocument/2006/relationships/hyperlink" Target="http://tiny.cc/mrw20210507" TargetMode="External"/><Relationship Id="rId18" Type="http://schemas.openxmlformats.org/officeDocument/2006/relationships/hyperlink" Target="http://tiny.cc/mrw20210507" TargetMode="External"/><Relationship Id="rId39" Type="http://schemas.openxmlformats.org/officeDocument/2006/relationships/hyperlink" Target="http://tiny.cc/mrwbbt1" TargetMode="External"/><Relationship Id="rId109" Type="http://schemas.openxmlformats.org/officeDocument/2006/relationships/hyperlink" Target="http://tiny.cc/mrwsgq" TargetMode="External"/><Relationship Id="rId34" Type="http://schemas.openxmlformats.org/officeDocument/2006/relationships/hyperlink" Target="http://tiny.cc/lcossq" TargetMode="External"/><Relationship Id="rId50" Type="http://schemas.openxmlformats.org/officeDocument/2006/relationships/hyperlink" Target="http://tiny.cc/mrwbbt1" TargetMode="External"/><Relationship Id="rId55" Type="http://schemas.openxmlformats.org/officeDocument/2006/relationships/hyperlink" Target="http://tiny.cc/mrwbbt1" TargetMode="External"/><Relationship Id="rId76" Type="http://schemas.openxmlformats.org/officeDocument/2006/relationships/hyperlink" Target="http://tiny.cc/mrwbbt1" TargetMode="External"/><Relationship Id="rId97" Type="http://schemas.openxmlformats.org/officeDocument/2006/relationships/hyperlink" Target="http://tiny.cc/mrwsgq" TargetMode="External"/><Relationship Id="rId104" Type="http://schemas.openxmlformats.org/officeDocument/2006/relationships/hyperlink" Target="http://tiny.cc/mrwsgq" TargetMode="External"/><Relationship Id="rId120" Type="http://schemas.openxmlformats.org/officeDocument/2006/relationships/hyperlink" Target="http://tiny.cc/mrwsgq" TargetMode="External"/><Relationship Id="rId125" Type="http://schemas.openxmlformats.org/officeDocument/2006/relationships/hyperlink" Target="http://tiny.cc/mrwsgq" TargetMode="External"/><Relationship Id="rId7" Type="http://schemas.openxmlformats.org/officeDocument/2006/relationships/hyperlink" Target="http://tiny.cc/mrw20210507" TargetMode="External"/><Relationship Id="rId71" Type="http://schemas.openxmlformats.org/officeDocument/2006/relationships/hyperlink" Target="http://tiny.cc/mrwbbt1" TargetMode="External"/><Relationship Id="rId92" Type="http://schemas.openxmlformats.org/officeDocument/2006/relationships/hyperlink" Target="http://tiny.cc/mrwsgq" TargetMode="External"/><Relationship Id="rId2" Type="http://schemas.openxmlformats.org/officeDocument/2006/relationships/hyperlink" Target="http://tiny.cc/mrw20210507" TargetMode="External"/><Relationship Id="rId29" Type="http://schemas.openxmlformats.org/officeDocument/2006/relationships/hyperlink" Target="http://tiny.cc/mrwastrohr" TargetMode="External"/><Relationship Id="rId24" Type="http://schemas.openxmlformats.org/officeDocument/2006/relationships/hyperlink" Target="http://tiny.cc/mrwastrohr" TargetMode="External"/><Relationship Id="rId40" Type="http://schemas.openxmlformats.org/officeDocument/2006/relationships/hyperlink" Target="http://tiny.cc/mrwbbt1" TargetMode="External"/><Relationship Id="rId45" Type="http://schemas.openxmlformats.org/officeDocument/2006/relationships/hyperlink" Target="http://tiny.cc/mrwbbt1" TargetMode="External"/><Relationship Id="rId66" Type="http://schemas.openxmlformats.org/officeDocument/2006/relationships/hyperlink" Target="http://tiny.cc/mrwbbt1" TargetMode="External"/><Relationship Id="rId87" Type="http://schemas.openxmlformats.org/officeDocument/2006/relationships/hyperlink" Target="http://tiny.cc/mrwsgq" TargetMode="External"/><Relationship Id="rId110" Type="http://schemas.openxmlformats.org/officeDocument/2006/relationships/hyperlink" Target="http://tiny.cc/mrwsgq" TargetMode="External"/><Relationship Id="rId115" Type="http://schemas.openxmlformats.org/officeDocument/2006/relationships/hyperlink" Target="http://tiny.cc/mrwsgq" TargetMode="External"/><Relationship Id="rId61" Type="http://schemas.openxmlformats.org/officeDocument/2006/relationships/hyperlink" Target="http://tiny.cc/mrwbbt1" TargetMode="External"/><Relationship Id="rId82" Type="http://schemas.openxmlformats.org/officeDocument/2006/relationships/hyperlink" Target="http://tiny.cc/mrwbbt1" TargetMode="External"/><Relationship Id="rId19" Type="http://schemas.openxmlformats.org/officeDocument/2006/relationships/hyperlink" Target="http://tiny.cc/mrw20210507" TargetMode="External"/><Relationship Id="rId14" Type="http://schemas.openxmlformats.org/officeDocument/2006/relationships/hyperlink" Target="http://tiny.cc/mrw20210507" TargetMode="External"/><Relationship Id="rId30" Type="http://schemas.openxmlformats.org/officeDocument/2006/relationships/hyperlink" Target="http://tiny.cc/mrwastrohr" TargetMode="External"/><Relationship Id="rId35" Type="http://schemas.openxmlformats.org/officeDocument/2006/relationships/hyperlink" Target="http://tiny.cc/mrw20220208" TargetMode="External"/><Relationship Id="rId56" Type="http://schemas.openxmlformats.org/officeDocument/2006/relationships/hyperlink" Target="http://tiny.cc/mrwbbt1" TargetMode="External"/><Relationship Id="rId77" Type="http://schemas.openxmlformats.org/officeDocument/2006/relationships/hyperlink" Target="http://tiny.cc/mrwbbt1" TargetMode="External"/><Relationship Id="rId100" Type="http://schemas.openxmlformats.org/officeDocument/2006/relationships/hyperlink" Target="http://tiny.cc/mrwsgq" TargetMode="External"/><Relationship Id="rId105" Type="http://schemas.openxmlformats.org/officeDocument/2006/relationships/hyperlink" Target="http://tiny.cc/mrwsgq" TargetMode="External"/><Relationship Id="rId126" Type="http://schemas.openxmlformats.org/officeDocument/2006/relationships/hyperlink" Target="http://tiny.cc/mrwsgq" TargetMode="External"/><Relationship Id="rId8" Type="http://schemas.openxmlformats.org/officeDocument/2006/relationships/hyperlink" Target="http://tiny.cc/mrw20210507" TargetMode="External"/><Relationship Id="rId51" Type="http://schemas.openxmlformats.org/officeDocument/2006/relationships/hyperlink" Target="http://tiny.cc/mrwbbt1" TargetMode="External"/><Relationship Id="rId72" Type="http://schemas.openxmlformats.org/officeDocument/2006/relationships/hyperlink" Target="http://tiny.cc/mrwbbt1" TargetMode="External"/><Relationship Id="rId93" Type="http://schemas.openxmlformats.org/officeDocument/2006/relationships/hyperlink" Target="http://tiny.cc/mrwsgq" TargetMode="External"/><Relationship Id="rId98" Type="http://schemas.openxmlformats.org/officeDocument/2006/relationships/hyperlink" Target="http://tiny.cc/mrwsgq" TargetMode="External"/><Relationship Id="rId121" Type="http://schemas.openxmlformats.org/officeDocument/2006/relationships/hyperlink" Target="http://tiny.cc/mrwsgq" TargetMode="External"/><Relationship Id="rId3" Type="http://schemas.openxmlformats.org/officeDocument/2006/relationships/hyperlink" Target="http://tiny.cc/mrwastrohr" TargetMode="External"/><Relationship Id="rId25" Type="http://schemas.openxmlformats.org/officeDocument/2006/relationships/hyperlink" Target="http://tiny.cc/mrwastrohr" TargetMode="External"/><Relationship Id="rId46" Type="http://schemas.openxmlformats.org/officeDocument/2006/relationships/hyperlink" Target="http://tiny.cc/mrwbbt1" TargetMode="External"/><Relationship Id="rId67" Type="http://schemas.openxmlformats.org/officeDocument/2006/relationships/hyperlink" Target="http://tiny.cc/mrwbbt1" TargetMode="External"/><Relationship Id="rId116" Type="http://schemas.openxmlformats.org/officeDocument/2006/relationships/hyperlink" Target="http://tiny.cc/mrwsgq" TargetMode="External"/><Relationship Id="rId20" Type="http://schemas.openxmlformats.org/officeDocument/2006/relationships/hyperlink" Target="http://tiny.cc/mrwastrohr" TargetMode="External"/><Relationship Id="rId41" Type="http://schemas.openxmlformats.org/officeDocument/2006/relationships/hyperlink" Target="http://tiny.cc/mrwbbt1" TargetMode="External"/><Relationship Id="rId62" Type="http://schemas.openxmlformats.org/officeDocument/2006/relationships/hyperlink" Target="http://tiny.cc/mrwbbt1" TargetMode="External"/><Relationship Id="rId83" Type="http://schemas.openxmlformats.org/officeDocument/2006/relationships/hyperlink" Target="http://tiny.cc/mrwsgq" TargetMode="External"/><Relationship Id="rId88" Type="http://schemas.openxmlformats.org/officeDocument/2006/relationships/hyperlink" Target="http://tiny.cc/mrwsgq" TargetMode="External"/><Relationship Id="rId111" Type="http://schemas.openxmlformats.org/officeDocument/2006/relationships/hyperlink" Target="http://tiny.cc/mrwsgq" TargetMode="External"/><Relationship Id="rId15" Type="http://schemas.openxmlformats.org/officeDocument/2006/relationships/hyperlink" Target="http://tiny.cc/mrw20210507" TargetMode="External"/><Relationship Id="rId36" Type="http://schemas.openxmlformats.org/officeDocument/2006/relationships/hyperlink" Target="http://tiny.cc/mrw20220208" TargetMode="External"/><Relationship Id="rId57" Type="http://schemas.openxmlformats.org/officeDocument/2006/relationships/hyperlink" Target="http://tiny.cc/mrwbbt1" TargetMode="External"/><Relationship Id="rId106" Type="http://schemas.openxmlformats.org/officeDocument/2006/relationships/hyperlink" Target="http://tiny.cc/mrwsgq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://tiny.cc/mrw20210507" TargetMode="External"/><Relationship Id="rId31" Type="http://schemas.openxmlformats.org/officeDocument/2006/relationships/hyperlink" Target="http://tiny.cc/mrwastrohr" TargetMode="External"/><Relationship Id="rId52" Type="http://schemas.openxmlformats.org/officeDocument/2006/relationships/hyperlink" Target="http://tiny.cc/mrwbbt1" TargetMode="External"/><Relationship Id="rId73" Type="http://schemas.openxmlformats.org/officeDocument/2006/relationships/hyperlink" Target="http://tiny.cc/mrwbbt1" TargetMode="External"/><Relationship Id="rId78" Type="http://schemas.openxmlformats.org/officeDocument/2006/relationships/hyperlink" Target="http://tiny.cc/mrwbbt1" TargetMode="External"/><Relationship Id="rId94" Type="http://schemas.openxmlformats.org/officeDocument/2006/relationships/hyperlink" Target="http://tiny.cc/mrwsgq" TargetMode="External"/><Relationship Id="rId99" Type="http://schemas.openxmlformats.org/officeDocument/2006/relationships/hyperlink" Target="http://tiny.cc/mrwsgq" TargetMode="External"/><Relationship Id="rId101" Type="http://schemas.openxmlformats.org/officeDocument/2006/relationships/hyperlink" Target="http://tiny.cc/mrwsgq" TargetMode="External"/><Relationship Id="rId122" Type="http://schemas.openxmlformats.org/officeDocument/2006/relationships/hyperlink" Target="http://tiny.cc/mrwsgq" TargetMode="External"/><Relationship Id="rId4" Type="http://schemas.openxmlformats.org/officeDocument/2006/relationships/hyperlink" Target="http://tiny.cc/mrwastrohr" TargetMode="External"/><Relationship Id="rId9" Type="http://schemas.openxmlformats.org/officeDocument/2006/relationships/hyperlink" Target="http://tiny.cc/mrw2021050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0B2B-E964-45E4-BCEE-47188B119C09}">
  <dimension ref="A1:B11"/>
  <sheetViews>
    <sheetView zoomScale="220" zoomScaleNormal="220" workbookViewId="0">
      <selection activeCell="E20" sqref="E20"/>
    </sheetView>
  </sheetViews>
  <sheetFormatPr defaultRowHeight="14.5" x14ac:dyDescent="0.35"/>
  <sheetData>
    <row r="1" spans="1:2" x14ac:dyDescent="0.35">
      <c r="A1">
        <v>1</v>
      </c>
      <c r="B1" t="s">
        <v>245</v>
      </c>
    </row>
    <row r="2" spans="1:2" s="3" customFormat="1" x14ac:dyDescent="0.35">
      <c r="B2" s="3" t="s">
        <v>240</v>
      </c>
    </row>
    <row r="3" spans="1:2" s="3" customFormat="1" x14ac:dyDescent="0.35">
      <c r="B3" s="3" t="s">
        <v>241</v>
      </c>
    </row>
    <row r="4" spans="1:2" s="3" customFormat="1" x14ac:dyDescent="0.35">
      <c r="B4" s="3" t="s">
        <v>242</v>
      </c>
    </row>
    <row r="5" spans="1:2" s="5" customFormat="1" x14ac:dyDescent="0.35">
      <c r="A5" s="5">
        <v>2</v>
      </c>
      <c r="B5" s="5" t="s">
        <v>244</v>
      </c>
    </row>
    <row r="6" spans="1:2" s="5" customFormat="1" x14ac:dyDescent="0.35">
      <c r="A6" s="5">
        <v>3</v>
      </c>
      <c r="B6" s="5" t="s">
        <v>246</v>
      </c>
    </row>
    <row r="7" spans="1:2" x14ac:dyDescent="0.35">
      <c r="A7">
        <v>4</v>
      </c>
      <c r="B7" t="s">
        <v>283</v>
      </c>
    </row>
    <row r="8" spans="1:2" x14ac:dyDescent="0.35">
      <c r="A8">
        <v>5</v>
      </c>
      <c r="B8" t="s">
        <v>284</v>
      </c>
    </row>
    <row r="9" spans="1:2" x14ac:dyDescent="0.35">
      <c r="A9">
        <v>6</v>
      </c>
      <c r="B9" t="s">
        <v>285</v>
      </c>
    </row>
    <row r="10" spans="1:2" x14ac:dyDescent="0.35">
      <c r="A10">
        <v>7</v>
      </c>
      <c r="B10" t="s">
        <v>286</v>
      </c>
    </row>
    <row r="11" spans="1:2" x14ac:dyDescent="0.35">
      <c r="A11">
        <v>8</v>
      </c>
      <c r="B11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E1" workbookViewId="0">
      <selection activeCell="L2" sqref="L2"/>
    </sheetView>
  </sheetViews>
  <sheetFormatPr defaultRowHeight="14.5" x14ac:dyDescent="0.35"/>
  <cols>
    <col min="1" max="1" width="29.81640625" customWidth="1"/>
    <col min="2" max="2" width="7.7265625" customWidth="1"/>
    <col min="3" max="3" width="19.54296875" bestFit="1" customWidth="1"/>
    <col min="4" max="4" width="24.453125" bestFit="1" customWidth="1"/>
    <col min="5" max="5" width="19.81640625" bestFit="1" customWidth="1"/>
    <col min="6" max="6" width="38.26953125" bestFit="1" customWidth="1"/>
    <col min="7" max="7" width="30.26953125" bestFit="1" customWidth="1"/>
    <col min="8" max="8" width="15.7265625" bestFit="1" customWidth="1"/>
  </cols>
  <sheetData>
    <row r="1" spans="1:12" x14ac:dyDescent="0.35">
      <c r="A1" s="9" t="s">
        <v>291</v>
      </c>
      <c r="B1" s="9" t="s">
        <v>0</v>
      </c>
      <c r="C1" s="11" t="s">
        <v>233</v>
      </c>
      <c r="D1" s="11" t="s">
        <v>234</v>
      </c>
      <c r="E1" s="11" t="s">
        <v>235</v>
      </c>
      <c r="F1" s="11" t="s">
        <v>236</v>
      </c>
      <c r="G1" s="11" t="s">
        <v>237</v>
      </c>
      <c r="H1" s="11" t="s">
        <v>292</v>
      </c>
      <c r="I1" s="11" t="s">
        <v>293</v>
      </c>
      <c r="J1" s="11" t="s">
        <v>294</v>
      </c>
      <c r="K1" s="11" t="s">
        <v>295</v>
      </c>
      <c r="L1" s="11" t="s">
        <v>296</v>
      </c>
    </row>
    <row r="2" spans="1:12" s="10" customFormat="1" x14ac:dyDescent="0.35">
      <c r="A2" s="4">
        <v>62290</v>
      </c>
      <c r="B2" s="10" t="s">
        <v>307</v>
      </c>
      <c r="C2" s="4">
        <v>9.6</v>
      </c>
      <c r="D2" s="4">
        <v>9.5</v>
      </c>
      <c r="E2" s="4">
        <v>23</v>
      </c>
      <c r="F2" s="4">
        <v>11</v>
      </c>
      <c r="G2" s="4">
        <v>11</v>
      </c>
      <c r="H2" s="4">
        <v>4</v>
      </c>
      <c r="I2" s="4">
        <v>8</v>
      </c>
      <c r="J2" s="4">
        <v>5.5</v>
      </c>
      <c r="K2" s="4">
        <v>100</v>
      </c>
      <c r="L2" s="4">
        <v>11.7</v>
      </c>
    </row>
    <row r="3" spans="1:12" s="10" customFormat="1" x14ac:dyDescent="0.35">
      <c r="A3" s="4">
        <v>35449</v>
      </c>
      <c r="B3" s="10" t="s">
        <v>2</v>
      </c>
      <c r="C3" s="4">
        <v>7.8</v>
      </c>
      <c r="D3" s="4">
        <v>8.3000000000000007</v>
      </c>
      <c r="E3" s="4">
        <v>21</v>
      </c>
      <c r="F3" s="4">
        <v>9.5</v>
      </c>
      <c r="G3" s="4">
        <v>10</v>
      </c>
      <c r="H3" s="4">
        <v>4</v>
      </c>
      <c r="I3" s="4">
        <v>8</v>
      </c>
      <c r="J3" s="4">
        <v>5</v>
      </c>
      <c r="K3" s="4">
        <v>100</v>
      </c>
      <c r="L3" s="4">
        <v>11.8</v>
      </c>
    </row>
    <row r="4" spans="1:12" s="10" customFormat="1" x14ac:dyDescent="0.35">
      <c r="A4" s="4">
        <v>34518</v>
      </c>
      <c r="B4" s="10" t="s">
        <v>243</v>
      </c>
      <c r="C4" s="4">
        <v>9.36</v>
      </c>
      <c r="D4" s="4">
        <v>9.3000000000000007</v>
      </c>
      <c r="E4" s="4">
        <v>23</v>
      </c>
      <c r="F4" s="4">
        <v>11</v>
      </c>
      <c r="G4" s="4">
        <v>11</v>
      </c>
      <c r="H4" s="4">
        <v>4.5</v>
      </c>
      <c r="I4" s="4">
        <v>8</v>
      </c>
      <c r="J4" s="4">
        <v>5</v>
      </c>
      <c r="K4" s="4">
        <v>100</v>
      </c>
      <c r="L4" s="4">
        <v>16.399999999999999</v>
      </c>
    </row>
    <row r="5" spans="1:12" s="10" customFormat="1" x14ac:dyDescent="0.35">
      <c r="A5" s="4">
        <v>28647</v>
      </c>
      <c r="B5" s="10" t="s">
        <v>4</v>
      </c>
      <c r="C5" s="4">
        <v>9.6</v>
      </c>
      <c r="D5" s="4">
        <v>9.3000000000000007</v>
      </c>
      <c r="E5" s="4">
        <v>23</v>
      </c>
      <c r="F5" s="4">
        <v>9.5</v>
      </c>
      <c r="G5" s="4">
        <v>10</v>
      </c>
      <c r="H5" s="4">
        <v>4.5</v>
      </c>
      <c r="I5" s="4">
        <v>9</v>
      </c>
      <c r="J5" s="4">
        <v>4.5</v>
      </c>
      <c r="K5" s="4">
        <v>100</v>
      </c>
      <c r="L5" s="4">
        <v>12.1</v>
      </c>
    </row>
    <row r="6" spans="1:12" s="10" customFormat="1" x14ac:dyDescent="0.35">
      <c r="A6" s="4">
        <v>28871</v>
      </c>
      <c r="B6" s="10" t="s">
        <v>298</v>
      </c>
      <c r="C6" s="4">
        <v>9.1999999999999993</v>
      </c>
      <c r="D6" s="4">
        <v>9.1999999999999993</v>
      </c>
      <c r="E6" s="4">
        <v>17</v>
      </c>
      <c r="F6" s="4">
        <v>9</v>
      </c>
      <c r="G6" s="4">
        <v>10</v>
      </c>
      <c r="H6" s="4">
        <v>0</v>
      </c>
      <c r="I6" s="4">
        <v>8.5</v>
      </c>
      <c r="J6" s="4">
        <v>0</v>
      </c>
      <c r="K6" s="4">
        <v>100</v>
      </c>
      <c r="L6" s="4">
        <v>14.8</v>
      </c>
    </row>
    <row r="7" spans="1:12" s="10" customFormat="1" x14ac:dyDescent="0.35">
      <c r="A7" s="4">
        <v>27182</v>
      </c>
      <c r="B7" s="10" t="s">
        <v>306</v>
      </c>
      <c r="C7" s="4">
        <v>9.1999999999999993</v>
      </c>
      <c r="D7" s="4">
        <v>0</v>
      </c>
      <c r="E7" s="4">
        <v>8</v>
      </c>
      <c r="F7" s="4">
        <v>8</v>
      </c>
      <c r="G7" s="4">
        <v>10</v>
      </c>
      <c r="H7" s="4">
        <v>4</v>
      </c>
      <c r="I7" s="4">
        <v>8</v>
      </c>
      <c r="J7" s="4">
        <v>0</v>
      </c>
      <c r="K7" s="4">
        <v>100</v>
      </c>
      <c r="L7" s="4">
        <v>0</v>
      </c>
    </row>
    <row r="8" spans="1:12" s="10" customFormat="1" x14ac:dyDescent="0.35">
      <c r="A8" s="4">
        <v>28115</v>
      </c>
      <c r="B8" s="10" t="s">
        <v>326</v>
      </c>
      <c r="C8" s="4">
        <v>9.1999999999999993</v>
      </c>
      <c r="D8" s="4">
        <v>9.1999999999999993</v>
      </c>
      <c r="E8" s="4">
        <v>18</v>
      </c>
      <c r="F8" s="4">
        <v>10</v>
      </c>
      <c r="G8" s="4">
        <v>9</v>
      </c>
      <c r="H8" s="4">
        <v>2.5</v>
      </c>
      <c r="I8" s="4">
        <v>6</v>
      </c>
      <c r="J8" s="4">
        <v>3.5</v>
      </c>
      <c r="K8" s="4">
        <v>100</v>
      </c>
      <c r="L8" s="4">
        <v>11.7</v>
      </c>
    </row>
    <row r="9" spans="1:12" s="10" customFormat="1" x14ac:dyDescent="0.35">
      <c r="A9" s="4">
        <v>28867</v>
      </c>
      <c r="B9" s="10" t="s">
        <v>304</v>
      </c>
      <c r="C9" s="4">
        <v>9.1999999999999993</v>
      </c>
      <c r="D9" s="4">
        <v>9.1999999999999993</v>
      </c>
      <c r="E9" s="4">
        <v>21</v>
      </c>
      <c r="F9" s="4">
        <v>4</v>
      </c>
      <c r="G9" s="4">
        <v>11</v>
      </c>
      <c r="H9" s="4">
        <v>4</v>
      </c>
      <c r="I9" s="4">
        <v>8</v>
      </c>
      <c r="J9" s="4">
        <v>5</v>
      </c>
      <c r="K9" s="4">
        <v>100</v>
      </c>
      <c r="L9" s="4">
        <v>11.1</v>
      </c>
    </row>
    <row r="10" spans="1:12" s="10" customFormat="1" x14ac:dyDescent="0.35">
      <c r="A10" s="4">
        <v>30727</v>
      </c>
      <c r="B10" s="10" t="s">
        <v>327</v>
      </c>
      <c r="C10" s="4">
        <v>9.1999999999999993</v>
      </c>
      <c r="D10" s="4">
        <v>7.8</v>
      </c>
      <c r="E10" s="4">
        <v>10</v>
      </c>
      <c r="F10" s="4">
        <v>0</v>
      </c>
      <c r="G10" s="4">
        <v>8</v>
      </c>
      <c r="H10" s="4">
        <v>0</v>
      </c>
      <c r="I10" s="4">
        <v>6</v>
      </c>
      <c r="J10" s="4">
        <v>3.5</v>
      </c>
      <c r="K10" s="4">
        <v>100</v>
      </c>
      <c r="L10" s="4">
        <v>11.5</v>
      </c>
    </row>
    <row r="11" spans="1:12" s="10" customFormat="1" x14ac:dyDescent="0.35">
      <c r="A11" s="4">
        <v>34574</v>
      </c>
      <c r="B11" s="10" t="s">
        <v>301</v>
      </c>
      <c r="C11" s="4">
        <v>0</v>
      </c>
      <c r="D11" s="4">
        <v>0</v>
      </c>
      <c r="E11" s="4">
        <v>23</v>
      </c>
      <c r="F11" s="4">
        <v>11</v>
      </c>
      <c r="G11" s="4">
        <v>8.5</v>
      </c>
      <c r="H11" s="4">
        <v>0</v>
      </c>
      <c r="I11" s="4">
        <v>7</v>
      </c>
      <c r="J11" s="4">
        <v>4.5</v>
      </c>
      <c r="K11" s="4">
        <v>100</v>
      </c>
      <c r="L11" s="4">
        <v>15</v>
      </c>
    </row>
    <row r="12" spans="1:12" s="10" customFormat="1" x14ac:dyDescent="0.35">
      <c r="A12" s="4">
        <v>30164</v>
      </c>
      <c r="B12" s="10" t="s">
        <v>303</v>
      </c>
      <c r="C12" s="4">
        <v>9.1999999999999993</v>
      </c>
      <c r="D12" s="4">
        <v>9.3000000000000007</v>
      </c>
      <c r="E12" s="4">
        <v>20</v>
      </c>
      <c r="F12" s="4">
        <v>11</v>
      </c>
      <c r="G12" s="4">
        <v>9.5</v>
      </c>
      <c r="H12" s="4">
        <v>4.5</v>
      </c>
      <c r="I12" s="4">
        <v>8</v>
      </c>
      <c r="J12" s="4">
        <v>4.5</v>
      </c>
      <c r="K12" s="4">
        <v>100</v>
      </c>
      <c r="L12" s="4">
        <v>11.1</v>
      </c>
    </row>
    <row r="13" spans="1:12" s="10" customFormat="1" x14ac:dyDescent="0.35">
      <c r="A13" s="4">
        <v>26353</v>
      </c>
      <c r="B13" s="10" t="s">
        <v>297</v>
      </c>
      <c r="C13" s="4">
        <v>7.8</v>
      </c>
      <c r="D13" s="4">
        <v>8.3000000000000007</v>
      </c>
      <c r="E13" s="4">
        <v>17</v>
      </c>
      <c r="F13" s="4">
        <v>11</v>
      </c>
      <c r="G13" s="4">
        <v>0</v>
      </c>
      <c r="H13" s="4">
        <v>4.5</v>
      </c>
      <c r="I13" s="4">
        <v>8</v>
      </c>
      <c r="J13" s="4">
        <v>5</v>
      </c>
      <c r="K13" s="4">
        <v>100</v>
      </c>
      <c r="L13" s="4">
        <v>12.1</v>
      </c>
    </row>
    <row r="14" spans="1:12" s="10" customFormat="1" x14ac:dyDescent="0.35">
      <c r="A14" s="4">
        <v>28803</v>
      </c>
      <c r="B14" s="10" t="s">
        <v>328</v>
      </c>
      <c r="C14" s="4">
        <v>9.2799999999999994</v>
      </c>
      <c r="D14" s="4">
        <v>9.3000000000000007</v>
      </c>
      <c r="E14" s="4">
        <v>13</v>
      </c>
      <c r="F14" s="4">
        <v>0</v>
      </c>
      <c r="G14" s="4">
        <v>8</v>
      </c>
      <c r="H14" s="4">
        <v>4</v>
      </c>
      <c r="I14" s="4">
        <v>6</v>
      </c>
      <c r="J14" s="4">
        <v>3.5</v>
      </c>
      <c r="K14" s="4">
        <v>100</v>
      </c>
      <c r="L14" s="4">
        <v>12.5</v>
      </c>
    </row>
    <row r="15" spans="1:12" s="10" customFormat="1" x14ac:dyDescent="0.35">
      <c r="A15" s="4">
        <v>34134</v>
      </c>
      <c r="B15" s="10" t="s">
        <v>4</v>
      </c>
      <c r="C15" s="4">
        <v>9.36</v>
      </c>
      <c r="D15" s="4">
        <v>9.3000000000000007</v>
      </c>
      <c r="E15" s="4">
        <v>21</v>
      </c>
      <c r="F15" s="4">
        <v>10</v>
      </c>
      <c r="G15" s="4">
        <v>11</v>
      </c>
      <c r="H15" s="4">
        <v>3.5</v>
      </c>
      <c r="I15" s="4">
        <v>8</v>
      </c>
      <c r="J15" s="4">
        <v>4.5</v>
      </c>
      <c r="K15" s="4">
        <v>100</v>
      </c>
      <c r="L15" s="4">
        <v>13.7</v>
      </c>
    </row>
    <row r="16" spans="1:12" s="10" customFormat="1" x14ac:dyDescent="0.35">
      <c r="A16" s="4">
        <v>31766</v>
      </c>
      <c r="B16" s="10" t="s">
        <v>300</v>
      </c>
      <c r="C16" s="4">
        <v>9.36</v>
      </c>
      <c r="D16" s="4">
        <v>9.1999999999999993</v>
      </c>
      <c r="E16" s="4">
        <v>19</v>
      </c>
      <c r="F16" s="4">
        <v>9</v>
      </c>
      <c r="G16" s="4">
        <v>11</v>
      </c>
      <c r="H16" s="4">
        <v>3.5</v>
      </c>
      <c r="I16" s="4">
        <v>8</v>
      </c>
      <c r="J16" s="4">
        <v>5</v>
      </c>
      <c r="K16" s="4">
        <v>100</v>
      </c>
      <c r="L16" s="4">
        <v>6.5</v>
      </c>
    </row>
    <row r="17" spans="1:12" s="10" customFormat="1" x14ac:dyDescent="0.35">
      <c r="A17" s="4">
        <v>33637</v>
      </c>
      <c r="B17" s="10" t="s">
        <v>329</v>
      </c>
      <c r="C17" s="4">
        <v>9.1999999999999993</v>
      </c>
      <c r="D17" s="4">
        <v>0</v>
      </c>
      <c r="E17" s="4">
        <v>0</v>
      </c>
      <c r="F17" s="4">
        <v>0</v>
      </c>
      <c r="G17" s="4">
        <v>9.5</v>
      </c>
      <c r="H17" s="4">
        <v>4</v>
      </c>
      <c r="I17" s="4">
        <v>8</v>
      </c>
      <c r="J17" s="4">
        <v>5</v>
      </c>
      <c r="K17" s="4">
        <v>100</v>
      </c>
      <c r="L17" s="4">
        <v>11.1</v>
      </c>
    </row>
    <row r="18" spans="1:12" s="10" customFormat="1" x14ac:dyDescent="0.35">
      <c r="A18" s="4">
        <v>44760</v>
      </c>
      <c r="B18" s="10" t="s">
        <v>243</v>
      </c>
      <c r="C18" s="4">
        <v>9.2799999999999994</v>
      </c>
      <c r="D18" s="4">
        <v>10</v>
      </c>
      <c r="E18" s="4">
        <v>23</v>
      </c>
      <c r="F18" s="4">
        <v>11</v>
      </c>
      <c r="G18" s="4">
        <v>10</v>
      </c>
      <c r="H18" s="4">
        <v>4.5</v>
      </c>
      <c r="I18" s="4">
        <v>8</v>
      </c>
      <c r="J18" s="4">
        <v>5.5</v>
      </c>
      <c r="K18" s="4">
        <v>100</v>
      </c>
      <c r="L18" s="4">
        <v>16.399999999999999</v>
      </c>
    </row>
    <row r="19" spans="1:12" s="10" customFormat="1" x14ac:dyDescent="0.35">
      <c r="A19" s="4">
        <v>31515</v>
      </c>
      <c r="B19" s="10" t="s">
        <v>330</v>
      </c>
      <c r="C19" s="4">
        <v>9.1999999999999993</v>
      </c>
      <c r="D19" s="4">
        <v>9.1999999999999993</v>
      </c>
      <c r="E19" s="4">
        <v>21</v>
      </c>
      <c r="F19" s="4">
        <v>11</v>
      </c>
      <c r="G19" s="4">
        <v>11</v>
      </c>
      <c r="H19" s="4">
        <v>4.5</v>
      </c>
      <c r="I19" s="4">
        <v>8</v>
      </c>
      <c r="J19" s="4">
        <v>5.5</v>
      </c>
      <c r="K19" s="4">
        <v>100</v>
      </c>
      <c r="L19" s="4">
        <v>17</v>
      </c>
    </row>
    <row r="20" spans="1:12" s="10" customFormat="1" x14ac:dyDescent="0.35">
      <c r="A20" s="4">
        <v>50295</v>
      </c>
      <c r="B20" s="10" t="s">
        <v>302</v>
      </c>
      <c r="C20" s="4">
        <v>10</v>
      </c>
      <c r="D20" s="4">
        <v>9.5</v>
      </c>
      <c r="E20" s="4">
        <v>21</v>
      </c>
      <c r="F20" s="4">
        <v>10</v>
      </c>
      <c r="G20" s="4">
        <v>10</v>
      </c>
      <c r="H20" s="4">
        <v>4</v>
      </c>
      <c r="I20" s="4">
        <v>8</v>
      </c>
      <c r="J20" s="4">
        <v>1.5</v>
      </c>
      <c r="K20" s="4">
        <v>100</v>
      </c>
      <c r="L20" s="4">
        <v>0</v>
      </c>
    </row>
    <row r="21" spans="1:12" s="10" customFormat="1" x14ac:dyDescent="0.35">
      <c r="A21" s="4">
        <v>34720</v>
      </c>
      <c r="B21" s="10" t="s">
        <v>331</v>
      </c>
      <c r="C21" s="4">
        <v>7.8</v>
      </c>
      <c r="D21" s="4">
        <v>8.3000000000000007</v>
      </c>
      <c r="E21" s="4">
        <v>22</v>
      </c>
      <c r="F21" s="4">
        <v>10.5</v>
      </c>
      <c r="G21" s="4">
        <v>11</v>
      </c>
      <c r="H21" s="4">
        <v>4</v>
      </c>
      <c r="I21" s="4">
        <v>8</v>
      </c>
      <c r="J21" s="4">
        <v>4.5</v>
      </c>
      <c r="K21" s="4">
        <v>100</v>
      </c>
      <c r="L21" s="4">
        <v>11.8</v>
      </c>
    </row>
    <row r="22" spans="1:12" s="10" customFormat="1" x14ac:dyDescent="0.35">
      <c r="A22" s="4">
        <v>24789</v>
      </c>
      <c r="B22" s="10" t="s">
        <v>332</v>
      </c>
      <c r="C22" s="4">
        <v>9.1999999999999993</v>
      </c>
      <c r="D22" s="4">
        <v>9.1999999999999993</v>
      </c>
      <c r="E22" s="4">
        <v>11</v>
      </c>
      <c r="F22" s="4">
        <v>5</v>
      </c>
      <c r="G22" s="4">
        <v>9</v>
      </c>
      <c r="H22" s="4">
        <v>3</v>
      </c>
      <c r="I22" s="4">
        <v>1</v>
      </c>
      <c r="J22" s="4">
        <v>1.5</v>
      </c>
      <c r="K22" s="4">
        <v>100</v>
      </c>
      <c r="L22" s="4">
        <v>11.5</v>
      </c>
    </row>
    <row r="23" spans="1:12" s="10" customFormat="1" x14ac:dyDescent="0.35">
      <c r="A23" s="4">
        <v>38178</v>
      </c>
      <c r="B23" s="10" t="s">
        <v>238</v>
      </c>
      <c r="C23" s="4">
        <v>9.1999999999999993</v>
      </c>
      <c r="D23" s="4">
        <v>9.1999999999999993</v>
      </c>
      <c r="E23" s="4">
        <v>23</v>
      </c>
      <c r="F23" s="4">
        <v>9</v>
      </c>
      <c r="G23" s="4">
        <v>11</v>
      </c>
      <c r="H23" s="4">
        <v>3.5</v>
      </c>
      <c r="I23" s="4">
        <v>8</v>
      </c>
      <c r="J23" s="4">
        <v>5</v>
      </c>
      <c r="K23" s="4">
        <v>100</v>
      </c>
      <c r="L23" s="4">
        <v>15</v>
      </c>
    </row>
    <row r="24" spans="1:12" s="10" customFormat="1" x14ac:dyDescent="0.35">
      <c r="A24" s="4">
        <v>32126</v>
      </c>
      <c r="B24" s="10" t="s">
        <v>305</v>
      </c>
      <c r="C24" s="4">
        <v>9.1999999999999993</v>
      </c>
      <c r="D24" s="4">
        <v>9.3000000000000007</v>
      </c>
      <c r="E24" s="4">
        <v>20</v>
      </c>
      <c r="F24" s="4">
        <v>10</v>
      </c>
      <c r="G24" s="4">
        <v>11</v>
      </c>
      <c r="H24" s="4">
        <v>0</v>
      </c>
      <c r="I24" s="4">
        <v>8</v>
      </c>
      <c r="J24" s="4">
        <v>4.5</v>
      </c>
      <c r="K24" s="4">
        <v>100</v>
      </c>
      <c r="L24" s="4">
        <v>11.5</v>
      </c>
    </row>
    <row r="25" spans="1:12" s="10" customFormat="1" x14ac:dyDescent="0.35">
      <c r="A25" s="4">
        <v>61537</v>
      </c>
      <c r="B25" s="10" t="s">
        <v>333</v>
      </c>
      <c r="C25" s="4">
        <v>9.6</v>
      </c>
      <c r="D25" s="4">
        <v>9.1999999999999993</v>
      </c>
      <c r="E25" s="4">
        <v>22</v>
      </c>
      <c r="F25" s="4">
        <v>10</v>
      </c>
      <c r="G25" s="4">
        <v>9</v>
      </c>
      <c r="H25" s="4">
        <v>4</v>
      </c>
      <c r="I25" s="4">
        <v>8</v>
      </c>
      <c r="J25" s="4">
        <v>5</v>
      </c>
      <c r="K25" s="4">
        <v>100</v>
      </c>
      <c r="L25" s="4">
        <v>6.5</v>
      </c>
    </row>
    <row r="26" spans="1:12" s="10" customFormat="1" x14ac:dyDescent="0.35">
      <c r="A26" s="4">
        <v>34359</v>
      </c>
      <c r="B26" s="10" t="s">
        <v>301</v>
      </c>
      <c r="C26" s="4">
        <v>9.1999999999999993</v>
      </c>
      <c r="D26" s="4">
        <v>8.3000000000000007</v>
      </c>
      <c r="E26" s="4">
        <v>21</v>
      </c>
      <c r="F26" s="4">
        <v>10</v>
      </c>
      <c r="G26" s="4">
        <v>8</v>
      </c>
      <c r="H26" s="4">
        <v>0</v>
      </c>
      <c r="I26" s="4">
        <v>8</v>
      </c>
      <c r="J26" s="4">
        <v>5</v>
      </c>
      <c r="K26" s="4">
        <v>100</v>
      </c>
      <c r="L26" s="4">
        <v>7</v>
      </c>
    </row>
    <row r="27" spans="1:12" s="10" customFormat="1" x14ac:dyDescent="0.35">
      <c r="A27" s="4">
        <v>34470</v>
      </c>
      <c r="B27" s="10" t="s">
        <v>301</v>
      </c>
      <c r="C27" s="4">
        <v>9.1999999999999993</v>
      </c>
      <c r="D27" s="4">
        <v>7.8</v>
      </c>
      <c r="E27" s="4">
        <v>17</v>
      </c>
      <c r="F27" s="4">
        <v>8</v>
      </c>
      <c r="G27" s="4">
        <v>11</v>
      </c>
      <c r="H27" s="4">
        <v>4</v>
      </c>
      <c r="I27" s="4">
        <v>6</v>
      </c>
      <c r="J27" s="4">
        <v>2.5</v>
      </c>
      <c r="K27" s="4">
        <v>100</v>
      </c>
      <c r="L27" s="4">
        <v>9.1999999999999993</v>
      </c>
    </row>
    <row r="28" spans="1:12" s="10" customFormat="1" x14ac:dyDescent="0.35">
      <c r="A28" s="4">
        <v>31480</v>
      </c>
      <c r="B28" s="10" t="s">
        <v>334</v>
      </c>
      <c r="C28" s="4">
        <v>7.8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100</v>
      </c>
      <c r="L28" s="4">
        <v>0</v>
      </c>
    </row>
    <row r="29" spans="1:12" s="10" customFormat="1" x14ac:dyDescent="0.35">
      <c r="A29" s="4">
        <v>34733</v>
      </c>
      <c r="B29" s="10" t="s">
        <v>335</v>
      </c>
      <c r="C29" s="4">
        <v>0</v>
      </c>
      <c r="D29" s="4">
        <v>5.5</v>
      </c>
      <c r="E29" s="4">
        <v>22</v>
      </c>
      <c r="F29" s="4">
        <v>0</v>
      </c>
      <c r="G29" s="4">
        <v>10</v>
      </c>
      <c r="H29" s="4">
        <v>0</v>
      </c>
      <c r="I29" s="4">
        <v>0</v>
      </c>
      <c r="J29" s="4">
        <v>0</v>
      </c>
      <c r="K29" s="4">
        <v>100</v>
      </c>
      <c r="L29" s="4">
        <v>0</v>
      </c>
    </row>
    <row r="30" spans="1:12" s="10" customFormat="1" x14ac:dyDescent="0.35">
      <c r="A30" s="4">
        <v>44475</v>
      </c>
      <c r="B30" s="10" t="s">
        <v>336</v>
      </c>
      <c r="C30" s="4">
        <v>9.1999999999999993</v>
      </c>
      <c r="D30" s="4">
        <v>7.8</v>
      </c>
      <c r="E30" s="4">
        <v>23</v>
      </c>
      <c r="F30" s="4">
        <v>11</v>
      </c>
      <c r="G30" s="4">
        <v>11</v>
      </c>
      <c r="H30" s="4">
        <v>0</v>
      </c>
      <c r="I30" s="4">
        <v>0</v>
      </c>
      <c r="J30" s="4">
        <v>0</v>
      </c>
      <c r="K30" s="4">
        <v>100</v>
      </c>
      <c r="L30" s="4">
        <v>0</v>
      </c>
    </row>
    <row r="31" spans="1:12" s="10" customFormat="1" x14ac:dyDescent="0.35">
      <c r="A31" s="4">
        <v>28771</v>
      </c>
      <c r="B31" s="10" t="s">
        <v>299</v>
      </c>
      <c r="C31" s="4">
        <v>7.8</v>
      </c>
      <c r="D31" s="4">
        <v>6.5</v>
      </c>
      <c r="E31" s="4">
        <v>3</v>
      </c>
      <c r="F31" s="4">
        <v>0</v>
      </c>
      <c r="G31" s="4">
        <v>11</v>
      </c>
      <c r="H31" s="4">
        <v>1.5</v>
      </c>
      <c r="I31" s="4">
        <v>0</v>
      </c>
      <c r="J31" s="4">
        <v>3.5</v>
      </c>
      <c r="K31" s="4">
        <v>100</v>
      </c>
      <c r="L31" s="4">
        <v>2.2000000000000002</v>
      </c>
    </row>
    <row r="32" spans="1:12" s="10" customFormat="1" x14ac:dyDescent="0.35">
      <c r="A32" s="4">
        <v>34439</v>
      </c>
      <c r="B32" s="10" t="s">
        <v>297</v>
      </c>
      <c r="C32" s="4">
        <v>9.36</v>
      </c>
      <c r="D32" s="4">
        <v>9.1999999999999993</v>
      </c>
      <c r="E32" s="4">
        <v>20</v>
      </c>
      <c r="F32" s="4">
        <v>11</v>
      </c>
      <c r="G32" s="4">
        <v>11</v>
      </c>
      <c r="H32" s="4">
        <v>0</v>
      </c>
      <c r="I32" s="4">
        <v>6</v>
      </c>
      <c r="J32" s="4">
        <v>5.5</v>
      </c>
      <c r="K32" s="4">
        <v>100</v>
      </c>
      <c r="L32" s="4">
        <v>7.1</v>
      </c>
    </row>
    <row r="33" spans="1:12" s="10" customFormat="1" x14ac:dyDescent="0.35">
      <c r="A33" s="4">
        <v>25820</v>
      </c>
      <c r="B33" s="10" t="s">
        <v>297</v>
      </c>
      <c r="C33" s="4">
        <v>9.1999999999999993</v>
      </c>
      <c r="D33" s="4">
        <v>9.3000000000000007</v>
      </c>
      <c r="E33" s="4">
        <v>15</v>
      </c>
      <c r="F33" s="4">
        <v>0</v>
      </c>
      <c r="G33" s="4">
        <v>11</v>
      </c>
      <c r="H33" s="4">
        <v>0</v>
      </c>
      <c r="I33" s="4">
        <v>8</v>
      </c>
      <c r="J33" s="4">
        <v>4.5</v>
      </c>
      <c r="K33" s="4">
        <v>100</v>
      </c>
      <c r="L33" s="4">
        <v>14.5</v>
      </c>
    </row>
    <row r="34" spans="1:12" s="10" customFormat="1" x14ac:dyDescent="0.35">
      <c r="A34" s="4">
        <v>39223</v>
      </c>
      <c r="B34" s="10" t="s">
        <v>303</v>
      </c>
      <c r="C34" s="4">
        <v>7.8</v>
      </c>
      <c r="D34" s="4">
        <v>9.1999999999999993</v>
      </c>
      <c r="E34" s="4">
        <v>21</v>
      </c>
      <c r="F34" s="4">
        <v>10</v>
      </c>
      <c r="G34" s="4">
        <v>11</v>
      </c>
      <c r="H34" s="4">
        <v>3</v>
      </c>
      <c r="I34" s="4">
        <v>6</v>
      </c>
      <c r="J34" s="4">
        <v>5</v>
      </c>
      <c r="K34" s="4">
        <v>100</v>
      </c>
      <c r="L34" s="4">
        <v>12.9</v>
      </c>
    </row>
    <row r="35" spans="1:12" s="10" customFormat="1" x14ac:dyDescent="0.35">
      <c r="A35" s="4">
        <v>57159</v>
      </c>
      <c r="B35" s="10" t="s">
        <v>337</v>
      </c>
      <c r="C35" s="4">
        <v>0</v>
      </c>
      <c r="D35" s="4">
        <v>9.3000000000000007</v>
      </c>
      <c r="E35" s="4">
        <v>20</v>
      </c>
      <c r="F35" s="4">
        <v>9</v>
      </c>
      <c r="G35" s="4">
        <v>11</v>
      </c>
      <c r="H35" s="4">
        <v>0</v>
      </c>
      <c r="I35" s="4">
        <v>0</v>
      </c>
      <c r="J35" s="4">
        <v>3.5</v>
      </c>
      <c r="K35" s="4">
        <v>100</v>
      </c>
      <c r="L35" s="4">
        <v>0</v>
      </c>
    </row>
    <row r="36" spans="1:12" s="10" customFormat="1" x14ac:dyDescent="0.35">
      <c r="A36" s="4">
        <v>20889</v>
      </c>
      <c r="B36" s="10" t="s">
        <v>338</v>
      </c>
      <c r="C36" s="4">
        <v>9.1999999999999993</v>
      </c>
      <c r="D36" s="4">
        <v>6.5</v>
      </c>
      <c r="E36" s="4">
        <v>9</v>
      </c>
      <c r="F36" s="4">
        <v>0</v>
      </c>
      <c r="G36" s="4">
        <v>11</v>
      </c>
      <c r="H36" s="4">
        <v>1</v>
      </c>
      <c r="I36" s="4">
        <v>7</v>
      </c>
      <c r="J36" s="4">
        <v>3</v>
      </c>
      <c r="K36" s="4">
        <v>100</v>
      </c>
      <c r="L36" s="4">
        <v>4</v>
      </c>
    </row>
    <row r="37" spans="1:12" s="10" customFormat="1" x14ac:dyDescent="0.35">
      <c r="A37" s="4">
        <v>56605</v>
      </c>
      <c r="B37" s="10" t="s">
        <v>337</v>
      </c>
      <c r="C37" s="4">
        <v>9.2799999999999994</v>
      </c>
      <c r="D37" s="4">
        <v>9.3000000000000007</v>
      </c>
      <c r="E37" s="4">
        <v>23</v>
      </c>
      <c r="F37" s="4">
        <v>0</v>
      </c>
      <c r="G37" s="4">
        <v>11</v>
      </c>
      <c r="H37" s="4">
        <v>0</v>
      </c>
      <c r="I37" s="4">
        <v>0</v>
      </c>
      <c r="J37" s="4">
        <v>0</v>
      </c>
      <c r="K37" s="4">
        <v>100</v>
      </c>
      <c r="L37" s="4">
        <v>0</v>
      </c>
    </row>
    <row r="38" spans="1:12" s="10" customFormat="1" x14ac:dyDescent="0.35">
      <c r="A38" s="4">
        <v>34412</v>
      </c>
      <c r="B38" s="10" t="s">
        <v>1</v>
      </c>
      <c r="C38" s="4">
        <v>9.1999999999999993</v>
      </c>
      <c r="D38" s="4">
        <v>8.3000000000000007</v>
      </c>
      <c r="E38" s="4">
        <v>23</v>
      </c>
      <c r="F38" s="4">
        <v>8</v>
      </c>
      <c r="G38" s="4">
        <v>11</v>
      </c>
      <c r="H38" s="4">
        <v>0</v>
      </c>
      <c r="I38" s="4">
        <v>7</v>
      </c>
      <c r="J38" s="4">
        <v>4.5</v>
      </c>
      <c r="K38" s="4">
        <v>100</v>
      </c>
      <c r="L38" s="4">
        <v>14.8</v>
      </c>
    </row>
    <row r="39" spans="1:12" s="10" customFormat="1" x14ac:dyDescent="0.35">
      <c r="A39" s="4">
        <v>27064</v>
      </c>
      <c r="B39" s="10" t="s">
        <v>2</v>
      </c>
      <c r="C39" s="4">
        <v>7.8</v>
      </c>
      <c r="D39" s="4">
        <v>9</v>
      </c>
      <c r="E39" s="4">
        <v>21</v>
      </c>
      <c r="F39" s="4">
        <v>7</v>
      </c>
      <c r="G39" s="4">
        <v>11</v>
      </c>
      <c r="H39" s="4">
        <v>4</v>
      </c>
      <c r="I39" s="4">
        <v>8</v>
      </c>
      <c r="J39" s="4">
        <v>5</v>
      </c>
      <c r="K39" s="4">
        <v>100</v>
      </c>
      <c r="L39" s="4">
        <v>12.1</v>
      </c>
    </row>
    <row r="40" spans="1:12" s="10" customFormat="1" x14ac:dyDescent="0.35">
      <c r="A40" s="4">
        <v>26966</v>
      </c>
      <c r="B40" s="10" t="s">
        <v>333</v>
      </c>
      <c r="C40" s="4">
        <v>9.1999999999999993</v>
      </c>
      <c r="D40" s="4">
        <v>7.8</v>
      </c>
      <c r="E40" s="4">
        <v>21</v>
      </c>
      <c r="F40" s="4">
        <v>7</v>
      </c>
      <c r="G40" s="4">
        <v>11</v>
      </c>
      <c r="H40" s="4">
        <v>1</v>
      </c>
      <c r="I40" s="4">
        <v>9</v>
      </c>
      <c r="J40" s="4">
        <v>0</v>
      </c>
      <c r="K40" s="4">
        <v>100</v>
      </c>
      <c r="L40" s="4">
        <v>12.1</v>
      </c>
    </row>
    <row r="41" spans="1:12" s="10" customFormat="1" x14ac:dyDescent="0.35">
      <c r="A41" s="4">
        <v>44070</v>
      </c>
      <c r="B41" s="10" t="s">
        <v>298</v>
      </c>
      <c r="C41" s="4">
        <v>7.8</v>
      </c>
      <c r="D41" s="4">
        <v>7.8</v>
      </c>
      <c r="E41" s="4">
        <v>17</v>
      </c>
      <c r="F41" s="4">
        <v>7.5</v>
      </c>
      <c r="G41" s="4">
        <v>11</v>
      </c>
      <c r="H41" s="4">
        <v>2</v>
      </c>
      <c r="I41" s="4">
        <v>8</v>
      </c>
      <c r="J41" s="4">
        <v>5</v>
      </c>
      <c r="K41" s="4">
        <v>100</v>
      </c>
      <c r="L41" s="4">
        <v>13.3</v>
      </c>
    </row>
    <row r="42" spans="1:12" s="10" customFormat="1" x14ac:dyDescent="0.35">
      <c r="A42" s="4">
        <v>43653</v>
      </c>
      <c r="B42" s="10" t="s">
        <v>239</v>
      </c>
      <c r="C42" s="4">
        <v>7.8</v>
      </c>
      <c r="D42" s="4">
        <v>9.1999999999999993</v>
      </c>
      <c r="E42" s="4">
        <v>17</v>
      </c>
      <c r="F42" s="4">
        <v>10</v>
      </c>
      <c r="G42" s="4">
        <v>6.5</v>
      </c>
      <c r="H42" s="4">
        <v>4</v>
      </c>
      <c r="I42" s="4">
        <v>7</v>
      </c>
      <c r="J42" s="4">
        <v>4</v>
      </c>
      <c r="K42" s="4">
        <v>100</v>
      </c>
      <c r="L42" s="4">
        <v>0</v>
      </c>
    </row>
    <row r="43" spans="1:12" s="10" customFormat="1" x14ac:dyDescent="0.35">
      <c r="A43" s="4">
        <v>32777</v>
      </c>
      <c r="B43" s="10" t="s">
        <v>339</v>
      </c>
      <c r="C43" s="4">
        <v>0</v>
      </c>
      <c r="D43" s="4">
        <v>0</v>
      </c>
      <c r="E43" s="4">
        <v>23</v>
      </c>
      <c r="F43" s="4">
        <v>10</v>
      </c>
      <c r="G43" s="4">
        <v>0</v>
      </c>
      <c r="H43" s="4">
        <v>0</v>
      </c>
      <c r="I43" s="4">
        <v>0</v>
      </c>
      <c r="J43" s="4">
        <v>0</v>
      </c>
      <c r="K43" s="4">
        <v>100</v>
      </c>
      <c r="L43" s="4">
        <v>0</v>
      </c>
    </row>
    <row r="44" spans="1:12" s="10" customFormat="1" x14ac:dyDescent="0.35">
      <c r="A44" s="4">
        <v>27068</v>
      </c>
      <c r="B44" s="10" t="s">
        <v>306</v>
      </c>
      <c r="C44" s="4">
        <v>9.1999999999999993</v>
      </c>
      <c r="D44" s="4">
        <v>7.8</v>
      </c>
      <c r="E44" s="4">
        <v>5</v>
      </c>
      <c r="F44" s="4">
        <v>4</v>
      </c>
      <c r="G44" s="4">
        <v>11</v>
      </c>
      <c r="H44" s="4">
        <v>3</v>
      </c>
      <c r="I44" s="4">
        <v>7</v>
      </c>
      <c r="J44" s="4">
        <v>0</v>
      </c>
      <c r="K44" s="4">
        <v>100</v>
      </c>
      <c r="L44" s="4">
        <v>0</v>
      </c>
    </row>
    <row r="45" spans="1:12" s="10" customFormat="1" x14ac:dyDescent="0.35">
      <c r="A45" s="4">
        <v>28755</v>
      </c>
      <c r="B45" s="10" t="s">
        <v>4</v>
      </c>
      <c r="C45" s="4">
        <v>9.36</v>
      </c>
      <c r="D45" s="4">
        <v>9.3000000000000007</v>
      </c>
      <c r="E45" s="4">
        <v>23</v>
      </c>
      <c r="F45" s="4">
        <v>8</v>
      </c>
      <c r="G45" s="4">
        <v>11</v>
      </c>
      <c r="H45" s="4">
        <v>4</v>
      </c>
      <c r="I45" s="4">
        <v>7</v>
      </c>
      <c r="J45" s="4">
        <v>5.5</v>
      </c>
      <c r="K45" s="4">
        <v>100</v>
      </c>
      <c r="L45" s="4">
        <v>13.3</v>
      </c>
    </row>
    <row r="46" spans="1:12" x14ac:dyDescent="0.35">
      <c r="A46" s="4">
        <v>12345</v>
      </c>
      <c r="B46" t="s">
        <v>3</v>
      </c>
      <c r="C46" s="4">
        <v>9.1999999999999993</v>
      </c>
      <c r="D46" s="4">
        <v>9.1999999999999993</v>
      </c>
      <c r="E46" s="4">
        <v>17</v>
      </c>
      <c r="F46" s="4">
        <v>40</v>
      </c>
      <c r="G46" s="4">
        <v>9</v>
      </c>
      <c r="H46" s="4">
        <v>11</v>
      </c>
    </row>
  </sheetData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9AA2-19D6-4190-80AA-DBD75E5C32A0}">
  <dimension ref="A1:BN51"/>
  <sheetViews>
    <sheetView tabSelected="1" topLeftCell="C1" zoomScale="83" zoomScaleNormal="190" workbookViewId="0">
      <selection activeCell="I15" sqref="I15"/>
    </sheetView>
  </sheetViews>
  <sheetFormatPr defaultRowHeight="14.5" x14ac:dyDescent="0.35"/>
  <cols>
    <col min="1" max="1" width="15.54296875" bestFit="1" customWidth="1"/>
    <col min="2" max="2" width="26" style="7" bestFit="1" customWidth="1"/>
    <col min="3" max="3" width="15.54296875" style="5" customWidth="1"/>
    <col min="4" max="11" width="11.08984375" style="6" bestFit="1" customWidth="1"/>
    <col min="12" max="12" width="6.6328125" style="6" bestFit="1" customWidth="1"/>
    <col min="13" max="13" width="2.36328125" style="6" customWidth="1"/>
    <col min="14" max="18" width="12.1796875" style="6" customWidth="1"/>
    <col min="19" max="19" width="2.26953125" style="6" customWidth="1"/>
    <col min="20" max="20" width="15" style="6" bestFit="1" customWidth="1"/>
    <col min="21" max="26" width="7.81640625" style="6" bestFit="1" customWidth="1"/>
    <col min="27" max="48" width="7.81640625" style="6" customWidth="1"/>
    <col min="56" max="57" width="9.1796875" style="10"/>
  </cols>
  <sheetData>
    <row r="1" spans="1:66" x14ac:dyDescent="0.35">
      <c r="A1" t="s">
        <v>5</v>
      </c>
      <c r="B1" s="7" t="s">
        <v>267</v>
      </c>
      <c r="C1" s="5" t="s">
        <v>249</v>
      </c>
      <c r="D1" s="6" t="s">
        <v>247</v>
      </c>
      <c r="E1" s="6" t="s">
        <v>248</v>
      </c>
      <c r="F1" s="6" t="s">
        <v>250</v>
      </c>
      <c r="G1" s="6" t="s">
        <v>251</v>
      </c>
      <c r="H1" s="6" t="s">
        <v>252</v>
      </c>
      <c r="I1" s="6" t="s">
        <v>253</v>
      </c>
      <c r="J1" s="6" t="s">
        <v>308</v>
      </c>
      <c r="K1" s="6" t="s">
        <v>309</v>
      </c>
      <c r="L1" s="6" t="s">
        <v>340</v>
      </c>
      <c r="N1" s="6" t="s">
        <v>321</v>
      </c>
      <c r="O1" s="6" t="s">
        <v>322</v>
      </c>
      <c r="P1" s="6" t="s">
        <v>323</v>
      </c>
      <c r="Q1" s="6" t="s">
        <v>324</v>
      </c>
      <c r="R1" s="6" t="s">
        <v>325</v>
      </c>
      <c r="T1" s="6" t="s">
        <v>254</v>
      </c>
      <c r="U1" s="12" t="str">
        <f>'Paste Here'!C1</f>
        <v>Kepler 1 Assessment</v>
      </c>
      <c r="V1" s="12" t="str">
        <f>'Paste Here'!D1</f>
        <v>Kepler's Laws Assessment</v>
      </c>
      <c r="W1" s="12" t="str">
        <f>'Paste Here'!E1</f>
        <v>Sun and Stars Quiz v2</v>
      </c>
      <c r="X1" s="12" t="str">
        <f>'Paste Here'!F1</f>
        <v>Life Cycle of Stars Summary Quiz</v>
      </c>
      <c r="Y1" s="12" t="str">
        <f>'Paste Here'!G1</f>
        <v>HR Diagram Quiz</v>
      </c>
      <c r="Z1" s="12" t="str">
        <f>'Paste Here'!H1</f>
        <v>Fusion and Structure Quiz</v>
      </c>
      <c r="AA1" s="12" t="str">
        <f>'Paste Here'!I1</f>
        <v>BBT Quiz 1</v>
      </c>
      <c r="AB1" s="12" t="str">
        <f>'Paste Here'!J1</f>
        <v>Short Gravity Quiz</v>
      </c>
      <c r="AC1" s="12" t="str">
        <f>'Paste Here'!L1</f>
        <v>FINAL: Choice Board</v>
      </c>
      <c r="AE1" s="6" t="s">
        <v>255</v>
      </c>
      <c r="AF1" s="6" t="s">
        <v>256</v>
      </c>
      <c r="AG1" s="6" t="s">
        <v>257</v>
      </c>
      <c r="AH1" s="6" t="s">
        <v>258</v>
      </c>
      <c r="AI1" s="6" t="s">
        <v>259</v>
      </c>
      <c r="AJ1" s="6" t="s">
        <v>260</v>
      </c>
      <c r="AK1" s="6" t="s">
        <v>310</v>
      </c>
      <c r="AL1" s="6" t="s">
        <v>311</v>
      </c>
      <c r="AM1" s="6" t="s">
        <v>341</v>
      </c>
      <c r="AO1" s="6" t="s">
        <v>261</v>
      </c>
      <c r="AP1" s="6" t="s">
        <v>262</v>
      </c>
      <c r="AQ1" s="6" t="s">
        <v>263</v>
      </c>
      <c r="AR1" s="6" t="s">
        <v>264</v>
      </c>
      <c r="AS1" s="6" t="s">
        <v>265</v>
      </c>
      <c r="AT1" s="6" t="s">
        <v>266</v>
      </c>
      <c r="AU1" s="6" t="s">
        <v>312</v>
      </c>
      <c r="AV1" s="6" t="s">
        <v>313</v>
      </c>
      <c r="AW1" s="6" t="s">
        <v>342</v>
      </c>
      <c r="AX1" s="6" t="s">
        <v>268</v>
      </c>
      <c r="AY1" s="6" t="s">
        <v>269</v>
      </c>
      <c r="AZ1" s="6" t="s">
        <v>270</v>
      </c>
      <c r="BA1" s="6" t="s">
        <v>271</v>
      </c>
      <c r="BB1" s="6" t="s">
        <v>272</v>
      </c>
      <c r="BC1" s="6" t="s">
        <v>273</v>
      </c>
      <c r="BD1" s="6" t="s">
        <v>314</v>
      </c>
      <c r="BE1" s="6" t="s">
        <v>315</v>
      </c>
      <c r="BG1" s="6" t="s">
        <v>274</v>
      </c>
      <c r="BH1" s="6" t="s">
        <v>275</v>
      </c>
      <c r="BI1" s="6" t="s">
        <v>276</v>
      </c>
      <c r="BJ1" s="6" t="s">
        <v>277</v>
      </c>
      <c r="BK1" s="6" t="s">
        <v>278</v>
      </c>
      <c r="BL1" s="6" t="s">
        <v>279</v>
      </c>
      <c r="BM1" s="6" t="s">
        <v>317</v>
      </c>
      <c r="BN1" s="6" t="s">
        <v>318</v>
      </c>
    </row>
    <row r="2" spans="1:66" x14ac:dyDescent="0.35">
      <c r="A2" t="str">
        <f>IF(NOT(ISBLANK('Paste Here'!A2)),VLOOKUP('Paste Here'!A2,LOOKUPTABLE,6),"")</f>
        <v xml:space="preserve"> Aldo</v>
      </c>
      <c r="B2" s="5" t="str">
        <f>IF(NOT(ISBLANK('Paste Here'!A2)),VLOOKUP('Paste Here'!A2,LOOKUPTABLE,4),"")</f>
        <v>aldo008@students.psd1.org</v>
      </c>
      <c r="C2" s="5" t="str">
        <f>'Paste Here'!B2</f>
        <v>A- 90%</v>
      </c>
      <c r="D2" s="6">
        <f>'Paste Here'!C2</f>
        <v>9.6</v>
      </c>
      <c r="E2" s="6">
        <f>'Paste Here'!D2</f>
        <v>9.5</v>
      </c>
      <c r="F2" s="6">
        <f>'Paste Here'!E2</f>
        <v>23</v>
      </c>
      <c r="G2" s="6">
        <f>'Paste Here'!F2</f>
        <v>11</v>
      </c>
      <c r="H2" s="6">
        <f>'Paste Here'!G2</f>
        <v>11</v>
      </c>
      <c r="I2" s="6">
        <f>'Paste Here'!H2</f>
        <v>4</v>
      </c>
      <c r="J2" s="6">
        <f>'Paste Here'!I2</f>
        <v>8</v>
      </c>
      <c r="K2" s="6">
        <f>'Paste Here'!J2</f>
        <v>5.5</v>
      </c>
      <c r="L2" s="6">
        <f>'Paste Here'!L2</f>
        <v>11.7</v>
      </c>
      <c r="N2" s="13" t="str">
        <f>TEXT((((SUM($D2:$K2)+0*34)/(SUM($U2:$AB2)+34)*0.95+0.05)),"##%")</f>
        <v>71%</v>
      </c>
      <c r="O2" s="13" t="str">
        <f>TEXT((((SUM($D2:$K2)+0.5*34)/(SUM($U2:$AB2)+34)*0.95+0.05)),"##%")</f>
        <v>85%</v>
      </c>
      <c r="P2" s="13" t="str">
        <f>TEXT((((SUM($D2:$K2)+0.78*34)/(SUM($U2:$AB2)+34)*0.95+0.05)),"##%")</f>
        <v>93%</v>
      </c>
      <c r="Q2" s="13" t="str">
        <f>TEXT((((SUM($D2:$K2)+0.92*34)/(SUM($U2:$AB2)+34)*0.95+0.05)),"##%")</f>
        <v>97%</v>
      </c>
      <c r="R2" s="13" t="str">
        <f>TEXT((((SUM($D2:$K2)+1*34)/(SUM($U2:$AB2)+34)*0.95+0.05)),"##%")</f>
        <v>99%</v>
      </c>
      <c r="T2" s="6">
        <f>((SUM($D2:$K2)+2*L2)/(SUM($U2:$AB2)+2*AC2))*0.95+0.05</f>
        <v>0.90256410256410258</v>
      </c>
      <c r="U2" s="6">
        <f>10</f>
        <v>10</v>
      </c>
      <c r="V2" s="6">
        <v>10</v>
      </c>
      <c r="W2" s="6">
        <v>23</v>
      </c>
      <c r="X2" s="6">
        <v>11</v>
      </c>
      <c r="Y2" s="6">
        <v>10</v>
      </c>
      <c r="Z2" s="6">
        <v>4.5</v>
      </c>
      <c r="AA2" s="6">
        <v>9</v>
      </c>
      <c r="AB2" s="6">
        <v>5.5</v>
      </c>
      <c r="AC2" s="6">
        <v>17</v>
      </c>
      <c r="AE2" s="6">
        <f>D2/U2</f>
        <v>0.96</v>
      </c>
      <c r="AF2" s="6">
        <f>E2/V2</f>
        <v>0.95</v>
      </c>
      <c r="AG2" s="6">
        <f>F2/W2</f>
        <v>1</v>
      </c>
      <c r="AH2" s="6">
        <f>G2/X2</f>
        <v>1</v>
      </c>
      <c r="AI2" s="6">
        <f>H2/Y2</f>
        <v>1.1000000000000001</v>
      </c>
      <c r="AJ2" s="6">
        <f>I2/Z2</f>
        <v>0.88888888888888884</v>
      </c>
      <c r="AK2" s="6">
        <f>J2/AA2</f>
        <v>0.88888888888888884</v>
      </c>
      <c r="AL2" s="6">
        <f>K2/AB2</f>
        <v>1</v>
      </c>
      <c r="AM2" s="6">
        <f>L2/AC2</f>
        <v>0.68823529411764706</v>
      </c>
      <c r="AO2" s="6" t="str">
        <f>IF(AE2&lt;$T2,_xlfn.CONCAT("Your grade on ",'Paste Here'!C$1," is lowering your total grade.  You can still do or re-do this assignment.  See Teams to re-take ",'Paste Here'!C$1),"")</f>
        <v/>
      </c>
      <c r="AP2" s="6" t="str">
        <f>IF(AF2&lt;$T2,_xlfn.CONCAT("Your grade on ",'Paste Here'!D$1," is lowering your total grade.  You can still do or re-do this assignment.  See Teams to re-take ",'Paste Here'!D$1),"")</f>
        <v/>
      </c>
      <c r="AQ2" s="6" t="str">
        <f>IF(AG2&lt;$T2,_xlfn.CONCAT("Your grade on ",'Paste Here'!E$1," is lowering your total grade.  You can still do or re-do this assignment. Click here http://tiny.cc/mrw20210507 to take or re-take ",'Paste Here'!E$1),"")</f>
        <v/>
      </c>
      <c r="AR2" s="6" t="str">
        <f>IF(AH2&lt;$T2,_xlfn.CONCAT("Your grade on ",'Paste Here'!F$1," is lowering your total grade.  You should take/re-take it.  Click here to re-take:  http://tiny.cc/mrwlcossq ",'Paste Here'!F$1),"")</f>
        <v/>
      </c>
      <c r="AS2" s="6" t="str">
        <f>IF(AI2&lt;$T2,_xlfn.CONCAT("Your grade on ",'Paste Here'!G$1," is lowering your total grade.  You can still do or re-do this assignment.  Click here http://tiny.cc/mrwastrohr to take or re-take ",'Paste Here'!G$1),"")</f>
        <v/>
      </c>
      <c r="AT2" s="6" t="str">
        <f>IF(AJ2&lt;$T2,_xlfn.CONCAT("Your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2" s="6" t="str">
        <f>IF(AK2&lt;$T2,_xlfn.CONCAT("Your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2" s="6" t="str">
        <f>IF(AL2&lt;$T2,_xlfn.CONCAT("Your grade on ",'Paste Here'!J$1," is lowering your total grade.  You can still re-do this assignment.  Click here http://tiny.cc/mrwsgq to take or re-take ",'Paste Here'!J$1),"")</f>
        <v/>
      </c>
      <c r="AW2" s="6" t="str">
        <f>IF(AM2&lt;$T2,_xlfn.CONCAT("Your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" t="str">
        <f>'Paste Here'!C$1</f>
        <v>Kepler 1 Assessment</v>
      </c>
      <c r="AY2" s="5" t="str">
        <f>'Paste Here'!D$1</f>
        <v>Kepler's Laws Assessment</v>
      </c>
      <c r="AZ2" s="5" t="str">
        <f>'Paste Here'!E$1</f>
        <v>Sun and Stars Quiz v2</v>
      </c>
      <c r="BA2" s="5" t="str">
        <f>'Paste Here'!F$1</f>
        <v>Life Cycle of Stars Summary Quiz</v>
      </c>
      <c r="BB2" s="5" t="str">
        <f>'Paste Here'!G$1</f>
        <v>HR Diagram Quiz</v>
      </c>
      <c r="BC2" s="5" t="str">
        <f>'Paste Here'!H$1</f>
        <v>Fusion and Structure Quiz</v>
      </c>
      <c r="BD2" s="10" t="str">
        <f>'Paste Here'!I$1</f>
        <v>BBT Quiz 1</v>
      </c>
      <c r="BE2" s="10" t="str">
        <f>'Paste Here'!J$1</f>
        <v>Short Gravity Quiz</v>
      </c>
      <c r="BI2" s="8" t="s">
        <v>280</v>
      </c>
      <c r="BJ2" s="8" t="s">
        <v>281</v>
      </c>
      <c r="BK2" s="8" t="s">
        <v>282</v>
      </c>
      <c r="BL2" s="8" t="s">
        <v>316</v>
      </c>
      <c r="BM2" s="8" t="s">
        <v>319</v>
      </c>
      <c r="BN2" s="8" t="s">
        <v>320</v>
      </c>
    </row>
    <row r="3" spans="1:66" x14ac:dyDescent="0.35">
      <c r="A3" t="str">
        <f>IF(NOT(ISBLANK('Paste Here'!A3)),VLOOKUP('Paste Here'!A3,LOOKUPTABLE,6),"")</f>
        <v xml:space="preserve"> Alina</v>
      </c>
      <c r="B3" s="5" t="str">
        <f>IF(NOT(ISBLANK('Paste Here'!A3)),VLOOKUP('Paste Here'!A3,LOOKUPTABLE,4),"")</f>
        <v>alina757@students.psd1.org</v>
      </c>
      <c r="C3" s="5" t="str">
        <f>'Paste Here'!B3</f>
        <v>B 84%</v>
      </c>
      <c r="D3" s="6">
        <f>'Paste Here'!C3</f>
        <v>7.8</v>
      </c>
      <c r="E3" s="6">
        <f>'Paste Here'!D3</f>
        <v>8.3000000000000007</v>
      </c>
      <c r="F3" s="6">
        <f>'Paste Here'!E3</f>
        <v>21</v>
      </c>
      <c r="G3" s="6">
        <f>'Paste Here'!F3</f>
        <v>9.5</v>
      </c>
      <c r="H3" s="6">
        <f>'Paste Here'!G3</f>
        <v>10</v>
      </c>
      <c r="I3" s="6">
        <f>'Paste Here'!H3</f>
        <v>4</v>
      </c>
      <c r="J3" s="6">
        <f>'Paste Here'!I3</f>
        <v>8</v>
      </c>
      <c r="K3" s="6">
        <f>'Paste Here'!J3</f>
        <v>5</v>
      </c>
      <c r="L3" s="6">
        <f>'Paste Here'!L3</f>
        <v>11.8</v>
      </c>
      <c r="N3" s="13" t="str">
        <f>TEXT((((SUM($D3:$K3)+0*34)/(SUM($U3:$AB3)+34)*0.95+0.05)),"##%")</f>
        <v>65%</v>
      </c>
      <c r="O3" s="13" t="str">
        <f>TEXT((((SUM($D3:$K3)+0.5*34)/(SUM($U3:$AB3)+34)*0.95+0.05)),"##%")</f>
        <v>79%</v>
      </c>
      <c r="P3" s="13" t="str">
        <f>TEXT((((SUM($D3:$K3)+0.78*34)/(SUM($U3:$AB3)+34)*0.95+0.05)),"##%")</f>
        <v>86%</v>
      </c>
      <c r="Q3" s="13" t="str">
        <f>TEXT((((SUM($D3:$K3)+0.92*34)/(SUM($U3:$AB3)+34)*0.95+0.05)),"##%")</f>
        <v>90%</v>
      </c>
      <c r="R3" s="13" t="str">
        <f>TEXT((((SUM($D3:$K3)+1*34)/(SUM($U3:$AB3)+34)*0.95+0.05)),"##%")</f>
        <v>92%</v>
      </c>
      <c r="T3" s="6">
        <f t="shared" ref="T3:T46" si="0">((SUM($D3:$K3)+2*L3)/(SUM($U3:$AB3)+2*AC3))*0.95+0.05</f>
        <v>0.83923076923076922</v>
      </c>
      <c r="U3" s="6">
        <f>10</f>
        <v>10</v>
      </c>
      <c r="V3" s="6">
        <v>10</v>
      </c>
      <c r="W3" s="6">
        <v>23</v>
      </c>
      <c r="X3" s="6">
        <v>11</v>
      </c>
      <c r="Y3" s="6">
        <v>10</v>
      </c>
      <c r="Z3" s="6">
        <v>4.5</v>
      </c>
      <c r="AA3" s="6">
        <v>9</v>
      </c>
      <c r="AB3" s="6">
        <v>5.5</v>
      </c>
      <c r="AC3" s="6">
        <v>17</v>
      </c>
      <c r="AE3" s="6">
        <f t="shared" ref="AE3:AE32" si="1">D3/U3</f>
        <v>0.78</v>
      </c>
      <c r="AF3" s="6">
        <f t="shared" ref="AF3:AF32" si="2">E3/V3</f>
        <v>0.83000000000000007</v>
      </c>
      <c r="AG3" s="6">
        <f t="shared" ref="AG3:AG32" si="3">F3/W3</f>
        <v>0.91304347826086951</v>
      </c>
      <c r="AH3" s="6">
        <f t="shared" ref="AH3:AH32" si="4">G3/X3</f>
        <v>0.86363636363636365</v>
      </c>
      <c r="AI3" s="6">
        <f t="shared" ref="AI3:AI32" si="5">H3/Y3</f>
        <v>1</v>
      </c>
      <c r="AJ3" s="6">
        <f t="shared" ref="AJ3:AJ32" si="6">I3/Z3</f>
        <v>0.88888888888888884</v>
      </c>
      <c r="AK3" s="6">
        <f t="shared" ref="AK3:AK46" si="7">J3/AA3</f>
        <v>0.88888888888888884</v>
      </c>
      <c r="AL3" s="6">
        <f t="shared" ref="AL3:AL46" si="8">K3/AB3</f>
        <v>0.90909090909090906</v>
      </c>
      <c r="AM3" s="6">
        <f t="shared" ref="AM3:AM46" si="9">L3/AC3</f>
        <v>0.69411764705882362</v>
      </c>
      <c r="AO3" s="6" t="str">
        <f>IF(AE3&lt;$T3,_xlfn.CONCAT("Your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3" s="6" t="str">
        <f>IF(AF3&lt;$T3,_xlfn.CONCAT("Your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3" s="6" t="str">
        <f>IF(AG3&lt;$T3,_xlfn.CONCAT("Your grade on ",'Paste Here'!E$1," is lowering your total grade.  You can still do or re-do this assignment. Click here http://tiny.cc/mrw20210507 to take or re-take ",'Paste Here'!E$1),"")</f>
        <v/>
      </c>
      <c r="AR3" s="6" t="str">
        <f>IF(AH3&lt;$T3,_xlfn.CONCAT("Your grade on ",'Paste Here'!F$1," is lowering your total grade.  You should take/re-take it.  Click here to re-take:  http://tiny.cc/mrwlcossq ",'Paste Here'!F$1),"")</f>
        <v/>
      </c>
      <c r="AS3" s="6" t="str">
        <f>IF(AI3&lt;$T3,_xlfn.CONCAT("Your grade on ",'Paste Here'!G$1," is lowering your total grade.  You can still do or re-do this assignment.  Click here http://tiny.cc/mrwastrohr to take or re-take ",'Paste Here'!G$1),"")</f>
        <v/>
      </c>
      <c r="AT3" s="6" t="str">
        <f>IF(AJ3&lt;$T3,_xlfn.CONCAT("Your grade on ",'Paste Here'!H$1," is lowering your total grade.  You can still re-do this assignment.  Click here http://tiny.cc/mrw20220208 to take or re-take ",'Paste Here'!H$1),"")</f>
        <v/>
      </c>
      <c r="AU3" s="6" t="str">
        <f>IF(AK3&lt;$T3,_xlfn.CONCAT("Your grade on ",'Paste Here'!I$1," is lowering your total grade.  You can still re-do this assignment.  Click here http://tiny.cc/mrwbbt1 to take or re-take ",'Paste Here'!I$1),"")</f>
        <v/>
      </c>
      <c r="AV3" s="6" t="str">
        <f>IF(AL3&lt;$T3,_xlfn.CONCAT("Your grade on ",'Paste Here'!J$1," is lowering your total grade.  You can still re-do this assignment.  Click here http://tiny.cc/mrwsgq to take or re-take ",'Paste Here'!J$1),"")</f>
        <v/>
      </c>
      <c r="AW3" s="6" t="str">
        <f>IF(AM3&lt;$T3,_xlfn.CONCAT("Your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" s="5" t="str">
        <f>'Paste Here'!C$1</f>
        <v>Kepler 1 Assessment</v>
      </c>
      <c r="AY3" s="5" t="str">
        <f>'Paste Here'!D$1</f>
        <v>Kepler's Laws Assessment</v>
      </c>
      <c r="AZ3" s="5" t="str">
        <f>'Paste Here'!E$1</f>
        <v>Sun and Stars Quiz v2</v>
      </c>
      <c r="BA3" s="5" t="str">
        <f>'Paste Here'!F$1</f>
        <v>Life Cycle of Stars Summary Quiz</v>
      </c>
      <c r="BB3" s="5" t="str">
        <f>'Paste Here'!G$1</f>
        <v>HR Diagram Quiz</v>
      </c>
      <c r="BC3" s="10" t="str">
        <f>'Paste Here'!H$1</f>
        <v>Fusion and Structure Quiz</v>
      </c>
      <c r="BD3" s="10" t="str">
        <f>'Paste Here'!I$1</f>
        <v>BBT Quiz 1</v>
      </c>
      <c r="BE3" s="10" t="str">
        <f>'Paste Here'!J$1</f>
        <v>Short Gravity Quiz</v>
      </c>
      <c r="BI3" s="8" t="s">
        <v>280</v>
      </c>
      <c r="BJ3" s="8" t="s">
        <v>281</v>
      </c>
      <c r="BK3" s="8" t="s">
        <v>282</v>
      </c>
      <c r="BL3" s="8" t="s">
        <v>316</v>
      </c>
      <c r="BM3" s="8" t="s">
        <v>319</v>
      </c>
      <c r="BN3" s="8" t="s">
        <v>320</v>
      </c>
    </row>
    <row r="4" spans="1:66" x14ac:dyDescent="0.35">
      <c r="A4" t="str">
        <f>IF(NOT(ISBLANK('Paste Here'!A4)),VLOOKUP('Paste Here'!A4,LOOKUPTABLE,6),"")</f>
        <v xml:space="preserve"> Alvaro</v>
      </c>
      <c r="B4" s="5" t="str">
        <f>IF(NOT(ISBLANK('Paste Here'!A4)),VLOOKUP('Paste Here'!A4,LOOKUPTABLE,4),"")</f>
        <v>alvaro637@students.psd1.org</v>
      </c>
      <c r="C4" s="5" t="str">
        <f>'Paste Here'!B4</f>
        <v>A 98%</v>
      </c>
      <c r="D4" s="6">
        <f>'Paste Here'!C4</f>
        <v>9.36</v>
      </c>
      <c r="E4" s="6">
        <f>'Paste Here'!D4</f>
        <v>9.3000000000000007</v>
      </c>
      <c r="F4" s="6">
        <f>'Paste Here'!E4</f>
        <v>23</v>
      </c>
      <c r="G4" s="6">
        <f>'Paste Here'!F4</f>
        <v>11</v>
      </c>
      <c r="H4" s="6">
        <f>'Paste Here'!G4</f>
        <v>11</v>
      </c>
      <c r="I4" s="6">
        <f>'Paste Here'!H4</f>
        <v>4.5</v>
      </c>
      <c r="J4" s="6">
        <f>'Paste Here'!I4</f>
        <v>8</v>
      </c>
      <c r="K4" s="6">
        <f>'Paste Here'!J4</f>
        <v>5</v>
      </c>
      <c r="L4" s="6">
        <f>'Paste Here'!L4</f>
        <v>16.399999999999999</v>
      </c>
      <c r="N4" s="13" t="str">
        <f t="shared" ref="N4:N46" si="10">TEXT((((SUM($D4:$K4)+0*34)/(SUM($U4:$AB4)+34)*0.95+0.05)),"##%")</f>
        <v>71%</v>
      </c>
      <c r="O4" s="13" t="str">
        <f t="shared" ref="O4:O46" si="11">TEXT((((SUM($D4:$K4)+0.5*34)/(SUM($U4:$AB4)+34)*0.95+0.05)),"##%")</f>
        <v>85%</v>
      </c>
      <c r="P4" s="13" t="str">
        <f t="shared" ref="P4:P46" si="12">TEXT((((SUM($D4:$K4)+0.78*34)/(SUM($U4:$AB4)+34)*0.95+0.05)),"##%")</f>
        <v>92%</v>
      </c>
      <c r="Q4" s="13" t="str">
        <f t="shared" ref="Q4:Q46" si="13">TEXT((((SUM($D4:$K4)+0.92*34)/(SUM($U4:$AB4)+34)*0.95+0.05)),"##%")</f>
        <v>96%</v>
      </c>
      <c r="R4" s="13" t="str">
        <f t="shared" ref="R4:R46" si="14">TEXT((((SUM($D4:$K4)+1*34)/(SUM($U4:$AB4)+34)*0.95+0.05)),"##%")</f>
        <v>99%</v>
      </c>
      <c r="T4" s="6">
        <f t="shared" si="0"/>
        <v>0.97531623931623923</v>
      </c>
      <c r="U4" s="6">
        <f>10</f>
        <v>10</v>
      </c>
      <c r="V4" s="6">
        <v>10</v>
      </c>
      <c r="W4" s="6">
        <v>23</v>
      </c>
      <c r="X4" s="6">
        <v>11</v>
      </c>
      <c r="Y4" s="6">
        <v>10</v>
      </c>
      <c r="Z4" s="6">
        <v>4.5</v>
      </c>
      <c r="AA4" s="6">
        <v>9</v>
      </c>
      <c r="AB4" s="6">
        <v>5.5</v>
      </c>
      <c r="AC4" s="6">
        <v>17</v>
      </c>
      <c r="AE4" s="6">
        <f t="shared" si="1"/>
        <v>0.93599999999999994</v>
      </c>
      <c r="AF4" s="6">
        <f t="shared" si="2"/>
        <v>0.93</v>
      </c>
      <c r="AG4" s="6">
        <f t="shared" si="3"/>
        <v>1</v>
      </c>
      <c r="AH4" s="6">
        <f t="shared" si="4"/>
        <v>1</v>
      </c>
      <c r="AI4" s="6">
        <f t="shared" si="5"/>
        <v>1.1000000000000001</v>
      </c>
      <c r="AJ4" s="6">
        <f t="shared" si="6"/>
        <v>1</v>
      </c>
      <c r="AK4" s="6">
        <f t="shared" si="7"/>
        <v>0.88888888888888884</v>
      </c>
      <c r="AL4" s="6">
        <f t="shared" si="8"/>
        <v>0.90909090909090906</v>
      </c>
      <c r="AM4" s="6">
        <f t="shared" si="9"/>
        <v>0.96470588235294108</v>
      </c>
      <c r="AO4" s="6" t="str">
        <f>IF(AE4&lt;$T4,_xlfn.CONCAT("Your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4" s="6" t="str">
        <f>IF(AF4&lt;$T4,_xlfn.CONCAT("Your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4" s="6" t="str">
        <f>IF(AG4&lt;$T4,_xlfn.CONCAT("Your grade on ",'Paste Here'!E$1," is lowering your total grade.  You can still do or re-do this assignment. Click here http://tiny.cc/mrw20210507 to take or re-take ",'Paste Here'!E$1),"")</f>
        <v/>
      </c>
      <c r="AR4" s="6" t="str">
        <f>IF(AH4&lt;$T4,_xlfn.CONCAT("Your grade on ",'Paste Here'!F$1," is lowering your total grade.  You should take/re-take it.  Click here to re-take:  http://tiny.cc/mrwlcossq ",'Paste Here'!F$1),"")</f>
        <v/>
      </c>
      <c r="AS4" s="6" t="str">
        <f>IF(AI4&lt;$T4,_xlfn.CONCAT("Your grade on ",'Paste Here'!G$1," is lowering your total grade.  You can still do or re-do this assignment.  Click here http://tiny.cc/mrwastrohr to take or re-take ",'Paste Here'!G$1),"")</f>
        <v/>
      </c>
      <c r="AT4" s="6" t="str">
        <f>IF(AJ4&lt;$T4,_xlfn.CONCAT("Your grade on ",'Paste Here'!H$1," is lowering your total grade.  You can still re-do this assignment.  Click here http://tiny.cc/mrw20220208 to take or re-take ",'Paste Here'!H$1),"")</f>
        <v/>
      </c>
      <c r="AU4" s="6" t="str">
        <f>IF(AK4&lt;$T4,_xlfn.CONCAT("Your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4" s="6" t="str">
        <f>IF(AL4&lt;$T4,_xlfn.CONCAT("Your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4" s="6" t="str">
        <f>IF(AM4&lt;$T4,_xlfn.CONCAT("Your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4" s="5" t="str">
        <f>'Paste Here'!C$1</f>
        <v>Kepler 1 Assessment</v>
      </c>
      <c r="AY4" s="5" t="str">
        <f>'Paste Here'!D$1</f>
        <v>Kepler's Laws Assessment</v>
      </c>
      <c r="AZ4" s="5" t="str">
        <f>'Paste Here'!E$1</f>
        <v>Sun and Stars Quiz v2</v>
      </c>
      <c r="BA4" s="5" t="str">
        <f>'Paste Here'!F$1</f>
        <v>Life Cycle of Stars Summary Quiz</v>
      </c>
      <c r="BB4" s="5" t="str">
        <f>'Paste Here'!G$1</f>
        <v>HR Diagram Quiz</v>
      </c>
      <c r="BC4" s="10" t="str">
        <f>'Paste Here'!H$1</f>
        <v>Fusion and Structure Quiz</v>
      </c>
      <c r="BD4" s="10" t="str">
        <f>'Paste Here'!I$1</f>
        <v>BBT Quiz 1</v>
      </c>
      <c r="BE4" s="10" t="str">
        <f>'Paste Here'!J$1</f>
        <v>Short Gravity Quiz</v>
      </c>
      <c r="BI4" s="8" t="s">
        <v>280</v>
      </c>
      <c r="BJ4" s="8" t="s">
        <v>281</v>
      </c>
      <c r="BK4" s="8" t="s">
        <v>282</v>
      </c>
      <c r="BL4" s="8" t="s">
        <v>316</v>
      </c>
      <c r="BM4" s="8" t="s">
        <v>319</v>
      </c>
      <c r="BN4" s="8" t="s">
        <v>320</v>
      </c>
    </row>
    <row r="5" spans="1:66" x14ac:dyDescent="0.35">
      <c r="A5" t="str">
        <f>IF(NOT(ISBLANK('Paste Here'!A5)),VLOOKUP('Paste Here'!A5,LOOKUPTABLE,6),"")</f>
        <v xml:space="preserve"> America Yaritza</v>
      </c>
      <c r="B5" s="5" t="str">
        <f>IF(NOT(ISBLANK('Paste Here'!A5)),VLOOKUP('Paste Here'!A5,LOOKUPTABLE,4),"")</f>
        <v>america945@students.psd1.org</v>
      </c>
      <c r="C5" s="5" t="str">
        <f>'Paste Here'!B5</f>
        <v>B+ 89%</v>
      </c>
      <c r="D5" s="6">
        <f>'Paste Here'!C5</f>
        <v>9.6</v>
      </c>
      <c r="E5" s="6">
        <f>'Paste Here'!D5</f>
        <v>9.3000000000000007</v>
      </c>
      <c r="F5" s="6">
        <f>'Paste Here'!E5</f>
        <v>23</v>
      </c>
      <c r="G5" s="6">
        <f>'Paste Here'!F5</f>
        <v>9.5</v>
      </c>
      <c r="H5" s="6">
        <f>'Paste Here'!G5</f>
        <v>10</v>
      </c>
      <c r="I5" s="6">
        <f>'Paste Here'!H5</f>
        <v>4.5</v>
      </c>
      <c r="J5" s="6">
        <f>'Paste Here'!I5</f>
        <v>9</v>
      </c>
      <c r="K5" s="6">
        <f>'Paste Here'!J5</f>
        <v>4.5</v>
      </c>
      <c r="L5" s="6">
        <f>'Paste Here'!L5</f>
        <v>12.1</v>
      </c>
      <c r="N5" s="13" t="str">
        <f t="shared" si="10"/>
        <v>69%</v>
      </c>
      <c r="O5" s="13" t="str">
        <f t="shared" si="11"/>
        <v>83%</v>
      </c>
      <c r="P5" s="13" t="str">
        <f t="shared" si="12"/>
        <v>91%</v>
      </c>
      <c r="Q5" s="13" t="str">
        <f t="shared" si="13"/>
        <v>95%</v>
      </c>
      <c r="R5" s="13" t="str">
        <f t="shared" si="14"/>
        <v>97%</v>
      </c>
      <c r="T5" s="6">
        <f t="shared" si="0"/>
        <v>0.89119658119658129</v>
      </c>
      <c r="U5" s="6">
        <f>10</f>
        <v>10</v>
      </c>
      <c r="V5" s="6">
        <v>10</v>
      </c>
      <c r="W5" s="6">
        <v>23</v>
      </c>
      <c r="X5" s="6">
        <v>11</v>
      </c>
      <c r="Y5" s="6">
        <v>10</v>
      </c>
      <c r="Z5" s="6">
        <v>4.5</v>
      </c>
      <c r="AA5" s="6">
        <v>9</v>
      </c>
      <c r="AB5" s="6">
        <v>5.5</v>
      </c>
      <c r="AC5" s="6">
        <v>17</v>
      </c>
      <c r="AE5" s="6">
        <f t="shared" si="1"/>
        <v>0.96</v>
      </c>
      <c r="AF5" s="6">
        <f t="shared" si="2"/>
        <v>0.93</v>
      </c>
      <c r="AG5" s="6">
        <f t="shared" si="3"/>
        <v>1</v>
      </c>
      <c r="AH5" s="6">
        <f t="shared" si="4"/>
        <v>0.86363636363636365</v>
      </c>
      <c r="AI5" s="6">
        <f t="shared" si="5"/>
        <v>1</v>
      </c>
      <c r="AJ5" s="6">
        <f t="shared" si="6"/>
        <v>1</v>
      </c>
      <c r="AK5" s="6">
        <f t="shared" si="7"/>
        <v>1</v>
      </c>
      <c r="AL5" s="6">
        <f t="shared" si="8"/>
        <v>0.81818181818181823</v>
      </c>
      <c r="AM5" s="6">
        <f t="shared" si="9"/>
        <v>0.71176470588235297</v>
      </c>
      <c r="AO5" s="6" t="str">
        <f>IF(AE5&lt;$T5,_xlfn.CONCAT("Your grade on ",'Paste Here'!C$1," is lowering your total grade.  You can still do or re-do this assignment.  See Teams to re-take ",'Paste Here'!C$1),"")</f>
        <v/>
      </c>
      <c r="AP5" s="6" t="str">
        <f>IF(AF5&lt;$T5,_xlfn.CONCAT("Your grade on ",'Paste Here'!D$1," is lowering your total grade.  You can still do or re-do this assignment.  See Teams to re-take ",'Paste Here'!D$1),"")</f>
        <v/>
      </c>
      <c r="AQ5" s="6" t="str">
        <f>IF(AG5&lt;$T5,_xlfn.CONCAT("Your grade on ",'Paste Here'!E$1," is lowering your total grade.  You can still do or re-do this assignment. Click here http://tiny.cc/mrw20210507 to take or re-take ",'Paste Here'!E$1),"")</f>
        <v/>
      </c>
      <c r="AR5" s="6" t="str">
        <f>IF(AH5&lt;$T5,_xlfn.CONCAT("Your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5" s="6" t="str">
        <f>IF(AI5&lt;$T5,_xlfn.CONCAT("Your grade on ",'Paste Here'!G$1," is lowering your total grade.  You can still do or re-do this assignment.  Click here http://tiny.cc/mrwastrohr to take or re-take ",'Paste Here'!G$1),"")</f>
        <v/>
      </c>
      <c r="AT5" s="6" t="str">
        <f>IF(AJ5&lt;$T5,_xlfn.CONCAT("Your grade on ",'Paste Here'!H$1," is lowering your total grade.  You can still re-do this assignment.  Click here http://tiny.cc/mrw20220208 to take or re-take ",'Paste Here'!H$1),"")</f>
        <v/>
      </c>
      <c r="AU5" s="6" t="str">
        <f>IF(AK5&lt;$T5,_xlfn.CONCAT("Your grade on ",'Paste Here'!I$1," is lowering your total grade.  You can still re-do this assignment.  Click here http://tiny.cc/mrwbbt1 to take or re-take ",'Paste Here'!I$1),"")</f>
        <v/>
      </c>
      <c r="AV5" s="6" t="str">
        <f>IF(AL5&lt;$T5,_xlfn.CONCAT("Your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5" s="6" t="str">
        <f>IF(AM5&lt;$T5,_xlfn.CONCAT("Your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5" s="5" t="str">
        <f>'Paste Here'!C$1</f>
        <v>Kepler 1 Assessment</v>
      </c>
      <c r="AY5" s="5" t="str">
        <f>'Paste Here'!D$1</f>
        <v>Kepler's Laws Assessment</v>
      </c>
      <c r="AZ5" s="5" t="str">
        <f>'Paste Here'!E$1</f>
        <v>Sun and Stars Quiz v2</v>
      </c>
      <c r="BA5" s="5" t="str">
        <f>'Paste Here'!F$1</f>
        <v>Life Cycle of Stars Summary Quiz</v>
      </c>
      <c r="BB5" s="5" t="str">
        <f>'Paste Here'!G$1</f>
        <v>HR Diagram Quiz</v>
      </c>
      <c r="BC5" s="10" t="str">
        <f>'Paste Here'!H$1</f>
        <v>Fusion and Structure Quiz</v>
      </c>
      <c r="BD5" s="10" t="str">
        <f>'Paste Here'!I$1</f>
        <v>BBT Quiz 1</v>
      </c>
      <c r="BE5" s="10" t="str">
        <f>'Paste Here'!J$1</f>
        <v>Short Gravity Quiz</v>
      </c>
      <c r="BI5" s="8" t="s">
        <v>280</v>
      </c>
      <c r="BJ5" s="8" t="s">
        <v>281</v>
      </c>
      <c r="BK5" s="8" t="s">
        <v>282</v>
      </c>
      <c r="BL5" s="8" t="s">
        <v>316</v>
      </c>
      <c r="BM5" s="8" t="s">
        <v>319</v>
      </c>
      <c r="BN5" s="8" t="s">
        <v>320</v>
      </c>
    </row>
    <row r="6" spans="1:66" x14ac:dyDescent="0.35">
      <c r="A6" t="str">
        <f>IF(NOT(ISBLANK('Paste Here'!A6)),VLOOKUP('Paste Here'!A6,LOOKUPTABLE,6),"")</f>
        <v xml:space="preserve"> Benjamin</v>
      </c>
      <c r="B6" s="5" t="str">
        <f>IF(NOT(ISBLANK('Paste Here'!A6)),VLOOKUP('Paste Here'!A6,LOOKUPTABLE,4),"")</f>
        <v>benjamin409@students.psd1.org</v>
      </c>
      <c r="C6" s="5" t="str">
        <f>'Paste Here'!B6</f>
        <v>B- 80%</v>
      </c>
      <c r="D6" s="6">
        <f>'Paste Here'!C6</f>
        <v>9.1999999999999993</v>
      </c>
      <c r="E6" s="6">
        <f>'Paste Here'!D6</f>
        <v>9.1999999999999993</v>
      </c>
      <c r="F6" s="6">
        <f>'Paste Here'!E6</f>
        <v>17</v>
      </c>
      <c r="G6" s="6">
        <f>'Paste Here'!F6</f>
        <v>9</v>
      </c>
      <c r="H6" s="6">
        <f>'Paste Here'!G6</f>
        <v>10</v>
      </c>
      <c r="I6" s="6">
        <f>'Paste Here'!H6</f>
        <v>0</v>
      </c>
      <c r="J6" s="6">
        <f>'Paste Here'!I6</f>
        <v>8.5</v>
      </c>
      <c r="K6" s="6">
        <f>'Paste Here'!J6</f>
        <v>0</v>
      </c>
      <c r="L6" s="6">
        <f>'Paste Here'!L6</f>
        <v>14.8</v>
      </c>
      <c r="N6" s="13" t="str">
        <f t="shared" si="10"/>
        <v>56%</v>
      </c>
      <c r="O6" s="13" t="str">
        <f t="shared" si="11"/>
        <v>70%</v>
      </c>
      <c r="P6" s="13" t="str">
        <f t="shared" si="12"/>
        <v>78%</v>
      </c>
      <c r="Q6" s="13" t="str">
        <f t="shared" si="13"/>
        <v>81%</v>
      </c>
      <c r="R6" s="13" t="str">
        <f t="shared" si="14"/>
        <v>84%</v>
      </c>
      <c r="T6" s="6">
        <f t="shared" si="0"/>
        <v>0.801068376068376</v>
      </c>
      <c r="U6" s="6">
        <f>10</f>
        <v>10</v>
      </c>
      <c r="V6" s="6">
        <v>10</v>
      </c>
      <c r="W6" s="6">
        <v>23</v>
      </c>
      <c r="X6" s="6">
        <v>11</v>
      </c>
      <c r="Y6" s="6">
        <v>10</v>
      </c>
      <c r="Z6" s="6">
        <v>4.5</v>
      </c>
      <c r="AA6" s="6">
        <v>9</v>
      </c>
      <c r="AB6" s="6">
        <v>5.5</v>
      </c>
      <c r="AC6" s="6">
        <v>17</v>
      </c>
      <c r="AE6" s="6">
        <f t="shared" si="1"/>
        <v>0.91999999999999993</v>
      </c>
      <c r="AF6" s="6">
        <f t="shared" si="2"/>
        <v>0.91999999999999993</v>
      </c>
      <c r="AG6" s="6">
        <f t="shared" si="3"/>
        <v>0.73913043478260865</v>
      </c>
      <c r="AH6" s="6">
        <f t="shared" si="4"/>
        <v>0.81818181818181823</v>
      </c>
      <c r="AI6" s="6">
        <f t="shared" si="5"/>
        <v>1</v>
      </c>
      <c r="AJ6" s="6">
        <f t="shared" si="6"/>
        <v>0</v>
      </c>
      <c r="AK6" s="6">
        <f t="shared" si="7"/>
        <v>0.94444444444444442</v>
      </c>
      <c r="AL6" s="6">
        <f t="shared" si="8"/>
        <v>0</v>
      </c>
      <c r="AM6" s="6">
        <f t="shared" si="9"/>
        <v>0.87058823529411766</v>
      </c>
      <c r="AO6" s="6" t="str">
        <f>IF(AE6&lt;$T6,_xlfn.CONCAT("Your grade on ",'Paste Here'!C$1," is lowering your total grade.  You can still do or re-do this assignment.  See Teams to re-take ",'Paste Here'!C$1),"")</f>
        <v/>
      </c>
      <c r="AP6" s="6" t="str">
        <f>IF(AF6&lt;$T6,_xlfn.CONCAT("Your grade on ",'Paste Here'!D$1," is lowering your total grade.  You can still do or re-do this assignment.  See Teams to re-take ",'Paste Here'!D$1),"")</f>
        <v/>
      </c>
      <c r="AQ6" s="6" t="str">
        <f>IF(AG6&lt;$T6,_xlfn.CONCAT("Your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6" s="6" t="str">
        <f>IF(AH6&lt;$T6,_xlfn.CONCAT("Your grade on ",'Paste Here'!F$1," is lowering your total grade.  You should take/re-take it.  Click here to re-take:  http://tiny.cc/mrwlcossq ",'Paste Here'!F$1),"")</f>
        <v/>
      </c>
      <c r="AS6" s="6" t="str">
        <f>IF(AI6&lt;$T6,_xlfn.CONCAT("Your grade on ",'Paste Here'!G$1," is lowering your total grade.  You can still do or re-do this assignment.  Click here http://tiny.cc/mrwastrohr to take or re-take ",'Paste Here'!G$1),"")</f>
        <v/>
      </c>
      <c r="AT6" s="6" t="str">
        <f>IF(AJ6&lt;$T6,_xlfn.CONCAT("Your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6" s="6" t="str">
        <f>IF(AK6&lt;$T6,_xlfn.CONCAT("Your grade on ",'Paste Here'!I$1," is lowering your total grade.  You can still re-do this assignment.  Click here http://tiny.cc/mrwbbt1 to take or re-take ",'Paste Here'!I$1),"")</f>
        <v/>
      </c>
      <c r="AV6" s="6" t="str">
        <f>IF(AL6&lt;$T6,_xlfn.CONCAT("Your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6" s="6" t="str">
        <f>IF(AM6&lt;$T6,_xlfn.CONCAT("Your grade on ",'Paste Here'!K$1," is lowering your total grade.  Please turn in any work you have for the Final Project soon!",'Paste Here'!K$1),"")</f>
        <v/>
      </c>
      <c r="AX6" s="5" t="str">
        <f>'Paste Here'!C$1</f>
        <v>Kepler 1 Assessment</v>
      </c>
      <c r="AY6" s="5" t="str">
        <f>'Paste Here'!D$1</f>
        <v>Kepler's Laws Assessment</v>
      </c>
      <c r="AZ6" s="5" t="str">
        <f>'Paste Here'!E$1</f>
        <v>Sun and Stars Quiz v2</v>
      </c>
      <c r="BA6" s="5" t="str">
        <f>'Paste Here'!F$1</f>
        <v>Life Cycle of Stars Summary Quiz</v>
      </c>
      <c r="BB6" s="5" t="str">
        <f>'Paste Here'!G$1</f>
        <v>HR Diagram Quiz</v>
      </c>
      <c r="BC6" s="10" t="str">
        <f>'Paste Here'!H$1</f>
        <v>Fusion and Structure Quiz</v>
      </c>
      <c r="BD6" s="10" t="str">
        <f>'Paste Here'!I$1</f>
        <v>BBT Quiz 1</v>
      </c>
      <c r="BE6" s="10" t="str">
        <f>'Paste Here'!J$1</f>
        <v>Short Gravity Quiz</v>
      </c>
      <c r="BI6" s="8" t="s">
        <v>280</v>
      </c>
      <c r="BJ6" s="8" t="s">
        <v>281</v>
      </c>
      <c r="BK6" s="8" t="s">
        <v>282</v>
      </c>
      <c r="BL6" s="8" t="s">
        <v>316</v>
      </c>
      <c r="BM6" s="8" t="s">
        <v>319</v>
      </c>
      <c r="BN6" s="8" t="s">
        <v>320</v>
      </c>
    </row>
    <row r="7" spans="1:66" x14ac:dyDescent="0.35">
      <c r="A7" t="str">
        <f>IF(NOT(ISBLANK('Paste Here'!A7)),VLOOKUP('Paste Here'!A7,LOOKUPTABLE,6),"")</f>
        <v xml:space="preserve"> Bryan Jesus</v>
      </c>
      <c r="B7" s="5" t="str">
        <f>IF(NOT(ISBLANK('Paste Here'!A7)),VLOOKUP('Paste Here'!A7,LOOKUPTABLE,4),"")</f>
        <v>bryan834@students.psd1.org</v>
      </c>
      <c r="C7" s="5" t="str">
        <f>'Paste Here'!B7</f>
        <v>F 43%</v>
      </c>
      <c r="D7" s="6">
        <f>'Paste Here'!C7</f>
        <v>9.1999999999999993</v>
      </c>
      <c r="E7" s="6">
        <f>'Paste Here'!D7</f>
        <v>0</v>
      </c>
      <c r="F7" s="6">
        <f>'Paste Here'!E7</f>
        <v>8</v>
      </c>
      <c r="G7" s="6">
        <f>'Paste Here'!F7</f>
        <v>8</v>
      </c>
      <c r="H7" s="6">
        <f>'Paste Here'!G7</f>
        <v>10</v>
      </c>
      <c r="I7" s="6">
        <f>'Paste Here'!H7</f>
        <v>4</v>
      </c>
      <c r="J7" s="6">
        <f>'Paste Here'!I7</f>
        <v>8</v>
      </c>
      <c r="K7" s="6">
        <f>'Paste Here'!J7</f>
        <v>0</v>
      </c>
      <c r="L7" s="6">
        <f>'Paste Here'!L7</f>
        <v>0</v>
      </c>
      <c r="N7" s="13" t="str">
        <f t="shared" si="10"/>
        <v>43%</v>
      </c>
      <c r="O7" s="13" t="str">
        <f t="shared" si="11"/>
        <v>57%</v>
      </c>
      <c r="P7" s="13" t="str">
        <f t="shared" si="12"/>
        <v>65%</v>
      </c>
      <c r="Q7" s="13" t="str">
        <f t="shared" si="13"/>
        <v>69%</v>
      </c>
      <c r="R7" s="13" t="str">
        <f t="shared" si="14"/>
        <v>71%</v>
      </c>
      <c r="T7" s="6">
        <f t="shared" si="0"/>
        <v>0.43324786324786324</v>
      </c>
      <c r="U7" s="6">
        <f>10</f>
        <v>10</v>
      </c>
      <c r="V7" s="6">
        <v>10</v>
      </c>
      <c r="W7" s="6">
        <v>23</v>
      </c>
      <c r="X7" s="6">
        <v>11</v>
      </c>
      <c r="Y7" s="6">
        <v>10</v>
      </c>
      <c r="Z7" s="6">
        <v>4.5</v>
      </c>
      <c r="AA7" s="6">
        <v>9</v>
      </c>
      <c r="AB7" s="6">
        <v>5.5</v>
      </c>
      <c r="AC7" s="6">
        <v>17</v>
      </c>
      <c r="AE7" s="6">
        <f t="shared" si="1"/>
        <v>0.91999999999999993</v>
      </c>
      <c r="AF7" s="6">
        <f t="shared" si="2"/>
        <v>0</v>
      </c>
      <c r="AG7" s="6">
        <f t="shared" si="3"/>
        <v>0.34782608695652173</v>
      </c>
      <c r="AH7" s="6">
        <f t="shared" si="4"/>
        <v>0.72727272727272729</v>
      </c>
      <c r="AI7" s="6">
        <f t="shared" si="5"/>
        <v>1</v>
      </c>
      <c r="AJ7" s="6">
        <f t="shared" si="6"/>
        <v>0.88888888888888884</v>
      </c>
      <c r="AK7" s="6">
        <f t="shared" si="7"/>
        <v>0.88888888888888884</v>
      </c>
      <c r="AL7" s="6">
        <f t="shared" si="8"/>
        <v>0</v>
      </c>
      <c r="AM7" s="6">
        <f t="shared" si="9"/>
        <v>0</v>
      </c>
      <c r="AO7" s="6" t="str">
        <f>IF(AE7&lt;$T7,_xlfn.CONCAT("Your grade on ",'Paste Here'!C$1," is lowering your total grade.  You can still do or re-do this assignment.  See Teams to re-take ",'Paste Here'!C$1),"")</f>
        <v/>
      </c>
      <c r="AP7" s="6" t="str">
        <f>IF(AF7&lt;$T7,_xlfn.CONCAT("Your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7" s="6" t="str">
        <f>IF(AG7&lt;$T7,_xlfn.CONCAT("Your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7" s="6" t="str">
        <f>IF(AH7&lt;$T7,_xlfn.CONCAT("Your grade on ",'Paste Here'!F$1," is lowering your total grade.  You should take/re-take it.  Click here to re-take:  http://tiny.cc/mrwlcossq ",'Paste Here'!F$1),"")</f>
        <v/>
      </c>
      <c r="AS7" s="6" t="str">
        <f>IF(AI7&lt;$T7,_xlfn.CONCAT("Your grade on ",'Paste Here'!G$1," is lowering your total grade.  You can still do or re-do this assignment.  Click here http://tiny.cc/mrwastrohr to take or re-take ",'Paste Here'!G$1),"")</f>
        <v/>
      </c>
      <c r="AT7" s="6" t="str">
        <f>IF(AJ7&lt;$T7,_xlfn.CONCAT("Your grade on ",'Paste Here'!H$1," is lowering your total grade.  You can still re-do this assignment.  Click here http://tiny.cc/mrw20220208 to take or re-take ",'Paste Here'!H$1),"")</f>
        <v/>
      </c>
      <c r="AU7" s="6" t="str">
        <f>IF(AK7&lt;$T7,_xlfn.CONCAT("Your grade on ",'Paste Here'!I$1," is lowering your total grade.  You can still re-do this assignment.  Click here http://tiny.cc/mrwbbt1 to take or re-take ",'Paste Here'!I$1),"")</f>
        <v/>
      </c>
      <c r="AV7" s="6" t="str">
        <f>IF(AL7&lt;$T7,_xlfn.CONCAT("Your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7" s="6" t="str">
        <f>IF(AM7&lt;$T7,_xlfn.CONCAT("Your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7" s="5" t="str">
        <f>'Paste Here'!C$1</f>
        <v>Kepler 1 Assessment</v>
      </c>
      <c r="AY7" s="5" t="str">
        <f>'Paste Here'!D$1</f>
        <v>Kepler's Laws Assessment</v>
      </c>
      <c r="AZ7" s="5" t="str">
        <f>'Paste Here'!E$1</f>
        <v>Sun and Stars Quiz v2</v>
      </c>
      <c r="BA7" s="5" t="str">
        <f>'Paste Here'!F$1</f>
        <v>Life Cycle of Stars Summary Quiz</v>
      </c>
      <c r="BB7" s="5" t="str">
        <f>'Paste Here'!G$1</f>
        <v>HR Diagram Quiz</v>
      </c>
      <c r="BC7" s="10" t="str">
        <f>'Paste Here'!H$1</f>
        <v>Fusion and Structure Quiz</v>
      </c>
      <c r="BD7" s="10" t="str">
        <f>'Paste Here'!I$1</f>
        <v>BBT Quiz 1</v>
      </c>
      <c r="BE7" s="10" t="str">
        <f>'Paste Here'!J$1</f>
        <v>Short Gravity Quiz</v>
      </c>
      <c r="BI7" s="8" t="s">
        <v>280</v>
      </c>
      <c r="BJ7" s="8" t="s">
        <v>281</v>
      </c>
      <c r="BK7" s="8" t="s">
        <v>282</v>
      </c>
      <c r="BL7" s="8" t="s">
        <v>316</v>
      </c>
      <c r="BM7" s="8" t="s">
        <v>319</v>
      </c>
      <c r="BN7" s="8" t="s">
        <v>320</v>
      </c>
    </row>
    <row r="8" spans="1:66" x14ac:dyDescent="0.35">
      <c r="A8" t="str">
        <f>IF(NOT(ISBLANK('Paste Here'!A8)),VLOOKUP('Paste Here'!A8,LOOKUPTABLE,6),"")</f>
        <v xml:space="preserve"> David</v>
      </c>
      <c r="B8" s="5" t="str">
        <f>IF(NOT(ISBLANK('Paste Here'!A8)),VLOOKUP('Paste Here'!A8,LOOKUPTABLE,4),"")</f>
        <v>david401@students.psd1.org</v>
      </c>
      <c r="C8" s="5" t="str">
        <f>'Paste Here'!B8</f>
        <v>C+ 79%</v>
      </c>
      <c r="D8" s="6">
        <f>'Paste Here'!C8</f>
        <v>9.1999999999999993</v>
      </c>
      <c r="E8" s="6">
        <f>'Paste Here'!D8</f>
        <v>9.1999999999999993</v>
      </c>
      <c r="F8" s="6">
        <f>'Paste Here'!E8</f>
        <v>18</v>
      </c>
      <c r="G8" s="6">
        <f>'Paste Here'!F8</f>
        <v>10</v>
      </c>
      <c r="H8" s="6">
        <f>'Paste Here'!G8</f>
        <v>9</v>
      </c>
      <c r="I8" s="6">
        <f>'Paste Here'!H8</f>
        <v>2.5</v>
      </c>
      <c r="J8" s="6">
        <f>'Paste Here'!I8</f>
        <v>6</v>
      </c>
      <c r="K8" s="6">
        <f>'Paste Here'!J8</f>
        <v>3.5</v>
      </c>
      <c r="L8" s="6">
        <f>'Paste Here'!L8</f>
        <v>11.7</v>
      </c>
      <c r="N8" s="13" t="str">
        <f t="shared" si="10"/>
        <v>60%</v>
      </c>
      <c r="O8" s="13" t="str">
        <f t="shared" si="11"/>
        <v>74%</v>
      </c>
      <c r="P8" s="13" t="str">
        <f t="shared" si="12"/>
        <v>81%</v>
      </c>
      <c r="Q8" s="13" t="str">
        <f t="shared" si="13"/>
        <v>85%</v>
      </c>
      <c r="R8" s="13" t="str">
        <f t="shared" si="14"/>
        <v>87%</v>
      </c>
      <c r="T8" s="6">
        <f t="shared" si="0"/>
        <v>0.78726495726495738</v>
      </c>
      <c r="U8" s="6">
        <f>10</f>
        <v>10</v>
      </c>
      <c r="V8" s="6">
        <v>10</v>
      </c>
      <c r="W8" s="6">
        <v>23</v>
      </c>
      <c r="X8" s="6">
        <v>11</v>
      </c>
      <c r="Y8" s="6">
        <v>10</v>
      </c>
      <c r="Z8" s="6">
        <v>4.5</v>
      </c>
      <c r="AA8" s="6">
        <v>9</v>
      </c>
      <c r="AB8" s="6">
        <v>5.5</v>
      </c>
      <c r="AC8" s="6">
        <v>17</v>
      </c>
      <c r="AE8" s="6">
        <f t="shared" si="1"/>
        <v>0.91999999999999993</v>
      </c>
      <c r="AF8" s="6">
        <f t="shared" si="2"/>
        <v>0.91999999999999993</v>
      </c>
      <c r="AG8" s="6">
        <f t="shared" si="3"/>
        <v>0.78260869565217395</v>
      </c>
      <c r="AH8" s="6">
        <f t="shared" si="4"/>
        <v>0.90909090909090906</v>
      </c>
      <c r="AI8" s="6">
        <f t="shared" si="5"/>
        <v>0.9</v>
      </c>
      <c r="AJ8" s="6">
        <f t="shared" si="6"/>
        <v>0.55555555555555558</v>
      </c>
      <c r="AK8" s="6">
        <f t="shared" si="7"/>
        <v>0.66666666666666663</v>
      </c>
      <c r="AL8" s="6">
        <f t="shared" si="8"/>
        <v>0.63636363636363635</v>
      </c>
      <c r="AM8" s="6">
        <f t="shared" si="9"/>
        <v>0.68823529411764706</v>
      </c>
      <c r="AO8" s="6" t="str">
        <f>IF(AE8&lt;$T8,_xlfn.CONCAT("Your grade on ",'Paste Here'!C$1," is lowering your total grade.  You can still do or re-do this assignment.  See Teams to re-take ",'Paste Here'!C$1),"")</f>
        <v/>
      </c>
      <c r="AP8" s="6" t="str">
        <f>IF(AF8&lt;$T8,_xlfn.CONCAT("Your grade on ",'Paste Here'!D$1," is lowering your total grade.  You can still do or re-do this assignment.  See Teams to re-take ",'Paste Here'!D$1),"")</f>
        <v/>
      </c>
      <c r="AQ8" s="6" t="str">
        <f>IF(AG8&lt;$T8,_xlfn.CONCAT("Your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8" s="6" t="str">
        <f>IF(AH8&lt;$T8,_xlfn.CONCAT("Your grade on ",'Paste Here'!F$1," is lowering your total grade.  You should take/re-take it.  Click here to re-take:  http://tiny.cc/mrwlcossq ",'Paste Here'!F$1),"")</f>
        <v/>
      </c>
      <c r="AS8" s="6" t="str">
        <f>IF(AI8&lt;$T8,_xlfn.CONCAT("Your grade on ",'Paste Here'!G$1," is lowering your total grade.  You can still do or re-do this assignment.  Click here http://tiny.cc/mrwastrohr to take or re-take ",'Paste Here'!G$1),"")</f>
        <v/>
      </c>
      <c r="AT8" s="6" t="str">
        <f>IF(AJ8&lt;$T8,_xlfn.CONCAT("Your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8" s="6" t="str">
        <f>IF(AK8&lt;$T8,_xlfn.CONCAT("Your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8" s="6" t="str">
        <f>IF(AL8&lt;$T8,_xlfn.CONCAT("Your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8" s="6" t="str">
        <f>IF(AM8&lt;$T8,_xlfn.CONCAT("Your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8" s="5" t="str">
        <f>'Paste Here'!C$1</f>
        <v>Kepler 1 Assessment</v>
      </c>
      <c r="AY8" s="5" t="str">
        <f>'Paste Here'!D$1</f>
        <v>Kepler's Laws Assessment</v>
      </c>
      <c r="AZ8" s="5" t="str">
        <f>'Paste Here'!E$1</f>
        <v>Sun and Stars Quiz v2</v>
      </c>
      <c r="BA8" s="5" t="str">
        <f>'Paste Here'!F$1</f>
        <v>Life Cycle of Stars Summary Quiz</v>
      </c>
      <c r="BB8" s="5" t="str">
        <f>'Paste Here'!G$1</f>
        <v>HR Diagram Quiz</v>
      </c>
      <c r="BC8" s="10" t="str">
        <f>'Paste Here'!H$1</f>
        <v>Fusion and Structure Quiz</v>
      </c>
      <c r="BD8" s="10" t="str">
        <f>'Paste Here'!I$1</f>
        <v>BBT Quiz 1</v>
      </c>
      <c r="BE8" s="10" t="str">
        <f>'Paste Here'!J$1</f>
        <v>Short Gravity Quiz</v>
      </c>
      <c r="BI8" s="8" t="s">
        <v>280</v>
      </c>
      <c r="BJ8" s="8" t="s">
        <v>281</v>
      </c>
      <c r="BK8" s="8" t="s">
        <v>282</v>
      </c>
      <c r="BL8" s="8" t="s">
        <v>316</v>
      </c>
      <c r="BM8" s="8" t="s">
        <v>319</v>
      </c>
      <c r="BN8" s="8" t="s">
        <v>320</v>
      </c>
    </row>
    <row r="9" spans="1:66" x14ac:dyDescent="0.35">
      <c r="A9" t="str">
        <f>IF(NOT(ISBLANK('Paste Here'!A9)),VLOOKUP('Paste Here'!A9,LOOKUPTABLE,6),"")</f>
        <v xml:space="preserve"> Eliana D</v>
      </c>
      <c r="B9" s="5" t="str">
        <f>IF(NOT(ISBLANK('Paste Here'!A9)),VLOOKUP('Paste Here'!A9,LOOKUPTABLE,4),"")</f>
        <v>eliana532@students.psd1.org</v>
      </c>
      <c r="C9" s="5" t="str">
        <f>'Paste Here'!B9</f>
        <v>B- 81%</v>
      </c>
      <c r="D9" s="6">
        <f>'Paste Here'!C9</f>
        <v>9.1999999999999993</v>
      </c>
      <c r="E9" s="6">
        <f>'Paste Here'!D9</f>
        <v>9.1999999999999993</v>
      </c>
      <c r="F9" s="6">
        <f>'Paste Here'!E9</f>
        <v>21</v>
      </c>
      <c r="G9" s="6">
        <f>'Paste Here'!F9</f>
        <v>4</v>
      </c>
      <c r="H9" s="6">
        <f>'Paste Here'!G9</f>
        <v>11</v>
      </c>
      <c r="I9" s="6">
        <f>'Paste Here'!H9</f>
        <v>4</v>
      </c>
      <c r="J9" s="6">
        <f>'Paste Here'!I9</f>
        <v>8</v>
      </c>
      <c r="K9" s="6">
        <f>'Paste Here'!J9</f>
        <v>5</v>
      </c>
      <c r="L9" s="6">
        <f>'Paste Here'!L9</f>
        <v>11.1</v>
      </c>
      <c r="N9" s="13" t="str">
        <f t="shared" si="10"/>
        <v>63%</v>
      </c>
      <c r="O9" s="13" t="str">
        <f t="shared" si="11"/>
        <v>77%</v>
      </c>
      <c r="P9" s="13" t="str">
        <f t="shared" si="12"/>
        <v>85%</v>
      </c>
      <c r="Q9" s="13" t="str">
        <f t="shared" si="13"/>
        <v>88%</v>
      </c>
      <c r="R9" s="13" t="str">
        <f t="shared" si="14"/>
        <v>91%</v>
      </c>
      <c r="T9" s="6">
        <f t="shared" si="0"/>
        <v>0.81</v>
      </c>
      <c r="U9" s="6">
        <f>10</f>
        <v>10</v>
      </c>
      <c r="V9" s="6">
        <v>10</v>
      </c>
      <c r="W9" s="6">
        <v>23</v>
      </c>
      <c r="X9" s="6">
        <v>11</v>
      </c>
      <c r="Y9" s="6">
        <v>10</v>
      </c>
      <c r="Z9" s="6">
        <v>4.5</v>
      </c>
      <c r="AA9" s="6">
        <v>9</v>
      </c>
      <c r="AB9" s="6">
        <v>5.5</v>
      </c>
      <c r="AC9" s="6">
        <v>17</v>
      </c>
      <c r="AE9" s="6">
        <f t="shared" si="1"/>
        <v>0.91999999999999993</v>
      </c>
      <c r="AF9" s="6">
        <f t="shared" si="2"/>
        <v>0.91999999999999993</v>
      </c>
      <c r="AG9" s="6">
        <f t="shared" si="3"/>
        <v>0.91304347826086951</v>
      </c>
      <c r="AH9" s="6">
        <f t="shared" si="4"/>
        <v>0.36363636363636365</v>
      </c>
      <c r="AI9" s="6">
        <f t="shared" si="5"/>
        <v>1.1000000000000001</v>
      </c>
      <c r="AJ9" s="6">
        <f t="shared" si="6"/>
        <v>0.88888888888888884</v>
      </c>
      <c r="AK9" s="6">
        <f t="shared" si="7"/>
        <v>0.88888888888888884</v>
      </c>
      <c r="AL9" s="6">
        <f t="shared" si="8"/>
        <v>0.90909090909090906</v>
      </c>
      <c r="AM9" s="6">
        <f t="shared" si="9"/>
        <v>0.65294117647058825</v>
      </c>
      <c r="AO9" s="6" t="str">
        <f>IF(AE9&lt;$T9,_xlfn.CONCAT("Your grade on ",'Paste Here'!C$1," is lowering your total grade.  You can still do or re-do this assignment.  See Teams to re-take ",'Paste Here'!C$1),"")</f>
        <v/>
      </c>
      <c r="AP9" s="6" t="str">
        <f>IF(AF9&lt;$T9,_xlfn.CONCAT("Your grade on ",'Paste Here'!D$1," is lowering your total grade.  You can still do or re-do this assignment.  See Teams to re-take ",'Paste Here'!D$1),"")</f>
        <v/>
      </c>
      <c r="AQ9" s="6" t="str">
        <f>IF(AG9&lt;$T9,_xlfn.CONCAT("Your grade on ",'Paste Here'!E$1," is lowering your total grade.  You can still do or re-do this assignment. Click here http://tiny.cc/mrw20210507 to take or re-take ",'Paste Here'!E$1),"")</f>
        <v/>
      </c>
      <c r="AR9" s="6" t="str">
        <f>IF(AH9&lt;$T9,_xlfn.CONCAT("Your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9" s="6" t="str">
        <f>IF(AI9&lt;$T9,_xlfn.CONCAT("Your grade on ",'Paste Here'!G$1," is lowering your total grade.  You can still do or re-do this assignment.  Click here http://tiny.cc/mrwastrohr to take or re-take ",'Paste Here'!G$1),"")</f>
        <v/>
      </c>
      <c r="AT9" s="6" t="str">
        <f>IF(AJ9&lt;$T9,_xlfn.CONCAT("Your grade on ",'Paste Here'!H$1," is lowering your total grade.  You can still re-do this assignment.  Click here http://tiny.cc/mrw20220208 to take or re-take ",'Paste Here'!H$1),"")</f>
        <v/>
      </c>
      <c r="AU9" s="6" t="str">
        <f>IF(AK9&lt;$T9,_xlfn.CONCAT("Your grade on ",'Paste Here'!I$1," is lowering your total grade.  You can still re-do this assignment.  Click here http://tiny.cc/mrwbbt1 to take or re-take ",'Paste Here'!I$1),"")</f>
        <v/>
      </c>
      <c r="AV9" s="6" t="str">
        <f>IF(AL9&lt;$T9,_xlfn.CONCAT("Your grade on ",'Paste Here'!J$1," is lowering your total grade.  You can still re-do this assignment.  Click here http://tiny.cc/mrwsgq to take or re-take ",'Paste Here'!J$1),"")</f>
        <v/>
      </c>
      <c r="AW9" s="6" t="str">
        <f>IF(AM9&lt;$T9,_xlfn.CONCAT("Your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9" s="5" t="str">
        <f>'Paste Here'!C$1</f>
        <v>Kepler 1 Assessment</v>
      </c>
      <c r="AY9" s="5" t="str">
        <f>'Paste Here'!D$1</f>
        <v>Kepler's Laws Assessment</v>
      </c>
      <c r="AZ9" s="5" t="str">
        <f>'Paste Here'!E$1</f>
        <v>Sun and Stars Quiz v2</v>
      </c>
      <c r="BA9" s="5" t="str">
        <f>'Paste Here'!F$1</f>
        <v>Life Cycle of Stars Summary Quiz</v>
      </c>
      <c r="BB9" s="5" t="str">
        <f>'Paste Here'!G$1</f>
        <v>HR Diagram Quiz</v>
      </c>
      <c r="BC9" s="10" t="str">
        <f>'Paste Here'!H$1</f>
        <v>Fusion and Structure Quiz</v>
      </c>
      <c r="BD9" s="10" t="str">
        <f>'Paste Here'!I$1</f>
        <v>BBT Quiz 1</v>
      </c>
      <c r="BE9" s="10" t="str">
        <f>'Paste Here'!J$1</f>
        <v>Short Gravity Quiz</v>
      </c>
      <c r="BI9" s="8" t="s">
        <v>280</v>
      </c>
      <c r="BJ9" s="8" t="s">
        <v>281</v>
      </c>
      <c r="BK9" s="8" t="s">
        <v>282</v>
      </c>
      <c r="BL9" s="8" t="s">
        <v>316</v>
      </c>
      <c r="BM9" s="8" t="s">
        <v>319</v>
      </c>
      <c r="BN9" s="8" t="s">
        <v>320</v>
      </c>
    </row>
    <row r="10" spans="1:66" x14ac:dyDescent="0.35">
      <c r="A10" t="str">
        <f>IF(NOT(ISBLANK('Paste Here'!A10)),VLOOKUP('Paste Here'!A10,LOOKUPTABLE,6),"")</f>
        <v xml:space="preserve"> Gissel</v>
      </c>
      <c r="B10" s="5" t="str">
        <f>IF(NOT(ISBLANK('Paste Here'!A10)),VLOOKUP('Paste Here'!A10,LOOKUPTABLE,4),"")</f>
        <v>gissel962@students.psd1.org</v>
      </c>
      <c r="C10" s="5" t="str">
        <f>'Paste Here'!B10</f>
        <v>D 60%</v>
      </c>
      <c r="D10" s="6">
        <f>'Paste Here'!C10</f>
        <v>9.1999999999999993</v>
      </c>
      <c r="E10" s="6">
        <f>'Paste Here'!D10</f>
        <v>7.8</v>
      </c>
      <c r="F10" s="6">
        <f>'Paste Here'!E10</f>
        <v>10</v>
      </c>
      <c r="G10" s="6">
        <f>'Paste Here'!F10</f>
        <v>0</v>
      </c>
      <c r="H10" s="6">
        <f>'Paste Here'!G10</f>
        <v>8</v>
      </c>
      <c r="I10" s="6">
        <f>'Paste Here'!H10</f>
        <v>0</v>
      </c>
      <c r="J10" s="6">
        <f>'Paste Here'!I10</f>
        <v>6</v>
      </c>
      <c r="K10" s="6">
        <f>'Paste Here'!J10</f>
        <v>3.5</v>
      </c>
      <c r="L10" s="6">
        <f>'Paste Here'!L10</f>
        <v>11.5</v>
      </c>
      <c r="N10" s="13" t="str">
        <f t="shared" si="10"/>
        <v>41%</v>
      </c>
      <c r="O10" s="13" t="str">
        <f t="shared" si="11"/>
        <v>55%</v>
      </c>
      <c r="P10" s="13" t="str">
        <f t="shared" si="12"/>
        <v>63%</v>
      </c>
      <c r="Q10" s="13" t="str">
        <f t="shared" si="13"/>
        <v>67%</v>
      </c>
      <c r="R10" s="13" t="str">
        <f t="shared" si="14"/>
        <v>69%</v>
      </c>
      <c r="T10" s="6">
        <f t="shared" si="0"/>
        <v>0.59807692307692306</v>
      </c>
      <c r="U10" s="6">
        <f>10</f>
        <v>10</v>
      </c>
      <c r="V10" s="6">
        <v>10</v>
      </c>
      <c r="W10" s="6">
        <v>23</v>
      </c>
      <c r="X10" s="6">
        <v>11</v>
      </c>
      <c r="Y10" s="6">
        <v>10</v>
      </c>
      <c r="Z10" s="6">
        <v>4.5</v>
      </c>
      <c r="AA10" s="6">
        <v>9</v>
      </c>
      <c r="AB10" s="6">
        <v>5.5</v>
      </c>
      <c r="AC10" s="6">
        <v>17</v>
      </c>
      <c r="AE10" s="6">
        <f t="shared" si="1"/>
        <v>0.91999999999999993</v>
      </c>
      <c r="AF10" s="6">
        <f t="shared" si="2"/>
        <v>0.78</v>
      </c>
      <c r="AG10" s="6">
        <f t="shared" si="3"/>
        <v>0.43478260869565216</v>
      </c>
      <c r="AH10" s="6">
        <f t="shared" si="4"/>
        <v>0</v>
      </c>
      <c r="AI10" s="6">
        <f t="shared" si="5"/>
        <v>0.8</v>
      </c>
      <c r="AJ10" s="6">
        <f t="shared" si="6"/>
        <v>0</v>
      </c>
      <c r="AK10" s="6">
        <f t="shared" si="7"/>
        <v>0.66666666666666663</v>
      </c>
      <c r="AL10" s="6">
        <f t="shared" si="8"/>
        <v>0.63636363636363635</v>
      </c>
      <c r="AM10" s="6">
        <f t="shared" si="9"/>
        <v>0.67647058823529416</v>
      </c>
      <c r="AO10" s="6" t="str">
        <f>IF(AE10&lt;$T10,_xlfn.CONCAT("Your grade on ",'Paste Here'!C$1," is lowering your total grade.  You can still do or re-do this assignment.  See Teams to re-take ",'Paste Here'!C$1),"")</f>
        <v/>
      </c>
      <c r="AP10" s="6" t="str">
        <f>IF(AF10&lt;$T10,_xlfn.CONCAT("Your grade on ",'Paste Here'!D$1," is lowering your total grade.  You can still do or re-do this assignment.  See Teams to re-take ",'Paste Here'!D$1),"")</f>
        <v/>
      </c>
      <c r="AQ10" s="6" t="str">
        <f>IF(AG10&lt;$T10,_xlfn.CONCAT("Your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10" s="6" t="str">
        <f>IF(AH10&lt;$T10,_xlfn.CONCAT("Your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10" s="6" t="str">
        <f>IF(AI10&lt;$T10,_xlfn.CONCAT("Your grade on ",'Paste Here'!G$1," is lowering your total grade.  You can still do or re-do this assignment.  Click here http://tiny.cc/mrwastrohr to take or re-take ",'Paste Here'!G$1),"")</f>
        <v/>
      </c>
      <c r="AT10" s="6" t="str">
        <f>IF(AJ10&lt;$T10,_xlfn.CONCAT("Your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10" s="6" t="str">
        <f>IF(AK10&lt;$T10,_xlfn.CONCAT("Your grade on ",'Paste Here'!I$1," is lowering your total grade.  You can still re-do this assignment.  Click here http://tiny.cc/mrwbbt1 to take or re-take ",'Paste Here'!I$1),"")</f>
        <v/>
      </c>
      <c r="AV10" s="6" t="str">
        <f>IF(AL10&lt;$T10,_xlfn.CONCAT("Your grade on ",'Paste Here'!J$1," is lowering your total grade.  You can still re-do this assignment.  Click here http://tiny.cc/mrwsgq to take or re-take ",'Paste Here'!J$1),"")</f>
        <v/>
      </c>
      <c r="AW10" s="6" t="str">
        <f>IF(AM10&lt;$T10,_xlfn.CONCAT("Your grade on ",'Paste Here'!K$1," is lowering your total grade.  Please turn in any work you have for the Final Project soon!",'Paste Here'!K$1),"")</f>
        <v/>
      </c>
      <c r="AX10" s="5" t="str">
        <f>'Paste Here'!C$1</f>
        <v>Kepler 1 Assessment</v>
      </c>
      <c r="AY10" s="5" t="str">
        <f>'Paste Here'!D$1</f>
        <v>Kepler's Laws Assessment</v>
      </c>
      <c r="AZ10" s="5" t="str">
        <f>'Paste Here'!E$1</f>
        <v>Sun and Stars Quiz v2</v>
      </c>
      <c r="BA10" s="5" t="str">
        <f>'Paste Here'!F$1</f>
        <v>Life Cycle of Stars Summary Quiz</v>
      </c>
      <c r="BB10" s="5" t="str">
        <f>'Paste Here'!G$1</f>
        <v>HR Diagram Quiz</v>
      </c>
      <c r="BC10" s="10" t="str">
        <f>'Paste Here'!H$1</f>
        <v>Fusion and Structure Quiz</v>
      </c>
      <c r="BD10" s="10" t="str">
        <f>'Paste Here'!I$1</f>
        <v>BBT Quiz 1</v>
      </c>
      <c r="BE10" s="10" t="str">
        <f>'Paste Here'!J$1</f>
        <v>Short Gravity Quiz</v>
      </c>
      <c r="BI10" s="8" t="s">
        <v>280</v>
      </c>
      <c r="BJ10" s="8" t="s">
        <v>281</v>
      </c>
      <c r="BK10" s="8" t="s">
        <v>282</v>
      </c>
      <c r="BL10" s="8" t="s">
        <v>316</v>
      </c>
      <c r="BM10" s="8" t="s">
        <v>319</v>
      </c>
      <c r="BN10" s="8" t="s">
        <v>320</v>
      </c>
    </row>
    <row r="11" spans="1:66" x14ac:dyDescent="0.35">
      <c r="A11" t="str">
        <f>IF(NOT(ISBLANK('Paste Here'!A11)),VLOOKUP('Paste Here'!A11,LOOKUPTABLE,6),"")</f>
        <v xml:space="preserve"> Jared</v>
      </c>
      <c r="B11" s="5" t="str">
        <f>IF(NOT(ISBLANK('Paste Here'!A11)),VLOOKUP('Paste Here'!A11,LOOKUPTABLE,4),"")</f>
        <v>jared246@students.psd1.org</v>
      </c>
      <c r="C11" s="5" t="str">
        <f>'Paste Here'!B11</f>
        <v>C 73%</v>
      </c>
      <c r="D11" s="6">
        <f>'Paste Here'!C11</f>
        <v>0</v>
      </c>
      <c r="E11" s="6">
        <f>'Paste Here'!D11</f>
        <v>0</v>
      </c>
      <c r="F11" s="6">
        <f>'Paste Here'!E11</f>
        <v>23</v>
      </c>
      <c r="G11" s="6">
        <f>'Paste Here'!F11</f>
        <v>11</v>
      </c>
      <c r="H11" s="6">
        <f>'Paste Here'!G11</f>
        <v>8.5</v>
      </c>
      <c r="I11" s="6">
        <f>'Paste Here'!H11</f>
        <v>0</v>
      </c>
      <c r="J11" s="6">
        <f>'Paste Here'!I11</f>
        <v>7</v>
      </c>
      <c r="K11" s="6">
        <f>'Paste Here'!J11</f>
        <v>4.5</v>
      </c>
      <c r="L11" s="6">
        <f>'Paste Here'!L11</f>
        <v>15</v>
      </c>
      <c r="N11" s="13" t="str">
        <f t="shared" si="10"/>
        <v>49%</v>
      </c>
      <c r="O11" s="13" t="str">
        <f t="shared" si="11"/>
        <v>63%</v>
      </c>
      <c r="P11" s="13" t="str">
        <f t="shared" si="12"/>
        <v>70%</v>
      </c>
      <c r="Q11" s="13" t="str">
        <f t="shared" si="13"/>
        <v>74%</v>
      </c>
      <c r="R11" s="13" t="str">
        <f t="shared" si="14"/>
        <v>76%</v>
      </c>
      <c r="T11" s="6">
        <f t="shared" si="0"/>
        <v>0.73205128205128212</v>
      </c>
      <c r="U11" s="6">
        <f>10</f>
        <v>10</v>
      </c>
      <c r="V11" s="6">
        <v>10</v>
      </c>
      <c r="W11" s="6">
        <v>23</v>
      </c>
      <c r="X11" s="6">
        <v>11</v>
      </c>
      <c r="Y11" s="6">
        <v>10</v>
      </c>
      <c r="Z11" s="6">
        <v>4.5</v>
      </c>
      <c r="AA11" s="6">
        <v>9</v>
      </c>
      <c r="AB11" s="6">
        <v>5.5</v>
      </c>
      <c r="AC11" s="6">
        <v>17</v>
      </c>
      <c r="AE11" s="6">
        <f t="shared" si="1"/>
        <v>0</v>
      </c>
      <c r="AF11" s="6">
        <f t="shared" si="2"/>
        <v>0</v>
      </c>
      <c r="AG11" s="6">
        <f t="shared" si="3"/>
        <v>1</v>
      </c>
      <c r="AH11" s="6">
        <f t="shared" si="4"/>
        <v>1</v>
      </c>
      <c r="AI11" s="6">
        <f t="shared" si="5"/>
        <v>0.85</v>
      </c>
      <c r="AJ11" s="6">
        <f t="shared" si="6"/>
        <v>0</v>
      </c>
      <c r="AK11" s="6">
        <f t="shared" si="7"/>
        <v>0.77777777777777779</v>
      </c>
      <c r="AL11" s="6">
        <f t="shared" si="8"/>
        <v>0.81818181818181823</v>
      </c>
      <c r="AM11" s="6">
        <f t="shared" si="9"/>
        <v>0.88235294117647056</v>
      </c>
      <c r="AO11" s="6" t="str">
        <f>IF(AE11&lt;$T11,_xlfn.CONCAT("Your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11" s="6" t="str">
        <f>IF(AF11&lt;$T11,_xlfn.CONCAT("Your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11" s="6" t="str">
        <f>IF(AG11&lt;$T11,_xlfn.CONCAT("Your grade on ",'Paste Here'!E$1," is lowering your total grade.  You can still do or re-do this assignment. Click here http://tiny.cc/mrw20210507 to take or re-take ",'Paste Here'!E$1),"")</f>
        <v/>
      </c>
      <c r="AR11" s="6" t="str">
        <f>IF(AH11&lt;$T11,_xlfn.CONCAT("Your grade on ",'Paste Here'!F$1," is lowering your total grade.  You should take/re-take it.  Click here to re-take:  http://tiny.cc/mrwlcossq ",'Paste Here'!F$1),"")</f>
        <v/>
      </c>
      <c r="AS11" s="6" t="str">
        <f>IF(AI11&lt;$T11,_xlfn.CONCAT("Your grade on ",'Paste Here'!G$1," is lowering your total grade.  You can still do or re-do this assignment.  Click here http://tiny.cc/mrwastrohr to take or re-take ",'Paste Here'!G$1),"")</f>
        <v/>
      </c>
      <c r="AT11" s="6" t="str">
        <f>IF(AJ11&lt;$T11,_xlfn.CONCAT("Your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11" s="6" t="str">
        <f>IF(AK11&lt;$T11,_xlfn.CONCAT("Your grade on ",'Paste Here'!I$1," is lowering your total grade.  You can still re-do this assignment.  Click here http://tiny.cc/mrwbbt1 to take or re-take ",'Paste Here'!I$1),"")</f>
        <v/>
      </c>
      <c r="AV11" s="6" t="str">
        <f>IF(AL11&lt;$T11,_xlfn.CONCAT("Your grade on ",'Paste Here'!J$1," is lowering your total grade.  You can still re-do this assignment.  Click here http://tiny.cc/mrwsgq to take or re-take ",'Paste Here'!J$1),"")</f>
        <v/>
      </c>
      <c r="AW11" s="6" t="str">
        <f>IF(AM11&lt;$T11,_xlfn.CONCAT("Your grade on ",'Paste Here'!K$1," is lowering your total grade.  Please turn in any work you have for the Final Project soon!",'Paste Here'!K$1),"")</f>
        <v/>
      </c>
      <c r="AX11" s="5" t="str">
        <f>'Paste Here'!C$1</f>
        <v>Kepler 1 Assessment</v>
      </c>
      <c r="AY11" s="5" t="str">
        <f>'Paste Here'!D$1</f>
        <v>Kepler's Laws Assessment</v>
      </c>
      <c r="AZ11" s="5" t="str">
        <f>'Paste Here'!E$1</f>
        <v>Sun and Stars Quiz v2</v>
      </c>
      <c r="BA11" s="5" t="str">
        <f>'Paste Here'!F$1</f>
        <v>Life Cycle of Stars Summary Quiz</v>
      </c>
      <c r="BB11" s="5" t="str">
        <f>'Paste Here'!G$1</f>
        <v>HR Diagram Quiz</v>
      </c>
      <c r="BC11" s="10" t="str">
        <f>'Paste Here'!H$1</f>
        <v>Fusion and Structure Quiz</v>
      </c>
      <c r="BD11" s="10" t="str">
        <f>'Paste Here'!I$1</f>
        <v>BBT Quiz 1</v>
      </c>
      <c r="BE11" s="10" t="str">
        <f>'Paste Here'!J$1</f>
        <v>Short Gravity Quiz</v>
      </c>
      <c r="BI11" s="8" t="s">
        <v>280</v>
      </c>
      <c r="BJ11" s="8" t="s">
        <v>281</v>
      </c>
      <c r="BK11" s="8" t="s">
        <v>282</v>
      </c>
      <c r="BL11" s="8" t="s">
        <v>316</v>
      </c>
      <c r="BM11" s="8" t="s">
        <v>319</v>
      </c>
      <c r="BN11" s="8" t="s">
        <v>320</v>
      </c>
    </row>
    <row r="12" spans="1:66" x14ac:dyDescent="0.35">
      <c r="A12" t="str">
        <f>IF(NOT(ISBLANK('Paste Here'!A12)),VLOOKUP('Paste Here'!A12,LOOKUPTABLE,6),"")</f>
        <v xml:space="preserve"> Javier</v>
      </c>
      <c r="B12" s="5" t="str">
        <f>IF(NOT(ISBLANK('Paste Here'!A12)),VLOOKUP('Paste Here'!A12,LOOKUPTABLE,4),"")</f>
        <v>javier797@students.psd1.org</v>
      </c>
      <c r="C12" s="5" t="str">
        <f>'Paste Here'!B12</f>
        <v>B 85%</v>
      </c>
      <c r="D12" s="6">
        <f>'Paste Here'!C12</f>
        <v>9.1999999999999993</v>
      </c>
      <c r="E12" s="6">
        <f>'Paste Here'!D12</f>
        <v>9.3000000000000007</v>
      </c>
      <c r="F12" s="6">
        <f>'Paste Here'!E12</f>
        <v>20</v>
      </c>
      <c r="G12" s="6">
        <f>'Paste Here'!F12</f>
        <v>11</v>
      </c>
      <c r="H12" s="6">
        <f>'Paste Here'!G12</f>
        <v>9.5</v>
      </c>
      <c r="I12" s="6">
        <f>'Paste Here'!H12</f>
        <v>4.5</v>
      </c>
      <c r="J12" s="6">
        <f>'Paste Here'!I12</f>
        <v>8</v>
      </c>
      <c r="K12" s="6">
        <f>'Paste Here'!J12</f>
        <v>4.5</v>
      </c>
      <c r="L12" s="6">
        <f>'Paste Here'!L12</f>
        <v>11.1</v>
      </c>
      <c r="N12" s="13" t="str">
        <f t="shared" si="10"/>
        <v>67%</v>
      </c>
      <c r="O12" s="13" t="str">
        <f t="shared" si="11"/>
        <v>81%</v>
      </c>
      <c r="P12" s="13" t="str">
        <f t="shared" si="12"/>
        <v>88%</v>
      </c>
      <c r="Q12" s="13" t="str">
        <f t="shared" si="13"/>
        <v>92%</v>
      </c>
      <c r="R12" s="13" t="str">
        <f t="shared" si="14"/>
        <v>94%</v>
      </c>
      <c r="T12" s="6">
        <f t="shared" si="0"/>
        <v>0.84735042735042743</v>
      </c>
      <c r="U12" s="6">
        <f>10</f>
        <v>10</v>
      </c>
      <c r="V12" s="6">
        <v>10</v>
      </c>
      <c r="W12" s="6">
        <v>23</v>
      </c>
      <c r="X12" s="6">
        <v>11</v>
      </c>
      <c r="Y12" s="6">
        <v>10</v>
      </c>
      <c r="Z12" s="6">
        <v>4.5</v>
      </c>
      <c r="AA12" s="6">
        <v>9</v>
      </c>
      <c r="AB12" s="6">
        <v>5.5</v>
      </c>
      <c r="AC12" s="6">
        <v>17</v>
      </c>
      <c r="AE12" s="6">
        <f t="shared" si="1"/>
        <v>0.91999999999999993</v>
      </c>
      <c r="AF12" s="6">
        <f t="shared" si="2"/>
        <v>0.93</v>
      </c>
      <c r="AG12" s="6">
        <f t="shared" si="3"/>
        <v>0.86956521739130432</v>
      </c>
      <c r="AH12" s="6">
        <f t="shared" si="4"/>
        <v>1</v>
      </c>
      <c r="AI12" s="6">
        <f t="shared" si="5"/>
        <v>0.95</v>
      </c>
      <c r="AJ12" s="6">
        <f t="shared" si="6"/>
        <v>1</v>
      </c>
      <c r="AK12" s="6">
        <f t="shared" si="7"/>
        <v>0.88888888888888884</v>
      </c>
      <c r="AL12" s="6">
        <f t="shared" si="8"/>
        <v>0.81818181818181823</v>
      </c>
      <c r="AM12" s="6">
        <f t="shared" si="9"/>
        <v>0.65294117647058825</v>
      </c>
      <c r="AO12" s="6" t="str">
        <f>IF(AE12&lt;$T12,_xlfn.CONCAT("Your grade on ",'Paste Here'!C$1," is lowering your total grade.  You can still do or re-do this assignment.  See Teams to re-take ",'Paste Here'!C$1),"")</f>
        <v/>
      </c>
      <c r="AP12" s="6" t="str">
        <f>IF(AF12&lt;$T12,_xlfn.CONCAT("Your grade on ",'Paste Here'!D$1," is lowering your total grade.  You can still do or re-do this assignment.  See Teams to re-take ",'Paste Here'!D$1),"")</f>
        <v/>
      </c>
      <c r="AQ12" s="6" t="str">
        <f>IF(AG12&lt;$T12,_xlfn.CONCAT("Your grade on ",'Paste Here'!E$1," is lowering your total grade.  You can still do or re-do this assignment. Click here http://tiny.cc/mrw20210507 to take or re-take ",'Paste Here'!E$1),"")</f>
        <v/>
      </c>
      <c r="AR12" s="6" t="str">
        <f>IF(AH12&lt;$T12,_xlfn.CONCAT("Your grade on ",'Paste Here'!F$1," is lowering your total grade.  You should take/re-take it.  Click here to re-take:  http://tiny.cc/mrwlcossq ",'Paste Here'!F$1),"")</f>
        <v/>
      </c>
      <c r="AS12" s="6" t="str">
        <f>IF(AI12&lt;$T12,_xlfn.CONCAT("Your grade on ",'Paste Here'!G$1," is lowering your total grade.  You can still do or re-do this assignment.  Click here http://tiny.cc/mrwastrohr to take or re-take ",'Paste Here'!G$1),"")</f>
        <v/>
      </c>
      <c r="AT12" s="6" t="str">
        <f>IF(AJ12&lt;$T12,_xlfn.CONCAT("Your grade on ",'Paste Here'!H$1," is lowering your total grade.  You can still re-do this assignment.  Click here http://tiny.cc/mrw20220208 to take or re-take ",'Paste Here'!H$1),"")</f>
        <v/>
      </c>
      <c r="AU12" s="6" t="str">
        <f>IF(AK12&lt;$T12,_xlfn.CONCAT("Your grade on ",'Paste Here'!I$1," is lowering your total grade.  You can still re-do this assignment.  Click here http://tiny.cc/mrwbbt1 to take or re-take ",'Paste Here'!I$1),"")</f>
        <v/>
      </c>
      <c r="AV12" s="6" t="str">
        <f>IF(AL12&lt;$T12,_xlfn.CONCAT("Your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12" s="6" t="str">
        <f>IF(AM12&lt;$T12,_xlfn.CONCAT("Your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12" s="5" t="str">
        <f>'Paste Here'!C$1</f>
        <v>Kepler 1 Assessment</v>
      </c>
      <c r="AY12" s="5" t="str">
        <f>'Paste Here'!D$1</f>
        <v>Kepler's Laws Assessment</v>
      </c>
      <c r="AZ12" s="5" t="str">
        <f>'Paste Here'!E$1</f>
        <v>Sun and Stars Quiz v2</v>
      </c>
      <c r="BA12" s="5" t="str">
        <f>'Paste Here'!F$1</f>
        <v>Life Cycle of Stars Summary Quiz</v>
      </c>
      <c r="BB12" s="5" t="str">
        <f>'Paste Here'!G$1</f>
        <v>HR Diagram Quiz</v>
      </c>
      <c r="BC12" s="10" t="str">
        <f>'Paste Here'!H$1</f>
        <v>Fusion and Structure Quiz</v>
      </c>
      <c r="BD12" s="10" t="str">
        <f>'Paste Here'!I$1</f>
        <v>BBT Quiz 1</v>
      </c>
      <c r="BE12" s="10" t="str">
        <f>'Paste Here'!J$1</f>
        <v>Short Gravity Quiz</v>
      </c>
      <c r="BI12" s="8" t="s">
        <v>280</v>
      </c>
      <c r="BJ12" s="8" t="s">
        <v>281</v>
      </c>
      <c r="BK12" s="8" t="s">
        <v>282</v>
      </c>
      <c r="BL12" s="8" t="s">
        <v>316</v>
      </c>
      <c r="BM12" s="8" t="s">
        <v>319</v>
      </c>
      <c r="BN12" s="8" t="s">
        <v>320</v>
      </c>
    </row>
    <row r="13" spans="1:66" x14ac:dyDescent="0.35">
      <c r="A13" t="str">
        <f>IF(NOT(ISBLANK('Paste Here'!A13)),VLOOKUP('Paste Here'!A13,LOOKUPTABLE,6),"")</f>
        <v xml:space="preserve"> Jose Trinidad</v>
      </c>
      <c r="B13" s="5" t="str">
        <f>IF(NOT(ISBLANK('Paste Here'!A13)),VLOOKUP('Paste Here'!A13,LOOKUPTABLE,4),"")</f>
        <v>jose381@students.psd1.org</v>
      </c>
      <c r="C13" s="5" t="str">
        <f>'Paste Here'!B13</f>
        <v>C 75%</v>
      </c>
      <c r="D13" s="6">
        <f>'Paste Here'!C13</f>
        <v>7.8</v>
      </c>
      <c r="E13" s="6">
        <f>'Paste Here'!D13</f>
        <v>8.3000000000000007</v>
      </c>
      <c r="F13" s="6">
        <f>'Paste Here'!E13</f>
        <v>17</v>
      </c>
      <c r="G13" s="6">
        <f>'Paste Here'!F13</f>
        <v>11</v>
      </c>
      <c r="H13" s="6">
        <f>'Paste Here'!G13</f>
        <v>0</v>
      </c>
      <c r="I13" s="6">
        <f>'Paste Here'!H13</f>
        <v>4.5</v>
      </c>
      <c r="J13" s="6">
        <f>'Paste Here'!I13</f>
        <v>8</v>
      </c>
      <c r="K13" s="6">
        <f>'Paste Here'!J13</f>
        <v>5</v>
      </c>
      <c r="L13" s="6">
        <f>'Paste Here'!L13</f>
        <v>12.1</v>
      </c>
      <c r="N13" s="13" t="str">
        <f t="shared" si="10"/>
        <v>55%</v>
      </c>
      <c r="O13" s="13" t="str">
        <f t="shared" si="11"/>
        <v>69%</v>
      </c>
      <c r="P13" s="13" t="str">
        <f t="shared" si="12"/>
        <v>77%</v>
      </c>
      <c r="Q13" s="13" t="str">
        <f t="shared" si="13"/>
        <v>80%</v>
      </c>
      <c r="R13" s="13" t="str">
        <f t="shared" si="14"/>
        <v>83%</v>
      </c>
      <c r="T13" s="6">
        <f t="shared" si="0"/>
        <v>0.74666666666666659</v>
      </c>
      <c r="U13" s="6">
        <f>10</f>
        <v>10</v>
      </c>
      <c r="V13" s="6">
        <v>10</v>
      </c>
      <c r="W13" s="6">
        <v>23</v>
      </c>
      <c r="X13" s="6">
        <v>11</v>
      </c>
      <c r="Y13" s="6">
        <v>10</v>
      </c>
      <c r="Z13" s="6">
        <v>4.5</v>
      </c>
      <c r="AA13" s="6">
        <v>9</v>
      </c>
      <c r="AB13" s="6">
        <v>5.5</v>
      </c>
      <c r="AC13" s="6">
        <v>17</v>
      </c>
      <c r="AE13" s="6">
        <f t="shared" si="1"/>
        <v>0.78</v>
      </c>
      <c r="AF13" s="6">
        <f t="shared" si="2"/>
        <v>0.83000000000000007</v>
      </c>
      <c r="AG13" s="6">
        <f t="shared" si="3"/>
        <v>0.73913043478260865</v>
      </c>
      <c r="AH13" s="6">
        <f t="shared" si="4"/>
        <v>1</v>
      </c>
      <c r="AI13" s="6">
        <f t="shared" si="5"/>
        <v>0</v>
      </c>
      <c r="AJ13" s="6">
        <f t="shared" si="6"/>
        <v>1</v>
      </c>
      <c r="AK13" s="6">
        <f t="shared" si="7"/>
        <v>0.88888888888888884</v>
      </c>
      <c r="AL13" s="6">
        <f t="shared" si="8"/>
        <v>0.90909090909090906</v>
      </c>
      <c r="AM13" s="6">
        <f t="shared" si="9"/>
        <v>0.71176470588235297</v>
      </c>
      <c r="AO13" s="6" t="str">
        <f>IF(AE13&lt;$T13,_xlfn.CONCAT("Your grade on ",'Paste Here'!C$1," is lowering your total grade.  You can still do or re-do this assignment.  See Teams to re-take ",'Paste Here'!C$1),"")</f>
        <v/>
      </c>
      <c r="AP13" s="6" t="str">
        <f>IF(AF13&lt;$T13,_xlfn.CONCAT("Your grade on ",'Paste Here'!D$1," is lowering your total grade.  You can still do or re-do this assignment.  See Teams to re-take ",'Paste Here'!D$1),"")</f>
        <v/>
      </c>
      <c r="AQ13" s="6" t="str">
        <f>IF(AG13&lt;$T13,_xlfn.CONCAT("Your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13" s="6" t="str">
        <f>IF(AH13&lt;$T13,_xlfn.CONCAT("Your grade on ",'Paste Here'!F$1," is lowering your total grade.  You should take/re-take it.  Click here to re-take:  http://tiny.cc/mrwlcossq ",'Paste Here'!F$1),"")</f>
        <v/>
      </c>
      <c r="AS13" s="6" t="str">
        <f>IF(AI13&lt;$T13,_xlfn.CONCAT("Your grade on ",'Paste Here'!G$1," is lowering your total grade.  You can still do or re-do this assignment.  Click here http://tiny.cc/mrwastrohr to take or re-take ",'Paste Here'!G$1),"")</f>
        <v>Your grade on HR Diagram Quiz is lowering your total grade.  You can still do or re-do this assignment.  Click here http://tiny.cc/mrwastrohr to take or re-take HR Diagram Quiz</v>
      </c>
      <c r="AT13" s="6" t="str">
        <f>IF(AJ13&lt;$T13,_xlfn.CONCAT("Your grade on ",'Paste Here'!H$1," is lowering your total grade.  You can still re-do this assignment.  Click here http://tiny.cc/mrw20220208 to take or re-take ",'Paste Here'!H$1),"")</f>
        <v/>
      </c>
      <c r="AU13" s="6" t="str">
        <f>IF(AK13&lt;$T13,_xlfn.CONCAT("Your grade on ",'Paste Here'!I$1," is lowering your total grade.  You can still re-do this assignment.  Click here http://tiny.cc/mrwbbt1 to take or re-take ",'Paste Here'!I$1),"")</f>
        <v/>
      </c>
      <c r="AV13" s="6" t="str">
        <f>IF(AL13&lt;$T13,_xlfn.CONCAT("Your grade on ",'Paste Here'!J$1," is lowering your total grade.  You can still re-do this assignment.  Click here http://tiny.cc/mrwsgq to take or re-take ",'Paste Here'!J$1),"")</f>
        <v/>
      </c>
      <c r="AW13" s="6" t="str">
        <f>IF(AM13&lt;$T13,_xlfn.CONCAT("Your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13" s="5" t="str">
        <f>'Paste Here'!C$1</f>
        <v>Kepler 1 Assessment</v>
      </c>
      <c r="AY13" s="5" t="str">
        <f>'Paste Here'!D$1</f>
        <v>Kepler's Laws Assessment</v>
      </c>
      <c r="AZ13" s="5" t="str">
        <f>'Paste Here'!E$1</f>
        <v>Sun and Stars Quiz v2</v>
      </c>
      <c r="BA13" s="5" t="str">
        <f>'Paste Here'!F$1</f>
        <v>Life Cycle of Stars Summary Quiz</v>
      </c>
      <c r="BB13" s="5" t="str">
        <f>'Paste Here'!G$1</f>
        <v>HR Diagram Quiz</v>
      </c>
      <c r="BC13" s="10" t="str">
        <f>'Paste Here'!H$1</f>
        <v>Fusion and Structure Quiz</v>
      </c>
      <c r="BD13" s="10" t="str">
        <f>'Paste Here'!I$1</f>
        <v>BBT Quiz 1</v>
      </c>
      <c r="BE13" s="10" t="str">
        <f>'Paste Here'!J$1</f>
        <v>Short Gravity Quiz</v>
      </c>
      <c r="BI13" s="8" t="s">
        <v>280</v>
      </c>
      <c r="BJ13" s="8" t="s">
        <v>281</v>
      </c>
      <c r="BK13" s="8" t="s">
        <v>282</v>
      </c>
      <c r="BL13" s="8" t="s">
        <v>316</v>
      </c>
      <c r="BM13" s="8" t="s">
        <v>319</v>
      </c>
      <c r="BN13" s="8" t="s">
        <v>320</v>
      </c>
    </row>
    <row r="14" spans="1:66" x14ac:dyDescent="0.35">
      <c r="A14" t="str">
        <f>IF(NOT(ISBLANK('Paste Here'!A14)),VLOOKUP('Paste Here'!A14,LOOKUPTABLE,6),"")</f>
        <v xml:space="preserve"> Leslie Giselle</v>
      </c>
      <c r="B14" s="5" t="str">
        <f>IF(NOT(ISBLANK('Paste Here'!A14)),VLOOKUP('Paste Here'!A14,LOOKUPTABLE,4),"")</f>
        <v>leslie008@students.psd1.org</v>
      </c>
      <c r="C14" s="5" t="str">
        <f>'Paste Here'!B14</f>
        <v>D+ 68%</v>
      </c>
      <c r="D14" s="6">
        <f>'Paste Here'!C14</f>
        <v>9.2799999999999994</v>
      </c>
      <c r="E14" s="6">
        <f>'Paste Here'!D14</f>
        <v>9.3000000000000007</v>
      </c>
      <c r="F14" s="6">
        <f>'Paste Here'!E14</f>
        <v>13</v>
      </c>
      <c r="G14" s="6">
        <f>'Paste Here'!F14</f>
        <v>0</v>
      </c>
      <c r="H14" s="6">
        <f>'Paste Here'!G14</f>
        <v>8</v>
      </c>
      <c r="I14" s="6">
        <f>'Paste Here'!H14</f>
        <v>4</v>
      </c>
      <c r="J14" s="6">
        <f>'Paste Here'!I14</f>
        <v>6</v>
      </c>
      <c r="K14" s="6">
        <f>'Paste Here'!J14</f>
        <v>3.5</v>
      </c>
      <c r="L14" s="6">
        <f>'Paste Here'!L14</f>
        <v>12.5</v>
      </c>
      <c r="N14" s="13" t="str">
        <f t="shared" si="10"/>
        <v>48%</v>
      </c>
      <c r="O14" s="13" t="str">
        <f t="shared" si="11"/>
        <v>62%</v>
      </c>
      <c r="P14" s="13" t="str">
        <f t="shared" si="12"/>
        <v>70%</v>
      </c>
      <c r="Q14" s="13" t="str">
        <f t="shared" si="13"/>
        <v>73%</v>
      </c>
      <c r="R14" s="13" t="str">
        <f t="shared" si="14"/>
        <v>76%</v>
      </c>
      <c r="T14" s="6">
        <f t="shared" si="0"/>
        <v>0.68398290598290601</v>
      </c>
      <c r="U14" s="6">
        <f>10</f>
        <v>10</v>
      </c>
      <c r="V14" s="6">
        <v>10</v>
      </c>
      <c r="W14" s="6">
        <v>23</v>
      </c>
      <c r="X14" s="6">
        <v>11</v>
      </c>
      <c r="Y14" s="6">
        <v>10</v>
      </c>
      <c r="Z14" s="6">
        <v>4.5</v>
      </c>
      <c r="AA14" s="6">
        <v>9</v>
      </c>
      <c r="AB14" s="6">
        <v>5.5</v>
      </c>
      <c r="AC14" s="6">
        <v>17</v>
      </c>
      <c r="AE14" s="6">
        <f t="shared" si="1"/>
        <v>0.92799999999999994</v>
      </c>
      <c r="AF14" s="6">
        <f t="shared" si="2"/>
        <v>0.93</v>
      </c>
      <c r="AG14" s="6">
        <f t="shared" si="3"/>
        <v>0.56521739130434778</v>
      </c>
      <c r="AH14" s="6">
        <f t="shared" si="4"/>
        <v>0</v>
      </c>
      <c r="AI14" s="6">
        <f t="shared" si="5"/>
        <v>0.8</v>
      </c>
      <c r="AJ14" s="6">
        <f t="shared" si="6"/>
        <v>0.88888888888888884</v>
      </c>
      <c r="AK14" s="6">
        <f t="shared" si="7"/>
        <v>0.66666666666666663</v>
      </c>
      <c r="AL14" s="6">
        <f t="shared" si="8"/>
        <v>0.63636363636363635</v>
      </c>
      <c r="AM14" s="6">
        <f t="shared" si="9"/>
        <v>0.73529411764705888</v>
      </c>
      <c r="AO14" s="6" t="str">
        <f>IF(AE14&lt;$T14,_xlfn.CONCAT("Your grade on ",'Paste Here'!C$1," is lowering your total grade.  You can still do or re-do this assignment.  See Teams to re-take ",'Paste Here'!C$1),"")</f>
        <v/>
      </c>
      <c r="AP14" s="6" t="str">
        <f>IF(AF14&lt;$T14,_xlfn.CONCAT("Your grade on ",'Paste Here'!D$1," is lowering your total grade.  You can still do or re-do this assignment.  See Teams to re-take ",'Paste Here'!D$1),"")</f>
        <v/>
      </c>
      <c r="AQ14" s="6" t="str">
        <f>IF(AG14&lt;$T14,_xlfn.CONCAT("Your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14" s="6" t="str">
        <f>IF(AH14&lt;$T14,_xlfn.CONCAT("Your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14" s="6" t="str">
        <f>IF(AI14&lt;$T14,_xlfn.CONCAT("Your grade on ",'Paste Here'!G$1," is lowering your total grade.  You can still do or re-do this assignment.  Click here http://tiny.cc/mrwastrohr to take or re-take ",'Paste Here'!G$1),"")</f>
        <v/>
      </c>
      <c r="AT14" s="6" t="str">
        <f>IF(AJ14&lt;$T14,_xlfn.CONCAT("Your grade on ",'Paste Here'!H$1," is lowering your total grade.  You can still re-do this assignment.  Click here http://tiny.cc/mrw20220208 to take or re-take ",'Paste Here'!H$1),"")</f>
        <v/>
      </c>
      <c r="AU14" s="6" t="str">
        <f>IF(AK14&lt;$T14,_xlfn.CONCAT("Your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14" s="6" t="str">
        <f>IF(AL14&lt;$T14,_xlfn.CONCAT("Your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14" s="6" t="str">
        <f>IF(AM14&lt;$T14,_xlfn.CONCAT("Your grade on ",'Paste Here'!K$1," is lowering your total grade.  Please turn in any work you have for the Final Project soon!",'Paste Here'!K$1),"")</f>
        <v/>
      </c>
      <c r="AX14" s="5" t="str">
        <f>'Paste Here'!C$1</f>
        <v>Kepler 1 Assessment</v>
      </c>
      <c r="AY14" s="5" t="str">
        <f>'Paste Here'!D$1</f>
        <v>Kepler's Laws Assessment</v>
      </c>
      <c r="AZ14" s="5" t="str">
        <f>'Paste Here'!E$1</f>
        <v>Sun and Stars Quiz v2</v>
      </c>
      <c r="BA14" s="5" t="str">
        <f>'Paste Here'!F$1</f>
        <v>Life Cycle of Stars Summary Quiz</v>
      </c>
      <c r="BB14" s="5" t="str">
        <f>'Paste Here'!G$1</f>
        <v>HR Diagram Quiz</v>
      </c>
      <c r="BC14" s="10" t="str">
        <f>'Paste Here'!H$1</f>
        <v>Fusion and Structure Quiz</v>
      </c>
      <c r="BD14" s="10" t="str">
        <f>'Paste Here'!I$1</f>
        <v>BBT Quiz 1</v>
      </c>
      <c r="BE14" s="10" t="str">
        <f>'Paste Here'!J$1</f>
        <v>Short Gravity Quiz</v>
      </c>
      <c r="BI14" s="8" t="s">
        <v>280</v>
      </c>
      <c r="BJ14" s="8" t="s">
        <v>281</v>
      </c>
      <c r="BK14" s="8" t="s">
        <v>282</v>
      </c>
      <c r="BL14" s="8" t="s">
        <v>316</v>
      </c>
      <c r="BM14" s="8" t="s">
        <v>319</v>
      </c>
      <c r="BN14" s="8" t="s">
        <v>320</v>
      </c>
    </row>
    <row r="15" spans="1:66" x14ac:dyDescent="0.35">
      <c r="A15" t="str">
        <f>IF(NOT(ISBLANK('Paste Here'!A15)),VLOOKUP('Paste Here'!A15,LOOKUPTABLE,6),"")</f>
        <v xml:space="preserve"> Mariah C</v>
      </c>
      <c r="B15" s="5" t="str">
        <f>IF(NOT(ISBLANK('Paste Here'!A15)),VLOOKUP('Paste Here'!A15,LOOKUPTABLE,4),"")</f>
        <v>mariah656@students.psd1.org</v>
      </c>
      <c r="C15" s="5" t="str">
        <f>'Paste Here'!B15</f>
        <v>B+ 89%</v>
      </c>
      <c r="D15" s="6">
        <f>'Paste Here'!C15</f>
        <v>9.36</v>
      </c>
      <c r="E15" s="6">
        <f>'Paste Here'!D15</f>
        <v>9.3000000000000007</v>
      </c>
      <c r="F15" s="6">
        <f>'Paste Here'!E15</f>
        <v>21</v>
      </c>
      <c r="G15" s="6">
        <f>'Paste Here'!F15</f>
        <v>10</v>
      </c>
      <c r="H15" s="6">
        <f>'Paste Here'!G15</f>
        <v>11</v>
      </c>
      <c r="I15" s="6">
        <f>'Paste Here'!H15</f>
        <v>3.5</v>
      </c>
      <c r="J15" s="6">
        <f>'Paste Here'!I15</f>
        <v>8</v>
      </c>
      <c r="K15" s="6">
        <f>'Paste Here'!J15</f>
        <v>4.5</v>
      </c>
      <c r="L15" s="6">
        <f>'Paste Here'!L15</f>
        <v>13.7</v>
      </c>
      <c r="N15" s="13" t="str">
        <f t="shared" si="10"/>
        <v>67%</v>
      </c>
      <c r="O15" s="13" t="str">
        <f t="shared" si="11"/>
        <v>81%</v>
      </c>
      <c r="P15" s="13" t="str">
        <f t="shared" si="12"/>
        <v>89%</v>
      </c>
      <c r="Q15" s="13" t="str">
        <f t="shared" si="13"/>
        <v>93%</v>
      </c>
      <c r="R15" s="13" t="str">
        <f t="shared" si="14"/>
        <v>95%</v>
      </c>
      <c r="T15" s="6">
        <f t="shared" si="0"/>
        <v>0.89493162393162395</v>
      </c>
      <c r="U15" s="6">
        <f>10</f>
        <v>10</v>
      </c>
      <c r="V15" s="6">
        <v>10</v>
      </c>
      <c r="W15" s="6">
        <v>23</v>
      </c>
      <c r="X15" s="6">
        <v>11</v>
      </c>
      <c r="Y15" s="6">
        <v>10</v>
      </c>
      <c r="Z15" s="6">
        <v>4.5</v>
      </c>
      <c r="AA15" s="6">
        <v>9</v>
      </c>
      <c r="AB15" s="6">
        <v>5.5</v>
      </c>
      <c r="AC15" s="6">
        <v>17</v>
      </c>
      <c r="AE15" s="6">
        <f t="shared" si="1"/>
        <v>0.93599999999999994</v>
      </c>
      <c r="AF15" s="6">
        <f t="shared" si="2"/>
        <v>0.93</v>
      </c>
      <c r="AG15" s="6">
        <f t="shared" si="3"/>
        <v>0.91304347826086951</v>
      </c>
      <c r="AH15" s="6">
        <f t="shared" si="4"/>
        <v>0.90909090909090906</v>
      </c>
      <c r="AI15" s="6">
        <f t="shared" si="5"/>
        <v>1.1000000000000001</v>
      </c>
      <c r="AJ15" s="6">
        <f t="shared" si="6"/>
        <v>0.77777777777777779</v>
      </c>
      <c r="AK15" s="6">
        <f t="shared" si="7"/>
        <v>0.88888888888888884</v>
      </c>
      <c r="AL15" s="6">
        <f t="shared" si="8"/>
        <v>0.81818181818181823</v>
      </c>
      <c r="AM15" s="6">
        <f t="shared" si="9"/>
        <v>0.80588235294117638</v>
      </c>
      <c r="AO15" s="6" t="str">
        <f>IF(AE15&lt;$T15,_xlfn.CONCAT("Your grade on ",'Paste Here'!C$1," is lowering your total grade.  You can still do or re-do this assignment.  See Teams to re-take ",'Paste Here'!C$1),"")</f>
        <v/>
      </c>
      <c r="AP15" s="6" t="str">
        <f>IF(AF15&lt;$T15,_xlfn.CONCAT("Your grade on ",'Paste Here'!D$1," is lowering your total grade.  You can still do or re-do this assignment.  See Teams to re-take ",'Paste Here'!D$1),"")</f>
        <v/>
      </c>
      <c r="AQ15" s="6" t="str">
        <f>IF(AG15&lt;$T15,_xlfn.CONCAT("Your grade on ",'Paste Here'!E$1," is lowering your total grade.  You can still do or re-do this assignment. Click here http://tiny.cc/mrw20210507 to take or re-take ",'Paste Here'!E$1),"")</f>
        <v/>
      </c>
      <c r="AR15" s="6" t="str">
        <f>IF(AH15&lt;$T15,_xlfn.CONCAT("Your grade on ",'Paste Here'!F$1," is lowering your total grade.  You should take/re-take it.  Click here to re-take:  http://tiny.cc/mrwlcossq ",'Paste Here'!F$1),"")</f>
        <v/>
      </c>
      <c r="AS15" s="6" t="str">
        <f>IF(AI15&lt;$T15,_xlfn.CONCAT("Your grade on ",'Paste Here'!G$1," is lowering your total grade.  You can still do or re-do this assignment.  Click here http://tiny.cc/mrwastrohr to take or re-take ",'Paste Here'!G$1),"")</f>
        <v/>
      </c>
      <c r="AT15" s="6" t="str">
        <f>IF(AJ15&lt;$T15,_xlfn.CONCAT("Your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15" s="6" t="str">
        <f>IF(AK15&lt;$T15,_xlfn.CONCAT("Your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15" s="6" t="str">
        <f>IF(AL15&lt;$T15,_xlfn.CONCAT("Your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15" s="6" t="str">
        <f>IF(AM15&lt;$T15,_xlfn.CONCAT("Your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15" s="5" t="str">
        <f>'Paste Here'!C$1</f>
        <v>Kepler 1 Assessment</v>
      </c>
      <c r="AY15" s="5" t="str">
        <f>'Paste Here'!D$1</f>
        <v>Kepler's Laws Assessment</v>
      </c>
      <c r="AZ15" s="5" t="str">
        <f>'Paste Here'!E$1</f>
        <v>Sun and Stars Quiz v2</v>
      </c>
      <c r="BA15" s="5" t="str">
        <f>'Paste Here'!F$1</f>
        <v>Life Cycle of Stars Summary Quiz</v>
      </c>
      <c r="BB15" s="5" t="str">
        <f>'Paste Here'!G$1</f>
        <v>HR Diagram Quiz</v>
      </c>
      <c r="BC15" s="10" t="str">
        <f>'Paste Here'!H$1</f>
        <v>Fusion and Structure Quiz</v>
      </c>
      <c r="BD15" s="10" t="str">
        <f>'Paste Here'!I$1</f>
        <v>BBT Quiz 1</v>
      </c>
      <c r="BE15" s="10" t="str">
        <f>'Paste Here'!J$1</f>
        <v>Short Gravity Quiz</v>
      </c>
      <c r="BI15" s="8" t="s">
        <v>280</v>
      </c>
      <c r="BJ15" s="8" t="s">
        <v>281</v>
      </c>
      <c r="BK15" s="8" t="s">
        <v>282</v>
      </c>
      <c r="BL15" s="8" t="s">
        <v>316</v>
      </c>
      <c r="BM15" s="8" t="s">
        <v>319</v>
      </c>
      <c r="BN15" s="8" t="s">
        <v>320</v>
      </c>
    </row>
    <row r="16" spans="1:66" x14ac:dyDescent="0.35">
      <c r="A16" t="str">
        <f>IF(NOT(ISBLANK('Paste Here'!A16)),VLOOKUP('Paste Here'!A16,LOOKUPTABLE,6),"")</f>
        <v xml:space="preserve"> Matthew</v>
      </c>
      <c r="B16" s="5" t="str">
        <f>IF(NOT(ISBLANK('Paste Here'!A16)),VLOOKUP('Paste Here'!A16,LOOKUPTABLE,4),"")</f>
        <v>matthew564@students.psd1.org</v>
      </c>
      <c r="C16" s="5" t="str">
        <f>'Paste Here'!B16</f>
        <v>C 76%</v>
      </c>
      <c r="D16" s="6">
        <f>'Paste Here'!C16</f>
        <v>9.36</v>
      </c>
      <c r="E16" s="6">
        <f>'Paste Here'!D16</f>
        <v>9.1999999999999993</v>
      </c>
      <c r="F16" s="6">
        <f>'Paste Here'!E16</f>
        <v>19</v>
      </c>
      <c r="G16" s="6">
        <f>'Paste Here'!F16</f>
        <v>9</v>
      </c>
      <c r="H16" s="6">
        <f>'Paste Here'!G16</f>
        <v>11</v>
      </c>
      <c r="I16" s="6">
        <f>'Paste Here'!H16</f>
        <v>3.5</v>
      </c>
      <c r="J16" s="6">
        <f>'Paste Here'!I16</f>
        <v>8</v>
      </c>
      <c r="K16" s="6">
        <f>'Paste Here'!J16</f>
        <v>5</v>
      </c>
      <c r="L16" s="6">
        <f>'Paste Here'!L16</f>
        <v>6.5</v>
      </c>
      <c r="N16" s="13" t="str">
        <f t="shared" si="10"/>
        <v>65%</v>
      </c>
      <c r="O16" s="13" t="str">
        <f t="shared" si="11"/>
        <v>79%</v>
      </c>
      <c r="P16" s="13" t="str">
        <f t="shared" si="12"/>
        <v>87%</v>
      </c>
      <c r="Q16" s="13" t="str">
        <f t="shared" si="13"/>
        <v>91%</v>
      </c>
      <c r="R16" s="13" t="str">
        <f t="shared" si="14"/>
        <v>93%</v>
      </c>
      <c r="T16" s="6">
        <f t="shared" si="0"/>
        <v>0.75689743589743597</v>
      </c>
      <c r="U16" s="6">
        <f>10</f>
        <v>10</v>
      </c>
      <c r="V16" s="6">
        <v>10</v>
      </c>
      <c r="W16" s="6">
        <v>23</v>
      </c>
      <c r="X16" s="6">
        <v>11</v>
      </c>
      <c r="Y16" s="6">
        <v>10</v>
      </c>
      <c r="Z16" s="6">
        <v>4.5</v>
      </c>
      <c r="AA16" s="6">
        <v>9</v>
      </c>
      <c r="AB16" s="6">
        <v>5.5</v>
      </c>
      <c r="AC16" s="6">
        <v>17</v>
      </c>
      <c r="AE16" s="6">
        <f t="shared" si="1"/>
        <v>0.93599999999999994</v>
      </c>
      <c r="AF16" s="6">
        <f t="shared" si="2"/>
        <v>0.91999999999999993</v>
      </c>
      <c r="AG16" s="6">
        <f t="shared" si="3"/>
        <v>0.82608695652173914</v>
      </c>
      <c r="AH16" s="6">
        <f t="shared" si="4"/>
        <v>0.81818181818181823</v>
      </c>
      <c r="AI16" s="6">
        <f t="shared" si="5"/>
        <v>1.1000000000000001</v>
      </c>
      <c r="AJ16" s="6">
        <f t="shared" si="6"/>
        <v>0.77777777777777779</v>
      </c>
      <c r="AK16" s="6">
        <f t="shared" si="7"/>
        <v>0.88888888888888884</v>
      </c>
      <c r="AL16" s="6">
        <f t="shared" si="8"/>
        <v>0.90909090909090906</v>
      </c>
      <c r="AM16" s="6">
        <f t="shared" si="9"/>
        <v>0.38235294117647056</v>
      </c>
      <c r="AO16" s="6" t="str">
        <f>IF(AE16&lt;$T16,_xlfn.CONCAT("Your grade on ",'Paste Here'!C$1," is lowering your total grade.  You can still do or re-do this assignment.  See Teams to re-take ",'Paste Here'!C$1),"")</f>
        <v/>
      </c>
      <c r="AP16" s="6" t="str">
        <f>IF(AF16&lt;$T16,_xlfn.CONCAT("Your grade on ",'Paste Here'!D$1," is lowering your total grade.  You can still do or re-do this assignment.  See Teams to re-take ",'Paste Here'!D$1),"")</f>
        <v/>
      </c>
      <c r="AQ16" s="6" t="str">
        <f>IF(AG16&lt;$T16,_xlfn.CONCAT("Your grade on ",'Paste Here'!E$1," is lowering your total grade.  You can still do or re-do this assignment. Click here http://tiny.cc/mrw20210507 to take or re-take ",'Paste Here'!E$1),"")</f>
        <v/>
      </c>
      <c r="AR16" s="6" t="str">
        <f>IF(AH16&lt;$T16,_xlfn.CONCAT("Your grade on ",'Paste Here'!F$1," is lowering your total grade.  You should take/re-take it.  Click here to re-take:  http://tiny.cc/mrwlcossq ",'Paste Here'!F$1),"")</f>
        <v/>
      </c>
      <c r="AS16" s="6" t="str">
        <f>IF(AI16&lt;$T16,_xlfn.CONCAT("Your grade on ",'Paste Here'!G$1," is lowering your total grade.  You can still do or re-do this assignment.  Click here http://tiny.cc/mrwastrohr to take or re-take ",'Paste Here'!G$1),"")</f>
        <v/>
      </c>
      <c r="AT16" s="6" t="str">
        <f>IF(AJ16&lt;$T16,_xlfn.CONCAT("Your grade on ",'Paste Here'!H$1," is lowering your total grade.  You can still re-do this assignment.  Click here http://tiny.cc/mrw20220208 to take or re-take ",'Paste Here'!H$1),"")</f>
        <v/>
      </c>
      <c r="AU16" s="6" t="str">
        <f>IF(AK16&lt;$T16,_xlfn.CONCAT("Your grade on ",'Paste Here'!I$1," is lowering your total grade.  You can still re-do this assignment.  Click here http://tiny.cc/mrwbbt1 to take or re-take ",'Paste Here'!I$1),"")</f>
        <v/>
      </c>
      <c r="AV16" s="6" t="str">
        <f>IF(AL16&lt;$T16,_xlfn.CONCAT("Your grade on ",'Paste Here'!J$1," is lowering your total grade.  You can still re-do this assignment.  Click here http://tiny.cc/mrwsgq to take or re-take ",'Paste Here'!J$1),"")</f>
        <v/>
      </c>
      <c r="AW16" s="6" t="str">
        <f>IF(AM16&lt;$T16,_xlfn.CONCAT("Your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16" s="5" t="str">
        <f>'Paste Here'!C$1</f>
        <v>Kepler 1 Assessment</v>
      </c>
      <c r="AY16" s="5" t="str">
        <f>'Paste Here'!D$1</f>
        <v>Kepler's Laws Assessment</v>
      </c>
      <c r="AZ16" s="5" t="str">
        <f>'Paste Here'!E$1</f>
        <v>Sun and Stars Quiz v2</v>
      </c>
      <c r="BA16" s="5" t="str">
        <f>'Paste Here'!F$1</f>
        <v>Life Cycle of Stars Summary Quiz</v>
      </c>
      <c r="BB16" s="5" t="str">
        <f>'Paste Here'!G$1</f>
        <v>HR Diagram Quiz</v>
      </c>
      <c r="BC16" s="10" t="str">
        <f>'Paste Here'!H$1</f>
        <v>Fusion and Structure Quiz</v>
      </c>
      <c r="BD16" s="10" t="str">
        <f>'Paste Here'!I$1</f>
        <v>BBT Quiz 1</v>
      </c>
      <c r="BE16" s="10" t="str">
        <f>'Paste Here'!J$1</f>
        <v>Short Gravity Quiz</v>
      </c>
      <c r="BI16" s="8" t="s">
        <v>280</v>
      </c>
      <c r="BJ16" s="8" t="s">
        <v>281</v>
      </c>
      <c r="BK16" s="8" t="s">
        <v>282</v>
      </c>
      <c r="BL16" s="8" t="s">
        <v>316</v>
      </c>
      <c r="BM16" s="8" t="s">
        <v>319</v>
      </c>
      <c r="BN16" s="8" t="s">
        <v>320</v>
      </c>
    </row>
    <row r="17" spans="1:66" x14ac:dyDescent="0.35">
      <c r="A17" t="str">
        <f>IF(NOT(ISBLANK('Paste Here'!A17)),VLOOKUP('Paste Here'!A17,LOOKUPTABLE,6),"")</f>
        <v xml:space="preserve"> Miguel Angel</v>
      </c>
      <c r="B17" s="5" t="str">
        <f>IF(NOT(ISBLANK('Paste Here'!A17)),VLOOKUP('Paste Here'!A17,LOOKUPTABLE,4),"")</f>
        <v>miguel755@students.psd1.org</v>
      </c>
      <c r="C17" s="5" t="str">
        <f>'Paste Here'!B17</f>
        <v>F 52%</v>
      </c>
      <c r="D17" s="6">
        <f>'Paste Here'!C17</f>
        <v>9.1999999999999993</v>
      </c>
      <c r="E17" s="6">
        <f>'Paste Here'!D17</f>
        <v>0</v>
      </c>
      <c r="F17" s="6">
        <f>'Paste Here'!E17</f>
        <v>0</v>
      </c>
      <c r="G17" s="6">
        <f>'Paste Here'!F17</f>
        <v>0</v>
      </c>
      <c r="H17" s="6">
        <f>'Paste Here'!G17</f>
        <v>9.5</v>
      </c>
      <c r="I17" s="6">
        <f>'Paste Here'!H17</f>
        <v>4</v>
      </c>
      <c r="J17" s="6">
        <f>'Paste Here'!I17</f>
        <v>8</v>
      </c>
      <c r="K17" s="6">
        <f>'Paste Here'!J17</f>
        <v>5</v>
      </c>
      <c r="L17" s="6">
        <f>'Paste Here'!L17</f>
        <v>11.1</v>
      </c>
      <c r="N17" s="13" t="str">
        <f t="shared" si="10"/>
        <v>34%</v>
      </c>
      <c r="O17" s="13" t="str">
        <f t="shared" si="11"/>
        <v>48%</v>
      </c>
      <c r="P17" s="13" t="str">
        <f t="shared" si="12"/>
        <v>56%</v>
      </c>
      <c r="Q17" s="13" t="str">
        <f t="shared" si="13"/>
        <v>59%</v>
      </c>
      <c r="R17" s="13" t="str">
        <f t="shared" si="14"/>
        <v>62%</v>
      </c>
      <c r="T17" s="6">
        <f t="shared" si="0"/>
        <v>0.52012820512820523</v>
      </c>
      <c r="U17" s="6">
        <f>10</f>
        <v>10</v>
      </c>
      <c r="V17" s="6">
        <v>10</v>
      </c>
      <c r="W17" s="6">
        <v>23</v>
      </c>
      <c r="X17" s="6">
        <v>11</v>
      </c>
      <c r="Y17" s="6">
        <v>10</v>
      </c>
      <c r="Z17" s="6">
        <v>4.5</v>
      </c>
      <c r="AA17" s="6">
        <v>9</v>
      </c>
      <c r="AB17" s="6">
        <v>5.5</v>
      </c>
      <c r="AC17" s="6">
        <v>17</v>
      </c>
      <c r="AE17" s="6">
        <f t="shared" si="1"/>
        <v>0.91999999999999993</v>
      </c>
      <c r="AF17" s="6">
        <f t="shared" si="2"/>
        <v>0</v>
      </c>
      <c r="AG17" s="6">
        <f t="shared" si="3"/>
        <v>0</v>
      </c>
      <c r="AH17" s="6">
        <f t="shared" si="4"/>
        <v>0</v>
      </c>
      <c r="AI17" s="6">
        <f t="shared" si="5"/>
        <v>0.95</v>
      </c>
      <c r="AJ17" s="6">
        <f t="shared" si="6"/>
        <v>0.88888888888888884</v>
      </c>
      <c r="AK17" s="6">
        <f t="shared" si="7"/>
        <v>0.88888888888888884</v>
      </c>
      <c r="AL17" s="6">
        <f t="shared" si="8"/>
        <v>0.90909090909090906</v>
      </c>
      <c r="AM17" s="6">
        <f t="shared" si="9"/>
        <v>0.65294117647058825</v>
      </c>
      <c r="AO17" s="6" t="str">
        <f>IF(AE17&lt;$T17,_xlfn.CONCAT("Your grade on ",'Paste Here'!C$1," is lowering your total grade.  You can still do or re-do this assignment.  See Teams to re-take ",'Paste Here'!C$1),"")</f>
        <v/>
      </c>
      <c r="AP17" s="6" t="str">
        <f>IF(AF17&lt;$T17,_xlfn.CONCAT("Your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17" s="6" t="str">
        <f>IF(AG17&lt;$T17,_xlfn.CONCAT("Your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17" s="6" t="str">
        <f>IF(AH17&lt;$T17,_xlfn.CONCAT("Your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17" s="6" t="str">
        <f>IF(AI17&lt;$T17,_xlfn.CONCAT("Your grade on ",'Paste Here'!G$1," is lowering your total grade.  You can still do or re-do this assignment.  Click here http://tiny.cc/mrwastrohr to take or re-take ",'Paste Here'!G$1),"")</f>
        <v/>
      </c>
      <c r="AT17" s="6" t="str">
        <f>IF(AJ17&lt;$T17,_xlfn.CONCAT("Your grade on ",'Paste Here'!H$1," is lowering your total grade.  You can still re-do this assignment.  Click here http://tiny.cc/mrw20220208 to take or re-take ",'Paste Here'!H$1),"")</f>
        <v/>
      </c>
      <c r="AU17" s="6" t="str">
        <f>IF(AK17&lt;$T17,_xlfn.CONCAT("Your grade on ",'Paste Here'!I$1," is lowering your total grade.  You can still re-do this assignment.  Click here http://tiny.cc/mrwbbt1 to take or re-take ",'Paste Here'!I$1),"")</f>
        <v/>
      </c>
      <c r="AV17" s="6" t="str">
        <f>IF(AL17&lt;$T17,_xlfn.CONCAT("Your grade on ",'Paste Here'!J$1," is lowering your total grade.  You can still re-do this assignment.  Click here http://tiny.cc/mrwsgq to take or re-take ",'Paste Here'!J$1),"")</f>
        <v/>
      </c>
      <c r="AW17" s="6" t="str">
        <f>IF(AM17&lt;$T17,_xlfn.CONCAT("Your grade on ",'Paste Here'!K$1," is lowering your total grade.  Please turn in any work you have for the Final Project soon!",'Paste Here'!K$1),"")</f>
        <v/>
      </c>
      <c r="AX17" s="5" t="str">
        <f>'Paste Here'!C$1</f>
        <v>Kepler 1 Assessment</v>
      </c>
      <c r="AY17" s="5" t="str">
        <f>'Paste Here'!D$1</f>
        <v>Kepler's Laws Assessment</v>
      </c>
      <c r="AZ17" s="5" t="str">
        <f>'Paste Here'!E$1</f>
        <v>Sun and Stars Quiz v2</v>
      </c>
      <c r="BA17" s="5" t="str">
        <f>'Paste Here'!F$1</f>
        <v>Life Cycle of Stars Summary Quiz</v>
      </c>
      <c r="BB17" s="5" t="str">
        <f>'Paste Here'!G$1</f>
        <v>HR Diagram Quiz</v>
      </c>
      <c r="BC17" s="10" t="str">
        <f>'Paste Here'!H$1</f>
        <v>Fusion and Structure Quiz</v>
      </c>
      <c r="BD17" s="10" t="str">
        <f>'Paste Here'!I$1</f>
        <v>BBT Quiz 1</v>
      </c>
      <c r="BE17" s="10" t="str">
        <f>'Paste Here'!J$1</f>
        <v>Short Gravity Quiz</v>
      </c>
      <c r="BI17" s="8" t="s">
        <v>280</v>
      </c>
      <c r="BJ17" s="8" t="s">
        <v>281</v>
      </c>
      <c r="BK17" s="8" t="s">
        <v>282</v>
      </c>
      <c r="BL17" s="8" t="s">
        <v>316</v>
      </c>
      <c r="BM17" s="8" t="s">
        <v>319</v>
      </c>
      <c r="BN17" s="8" t="s">
        <v>320</v>
      </c>
    </row>
    <row r="18" spans="1:66" x14ac:dyDescent="0.35">
      <c r="A18" t="str">
        <f>IF(NOT(ISBLANK('Paste Here'!A18)),VLOOKUP('Paste Here'!A18,LOOKUPTABLE,6),"")</f>
        <v xml:space="preserve"> Noe Arturo</v>
      </c>
      <c r="B18" s="5" t="str">
        <f>IF(NOT(ISBLANK('Paste Here'!A18)),VLOOKUP('Paste Here'!A18,LOOKUPTABLE,4),"")</f>
        <v>noe106@students.psd1.org</v>
      </c>
      <c r="C18" s="5" t="str">
        <f>'Paste Here'!B18</f>
        <v>A 98%</v>
      </c>
      <c r="D18" s="6">
        <f>'Paste Here'!C18</f>
        <v>9.2799999999999994</v>
      </c>
      <c r="E18" s="6">
        <f>'Paste Here'!D18</f>
        <v>10</v>
      </c>
      <c r="F18" s="6">
        <f>'Paste Here'!E18</f>
        <v>23</v>
      </c>
      <c r="G18" s="6">
        <f>'Paste Here'!F18</f>
        <v>11</v>
      </c>
      <c r="H18" s="6">
        <f>'Paste Here'!G18</f>
        <v>10</v>
      </c>
      <c r="I18" s="6">
        <f>'Paste Here'!H18</f>
        <v>4.5</v>
      </c>
      <c r="J18" s="6">
        <f>'Paste Here'!I18</f>
        <v>8</v>
      </c>
      <c r="K18" s="6">
        <f>'Paste Here'!J18</f>
        <v>5.5</v>
      </c>
      <c r="L18" s="6">
        <f>'Paste Here'!L18</f>
        <v>16.399999999999999</v>
      </c>
      <c r="N18" s="13" t="str">
        <f t="shared" si="10"/>
        <v>71%</v>
      </c>
      <c r="O18" s="13" t="str">
        <f t="shared" si="11"/>
        <v>85%</v>
      </c>
      <c r="P18" s="13" t="str">
        <f t="shared" si="12"/>
        <v>93%</v>
      </c>
      <c r="Q18" s="13" t="str">
        <f t="shared" si="13"/>
        <v>96%</v>
      </c>
      <c r="R18" s="13" t="str">
        <f t="shared" si="14"/>
        <v>99%</v>
      </c>
      <c r="T18" s="6">
        <f t="shared" si="0"/>
        <v>0.97629059829059828</v>
      </c>
      <c r="U18" s="6">
        <f>10</f>
        <v>10</v>
      </c>
      <c r="V18" s="6">
        <v>10</v>
      </c>
      <c r="W18" s="6">
        <v>23</v>
      </c>
      <c r="X18" s="6">
        <v>11</v>
      </c>
      <c r="Y18" s="6">
        <v>10</v>
      </c>
      <c r="Z18" s="6">
        <v>4.5</v>
      </c>
      <c r="AA18" s="6">
        <v>9</v>
      </c>
      <c r="AB18" s="6">
        <v>5.5</v>
      </c>
      <c r="AC18" s="6">
        <v>17</v>
      </c>
      <c r="AE18" s="6">
        <f t="shared" si="1"/>
        <v>0.92799999999999994</v>
      </c>
      <c r="AF18" s="6">
        <f t="shared" si="2"/>
        <v>1</v>
      </c>
      <c r="AG18" s="6">
        <f t="shared" si="3"/>
        <v>1</v>
      </c>
      <c r="AH18" s="6">
        <f t="shared" si="4"/>
        <v>1</v>
      </c>
      <c r="AI18" s="6">
        <f t="shared" si="5"/>
        <v>1</v>
      </c>
      <c r="AJ18" s="6">
        <f t="shared" si="6"/>
        <v>1</v>
      </c>
      <c r="AK18" s="6">
        <f t="shared" si="7"/>
        <v>0.88888888888888884</v>
      </c>
      <c r="AL18" s="6">
        <f t="shared" si="8"/>
        <v>1</v>
      </c>
      <c r="AM18" s="6">
        <f t="shared" si="9"/>
        <v>0.96470588235294108</v>
      </c>
      <c r="AO18" s="6" t="str">
        <f>IF(AE18&lt;$T18,_xlfn.CONCAT("Your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18" s="6" t="str">
        <f>IF(AF18&lt;$T18,_xlfn.CONCAT("Your grade on ",'Paste Here'!D$1," is lowering your total grade.  You can still do or re-do this assignment.  See Teams to re-take ",'Paste Here'!D$1),"")</f>
        <v/>
      </c>
      <c r="AQ18" s="6" t="str">
        <f>IF(AG18&lt;$T18,_xlfn.CONCAT("Your grade on ",'Paste Here'!E$1," is lowering your total grade.  You can still do or re-do this assignment. Click here http://tiny.cc/mrw20210507 to take or re-take ",'Paste Here'!E$1),"")</f>
        <v/>
      </c>
      <c r="AR18" s="6" t="str">
        <f>IF(AH18&lt;$T18,_xlfn.CONCAT("Your grade on ",'Paste Here'!F$1," is lowering your total grade.  You should take/re-take it.  Click here to re-take:  http://tiny.cc/mrwlcossq ",'Paste Here'!F$1),"")</f>
        <v/>
      </c>
      <c r="AS18" s="6" t="str">
        <f>IF(AI18&lt;$T18,_xlfn.CONCAT("Your grade on ",'Paste Here'!G$1," is lowering your total grade.  You can still do or re-do this assignment.  Click here http://tiny.cc/mrwastrohr to take or re-take ",'Paste Here'!G$1),"")</f>
        <v/>
      </c>
      <c r="AT18" s="6" t="str">
        <f>IF(AJ18&lt;$T18,_xlfn.CONCAT("Your grade on ",'Paste Here'!H$1," is lowering your total grade.  You can still re-do this assignment.  Click here http://tiny.cc/mrw20220208 to take or re-take ",'Paste Here'!H$1),"")</f>
        <v/>
      </c>
      <c r="AU18" s="6" t="str">
        <f>IF(AK18&lt;$T18,_xlfn.CONCAT("Your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18" s="6" t="str">
        <f>IF(AL18&lt;$T18,_xlfn.CONCAT("Your grade on ",'Paste Here'!J$1," is lowering your total grade.  You can still re-do this assignment.  Click here http://tiny.cc/mrwsgq to take or re-take ",'Paste Here'!J$1),"")</f>
        <v/>
      </c>
      <c r="AW18" s="6" t="str">
        <f>IF(AM18&lt;$T18,_xlfn.CONCAT("Your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18" s="5" t="str">
        <f>'Paste Here'!C$1</f>
        <v>Kepler 1 Assessment</v>
      </c>
      <c r="AY18" s="5" t="str">
        <f>'Paste Here'!D$1</f>
        <v>Kepler's Laws Assessment</v>
      </c>
      <c r="AZ18" s="5" t="str">
        <f>'Paste Here'!E$1</f>
        <v>Sun and Stars Quiz v2</v>
      </c>
      <c r="BA18" s="5" t="str">
        <f>'Paste Here'!F$1</f>
        <v>Life Cycle of Stars Summary Quiz</v>
      </c>
      <c r="BB18" s="5" t="str">
        <f>'Paste Here'!G$1</f>
        <v>HR Diagram Quiz</v>
      </c>
      <c r="BC18" s="10" t="str">
        <f>'Paste Here'!H$1</f>
        <v>Fusion and Structure Quiz</v>
      </c>
      <c r="BD18" s="10" t="str">
        <f>'Paste Here'!I$1</f>
        <v>BBT Quiz 1</v>
      </c>
      <c r="BE18" s="10" t="str">
        <f>'Paste Here'!J$1</f>
        <v>Short Gravity Quiz</v>
      </c>
      <c r="BI18" s="8" t="s">
        <v>280</v>
      </c>
      <c r="BJ18" s="8" t="s">
        <v>281</v>
      </c>
      <c r="BK18" s="8" t="s">
        <v>282</v>
      </c>
      <c r="BL18" s="8" t="s">
        <v>316</v>
      </c>
      <c r="BM18" s="8" t="s">
        <v>319</v>
      </c>
      <c r="BN18" s="8" t="s">
        <v>320</v>
      </c>
    </row>
    <row r="19" spans="1:66" x14ac:dyDescent="0.35">
      <c r="A19" t="str">
        <f>IF(NOT(ISBLANK('Paste Here'!A19)),VLOOKUP('Paste Here'!A19,LOOKUPTABLE,6),"")</f>
        <v xml:space="preserve"> Pablo</v>
      </c>
      <c r="B19" s="5" t="str">
        <f>IF(NOT(ISBLANK('Paste Here'!A19)),VLOOKUP('Paste Here'!A19,LOOKUPTABLE,4),"")</f>
        <v>pablo257@students.psd1.org</v>
      </c>
      <c r="C19" s="5" t="str">
        <f>'Paste Here'!B19</f>
        <v>A 97%</v>
      </c>
      <c r="D19" s="6">
        <f>'Paste Here'!C19</f>
        <v>9.1999999999999993</v>
      </c>
      <c r="E19" s="6">
        <f>'Paste Here'!D19</f>
        <v>9.1999999999999993</v>
      </c>
      <c r="F19" s="6">
        <f>'Paste Here'!E19</f>
        <v>21</v>
      </c>
      <c r="G19" s="6">
        <f>'Paste Here'!F19</f>
        <v>11</v>
      </c>
      <c r="H19" s="6">
        <f>'Paste Here'!G19</f>
        <v>11</v>
      </c>
      <c r="I19" s="6">
        <f>'Paste Here'!H19</f>
        <v>4.5</v>
      </c>
      <c r="J19" s="6">
        <f>'Paste Here'!I19</f>
        <v>8</v>
      </c>
      <c r="K19" s="6">
        <f>'Paste Here'!J19</f>
        <v>5.5</v>
      </c>
      <c r="L19" s="6">
        <f>'Paste Here'!L19</f>
        <v>17</v>
      </c>
      <c r="N19" s="13" t="str">
        <f t="shared" si="10"/>
        <v>69%</v>
      </c>
      <c r="O19" s="13" t="str">
        <f t="shared" si="11"/>
        <v>83%</v>
      </c>
      <c r="P19" s="13" t="str">
        <f t="shared" si="12"/>
        <v>91%</v>
      </c>
      <c r="Q19" s="13" t="str">
        <f t="shared" si="13"/>
        <v>95%</v>
      </c>
      <c r="R19" s="13" t="str">
        <f t="shared" si="14"/>
        <v>97%</v>
      </c>
      <c r="T19" s="6">
        <f t="shared" si="0"/>
        <v>0.97076923076923072</v>
      </c>
      <c r="U19" s="6">
        <f>10</f>
        <v>10</v>
      </c>
      <c r="V19" s="6">
        <v>10</v>
      </c>
      <c r="W19" s="6">
        <v>23</v>
      </c>
      <c r="X19" s="6">
        <v>11</v>
      </c>
      <c r="Y19" s="6">
        <v>10</v>
      </c>
      <c r="Z19" s="6">
        <v>4.5</v>
      </c>
      <c r="AA19" s="6">
        <v>9</v>
      </c>
      <c r="AB19" s="6">
        <v>5.5</v>
      </c>
      <c r="AC19" s="6">
        <v>17</v>
      </c>
      <c r="AE19" s="6">
        <f t="shared" si="1"/>
        <v>0.91999999999999993</v>
      </c>
      <c r="AF19" s="6">
        <f t="shared" si="2"/>
        <v>0.91999999999999993</v>
      </c>
      <c r="AG19" s="6">
        <f t="shared" si="3"/>
        <v>0.91304347826086951</v>
      </c>
      <c r="AH19" s="6">
        <f t="shared" si="4"/>
        <v>1</v>
      </c>
      <c r="AI19" s="6">
        <f t="shared" si="5"/>
        <v>1.1000000000000001</v>
      </c>
      <c r="AJ19" s="6">
        <f t="shared" si="6"/>
        <v>1</v>
      </c>
      <c r="AK19" s="6">
        <f t="shared" si="7"/>
        <v>0.88888888888888884</v>
      </c>
      <c r="AL19" s="6">
        <f t="shared" si="8"/>
        <v>1</v>
      </c>
      <c r="AM19" s="6">
        <f t="shared" si="9"/>
        <v>1</v>
      </c>
      <c r="AO19" s="6" t="str">
        <f>IF(AE19&lt;$T19,_xlfn.CONCAT("Your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19" s="6" t="str">
        <f>IF(AF19&lt;$T19,_xlfn.CONCAT("Your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19" s="6" t="str">
        <f>IF(AG19&lt;$T19,_xlfn.CONCAT("Your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19" s="6" t="str">
        <f>IF(AH19&lt;$T19,_xlfn.CONCAT("Your grade on ",'Paste Here'!F$1," is lowering your total grade.  You should take/re-take it.  Click here to re-take:  http://tiny.cc/mrwlcossq ",'Paste Here'!F$1),"")</f>
        <v/>
      </c>
      <c r="AS19" s="6" t="str">
        <f>IF(AI19&lt;$T19,_xlfn.CONCAT("Your grade on ",'Paste Here'!G$1," is lowering your total grade.  You can still do or re-do this assignment.  Click here http://tiny.cc/mrwastrohr to take or re-take ",'Paste Here'!G$1),"")</f>
        <v/>
      </c>
      <c r="AT19" s="6" t="str">
        <f>IF(AJ19&lt;$T19,_xlfn.CONCAT("Your grade on ",'Paste Here'!H$1," is lowering your total grade.  You can still re-do this assignment.  Click here http://tiny.cc/mrw20220208 to take or re-take ",'Paste Here'!H$1),"")</f>
        <v/>
      </c>
      <c r="AU19" s="6" t="str">
        <f>IF(AK19&lt;$T19,_xlfn.CONCAT("Your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19" s="6" t="str">
        <f>IF(AL19&lt;$T19,_xlfn.CONCAT("Your grade on ",'Paste Here'!J$1," is lowering your total grade.  You can still re-do this assignment.  Click here http://tiny.cc/mrwsgq to take or re-take ",'Paste Here'!J$1),"")</f>
        <v/>
      </c>
      <c r="AW19" s="6" t="str">
        <f>IF(AM19&lt;$T19,_xlfn.CONCAT("Your grade on ",'Paste Here'!K$1," is lowering your total grade.  Please turn in any work you have for the Final Project soon!",'Paste Here'!K$1),"")</f>
        <v/>
      </c>
      <c r="AX19" s="5" t="str">
        <f>'Paste Here'!C$1</f>
        <v>Kepler 1 Assessment</v>
      </c>
      <c r="AY19" s="5" t="str">
        <f>'Paste Here'!D$1</f>
        <v>Kepler's Laws Assessment</v>
      </c>
      <c r="AZ19" s="5" t="str">
        <f>'Paste Here'!E$1</f>
        <v>Sun and Stars Quiz v2</v>
      </c>
      <c r="BA19" s="5" t="str">
        <f>'Paste Here'!F$1</f>
        <v>Life Cycle of Stars Summary Quiz</v>
      </c>
      <c r="BB19" s="5" t="str">
        <f>'Paste Here'!G$1</f>
        <v>HR Diagram Quiz</v>
      </c>
      <c r="BC19" s="10" t="str">
        <f>'Paste Here'!H$1</f>
        <v>Fusion and Structure Quiz</v>
      </c>
      <c r="BD19" s="10" t="str">
        <f>'Paste Here'!I$1</f>
        <v>BBT Quiz 1</v>
      </c>
      <c r="BE19" s="10" t="str">
        <f>'Paste Here'!J$1</f>
        <v>Short Gravity Quiz</v>
      </c>
      <c r="BI19" s="8" t="s">
        <v>280</v>
      </c>
      <c r="BJ19" s="8" t="s">
        <v>281</v>
      </c>
      <c r="BK19" s="8" t="s">
        <v>282</v>
      </c>
      <c r="BL19" s="8" t="s">
        <v>316</v>
      </c>
      <c r="BM19" s="8" t="s">
        <v>319</v>
      </c>
      <c r="BN19" s="8" t="s">
        <v>320</v>
      </c>
    </row>
    <row r="20" spans="1:66" x14ac:dyDescent="0.35">
      <c r="A20" t="str">
        <f>IF(NOT(ISBLANK('Paste Here'!A20)),VLOOKUP('Paste Here'!A20,LOOKUPTABLE,6),"")</f>
        <v xml:space="preserve"> Rubi</v>
      </c>
      <c r="B20" s="5" t="str">
        <f>IF(NOT(ISBLANK('Paste Here'!A20)),VLOOKUP('Paste Here'!A20,LOOKUPTABLE,4),"")</f>
        <v>rubi441@students.psd1.org</v>
      </c>
      <c r="C20" s="5" t="str">
        <f>'Paste Here'!B20</f>
        <v>D 65%</v>
      </c>
      <c r="D20" s="6">
        <f>'Paste Here'!C20</f>
        <v>10</v>
      </c>
      <c r="E20" s="6">
        <f>'Paste Here'!D20</f>
        <v>9.5</v>
      </c>
      <c r="F20" s="6">
        <f>'Paste Here'!E20</f>
        <v>21</v>
      </c>
      <c r="G20" s="6">
        <f>'Paste Here'!F20</f>
        <v>10</v>
      </c>
      <c r="H20" s="6">
        <f>'Paste Here'!G20</f>
        <v>10</v>
      </c>
      <c r="I20" s="6">
        <f>'Paste Here'!H20</f>
        <v>4</v>
      </c>
      <c r="J20" s="6">
        <f>'Paste Here'!I20</f>
        <v>8</v>
      </c>
      <c r="K20" s="6">
        <f>'Paste Here'!J20</f>
        <v>1.5</v>
      </c>
      <c r="L20" s="6">
        <f>'Paste Here'!L20</f>
        <v>0</v>
      </c>
      <c r="N20" s="13" t="str">
        <f t="shared" si="10"/>
        <v>65%</v>
      </c>
      <c r="O20" s="13" t="str">
        <f t="shared" si="11"/>
        <v>79%</v>
      </c>
      <c r="P20" s="13" t="str">
        <f t="shared" si="12"/>
        <v>87%</v>
      </c>
      <c r="Q20" s="13" t="str">
        <f t="shared" si="13"/>
        <v>90%</v>
      </c>
      <c r="R20" s="13" t="str">
        <f t="shared" si="14"/>
        <v>93%</v>
      </c>
      <c r="T20" s="6">
        <f t="shared" si="0"/>
        <v>0.65085470085470087</v>
      </c>
      <c r="U20" s="6">
        <f>10</f>
        <v>10</v>
      </c>
      <c r="V20" s="6">
        <v>10</v>
      </c>
      <c r="W20" s="6">
        <v>23</v>
      </c>
      <c r="X20" s="6">
        <v>11</v>
      </c>
      <c r="Y20" s="6">
        <v>10</v>
      </c>
      <c r="Z20" s="6">
        <v>4.5</v>
      </c>
      <c r="AA20" s="6">
        <v>9</v>
      </c>
      <c r="AB20" s="6">
        <v>5.5</v>
      </c>
      <c r="AC20" s="6">
        <v>17</v>
      </c>
      <c r="AE20" s="6">
        <f t="shared" si="1"/>
        <v>1</v>
      </c>
      <c r="AF20" s="6">
        <f t="shared" si="2"/>
        <v>0.95</v>
      </c>
      <c r="AG20" s="6">
        <f t="shared" si="3"/>
        <v>0.91304347826086951</v>
      </c>
      <c r="AH20" s="6">
        <f t="shared" si="4"/>
        <v>0.90909090909090906</v>
      </c>
      <c r="AI20" s="6">
        <f t="shared" si="5"/>
        <v>1</v>
      </c>
      <c r="AJ20" s="6">
        <f t="shared" si="6"/>
        <v>0.88888888888888884</v>
      </c>
      <c r="AK20" s="6">
        <f t="shared" si="7"/>
        <v>0.88888888888888884</v>
      </c>
      <c r="AL20" s="6">
        <f t="shared" si="8"/>
        <v>0.27272727272727271</v>
      </c>
      <c r="AM20" s="6">
        <f t="shared" si="9"/>
        <v>0</v>
      </c>
      <c r="AO20" s="6" t="str">
        <f>IF(AE20&lt;$T20,_xlfn.CONCAT("Your grade on ",'Paste Here'!C$1," is lowering your total grade.  You can still do or re-do this assignment.  See Teams to re-take ",'Paste Here'!C$1),"")</f>
        <v/>
      </c>
      <c r="AP20" s="6" t="str">
        <f>IF(AF20&lt;$T20,_xlfn.CONCAT("Your grade on ",'Paste Here'!D$1," is lowering your total grade.  You can still do or re-do this assignment.  See Teams to re-take ",'Paste Here'!D$1),"")</f>
        <v/>
      </c>
      <c r="AQ20" s="6" t="str">
        <f>IF(AG20&lt;$T20,_xlfn.CONCAT("Your grade on ",'Paste Here'!E$1," is lowering your total grade.  You can still do or re-do this assignment. Click here http://tiny.cc/mrw20210507 to take or re-take ",'Paste Here'!E$1),"")</f>
        <v/>
      </c>
      <c r="AR20" s="6" t="str">
        <f>IF(AH20&lt;$T20,_xlfn.CONCAT("Your grade on ",'Paste Here'!F$1," is lowering your total grade.  You should take/re-take it.  Click here to re-take:  http://tiny.cc/mrwlcossq ",'Paste Here'!F$1),"")</f>
        <v/>
      </c>
      <c r="AS20" s="6" t="str">
        <f>IF(AI20&lt;$T20,_xlfn.CONCAT("Your grade on ",'Paste Here'!G$1," is lowering your total grade.  You can still do or re-do this assignment.  Click here http://tiny.cc/mrwastrohr to take or re-take ",'Paste Here'!G$1),"")</f>
        <v/>
      </c>
      <c r="AT20" s="6" t="str">
        <f>IF(AJ20&lt;$T20,_xlfn.CONCAT("Your grade on ",'Paste Here'!H$1," is lowering your total grade.  You can still re-do this assignment.  Click here http://tiny.cc/mrw20220208 to take or re-take ",'Paste Here'!H$1),"")</f>
        <v/>
      </c>
      <c r="AU20" s="6" t="str">
        <f>IF(AK20&lt;$T20,_xlfn.CONCAT("Your grade on ",'Paste Here'!I$1," is lowering your total grade.  You can still re-do this assignment.  Click here http://tiny.cc/mrwbbt1 to take or re-take ",'Paste Here'!I$1),"")</f>
        <v/>
      </c>
      <c r="AV20" s="6" t="str">
        <f>IF(AL20&lt;$T20,_xlfn.CONCAT("Your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20" s="6" t="str">
        <f>IF(AM20&lt;$T20,_xlfn.CONCAT("Your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0" s="5" t="str">
        <f>'Paste Here'!C$1</f>
        <v>Kepler 1 Assessment</v>
      </c>
      <c r="AY20" s="5" t="str">
        <f>'Paste Here'!D$1</f>
        <v>Kepler's Laws Assessment</v>
      </c>
      <c r="AZ20" s="5" t="str">
        <f>'Paste Here'!E$1</f>
        <v>Sun and Stars Quiz v2</v>
      </c>
      <c r="BA20" s="5" t="str">
        <f>'Paste Here'!F$1</f>
        <v>Life Cycle of Stars Summary Quiz</v>
      </c>
      <c r="BB20" s="5" t="str">
        <f>'Paste Here'!G$1</f>
        <v>HR Diagram Quiz</v>
      </c>
      <c r="BC20" s="10" t="str">
        <f>'Paste Here'!H$1</f>
        <v>Fusion and Structure Quiz</v>
      </c>
      <c r="BD20" s="10" t="str">
        <f>'Paste Here'!I$1</f>
        <v>BBT Quiz 1</v>
      </c>
      <c r="BE20" s="10" t="str">
        <f>'Paste Here'!J$1</f>
        <v>Short Gravity Quiz</v>
      </c>
      <c r="BI20" s="8" t="s">
        <v>280</v>
      </c>
      <c r="BJ20" s="8" t="s">
        <v>281</v>
      </c>
      <c r="BK20" s="8" t="s">
        <v>282</v>
      </c>
      <c r="BL20" s="8" t="s">
        <v>316</v>
      </c>
      <c r="BM20" s="8" t="s">
        <v>319</v>
      </c>
      <c r="BN20" s="8" t="s">
        <v>320</v>
      </c>
    </row>
    <row r="21" spans="1:66" x14ac:dyDescent="0.35">
      <c r="A21" t="str">
        <f>IF(NOT(ISBLANK('Paste Here'!A21)),VLOOKUP('Paste Here'!A21,LOOKUPTABLE,6),"")</f>
        <v xml:space="preserve"> Sarai Paulina</v>
      </c>
      <c r="B21" s="5" t="str">
        <f>IF(NOT(ISBLANK('Paste Here'!A21)),VLOOKUP('Paste Here'!A21,LOOKUPTABLE,4),"")</f>
        <v>sarai898@students.psd1.org</v>
      </c>
      <c r="C21" s="5" t="str">
        <f>'Paste Here'!B21</f>
        <v>B 86%</v>
      </c>
      <c r="D21" s="6">
        <f>'Paste Here'!C21</f>
        <v>7.8</v>
      </c>
      <c r="E21" s="6">
        <f>'Paste Here'!D21</f>
        <v>8.3000000000000007</v>
      </c>
      <c r="F21" s="6">
        <f>'Paste Here'!E21</f>
        <v>22</v>
      </c>
      <c r="G21" s="6">
        <f>'Paste Here'!F21</f>
        <v>10.5</v>
      </c>
      <c r="H21" s="6">
        <f>'Paste Here'!G21</f>
        <v>11</v>
      </c>
      <c r="I21" s="6">
        <f>'Paste Here'!H21</f>
        <v>4</v>
      </c>
      <c r="J21" s="6">
        <f>'Paste Here'!I21</f>
        <v>8</v>
      </c>
      <c r="K21" s="6">
        <f>'Paste Here'!J21</f>
        <v>4.5</v>
      </c>
      <c r="L21" s="6">
        <f>'Paste Here'!L21</f>
        <v>11.8</v>
      </c>
      <c r="N21" s="13" t="str">
        <f t="shared" si="10"/>
        <v>67%</v>
      </c>
      <c r="O21" s="13" t="str">
        <f t="shared" si="11"/>
        <v>81%</v>
      </c>
      <c r="P21" s="13" t="str">
        <f t="shared" si="12"/>
        <v>88%</v>
      </c>
      <c r="Q21" s="13" t="str">
        <f t="shared" si="13"/>
        <v>92%</v>
      </c>
      <c r="R21" s="13" t="str">
        <f t="shared" si="14"/>
        <v>94%</v>
      </c>
      <c r="T21" s="6">
        <f t="shared" si="0"/>
        <v>0.85952991452991445</v>
      </c>
      <c r="U21" s="6">
        <f>10</f>
        <v>10</v>
      </c>
      <c r="V21" s="6">
        <v>10</v>
      </c>
      <c r="W21" s="6">
        <v>23</v>
      </c>
      <c r="X21" s="6">
        <v>11</v>
      </c>
      <c r="Y21" s="6">
        <v>10</v>
      </c>
      <c r="Z21" s="6">
        <v>4.5</v>
      </c>
      <c r="AA21" s="6">
        <v>9</v>
      </c>
      <c r="AB21" s="6">
        <v>5.5</v>
      </c>
      <c r="AC21" s="6">
        <v>17</v>
      </c>
      <c r="AE21" s="6">
        <f t="shared" si="1"/>
        <v>0.78</v>
      </c>
      <c r="AF21" s="6">
        <f t="shared" si="2"/>
        <v>0.83000000000000007</v>
      </c>
      <c r="AG21" s="6">
        <f t="shared" si="3"/>
        <v>0.95652173913043481</v>
      </c>
      <c r="AH21" s="6">
        <f t="shared" si="4"/>
        <v>0.95454545454545459</v>
      </c>
      <c r="AI21" s="6">
        <f t="shared" si="5"/>
        <v>1.1000000000000001</v>
      </c>
      <c r="AJ21" s="6">
        <f t="shared" si="6"/>
        <v>0.88888888888888884</v>
      </c>
      <c r="AK21" s="6">
        <f t="shared" si="7"/>
        <v>0.88888888888888884</v>
      </c>
      <c r="AL21" s="6">
        <f t="shared" si="8"/>
        <v>0.81818181818181823</v>
      </c>
      <c r="AM21" s="6">
        <f t="shared" si="9"/>
        <v>0.69411764705882362</v>
      </c>
      <c r="AO21" s="6" t="str">
        <f>IF(AE21&lt;$T21,_xlfn.CONCAT("Your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21" s="6" t="str">
        <f>IF(AF21&lt;$T21,_xlfn.CONCAT("Your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21" s="6" t="str">
        <f>IF(AG21&lt;$T21,_xlfn.CONCAT("Your grade on ",'Paste Here'!E$1," is lowering your total grade.  You can still do or re-do this assignment. Click here http://tiny.cc/mrw20210507 to take or re-take ",'Paste Here'!E$1),"")</f>
        <v/>
      </c>
      <c r="AR21" s="6" t="str">
        <f>IF(AH21&lt;$T21,_xlfn.CONCAT("Your grade on ",'Paste Here'!F$1," is lowering your total grade.  You should take/re-take it.  Click here to re-take:  http://tiny.cc/mrwlcossq ",'Paste Here'!F$1),"")</f>
        <v/>
      </c>
      <c r="AS21" s="6" t="str">
        <f>IF(AI21&lt;$T21,_xlfn.CONCAT("Your grade on ",'Paste Here'!G$1," is lowering your total grade.  You can still do or re-do this assignment.  Click here http://tiny.cc/mrwastrohr to take or re-take ",'Paste Here'!G$1),"")</f>
        <v/>
      </c>
      <c r="AT21" s="6" t="str">
        <f>IF(AJ21&lt;$T21,_xlfn.CONCAT("Your grade on ",'Paste Here'!H$1," is lowering your total grade.  You can still re-do this assignment.  Click here http://tiny.cc/mrw20220208 to take or re-take ",'Paste Here'!H$1),"")</f>
        <v/>
      </c>
      <c r="AU21" s="6" t="str">
        <f>IF(AK21&lt;$T21,_xlfn.CONCAT("Your grade on ",'Paste Here'!I$1," is lowering your total grade.  You can still re-do this assignment.  Click here http://tiny.cc/mrwbbt1 to take or re-take ",'Paste Here'!I$1),"")</f>
        <v/>
      </c>
      <c r="AV21" s="6" t="str">
        <f>IF(AL21&lt;$T21,_xlfn.CONCAT("Your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21" s="6" t="str">
        <f>IF(AM21&lt;$T21,_xlfn.CONCAT("Your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1" s="5" t="str">
        <f>'Paste Here'!C$1</f>
        <v>Kepler 1 Assessment</v>
      </c>
      <c r="AY21" s="5" t="str">
        <f>'Paste Here'!D$1</f>
        <v>Kepler's Laws Assessment</v>
      </c>
      <c r="AZ21" s="5" t="str">
        <f>'Paste Here'!E$1</f>
        <v>Sun and Stars Quiz v2</v>
      </c>
      <c r="BA21" s="5" t="str">
        <f>'Paste Here'!F$1</f>
        <v>Life Cycle of Stars Summary Quiz</v>
      </c>
      <c r="BB21" s="5" t="str">
        <f>'Paste Here'!G$1</f>
        <v>HR Diagram Quiz</v>
      </c>
      <c r="BC21" s="10" t="str">
        <f>'Paste Here'!H$1</f>
        <v>Fusion and Structure Quiz</v>
      </c>
      <c r="BD21" s="10" t="str">
        <f>'Paste Here'!I$1</f>
        <v>BBT Quiz 1</v>
      </c>
      <c r="BE21" s="10" t="str">
        <f>'Paste Here'!J$1</f>
        <v>Short Gravity Quiz</v>
      </c>
      <c r="BI21" s="8" t="s">
        <v>280</v>
      </c>
      <c r="BJ21" s="8" t="s">
        <v>281</v>
      </c>
      <c r="BK21" s="8" t="s">
        <v>282</v>
      </c>
      <c r="BL21" s="8" t="s">
        <v>316</v>
      </c>
      <c r="BM21" s="8" t="s">
        <v>319</v>
      </c>
      <c r="BN21" s="8" t="s">
        <v>320</v>
      </c>
    </row>
    <row r="22" spans="1:66" x14ac:dyDescent="0.35">
      <c r="A22" t="str">
        <f>IF(NOT(ISBLANK('Paste Here'!A22)),VLOOKUP('Paste Here'!A22,LOOKUPTABLE,6),"")</f>
        <v xml:space="preserve"> Sebastian</v>
      </c>
      <c r="B22" s="5" t="str">
        <f>IF(NOT(ISBLANK('Paste Here'!A22)),VLOOKUP('Paste Here'!A22,LOOKUPTABLE,4),"")</f>
        <v>sebastian400@students.psd1.org</v>
      </c>
      <c r="C22" s="5" t="str">
        <f>'Paste Here'!B22</f>
        <v>D 63%</v>
      </c>
      <c r="D22" s="6">
        <f>'Paste Here'!C22</f>
        <v>9.1999999999999993</v>
      </c>
      <c r="E22" s="6">
        <f>'Paste Here'!D22</f>
        <v>9.1999999999999993</v>
      </c>
      <c r="F22" s="6">
        <f>'Paste Here'!E22</f>
        <v>11</v>
      </c>
      <c r="G22" s="6">
        <f>'Paste Here'!F22</f>
        <v>5</v>
      </c>
      <c r="H22" s="6">
        <f>'Paste Here'!G22</f>
        <v>9</v>
      </c>
      <c r="I22" s="6">
        <f>'Paste Here'!H22</f>
        <v>3</v>
      </c>
      <c r="J22" s="6">
        <f>'Paste Here'!I22</f>
        <v>1</v>
      </c>
      <c r="K22" s="6">
        <f>'Paste Here'!J22</f>
        <v>1.5</v>
      </c>
      <c r="L22" s="6">
        <f>'Paste Here'!L22</f>
        <v>11.5</v>
      </c>
      <c r="N22" s="13" t="str">
        <f t="shared" si="10"/>
        <v>45%</v>
      </c>
      <c r="O22" s="13" t="str">
        <f t="shared" si="11"/>
        <v>59%</v>
      </c>
      <c r="P22" s="13" t="str">
        <f t="shared" si="12"/>
        <v>66%</v>
      </c>
      <c r="Q22" s="13" t="str">
        <f t="shared" si="13"/>
        <v>70%</v>
      </c>
      <c r="R22" s="13" t="str">
        <f t="shared" si="14"/>
        <v>72%</v>
      </c>
      <c r="T22" s="6">
        <f t="shared" si="0"/>
        <v>0.63380341880341884</v>
      </c>
      <c r="U22" s="6">
        <f>10</f>
        <v>10</v>
      </c>
      <c r="V22" s="6">
        <v>10</v>
      </c>
      <c r="W22" s="6">
        <v>23</v>
      </c>
      <c r="X22" s="6">
        <v>11</v>
      </c>
      <c r="Y22" s="6">
        <v>10</v>
      </c>
      <c r="Z22" s="6">
        <v>4.5</v>
      </c>
      <c r="AA22" s="6">
        <v>9</v>
      </c>
      <c r="AB22" s="6">
        <v>5.5</v>
      </c>
      <c r="AC22" s="6">
        <v>17</v>
      </c>
      <c r="AE22" s="6">
        <f t="shared" si="1"/>
        <v>0.91999999999999993</v>
      </c>
      <c r="AF22" s="6">
        <f t="shared" si="2"/>
        <v>0.91999999999999993</v>
      </c>
      <c r="AG22" s="6">
        <f t="shared" si="3"/>
        <v>0.47826086956521741</v>
      </c>
      <c r="AH22" s="6">
        <f t="shared" si="4"/>
        <v>0.45454545454545453</v>
      </c>
      <c r="AI22" s="6">
        <f t="shared" si="5"/>
        <v>0.9</v>
      </c>
      <c r="AJ22" s="6">
        <f t="shared" si="6"/>
        <v>0.66666666666666663</v>
      </c>
      <c r="AK22" s="6">
        <f t="shared" si="7"/>
        <v>0.1111111111111111</v>
      </c>
      <c r="AL22" s="6">
        <f t="shared" si="8"/>
        <v>0.27272727272727271</v>
      </c>
      <c r="AM22" s="6">
        <f t="shared" si="9"/>
        <v>0.67647058823529416</v>
      </c>
      <c r="AO22" s="6" t="str">
        <f>IF(AE22&lt;$T22,_xlfn.CONCAT("Your grade on ",'Paste Here'!C$1," is lowering your total grade.  You can still do or re-do this assignment.  See Teams to re-take ",'Paste Here'!C$1),"")</f>
        <v/>
      </c>
      <c r="AP22" s="6" t="str">
        <f>IF(AF22&lt;$T22,_xlfn.CONCAT("Your grade on ",'Paste Here'!D$1," is lowering your total grade.  You can still do or re-do this assignment.  See Teams to re-take ",'Paste Here'!D$1),"")</f>
        <v/>
      </c>
      <c r="AQ22" s="6" t="str">
        <f>IF(AG22&lt;$T22,_xlfn.CONCAT("Your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22" s="6" t="str">
        <f>IF(AH22&lt;$T22,_xlfn.CONCAT("Your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22" s="6" t="str">
        <f>IF(AI22&lt;$T22,_xlfn.CONCAT("Your grade on ",'Paste Here'!G$1," is lowering your total grade.  You can still do or re-do this assignment.  Click here http://tiny.cc/mrwastrohr to take or re-take ",'Paste Here'!G$1),"")</f>
        <v/>
      </c>
      <c r="AT22" s="6" t="str">
        <f>IF(AJ22&lt;$T22,_xlfn.CONCAT("Your grade on ",'Paste Here'!H$1," is lowering your total grade.  You can still re-do this assignment.  Click here http://tiny.cc/mrw20220208 to take or re-take ",'Paste Here'!H$1),"")</f>
        <v/>
      </c>
      <c r="AU22" s="6" t="str">
        <f>IF(AK22&lt;$T22,_xlfn.CONCAT("Your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22" s="6" t="str">
        <f>IF(AL22&lt;$T22,_xlfn.CONCAT("Your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22" s="6" t="str">
        <f>IF(AM22&lt;$T22,_xlfn.CONCAT("Your grade on ",'Paste Here'!K$1," is lowering your total grade.  Please turn in any work you have for the Final Project soon!",'Paste Here'!K$1),"")</f>
        <v/>
      </c>
      <c r="AX22" s="5" t="str">
        <f>'Paste Here'!C$1</f>
        <v>Kepler 1 Assessment</v>
      </c>
      <c r="AY22" s="5" t="str">
        <f>'Paste Here'!D$1</f>
        <v>Kepler's Laws Assessment</v>
      </c>
      <c r="AZ22" s="5" t="str">
        <f>'Paste Here'!E$1</f>
        <v>Sun and Stars Quiz v2</v>
      </c>
      <c r="BA22" s="5" t="str">
        <f>'Paste Here'!F$1</f>
        <v>Life Cycle of Stars Summary Quiz</v>
      </c>
      <c r="BB22" s="5" t="str">
        <f>'Paste Here'!G$1</f>
        <v>HR Diagram Quiz</v>
      </c>
      <c r="BC22" s="10" t="str">
        <f>'Paste Here'!H$1</f>
        <v>Fusion and Structure Quiz</v>
      </c>
      <c r="BD22" s="10" t="str">
        <f>'Paste Here'!I$1</f>
        <v>BBT Quiz 1</v>
      </c>
      <c r="BE22" s="10" t="str">
        <f>'Paste Here'!J$1</f>
        <v>Short Gravity Quiz</v>
      </c>
      <c r="BI22" s="8" t="s">
        <v>280</v>
      </c>
      <c r="BJ22" s="8" t="s">
        <v>281</v>
      </c>
      <c r="BK22" s="8" t="s">
        <v>282</v>
      </c>
      <c r="BL22" s="8" t="s">
        <v>316</v>
      </c>
      <c r="BM22" s="8" t="s">
        <v>319</v>
      </c>
      <c r="BN22" s="8" t="s">
        <v>320</v>
      </c>
    </row>
    <row r="23" spans="1:66" x14ac:dyDescent="0.35">
      <c r="A23" t="str">
        <f>IF(NOT(ISBLANK('Paste Here'!A23)),VLOOKUP('Paste Here'!A23,LOOKUPTABLE,6),"")</f>
        <v xml:space="preserve"> Zammira Y</v>
      </c>
      <c r="B23" s="5" t="str">
        <f>IF(NOT(ISBLANK('Paste Here'!A23)),VLOOKUP('Paste Here'!A23,LOOKUPTABLE,4),"")</f>
        <v>zammira771@students.psd1.org</v>
      </c>
      <c r="C23" s="5" t="str">
        <f>'Paste Here'!B23</f>
        <v>A 93%</v>
      </c>
      <c r="D23" s="6">
        <f>'Paste Here'!C23</f>
        <v>9.1999999999999993</v>
      </c>
      <c r="E23" s="6">
        <f>'Paste Here'!D23</f>
        <v>9.1999999999999993</v>
      </c>
      <c r="F23" s="6">
        <f>'Paste Here'!E23</f>
        <v>23</v>
      </c>
      <c r="G23" s="6">
        <f>'Paste Here'!F23</f>
        <v>9</v>
      </c>
      <c r="H23" s="6">
        <f>'Paste Here'!G23</f>
        <v>11</v>
      </c>
      <c r="I23" s="6">
        <f>'Paste Here'!H23</f>
        <v>3.5</v>
      </c>
      <c r="J23" s="6">
        <f>'Paste Here'!I23</f>
        <v>8</v>
      </c>
      <c r="K23" s="6">
        <f>'Paste Here'!J23</f>
        <v>5</v>
      </c>
      <c r="L23" s="6">
        <f>'Paste Here'!L23</f>
        <v>15</v>
      </c>
      <c r="N23" s="13" t="str">
        <f t="shared" si="10"/>
        <v>68%</v>
      </c>
      <c r="O23" s="13" t="str">
        <f t="shared" si="11"/>
        <v>82%</v>
      </c>
      <c r="P23" s="13" t="str">
        <f t="shared" si="12"/>
        <v>90%</v>
      </c>
      <c r="Q23" s="13" t="str">
        <f t="shared" si="13"/>
        <v>94%</v>
      </c>
      <c r="R23" s="13" t="str">
        <f t="shared" si="14"/>
        <v>96%</v>
      </c>
      <c r="T23" s="6">
        <f t="shared" si="0"/>
        <v>0.92611111111111122</v>
      </c>
      <c r="U23" s="6">
        <f>10</f>
        <v>10</v>
      </c>
      <c r="V23" s="6">
        <v>10</v>
      </c>
      <c r="W23" s="6">
        <v>23</v>
      </c>
      <c r="X23" s="6">
        <v>11</v>
      </c>
      <c r="Y23" s="6">
        <v>10</v>
      </c>
      <c r="Z23" s="6">
        <v>4.5</v>
      </c>
      <c r="AA23" s="6">
        <v>9</v>
      </c>
      <c r="AB23" s="6">
        <v>5.5</v>
      </c>
      <c r="AC23" s="6">
        <v>17</v>
      </c>
      <c r="AE23" s="6">
        <f t="shared" si="1"/>
        <v>0.91999999999999993</v>
      </c>
      <c r="AF23" s="6">
        <f t="shared" si="2"/>
        <v>0.91999999999999993</v>
      </c>
      <c r="AG23" s="6">
        <f t="shared" si="3"/>
        <v>1</v>
      </c>
      <c r="AH23" s="6">
        <f t="shared" si="4"/>
        <v>0.81818181818181823</v>
      </c>
      <c r="AI23" s="6">
        <f t="shared" si="5"/>
        <v>1.1000000000000001</v>
      </c>
      <c r="AJ23" s="6">
        <f t="shared" si="6"/>
        <v>0.77777777777777779</v>
      </c>
      <c r="AK23" s="6">
        <f t="shared" si="7"/>
        <v>0.88888888888888884</v>
      </c>
      <c r="AL23" s="6">
        <f t="shared" si="8"/>
        <v>0.90909090909090906</v>
      </c>
      <c r="AM23" s="6">
        <f t="shared" si="9"/>
        <v>0.88235294117647056</v>
      </c>
      <c r="AO23" s="6" t="str">
        <f>IF(AE23&lt;$T23,_xlfn.CONCAT("Your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23" s="6" t="str">
        <f>IF(AF23&lt;$T23,_xlfn.CONCAT("Your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23" s="6" t="str">
        <f>IF(AG23&lt;$T23,_xlfn.CONCAT("Your grade on ",'Paste Here'!E$1," is lowering your total grade.  You can still do or re-do this assignment. Click here http://tiny.cc/mrw20210507 to take or re-take ",'Paste Here'!E$1),"")</f>
        <v/>
      </c>
      <c r="AR23" s="6" t="str">
        <f>IF(AH23&lt;$T23,_xlfn.CONCAT("Your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23" s="6" t="str">
        <f>IF(AI23&lt;$T23,_xlfn.CONCAT("Your grade on ",'Paste Here'!G$1," is lowering your total grade.  You can still do or re-do this assignment.  Click here http://tiny.cc/mrwastrohr to take or re-take ",'Paste Here'!G$1),"")</f>
        <v/>
      </c>
      <c r="AT23" s="6" t="str">
        <f>IF(AJ23&lt;$T23,_xlfn.CONCAT("Your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23" s="6" t="str">
        <f>IF(AK23&lt;$T23,_xlfn.CONCAT("Your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23" s="6" t="str">
        <f>IF(AL23&lt;$T23,_xlfn.CONCAT("Your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23" s="6" t="str">
        <f>IF(AM23&lt;$T23,_xlfn.CONCAT("Your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3" s="5" t="str">
        <f>'Paste Here'!C$1</f>
        <v>Kepler 1 Assessment</v>
      </c>
      <c r="AY23" s="5" t="str">
        <f>'Paste Here'!D$1</f>
        <v>Kepler's Laws Assessment</v>
      </c>
      <c r="AZ23" s="5" t="str">
        <f>'Paste Here'!E$1</f>
        <v>Sun and Stars Quiz v2</v>
      </c>
      <c r="BA23" s="5" t="str">
        <f>'Paste Here'!F$1</f>
        <v>Life Cycle of Stars Summary Quiz</v>
      </c>
      <c r="BB23" s="5" t="str">
        <f>'Paste Here'!G$1</f>
        <v>HR Diagram Quiz</v>
      </c>
      <c r="BC23" s="10" t="str">
        <f>'Paste Here'!H$1</f>
        <v>Fusion and Structure Quiz</v>
      </c>
      <c r="BD23" s="10" t="str">
        <f>'Paste Here'!I$1</f>
        <v>BBT Quiz 1</v>
      </c>
      <c r="BE23" s="10" t="str">
        <f>'Paste Here'!J$1</f>
        <v>Short Gravity Quiz</v>
      </c>
      <c r="BI23" s="8" t="s">
        <v>280</v>
      </c>
      <c r="BJ23" s="8" t="s">
        <v>281</v>
      </c>
      <c r="BK23" s="8" t="s">
        <v>282</v>
      </c>
      <c r="BL23" s="8" t="s">
        <v>316</v>
      </c>
      <c r="BM23" s="8" t="s">
        <v>319</v>
      </c>
      <c r="BN23" s="8" t="s">
        <v>320</v>
      </c>
    </row>
    <row r="24" spans="1:66" x14ac:dyDescent="0.35">
      <c r="A24" t="str">
        <f>IF(NOT(ISBLANK('Paste Here'!A24)),VLOOKUP('Paste Here'!A24,LOOKUPTABLE,6),"")</f>
        <v xml:space="preserve"> Alex</v>
      </c>
      <c r="B24" s="5" t="str">
        <f>IF(NOT(ISBLANK('Paste Here'!A24)),VLOOKUP('Paste Here'!A24,LOOKUPTABLE,4),"")</f>
        <v>alex835@students.psd1.org</v>
      </c>
      <c r="C24" s="5" t="str">
        <f>'Paste Here'!B24</f>
        <v>B- 82%</v>
      </c>
      <c r="D24" s="6">
        <f>'Paste Here'!C24</f>
        <v>9.1999999999999993</v>
      </c>
      <c r="E24" s="6">
        <f>'Paste Here'!D24</f>
        <v>9.3000000000000007</v>
      </c>
      <c r="F24" s="6">
        <f>'Paste Here'!E24</f>
        <v>20</v>
      </c>
      <c r="G24" s="6">
        <f>'Paste Here'!F24</f>
        <v>10</v>
      </c>
      <c r="H24" s="6">
        <f>'Paste Here'!G24</f>
        <v>11</v>
      </c>
      <c r="I24" s="6">
        <f>'Paste Here'!H24</f>
        <v>0</v>
      </c>
      <c r="J24" s="6">
        <f>'Paste Here'!I24</f>
        <v>8</v>
      </c>
      <c r="K24" s="6">
        <f>'Paste Here'!J24</f>
        <v>4.5</v>
      </c>
      <c r="L24" s="6">
        <f>'Paste Here'!L24</f>
        <v>11.5</v>
      </c>
      <c r="N24" s="13" t="str">
        <f t="shared" si="10"/>
        <v>63%</v>
      </c>
      <c r="O24" s="13" t="str">
        <f t="shared" si="11"/>
        <v>77%</v>
      </c>
      <c r="P24" s="13" t="str">
        <f t="shared" si="12"/>
        <v>85%</v>
      </c>
      <c r="Q24" s="13" t="str">
        <f t="shared" si="13"/>
        <v>89%</v>
      </c>
      <c r="R24" s="13" t="str">
        <f t="shared" si="14"/>
        <v>91%</v>
      </c>
      <c r="T24" s="6">
        <f t="shared" si="0"/>
        <v>0.82136752136752134</v>
      </c>
      <c r="U24" s="6">
        <f>10</f>
        <v>10</v>
      </c>
      <c r="V24" s="6">
        <v>10</v>
      </c>
      <c r="W24" s="6">
        <v>23</v>
      </c>
      <c r="X24" s="6">
        <v>11</v>
      </c>
      <c r="Y24" s="6">
        <v>10</v>
      </c>
      <c r="Z24" s="6">
        <v>4.5</v>
      </c>
      <c r="AA24" s="6">
        <v>9</v>
      </c>
      <c r="AB24" s="6">
        <v>5.5</v>
      </c>
      <c r="AC24" s="6">
        <v>17</v>
      </c>
      <c r="AE24" s="6">
        <f t="shared" si="1"/>
        <v>0.91999999999999993</v>
      </c>
      <c r="AF24" s="6">
        <f t="shared" si="2"/>
        <v>0.93</v>
      </c>
      <c r="AG24" s="6">
        <f t="shared" si="3"/>
        <v>0.86956521739130432</v>
      </c>
      <c r="AH24" s="6">
        <f t="shared" si="4"/>
        <v>0.90909090909090906</v>
      </c>
      <c r="AI24" s="6">
        <f t="shared" si="5"/>
        <v>1.1000000000000001</v>
      </c>
      <c r="AJ24" s="6">
        <f t="shared" si="6"/>
        <v>0</v>
      </c>
      <c r="AK24" s="6">
        <f t="shared" si="7"/>
        <v>0.88888888888888884</v>
      </c>
      <c r="AL24" s="6">
        <f t="shared" si="8"/>
        <v>0.81818181818181823</v>
      </c>
      <c r="AM24" s="6">
        <f t="shared" si="9"/>
        <v>0.67647058823529416</v>
      </c>
      <c r="AO24" s="6" t="str">
        <f>IF(AE24&lt;$T24,_xlfn.CONCAT("Your grade on ",'Paste Here'!C$1," is lowering your total grade.  You can still do or re-do this assignment.  See Teams to re-take ",'Paste Here'!C$1),"")</f>
        <v/>
      </c>
      <c r="AP24" s="6" t="str">
        <f>IF(AF24&lt;$T24,_xlfn.CONCAT("Your grade on ",'Paste Here'!D$1," is lowering your total grade.  You can still do or re-do this assignment.  See Teams to re-take ",'Paste Here'!D$1),"")</f>
        <v/>
      </c>
      <c r="AQ24" s="6" t="str">
        <f>IF(AG24&lt;$T24,_xlfn.CONCAT("Your grade on ",'Paste Here'!E$1," is lowering your total grade.  You can still do or re-do this assignment. Click here http://tiny.cc/mrw20210507 to take or re-take ",'Paste Here'!E$1),"")</f>
        <v/>
      </c>
      <c r="AR24" s="6" t="str">
        <f>IF(AH24&lt;$T24,_xlfn.CONCAT("Your grade on ",'Paste Here'!F$1," is lowering your total grade.  You should take/re-take it.  Click here to re-take:  http://tiny.cc/mrwlcossq ",'Paste Here'!F$1),"")</f>
        <v/>
      </c>
      <c r="AS24" s="6" t="str">
        <f>IF(AI24&lt;$T24,_xlfn.CONCAT("Your grade on ",'Paste Here'!G$1," is lowering your total grade.  You can still do or re-do this assignment.  Click here http://tiny.cc/mrwastrohr to take or re-take ",'Paste Here'!G$1),"")</f>
        <v/>
      </c>
      <c r="AT24" s="6" t="str">
        <f>IF(AJ24&lt;$T24,_xlfn.CONCAT("Your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24" s="6" t="str">
        <f>IF(AK24&lt;$T24,_xlfn.CONCAT("Your grade on ",'Paste Here'!I$1," is lowering your total grade.  You can still re-do this assignment.  Click here http://tiny.cc/mrwbbt1 to take or re-take ",'Paste Here'!I$1),"")</f>
        <v/>
      </c>
      <c r="AV24" s="6" t="str">
        <f>IF(AL24&lt;$T24,_xlfn.CONCAT("Your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24" s="6" t="str">
        <f>IF(AM24&lt;$T24,_xlfn.CONCAT("Your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4" s="5" t="str">
        <f>'Paste Here'!C$1</f>
        <v>Kepler 1 Assessment</v>
      </c>
      <c r="AY24" s="5" t="str">
        <f>'Paste Here'!D$1</f>
        <v>Kepler's Laws Assessment</v>
      </c>
      <c r="AZ24" s="5" t="str">
        <f>'Paste Here'!E$1</f>
        <v>Sun and Stars Quiz v2</v>
      </c>
      <c r="BA24" s="5" t="str">
        <f>'Paste Here'!F$1</f>
        <v>Life Cycle of Stars Summary Quiz</v>
      </c>
      <c r="BB24" s="5" t="str">
        <f>'Paste Here'!G$1</f>
        <v>HR Diagram Quiz</v>
      </c>
      <c r="BC24" s="10" t="str">
        <f>'Paste Here'!H$1</f>
        <v>Fusion and Structure Quiz</v>
      </c>
      <c r="BD24" s="10" t="str">
        <f>'Paste Here'!I$1</f>
        <v>BBT Quiz 1</v>
      </c>
      <c r="BE24" s="10" t="str">
        <f>'Paste Here'!J$1</f>
        <v>Short Gravity Quiz</v>
      </c>
      <c r="BI24" s="8" t="s">
        <v>280</v>
      </c>
      <c r="BJ24" s="8" t="s">
        <v>281</v>
      </c>
      <c r="BK24" s="8" t="s">
        <v>282</v>
      </c>
      <c r="BL24" s="8" t="s">
        <v>316</v>
      </c>
      <c r="BM24" s="8" t="s">
        <v>319</v>
      </c>
      <c r="BN24" s="8" t="s">
        <v>320</v>
      </c>
    </row>
    <row r="25" spans="1:66" x14ac:dyDescent="0.35">
      <c r="A25" t="str">
        <f>IF(NOT(ISBLANK('Paste Here'!A25)),VLOOKUP('Paste Here'!A25,LOOKUPTABLE,6),"")</f>
        <v xml:space="preserve"> Ariana Lynnette</v>
      </c>
      <c r="B25" s="5" t="str">
        <f>IF(NOT(ISBLANK('Paste Here'!A25)),VLOOKUP('Paste Here'!A25,LOOKUPTABLE,4),"")</f>
        <v>ariana021@students.psd1.org</v>
      </c>
      <c r="C25" s="5" t="str">
        <f>'Paste Here'!B25</f>
        <v>C+ 78%</v>
      </c>
      <c r="D25" s="6">
        <f>'Paste Here'!C25</f>
        <v>9.6</v>
      </c>
      <c r="E25" s="6">
        <f>'Paste Here'!D25</f>
        <v>9.1999999999999993</v>
      </c>
      <c r="F25" s="6">
        <f>'Paste Here'!E25</f>
        <v>22</v>
      </c>
      <c r="G25" s="6">
        <f>'Paste Here'!F25</f>
        <v>10</v>
      </c>
      <c r="H25" s="6">
        <f>'Paste Here'!G25</f>
        <v>9</v>
      </c>
      <c r="I25" s="6">
        <f>'Paste Here'!H25</f>
        <v>4</v>
      </c>
      <c r="J25" s="6">
        <f>'Paste Here'!I25</f>
        <v>8</v>
      </c>
      <c r="K25" s="6">
        <f>'Paste Here'!J25</f>
        <v>5</v>
      </c>
      <c r="L25" s="6">
        <f>'Paste Here'!L25</f>
        <v>6.5</v>
      </c>
      <c r="N25" s="13" t="str">
        <f t="shared" si="10"/>
        <v>67%</v>
      </c>
      <c r="O25" s="13" t="str">
        <f t="shared" si="11"/>
        <v>81%</v>
      </c>
      <c r="P25" s="13" t="str">
        <f t="shared" si="12"/>
        <v>89%</v>
      </c>
      <c r="Q25" s="13" t="str">
        <f t="shared" si="13"/>
        <v>93%</v>
      </c>
      <c r="R25" s="13" t="str">
        <f t="shared" si="14"/>
        <v>95%</v>
      </c>
      <c r="T25" s="6">
        <f t="shared" si="0"/>
        <v>0.77914529914529906</v>
      </c>
      <c r="U25" s="6">
        <f>10</f>
        <v>10</v>
      </c>
      <c r="V25" s="6">
        <v>10</v>
      </c>
      <c r="W25" s="6">
        <v>23</v>
      </c>
      <c r="X25" s="6">
        <v>11</v>
      </c>
      <c r="Y25" s="6">
        <v>10</v>
      </c>
      <c r="Z25" s="6">
        <v>4.5</v>
      </c>
      <c r="AA25" s="6">
        <v>9</v>
      </c>
      <c r="AB25" s="6">
        <v>5.5</v>
      </c>
      <c r="AC25" s="6">
        <v>17</v>
      </c>
      <c r="AE25" s="6">
        <f t="shared" si="1"/>
        <v>0.96</v>
      </c>
      <c r="AF25" s="6">
        <f t="shared" si="2"/>
        <v>0.91999999999999993</v>
      </c>
      <c r="AG25" s="6">
        <f t="shared" si="3"/>
        <v>0.95652173913043481</v>
      </c>
      <c r="AH25" s="6">
        <f t="shared" si="4"/>
        <v>0.90909090909090906</v>
      </c>
      <c r="AI25" s="6">
        <f t="shared" si="5"/>
        <v>0.9</v>
      </c>
      <c r="AJ25" s="6">
        <f t="shared" si="6"/>
        <v>0.88888888888888884</v>
      </c>
      <c r="AK25" s="6">
        <f t="shared" si="7"/>
        <v>0.88888888888888884</v>
      </c>
      <c r="AL25" s="6">
        <f t="shared" si="8"/>
        <v>0.90909090909090906</v>
      </c>
      <c r="AM25" s="6">
        <f t="shared" si="9"/>
        <v>0.38235294117647056</v>
      </c>
      <c r="AO25" s="6" t="str">
        <f>IF(AE25&lt;$T25,_xlfn.CONCAT("Your grade on ",'Paste Here'!C$1," is lowering your total grade.  You can still do or re-do this assignment.  See Teams to re-take ",'Paste Here'!C$1),"")</f>
        <v/>
      </c>
      <c r="AP25" s="6" t="str">
        <f>IF(AF25&lt;$T25,_xlfn.CONCAT("Your grade on ",'Paste Here'!D$1," is lowering your total grade.  You can still do or re-do this assignment.  See Teams to re-take ",'Paste Here'!D$1),"")</f>
        <v/>
      </c>
      <c r="AQ25" s="6" t="str">
        <f>IF(AG25&lt;$T25,_xlfn.CONCAT("Your grade on ",'Paste Here'!E$1," is lowering your total grade.  You can still do or re-do this assignment. Click here http://tiny.cc/mrw20210507 to take or re-take ",'Paste Here'!E$1),"")</f>
        <v/>
      </c>
      <c r="AR25" s="6" t="str">
        <f>IF(AH25&lt;$T25,_xlfn.CONCAT("Your grade on ",'Paste Here'!F$1," is lowering your total grade.  You should take/re-take it.  Click here to re-take:  http://tiny.cc/mrwlcossq ",'Paste Here'!F$1),"")</f>
        <v/>
      </c>
      <c r="AS25" s="6" t="str">
        <f>IF(AI25&lt;$T25,_xlfn.CONCAT("Your grade on ",'Paste Here'!G$1," is lowering your total grade.  You can still do or re-do this assignment.  Click here http://tiny.cc/mrwastrohr to take or re-take ",'Paste Here'!G$1),"")</f>
        <v/>
      </c>
      <c r="AT25" s="6" t="str">
        <f>IF(AJ25&lt;$T25,_xlfn.CONCAT("Your grade on ",'Paste Here'!H$1," is lowering your total grade.  You can still re-do this assignment.  Click here http://tiny.cc/mrw20220208 to take or re-take ",'Paste Here'!H$1),"")</f>
        <v/>
      </c>
      <c r="AU25" s="6" t="str">
        <f>IF(AK25&lt;$T25,_xlfn.CONCAT("Your grade on ",'Paste Here'!I$1," is lowering your total grade.  You can still re-do this assignment.  Click here http://tiny.cc/mrwbbt1 to take or re-take ",'Paste Here'!I$1),"")</f>
        <v/>
      </c>
      <c r="AV25" s="6" t="str">
        <f>IF(AL25&lt;$T25,_xlfn.CONCAT("Your grade on ",'Paste Here'!J$1," is lowering your total grade.  You can still re-do this assignment.  Click here http://tiny.cc/mrwsgq to take or re-take ",'Paste Here'!J$1),"")</f>
        <v/>
      </c>
      <c r="AW25" s="6" t="str">
        <f>IF(AM25&lt;$T25,_xlfn.CONCAT("Your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5" s="5" t="str">
        <f>'Paste Here'!C$1</f>
        <v>Kepler 1 Assessment</v>
      </c>
      <c r="AY25" s="5" t="str">
        <f>'Paste Here'!D$1</f>
        <v>Kepler's Laws Assessment</v>
      </c>
      <c r="AZ25" s="5" t="str">
        <f>'Paste Here'!E$1</f>
        <v>Sun and Stars Quiz v2</v>
      </c>
      <c r="BA25" s="5" t="str">
        <f>'Paste Here'!F$1</f>
        <v>Life Cycle of Stars Summary Quiz</v>
      </c>
      <c r="BB25" s="5" t="str">
        <f>'Paste Here'!G$1</f>
        <v>HR Diagram Quiz</v>
      </c>
      <c r="BC25" s="10" t="str">
        <f>'Paste Here'!H$1</f>
        <v>Fusion and Structure Quiz</v>
      </c>
      <c r="BD25" s="10" t="str">
        <f>'Paste Here'!I$1</f>
        <v>BBT Quiz 1</v>
      </c>
      <c r="BE25" s="10" t="str">
        <f>'Paste Here'!J$1</f>
        <v>Short Gravity Quiz</v>
      </c>
      <c r="BI25" s="8" t="s">
        <v>280</v>
      </c>
      <c r="BJ25" s="8" t="s">
        <v>281</v>
      </c>
      <c r="BK25" s="8" t="s">
        <v>282</v>
      </c>
      <c r="BL25" s="8" t="s">
        <v>316</v>
      </c>
      <c r="BM25" s="8" t="s">
        <v>319</v>
      </c>
      <c r="BN25" s="8" t="s">
        <v>320</v>
      </c>
    </row>
    <row r="26" spans="1:66" x14ac:dyDescent="0.35">
      <c r="A26" t="str">
        <f>IF(NOT(ISBLANK('Paste Here'!A26)),VLOOKUP('Paste Here'!A26,LOOKUPTABLE,6),"")</f>
        <v xml:space="preserve"> Bianca Iliana I</v>
      </c>
      <c r="B26" s="5" t="str">
        <f>IF(NOT(ISBLANK('Paste Here'!A26)),VLOOKUP('Paste Here'!A26,LOOKUPTABLE,4),"")</f>
        <v>bianca099@students.psd1.org</v>
      </c>
      <c r="C26" s="5" t="str">
        <f>'Paste Here'!B26</f>
        <v>C 73%</v>
      </c>
      <c r="D26" s="6">
        <f>'Paste Here'!C26</f>
        <v>9.1999999999999993</v>
      </c>
      <c r="E26" s="6">
        <f>'Paste Here'!D26</f>
        <v>8.3000000000000007</v>
      </c>
      <c r="F26" s="6">
        <f>'Paste Here'!E26</f>
        <v>21</v>
      </c>
      <c r="G26" s="6">
        <f>'Paste Here'!F26</f>
        <v>10</v>
      </c>
      <c r="H26" s="6">
        <f>'Paste Here'!G26</f>
        <v>8</v>
      </c>
      <c r="I26" s="6">
        <f>'Paste Here'!H26</f>
        <v>0</v>
      </c>
      <c r="J26" s="6">
        <f>'Paste Here'!I26</f>
        <v>8</v>
      </c>
      <c r="K26" s="6">
        <f>'Paste Here'!J26</f>
        <v>5</v>
      </c>
      <c r="L26" s="6">
        <f>'Paste Here'!L26</f>
        <v>7</v>
      </c>
      <c r="N26" s="13" t="str">
        <f t="shared" si="10"/>
        <v>61%</v>
      </c>
      <c r="O26" s="13" t="str">
        <f t="shared" si="11"/>
        <v>75%</v>
      </c>
      <c r="P26" s="13" t="str">
        <f t="shared" si="12"/>
        <v>83%</v>
      </c>
      <c r="Q26" s="13" t="str">
        <f t="shared" si="13"/>
        <v>87%</v>
      </c>
      <c r="R26" s="13" t="str">
        <f t="shared" si="14"/>
        <v>89%</v>
      </c>
      <c r="T26" s="6">
        <f t="shared" si="0"/>
        <v>0.72799145299145307</v>
      </c>
      <c r="U26" s="6">
        <f>10</f>
        <v>10</v>
      </c>
      <c r="V26" s="6">
        <v>10</v>
      </c>
      <c r="W26" s="6">
        <v>23</v>
      </c>
      <c r="X26" s="6">
        <v>11</v>
      </c>
      <c r="Y26" s="6">
        <v>10</v>
      </c>
      <c r="Z26" s="6">
        <v>4.5</v>
      </c>
      <c r="AA26" s="6">
        <v>9</v>
      </c>
      <c r="AB26" s="6">
        <v>5.5</v>
      </c>
      <c r="AC26" s="6">
        <v>17</v>
      </c>
      <c r="AE26" s="6">
        <f t="shared" si="1"/>
        <v>0.91999999999999993</v>
      </c>
      <c r="AF26" s="6">
        <f t="shared" si="2"/>
        <v>0.83000000000000007</v>
      </c>
      <c r="AG26" s="6">
        <f t="shared" si="3"/>
        <v>0.91304347826086951</v>
      </c>
      <c r="AH26" s="6">
        <f t="shared" si="4"/>
        <v>0.90909090909090906</v>
      </c>
      <c r="AI26" s="6">
        <f t="shared" si="5"/>
        <v>0.8</v>
      </c>
      <c r="AJ26" s="6">
        <f t="shared" si="6"/>
        <v>0</v>
      </c>
      <c r="AK26" s="6">
        <f t="shared" si="7"/>
        <v>0.88888888888888884</v>
      </c>
      <c r="AL26" s="6">
        <f t="shared" si="8"/>
        <v>0.90909090909090906</v>
      </c>
      <c r="AM26" s="6">
        <f t="shared" si="9"/>
        <v>0.41176470588235292</v>
      </c>
      <c r="AO26" s="6" t="str">
        <f>IF(AE26&lt;$T26,_xlfn.CONCAT("Your grade on ",'Paste Here'!C$1," is lowering your total grade.  You can still do or re-do this assignment.  See Teams to re-take ",'Paste Here'!C$1),"")</f>
        <v/>
      </c>
      <c r="AP26" s="6" t="str">
        <f>IF(AF26&lt;$T26,_xlfn.CONCAT("Your grade on ",'Paste Here'!D$1," is lowering your total grade.  You can still do or re-do this assignment.  See Teams to re-take ",'Paste Here'!D$1),"")</f>
        <v/>
      </c>
      <c r="AQ26" s="6" t="str">
        <f>IF(AG26&lt;$T26,_xlfn.CONCAT("Your grade on ",'Paste Here'!E$1," is lowering your total grade.  You can still do or re-do this assignment. Click here http://tiny.cc/mrw20210507 to take or re-take ",'Paste Here'!E$1),"")</f>
        <v/>
      </c>
      <c r="AR26" s="6" t="str">
        <f>IF(AH26&lt;$T26,_xlfn.CONCAT("Your grade on ",'Paste Here'!F$1," is lowering your total grade.  You should take/re-take it.  Click here to re-take:  http://tiny.cc/mrwlcossq ",'Paste Here'!F$1),"")</f>
        <v/>
      </c>
      <c r="AS26" s="6" t="str">
        <f>IF(AI26&lt;$T26,_xlfn.CONCAT("Your grade on ",'Paste Here'!G$1," is lowering your total grade.  You can still do or re-do this assignment.  Click here http://tiny.cc/mrwastrohr to take or re-take ",'Paste Here'!G$1),"")</f>
        <v/>
      </c>
      <c r="AT26" s="6" t="str">
        <f>IF(AJ26&lt;$T26,_xlfn.CONCAT("Your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26" s="6" t="str">
        <f>IF(AK26&lt;$T26,_xlfn.CONCAT("Your grade on ",'Paste Here'!I$1," is lowering your total grade.  You can still re-do this assignment.  Click here http://tiny.cc/mrwbbt1 to take or re-take ",'Paste Here'!I$1),"")</f>
        <v/>
      </c>
      <c r="AV26" s="6" t="str">
        <f>IF(AL26&lt;$T26,_xlfn.CONCAT("Your grade on ",'Paste Here'!J$1," is lowering your total grade.  You can still re-do this assignment.  Click here http://tiny.cc/mrwsgq to take or re-take ",'Paste Here'!J$1),"")</f>
        <v/>
      </c>
      <c r="AW26" s="6" t="str">
        <f>IF(AM26&lt;$T26,_xlfn.CONCAT("Your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6" s="5" t="str">
        <f>'Paste Here'!C$1</f>
        <v>Kepler 1 Assessment</v>
      </c>
      <c r="AY26" s="5" t="str">
        <f>'Paste Here'!D$1</f>
        <v>Kepler's Laws Assessment</v>
      </c>
      <c r="AZ26" s="5" t="str">
        <f>'Paste Here'!E$1</f>
        <v>Sun and Stars Quiz v2</v>
      </c>
      <c r="BA26" s="5" t="str">
        <f>'Paste Here'!F$1</f>
        <v>Life Cycle of Stars Summary Quiz</v>
      </c>
      <c r="BB26" s="5" t="str">
        <f>'Paste Here'!G$1</f>
        <v>HR Diagram Quiz</v>
      </c>
      <c r="BC26" s="10" t="str">
        <f>'Paste Here'!H$1</f>
        <v>Fusion and Structure Quiz</v>
      </c>
      <c r="BD26" s="10" t="str">
        <f>'Paste Here'!I$1</f>
        <v>BBT Quiz 1</v>
      </c>
      <c r="BE26" s="10" t="str">
        <f>'Paste Here'!J$1</f>
        <v>Short Gravity Quiz</v>
      </c>
      <c r="BI26" s="8" t="s">
        <v>280</v>
      </c>
      <c r="BJ26" s="8" t="s">
        <v>281</v>
      </c>
      <c r="BK26" s="8" t="s">
        <v>282</v>
      </c>
      <c r="BL26" s="8" t="s">
        <v>316</v>
      </c>
      <c r="BM26" s="8" t="s">
        <v>319</v>
      </c>
      <c r="BN26" s="8" t="s">
        <v>320</v>
      </c>
    </row>
    <row r="27" spans="1:66" x14ac:dyDescent="0.35">
      <c r="A27" t="str">
        <f>IF(NOT(ISBLANK('Paste Here'!A27)),VLOOKUP('Paste Here'!A27,LOOKUPTABLE,6),"")</f>
        <v xml:space="preserve"> Brandon</v>
      </c>
      <c r="B27" s="5" t="str">
        <f>IF(NOT(ISBLANK('Paste Here'!A27)),VLOOKUP('Paste Here'!A27,LOOKUPTABLE,4),"")</f>
        <v>brandon617@students.psd1.org</v>
      </c>
      <c r="C27" s="5" t="str">
        <f>'Paste Here'!B27</f>
        <v>C 73%</v>
      </c>
      <c r="D27" s="6">
        <f>'Paste Here'!C27</f>
        <v>9.1999999999999993</v>
      </c>
      <c r="E27" s="6">
        <f>'Paste Here'!D27</f>
        <v>7.8</v>
      </c>
      <c r="F27" s="6">
        <f>'Paste Here'!E27</f>
        <v>17</v>
      </c>
      <c r="G27" s="6">
        <f>'Paste Here'!F27</f>
        <v>8</v>
      </c>
      <c r="H27" s="6">
        <f>'Paste Here'!G27</f>
        <v>11</v>
      </c>
      <c r="I27" s="6">
        <f>'Paste Here'!H27</f>
        <v>4</v>
      </c>
      <c r="J27" s="6">
        <f>'Paste Here'!I27</f>
        <v>6</v>
      </c>
      <c r="K27" s="6">
        <f>'Paste Here'!J27</f>
        <v>2.5</v>
      </c>
      <c r="L27" s="6">
        <f>'Paste Here'!L27</f>
        <v>9.1999999999999993</v>
      </c>
      <c r="N27" s="13" t="str">
        <f t="shared" si="10"/>
        <v>58%</v>
      </c>
      <c r="O27" s="13" t="str">
        <f t="shared" si="11"/>
        <v>72%</v>
      </c>
      <c r="P27" s="13" t="str">
        <f t="shared" si="12"/>
        <v>80%</v>
      </c>
      <c r="Q27" s="13" t="str">
        <f t="shared" si="13"/>
        <v>84%</v>
      </c>
      <c r="R27" s="13" t="str">
        <f t="shared" si="14"/>
        <v>86%</v>
      </c>
      <c r="T27" s="6">
        <f t="shared" si="0"/>
        <v>0.73123931623931626</v>
      </c>
      <c r="U27" s="6">
        <f>10</f>
        <v>10</v>
      </c>
      <c r="V27" s="6">
        <v>10</v>
      </c>
      <c r="W27" s="6">
        <v>23</v>
      </c>
      <c r="X27" s="6">
        <v>11</v>
      </c>
      <c r="Y27" s="6">
        <v>10</v>
      </c>
      <c r="Z27" s="6">
        <v>4.5</v>
      </c>
      <c r="AA27" s="6">
        <v>9</v>
      </c>
      <c r="AB27" s="6">
        <v>5.5</v>
      </c>
      <c r="AC27" s="6">
        <v>17</v>
      </c>
      <c r="AE27" s="6">
        <f t="shared" si="1"/>
        <v>0.91999999999999993</v>
      </c>
      <c r="AF27" s="6">
        <f t="shared" si="2"/>
        <v>0.78</v>
      </c>
      <c r="AG27" s="6">
        <f t="shared" si="3"/>
        <v>0.73913043478260865</v>
      </c>
      <c r="AH27" s="6">
        <f t="shared" si="4"/>
        <v>0.72727272727272729</v>
      </c>
      <c r="AI27" s="6">
        <f t="shared" si="5"/>
        <v>1.1000000000000001</v>
      </c>
      <c r="AJ27" s="6">
        <f t="shared" si="6"/>
        <v>0.88888888888888884</v>
      </c>
      <c r="AK27" s="6">
        <f t="shared" si="7"/>
        <v>0.66666666666666663</v>
      </c>
      <c r="AL27" s="6">
        <f t="shared" si="8"/>
        <v>0.45454545454545453</v>
      </c>
      <c r="AM27" s="6">
        <f t="shared" si="9"/>
        <v>0.54117647058823526</v>
      </c>
      <c r="AO27" s="6" t="str">
        <f>IF(AE27&lt;$T27,_xlfn.CONCAT("Your grade on ",'Paste Here'!C$1," is lowering your total grade.  You can still do or re-do this assignment.  See Teams to re-take ",'Paste Here'!C$1),"")</f>
        <v/>
      </c>
      <c r="AP27" s="6" t="str">
        <f>IF(AF27&lt;$T27,_xlfn.CONCAT("Your grade on ",'Paste Here'!D$1," is lowering your total grade.  You can still do or re-do this assignment.  See Teams to re-take ",'Paste Here'!D$1),"")</f>
        <v/>
      </c>
      <c r="AQ27" s="6" t="str">
        <f>IF(AG27&lt;$T27,_xlfn.CONCAT("Your grade on ",'Paste Here'!E$1," is lowering your total grade.  You can still do or re-do this assignment. Click here http://tiny.cc/mrw20210507 to take or re-take ",'Paste Here'!E$1),"")</f>
        <v/>
      </c>
      <c r="AR27" s="6" t="str">
        <f>IF(AH27&lt;$T27,_xlfn.CONCAT("Your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27" s="6" t="str">
        <f>IF(AI27&lt;$T27,_xlfn.CONCAT("Your grade on ",'Paste Here'!G$1," is lowering your total grade.  You can still do or re-do this assignment.  Click here http://tiny.cc/mrwastrohr to take or re-take ",'Paste Here'!G$1),"")</f>
        <v/>
      </c>
      <c r="AT27" s="6" t="str">
        <f>IF(AJ27&lt;$T27,_xlfn.CONCAT("Your grade on ",'Paste Here'!H$1," is lowering your total grade.  You can still re-do this assignment.  Click here http://tiny.cc/mrw20220208 to take or re-take ",'Paste Here'!H$1),"")</f>
        <v/>
      </c>
      <c r="AU27" s="6" t="str">
        <f>IF(AK27&lt;$T27,_xlfn.CONCAT("Your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27" s="6" t="str">
        <f>IF(AL27&lt;$T27,_xlfn.CONCAT("Your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27" s="6" t="str">
        <f>IF(AM27&lt;$T27,_xlfn.CONCAT("Your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7" s="5" t="str">
        <f>'Paste Here'!C$1</f>
        <v>Kepler 1 Assessment</v>
      </c>
      <c r="AY27" s="5" t="str">
        <f>'Paste Here'!D$1</f>
        <v>Kepler's Laws Assessment</v>
      </c>
      <c r="AZ27" s="5" t="str">
        <f>'Paste Here'!E$1</f>
        <v>Sun and Stars Quiz v2</v>
      </c>
      <c r="BA27" s="5" t="str">
        <f>'Paste Here'!F$1</f>
        <v>Life Cycle of Stars Summary Quiz</v>
      </c>
      <c r="BB27" s="5" t="str">
        <f>'Paste Here'!G$1</f>
        <v>HR Diagram Quiz</v>
      </c>
      <c r="BC27" s="10" t="str">
        <f>'Paste Here'!H$1</f>
        <v>Fusion and Structure Quiz</v>
      </c>
      <c r="BD27" s="10" t="str">
        <f>'Paste Here'!I$1</f>
        <v>BBT Quiz 1</v>
      </c>
      <c r="BE27" s="10" t="str">
        <f>'Paste Here'!J$1</f>
        <v>Short Gravity Quiz</v>
      </c>
      <c r="BI27" s="8" t="s">
        <v>280</v>
      </c>
      <c r="BJ27" s="8" t="s">
        <v>281</v>
      </c>
      <c r="BK27" s="8" t="s">
        <v>282</v>
      </c>
      <c r="BL27" s="8" t="s">
        <v>316</v>
      </c>
      <c r="BM27" s="8" t="s">
        <v>319</v>
      </c>
      <c r="BN27" s="8" t="s">
        <v>320</v>
      </c>
    </row>
    <row r="28" spans="1:66" x14ac:dyDescent="0.35">
      <c r="A28" t="str">
        <f>IF(NOT(ISBLANK('Paste Here'!A28)),VLOOKUP('Paste Here'!A28,LOOKUPTABLE,6),"")</f>
        <v xml:space="preserve"> Brianna M</v>
      </c>
      <c r="B28" s="5" t="str">
        <f>IF(NOT(ISBLANK('Paste Here'!A28)),VLOOKUP('Paste Here'!A28,LOOKUPTABLE,4),"")</f>
        <v>brianna089@students.psd1.org</v>
      </c>
      <c r="C28" s="5" t="str">
        <f>'Paste Here'!B28</f>
        <v>F 11%</v>
      </c>
      <c r="D28" s="6">
        <f>'Paste Here'!C28</f>
        <v>7.8</v>
      </c>
      <c r="E28" s="6">
        <f>'Paste Here'!D28</f>
        <v>0</v>
      </c>
      <c r="F28" s="6">
        <f>'Paste Here'!E28</f>
        <v>0</v>
      </c>
      <c r="G28" s="6">
        <f>'Paste Here'!F28</f>
        <v>0</v>
      </c>
      <c r="H28" s="6">
        <f>'Paste Here'!G28</f>
        <v>0</v>
      </c>
      <c r="I28" s="6">
        <f>'Paste Here'!H28</f>
        <v>0</v>
      </c>
      <c r="J28" s="6">
        <f>'Paste Here'!I28</f>
        <v>0</v>
      </c>
      <c r="K28" s="6">
        <f>'Paste Here'!J28</f>
        <v>0</v>
      </c>
      <c r="L28" s="6">
        <f>'Paste Here'!L28</f>
        <v>0</v>
      </c>
      <c r="N28" s="13" t="str">
        <f t="shared" si="10"/>
        <v>11%</v>
      </c>
      <c r="O28" s="13" t="str">
        <f t="shared" si="11"/>
        <v>25%</v>
      </c>
      <c r="P28" s="13" t="str">
        <f t="shared" si="12"/>
        <v>33%</v>
      </c>
      <c r="Q28" s="13" t="str">
        <f t="shared" si="13"/>
        <v>37%</v>
      </c>
      <c r="R28" s="13" t="str">
        <f t="shared" si="14"/>
        <v>39%</v>
      </c>
      <c r="T28" s="6">
        <f t="shared" si="0"/>
        <v>0.11333333333333333</v>
      </c>
      <c r="U28" s="6">
        <f>10</f>
        <v>10</v>
      </c>
      <c r="V28" s="6">
        <v>10</v>
      </c>
      <c r="W28" s="6">
        <v>23</v>
      </c>
      <c r="X28" s="6">
        <v>11</v>
      </c>
      <c r="Y28" s="6">
        <v>10</v>
      </c>
      <c r="Z28" s="6">
        <v>4.5</v>
      </c>
      <c r="AA28" s="6">
        <v>9</v>
      </c>
      <c r="AB28" s="6">
        <v>5.5</v>
      </c>
      <c r="AC28" s="6">
        <v>17</v>
      </c>
      <c r="AE28" s="6">
        <f t="shared" si="1"/>
        <v>0.78</v>
      </c>
      <c r="AF28" s="6">
        <f t="shared" si="2"/>
        <v>0</v>
      </c>
      <c r="AG28" s="6">
        <f t="shared" si="3"/>
        <v>0</v>
      </c>
      <c r="AH28" s="6">
        <f t="shared" si="4"/>
        <v>0</v>
      </c>
      <c r="AI28" s="6">
        <f t="shared" si="5"/>
        <v>0</v>
      </c>
      <c r="AJ28" s="6">
        <f t="shared" si="6"/>
        <v>0</v>
      </c>
      <c r="AK28" s="6">
        <f t="shared" si="7"/>
        <v>0</v>
      </c>
      <c r="AL28" s="6">
        <f t="shared" si="8"/>
        <v>0</v>
      </c>
      <c r="AM28" s="6">
        <f t="shared" si="9"/>
        <v>0</v>
      </c>
      <c r="AO28" s="6" t="str">
        <f>IF(AE28&lt;$T28,_xlfn.CONCAT("Your grade on ",'Paste Here'!C$1," is lowering your total grade.  You can still do or re-do this assignment.  See Teams to re-take ",'Paste Here'!C$1),"")</f>
        <v/>
      </c>
      <c r="AP28" s="6" t="str">
        <f>IF(AF28&lt;$T28,_xlfn.CONCAT("Your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28" s="6" t="str">
        <f>IF(AG28&lt;$T28,_xlfn.CONCAT("Your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28" s="6" t="str">
        <f>IF(AH28&lt;$T28,_xlfn.CONCAT("Your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28" s="6" t="str">
        <f>IF(AI28&lt;$T28,_xlfn.CONCAT("Your grade on ",'Paste Here'!G$1," is lowering your total grade.  You can still do or re-do this assignment.  Click here http://tiny.cc/mrwastrohr to take or re-take ",'Paste Here'!G$1),"")</f>
        <v>Your grade on HR Diagram Quiz is lowering your total grade.  You can still do or re-do this assignment.  Click here http://tiny.cc/mrwastrohr to take or re-take HR Diagram Quiz</v>
      </c>
      <c r="AT28" s="6" t="str">
        <f>IF(AJ28&lt;$T28,_xlfn.CONCAT("Your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28" s="6" t="str">
        <f>IF(AK28&lt;$T28,_xlfn.CONCAT("Your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28" s="6" t="str">
        <f>IF(AL28&lt;$T28,_xlfn.CONCAT("Your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28" s="6" t="str">
        <f>IF(AM28&lt;$T28,_xlfn.CONCAT("Your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8" s="5" t="str">
        <f>'Paste Here'!C$1</f>
        <v>Kepler 1 Assessment</v>
      </c>
      <c r="AY28" s="5" t="str">
        <f>'Paste Here'!D$1</f>
        <v>Kepler's Laws Assessment</v>
      </c>
      <c r="AZ28" s="5" t="str">
        <f>'Paste Here'!E$1</f>
        <v>Sun and Stars Quiz v2</v>
      </c>
      <c r="BA28" s="5" t="str">
        <f>'Paste Here'!F$1</f>
        <v>Life Cycle of Stars Summary Quiz</v>
      </c>
      <c r="BB28" s="5" t="str">
        <f>'Paste Here'!G$1</f>
        <v>HR Diagram Quiz</v>
      </c>
      <c r="BC28" s="10" t="str">
        <f>'Paste Here'!H$1</f>
        <v>Fusion and Structure Quiz</v>
      </c>
      <c r="BD28" s="10" t="str">
        <f>'Paste Here'!I$1</f>
        <v>BBT Quiz 1</v>
      </c>
      <c r="BE28" s="10" t="str">
        <f>'Paste Here'!J$1</f>
        <v>Short Gravity Quiz</v>
      </c>
      <c r="BI28" s="8" t="s">
        <v>280</v>
      </c>
      <c r="BJ28" s="8" t="s">
        <v>281</v>
      </c>
      <c r="BK28" s="8" t="s">
        <v>282</v>
      </c>
      <c r="BL28" s="8" t="s">
        <v>316</v>
      </c>
      <c r="BM28" s="8" t="s">
        <v>319</v>
      </c>
      <c r="BN28" s="8" t="s">
        <v>320</v>
      </c>
    </row>
    <row r="29" spans="1:66" x14ac:dyDescent="0.35">
      <c r="A29" t="str">
        <f>IF(NOT(ISBLANK('Paste Here'!A29)),VLOOKUP('Paste Here'!A29,LOOKUPTABLE,6),"")</f>
        <v xml:space="preserve"> Cherish Paige</v>
      </c>
      <c r="B29" s="5" t="str">
        <f>IF(NOT(ISBLANK('Paste Here'!A29)),VLOOKUP('Paste Here'!A29,LOOKUPTABLE,4),"")</f>
        <v>cherish037@students.psd1.org</v>
      </c>
      <c r="C29" s="5" t="str">
        <f>'Paste Here'!B29</f>
        <v>F 35%</v>
      </c>
      <c r="D29" s="6">
        <f>'Paste Here'!C29</f>
        <v>0</v>
      </c>
      <c r="E29" s="6">
        <f>'Paste Here'!D29</f>
        <v>5.5</v>
      </c>
      <c r="F29" s="6">
        <f>'Paste Here'!E29</f>
        <v>22</v>
      </c>
      <c r="G29" s="6">
        <f>'Paste Here'!F29</f>
        <v>0</v>
      </c>
      <c r="H29" s="6">
        <f>'Paste Here'!G29</f>
        <v>10</v>
      </c>
      <c r="I29" s="6">
        <f>'Paste Here'!H29</f>
        <v>0</v>
      </c>
      <c r="J29" s="6">
        <f>'Paste Here'!I29</f>
        <v>0</v>
      </c>
      <c r="K29" s="6">
        <f>'Paste Here'!J29</f>
        <v>0</v>
      </c>
      <c r="L29" s="6">
        <f>'Paste Here'!L29</f>
        <v>0</v>
      </c>
      <c r="N29" s="13" t="str">
        <f t="shared" si="10"/>
        <v>35%</v>
      </c>
      <c r="O29" s="13" t="str">
        <f t="shared" si="11"/>
        <v>49%</v>
      </c>
      <c r="P29" s="13" t="str">
        <f t="shared" si="12"/>
        <v>57%</v>
      </c>
      <c r="Q29" s="13" t="str">
        <f t="shared" si="13"/>
        <v>61%</v>
      </c>
      <c r="R29" s="13" t="str">
        <f t="shared" si="14"/>
        <v>63%</v>
      </c>
      <c r="T29" s="6">
        <f t="shared" si="0"/>
        <v>0.3544871794871795</v>
      </c>
      <c r="U29" s="6">
        <f>10</f>
        <v>10</v>
      </c>
      <c r="V29" s="6">
        <v>10</v>
      </c>
      <c r="W29" s="6">
        <v>23</v>
      </c>
      <c r="X29" s="6">
        <v>11</v>
      </c>
      <c r="Y29" s="6">
        <v>10</v>
      </c>
      <c r="Z29" s="6">
        <v>4.5</v>
      </c>
      <c r="AA29" s="6">
        <v>9</v>
      </c>
      <c r="AB29" s="6">
        <v>5.5</v>
      </c>
      <c r="AC29" s="6">
        <v>17</v>
      </c>
      <c r="AE29" s="6">
        <f t="shared" si="1"/>
        <v>0</v>
      </c>
      <c r="AF29" s="6">
        <f t="shared" si="2"/>
        <v>0.55000000000000004</v>
      </c>
      <c r="AG29" s="6">
        <f t="shared" si="3"/>
        <v>0.95652173913043481</v>
      </c>
      <c r="AH29" s="6">
        <f t="shared" si="4"/>
        <v>0</v>
      </c>
      <c r="AI29" s="6">
        <f t="shared" si="5"/>
        <v>1</v>
      </c>
      <c r="AJ29" s="6">
        <f t="shared" si="6"/>
        <v>0</v>
      </c>
      <c r="AK29" s="6">
        <f t="shared" si="7"/>
        <v>0</v>
      </c>
      <c r="AL29" s="6">
        <f t="shared" si="8"/>
        <v>0</v>
      </c>
      <c r="AM29" s="6">
        <f t="shared" si="9"/>
        <v>0</v>
      </c>
      <c r="AO29" s="6" t="str">
        <f>IF(AE29&lt;$T29,_xlfn.CONCAT("Your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29" s="6" t="str">
        <f>IF(AF29&lt;$T29,_xlfn.CONCAT("Your grade on ",'Paste Here'!D$1," is lowering your total grade.  You can still do or re-do this assignment.  See Teams to re-take ",'Paste Here'!D$1),"")</f>
        <v/>
      </c>
      <c r="AQ29" s="6" t="str">
        <f>IF(AG29&lt;$T29,_xlfn.CONCAT("Your grade on ",'Paste Here'!E$1," is lowering your total grade.  You can still do or re-do this assignment. Click here http://tiny.cc/mrw20210507 to take or re-take ",'Paste Here'!E$1),"")</f>
        <v/>
      </c>
      <c r="AR29" s="6" t="str">
        <f>IF(AH29&lt;$T29,_xlfn.CONCAT("Your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29" s="6" t="str">
        <f>IF(AI29&lt;$T29,_xlfn.CONCAT("Your grade on ",'Paste Here'!G$1," is lowering your total grade.  You can still do or re-do this assignment.  Click here http://tiny.cc/mrwastrohr to take or re-take ",'Paste Here'!G$1),"")</f>
        <v/>
      </c>
      <c r="AT29" s="6" t="str">
        <f>IF(AJ29&lt;$T29,_xlfn.CONCAT("Your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29" s="6" t="str">
        <f>IF(AK29&lt;$T29,_xlfn.CONCAT("Your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29" s="6" t="str">
        <f>IF(AL29&lt;$T29,_xlfn.CONCAT("Your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29" s="6" t="str">
        <f>IF(AM29&lt;$T29,_xlfn.CONCAT("Your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29" s="5" t="str">
        <f>'Paste Here'!C$1</f>
        <v>Kepler 1 Assessment</v>
      </c>
      <c r="AY29" s="5" t="str">
        <f>'Paste Here'!D$1</f>
        <v>Kepler's Laws Assessment</v>
      </c>
      <c r="AZ29" s="5" t="str">
        <f>'Paste Here'!E$1</f>
        <v>Sun and Stars Quiz v2</v>
      </c>
      <c r="BA29" s="5" t="str">
        <f>'Paste Here'!F$1</f>
        <v>Life Cycle of Stars Summary Quiz</v>
      </c>
      <c r="BB29" s="5" t="str">
        <f>'Paste Here'!G$1</f>
        <v>HR Diagram Quiz</v>
      </c>
      <c r="BC29" s="10" t="str">
        <f>'Paste Here'!H$1</f>
        <v>Fusion and Structure Quiz</v>
      </c>
      <c r="BD29" s="10" t="str">
        <f>'Paste Here'!I$1</f>
        <v>BBT Quiz 1</v>
      </c>
      <c r="BE29" s="10" t="str">
        <f>'Paste Here'!J$1</f>
        <v>Short Gravity Quiz</v>
      </c>
      <c r="BI29" s="8" t="s">
        <v>280</v>
      </c>
      <c r="BJ29" s="8" t="s">
        <v>281</v>
      </c>
      <c r="BK29" s="8" t="s">
        <v>282</v>
      </c>
      <c r="BL29" s="8" t="s">
        <v>316</v>
      </c>
      <c r="BM29" s="8" t="s">
        <v>319</v>
      </c>
      <c r="BN29" s="8" t="s">
        <v>320</v>
      </c>
    </row>
    <row r="30" spans="1:66" x14ac:dyDescent="0.35">
      <c r="A30" t="str">
        <f>IF(NOT(ISBLANK('Paste Here'!A30)),VLOOKUP('Paste Here'!A30,LOOKUPTABLE,6),"")</f>
        <v xml:space="preserve"> Christian Alexis</v>
      </c>
      <c r="B30" s="5" t="str">
        <f>IF(NOT(ISBLANK('Paste Here'!A30)),VLOOKUP('Paste Here'!A30,LOOKUPTABLE,4),"")</f>
        <v>cristian491@students.psd1.org</v>
      </c>
      <c r="C30" s="5" t="str">
        <f>'Paste Here'!B30</f>
        <v>F 55%</v>
      </c>
      <c r="D30" s="6">
        <f>'Paste Here'!C30</f>
        <v>9.1999999999999993</v>
      </c>
      <c r="E30" s="6">
        <f>'Paste Here'!D30</f>
        <v>7.8</v>
      </c>
      <c r="F30" s="6">
        <f>'Paste Here'!E30</f>
        <v>23</v>
      </c>
      <c r="G30" s="6">
        <f>'Paste Here'!F30</f>
        <v>11</v>
      </c>
      <c r="H30" s="6">
        <f>'Paste Here'!G30</f>
        <v>11</v>
      </c>
      <c r="I30" s="6">
        <f>'Paste Here'!H30</f>
        <v>0</v>
      </c>
      <c r="J30" s="6">
        <f>'Paste Here'!I30</f>
        <v>0</v>
      </c>
      <c r="K30" s="6">
        <f>'Paste Here'!J30</f>
        <v>0</v>
      </c>
      <c r="L30" s="6">
        <f>'Paste Here'!L30</f>
        <v>0</v>
      </c>
      <c r="N30" s="13" t="str">
        <f t="shared" si="10"/>
        <v>55%</v>
      </c>
      <c r="O30" s="13" t="str">
        <f t="shared" si="11"/>
        <v>69%</v>
      </c>
      <c r="P30" s="13" t="str">
        <f t="shared" si="12"/>
        <v>77%</v>
      </c>
      <c r="Q30" s="13" t="str">
        <f t="shared" si="13"/>
        <v>81%</v>
      </c>
      <c r="R30" s="13" t="str">
        <f t="shared" si="14"/>
        <v>83%</v>
      </c>
      <c r="T30" s="6">
        <f t="shared" si="0"/>
        <v>0.55341880341880345</v>
      </c>
      <c r="U30" s="6">
        <f>10</f>
        <v>10</v>
      </c>
      <c r="V30" s="6">
        <v>10</v>
      </c>
      <c r="W30" s="6">
        <v>23</v>
      </c>
      <c r="X30" s="6">
        <v>11</v>
      </c>
      <c r="Y30" s="6">
        <v>10</v>
      </c>
      <c r="Z30" s="6">
        <v>4.5</v>
      </c>
      <c r="AA30" s="6">
        <v>9</v>
      </c>
      <c r="AB30" s="6">
        <v>5.5</v>
      </c>
      <c r="AC30" s="6">
        <v>17</v>
      </c>
      <c r="AE30" s="6">
        <f t="shared" si="1"/>
        <v>0.91999999999999993</v>
      </c>
      <c r="AF30" s="6">
        <f t="shared" si="2"/>
        <v>0.78</v>
      </c>
      <c r="AG30" s="6">
        <f t="shared" si="3"/>
        <v>1</v>
      </c>
      <c r="AH30" s="6">
        <f t="shared" si="4"/>
        <v>1</v>
      </c>
      <c r="AI30" s="6">
        <f t="shared" si="5"/>
        <v>1.1000000000000001</v>
      </c>
      <c r="AJ30" s="6">
        <f t="shared" si="6"/>
        <v>0</v>
      </c>
      <c r="AK30" s="6">
        <f t="shared" si="7"/>
        <v>0</v>
      </c>
      <c r="AL30" s="6">
        <f t="shared" si="8"/>
        <v>0</v>
      </c>
      <c r="AM30" s="6">
        <f t="shared" si="9"/>
        <v>0</v>
      </c>
      <c r="AO30" s="6" t="str">
        <f>IF(AE30&lt;$T30,_xlfn.CONCAT("Your grade on ",'Paste Here'!C$1," is lowering your total grade.  You can still do or re-do this assignment.  See Teams to re-take ",'Paste Here'!C$1),"")</f>
        <v/>
      </c>
      <c r="AP30" s="6" t="str">
        <f>IF(AF30&lt;$T30,_xlfn.CONCAT("Your grade on ",'Paste Here'!D$1," is lowering your total grade.  You can still do or re-do this assignment.  See Teams to re-take ",'Paste Here'!D$1),"")</f>
        <v/>
      </c>
      <c r="AQ30" s="6" t="str">
        <f>IF(AG30&lt;$T30,_xlfn.CONCAT("Your grade on ",'Paste Here'!E$1," is lowering your total grade.  You can still do or re-do this assignment. Click here http://tiny.cc/mrw20210507 to take or re-take ",'Paste Here'!E$1),"")</f>
        <v/>
      </c>
      <c r="AR30" s="6" t="str">
        <f>IF(AH30&lt;$T30,_xlfn.CONCAT("Your grade on ",'Paste Here'!F$1," is lowering your total grade.  You should take/re-take it.  Click here to re-take:  http://tiny.cc/mrwlcossq ",'Paste Here'!F$1),"")</f>
        <v/>
      </c>
      <c r="AS30" s="6" t="str">
        <f>IF(AI30&lt;$T30,_xlfn.CONCAT("Your grade on ",'Paste Here'!G$1," is lowering your total grade.  You can still do or re-do this assignment.  Click here http://tiny.cc/mrwastrohr to take or re-take ",'Paste Here'!G$1),"")</f>
        <v/>
      </c>
      <c r="AT30" s="6" t="str">
        <f>IF(AJ30&lt;$T30,_xlfn.CONCAT("Your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0" s="6" t="str">
        <f>IF(AK30&lt;$T30,_xlfn.CONCAT("Your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30" s="6" t="str">
        <f>IF(AL30&lt;$T30,_xlfn.CONCAT("Your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30" s="6" t="str">
        <f>IF(AM30&lt;$T30,_xlfn.CONCAT("Your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0" s="5" t="str">
        <f>'Paste Here'!C$1</f>
        <v>Kepler 1 Assessment</v>
      </c>
      <c r="AY30" s="5" t="str">
        <f>'Paste Here'!D$1</f>
        <v>Kepler's Laws Assessment</v>
      </c>
      <c r="AZ30" s="5" t="str">
        <f>'Paste Here'!E$1</f>
        <v>Sun and Stars Quiz v2</v>
      </c>
      <c r="BA30" s="5" t="str">
        <f>'Paste Here'!F$1</f>
        <v>Life Cycle of Stars Summary Quiz</v>
      </c>
      <c r="BB30" s="5" t="str">
        <f>'Paste Here'!G$1</f>
        <v>HR Diagram Quiz</v>
      </c>
      <c r="BC30" s="10" t="str">
        <f>'Paste Here'!H$1</f>
        <v>Fusion and Structure Quiz</v>
      </c>
      <c r="BD30" s="10" t="str">
        <f>'Paste Here'!I$1</f>
        <v>BBT Quiz 1</v>
      </c>
      <c r="BE30" s="10" t="str">
        <f>'Paste Here'!J$1</f>
        <v>Short Gravity Quiz</v>
      </c>
      <c r="BI30" s="8" t="s">
        <v>280</v>
      </c>
      <c r="BJ30" s="8" t="s">
        <v>281</v>
      </c>
      <c r="BK30" s="8" t="s">
        <v>282</v>
      </c>
      <c r="BL30" s="8" t="s">
        <v>316</v>
      </c>
      <c r="BM30" s="8" t="s">
        <v>319</v>
      </c>
      <c r="BN30" s="8" t="s">
        <v>320</v>
      </c>
    </row>
    <row r="31" spans="1:66" x14ac:dyDescent="0.35">
      <c r="A31" t="str">
        <f>IF(NOT(ISBLANK('Paste Here'!A31)),VLOOKUP('Paste Here'!A31,LOOKUPTABLE,6),"")</f>
        <v xml:space="preserve"> Cresencio</v>
      </c>
      <c r="B31" s="5" t="str">
        <f>IF(NOT(ISBLANK('Paste Here'!A31)),VLOOKUP('Paste Here'!A31,LOOKUPTABLE,4),"")</f>
        <v>cresencio740@students.psd1.org</v>
      </c>
      <c r="C31" s="5" t="str">
        <f>'Paste Here'!B31</f>
        <v>F 36%</v>
      </c>
      <c r="D31" s="6">
        <f>'Paste Here'!C31</f>
        <v>7.8</v>
      </c>
      <c r="E31" s="6">
        <f>'Paste Here'!D31</f>
        <v>6.5</v>
      </c>
      <c r="F31" s="6">
        <f>'Paste Here'!E31</f>
        <v>3</v>
      </c>
      <c r="G31" s="6">
        <f>'Paste Here'!F31</f>
        <v>0</v>
      </c>
      <c r="H31" s="6">
        <f>'Paste Here'!G31</f>
        <v>11</v>
      </c>
      <c r="I31" s="6">
        <f>'Paste Here'!H31</f>
        <v>1.5</v>
      </c>
      <c r="J31" s="6">
        <f>'Paste Here'!I31</f>
        <v>0</v>
      </c>
      <c r="K31" s="6">
        <f>'Paste Here'!J31</f>
        <v>3.5</v>
      </c>
      <c r="L31" s="6">
        <f>'Paste Here'!L31</f>
        <v>2.2000000000000002</v>
      </c>
      <c r="N31" s="13" t="str">
        <f t="shared" si="10"/>
        <v>32%</v>
      </c>
      <c r="O31" s="13" t="str">
        <f t="shared" si="11"/>
        <v>46%</v>
      </c>
      <c r="P31" s="13" t="str">
        <f t="shared" si="12"/>
        <v>54%</v>
      </c>
      <c r="Q31" s="13" t="str">
        <f t="shared" si="13"/>
        <v>57%</v>
      </c>
      <c r="R31" s="13" t="str">
        <f t="shared" si="14"/>
        <v>60%</v>
      </c>
      <c r="T31" s="6">
        <f t="shared" si="0"/>
        <v>0.35611111111111104</v>
      </c>
      <c r="U31" s="6">
        <f>10</f>
        <v>10</v>
      </c>
      <c r="V31" s="6">
        <v>10</v>
      </c>
      <c r="W31" s="6">
        <v>23</v>
      </c>
      <c r="X31" s="6">
        <v>11</v>
      </c>
      <c r="Y31" s="6">
        <v>10</v>
      </c>
      <c r="Z31" s="6">
        <v>4.5</v>
      </c>
      <c r="AA31" s="6">
        <v>9</v>
      </c>
      <c r="AB31" s="6">
        <v>5.5</v>
      </c>
      <c r="AC31" s="6">
        <v>17</v>
      </c>
      <c r="AE31" s="6">
        <f t="shared" si="1"/>
        <v>0.78</v>
      </c>
      <c r="AF31" s="6">
        <f t="shared" si="2"/>
        <v>0.65</v>
      </c>
      <c r="AG31" s="6">
        <f t="shared" si="3"/>
        <v>0.13043478260869565</v>
      </c>
      <c r="AH31" s="6">
        <f t="shared" si="4"/>
        <v>0</v>
      </c>
      <c r="AI31" s="6">
        <f t="shared" si="5"/>
        <v>1.1000000000000001</v>
      </c>
      <c r="AJ31" s="6">
        <f t="shared" si="6"/>
        <v>0.33333333333333331</v>
      </c>
      <c r="AK31" s="6">
        <f t="shared" si="7"/>
        <v>0</v>
      </c>
      <c r="AL31" s="6">
        <f t="shared" si="8"/>
        <v>0.63636363636363635</v>
      </c>
      <c r="AM31" s="6">
        <f t="shared" si="9"/>
        <v>0.12941176470588237</v>
      </c>
      <c r="AO31" s="6" t="str">
        <f>IF(AE31&lt;$T31,_xlfn.CONCAT("Your grade on ",'Paste Here'!C$1," is lowering your total grade.  You can still do or re-do this assignment.  See Teams to re-take ",'Paste Here'!C$1),"")</f>
        <v/>
      </c>
      <c r="AP31" s="6" t="str">
        <f>IF(AF31&lt;$T31,_xlfn.CONCAT("Your grade on ",'Paste Here'!D$1," is lowering your total grade.  You can still do or re-do this assignment.  See Teams to re-take ",'Paste Here'!D$1),"")</f>
        <v/>
      </c>
      <c r="AQ31" s="6" t="str">
        <f>IF(AG31&lt;$T31,_xlfn.CONCAT("Your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31" s="6" t="str">
        <f>IF(AH31&lt;$T31,_xlfn.CONCAT("Your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31" s="6" t="str">
        <f>IF(AI31&lt;$T31,_xlfn.CONCAT("Your grade on ",'Paste Here'!G$1," is lowering your total grade.  You can still do or re-do this assignment.  Click here http://tiny.cc/mrwastrohr to take or re-take ",'Paste Here'!G$1),"")</f>
        <v/>
      </c>
      <c r="AT31" s="6" t="str">
        <f>IF(AJ31&lt;$T31,_xlfn.CONCAT("Your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1" s="6" t="str">
        <f>IF(AK31&lt;$T31,_xlfn.CONCAT("Your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31" s="6" t="str">
        <f>IF(AL31&lt;$T31,_xlfn.CONCAT("Your grade on ",'Paste Here'!J$1," is lowering your total grade.  You can still re-do this assignment.  Click here http://tiny.cc/mrwsgq to take or re-take ",'Paste Here'!J$1),"")</f>
        <v/>
      </c>
      <c r="AW31" s="6" t="str">
        <f>IF(AM31&lt;$T31,_xlfn.CONCAT("Your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1" s="5" t="str">
        <f>'Paste Here'!C$1</f>
        <v>Kepler 1 Assessment</v>
      </c>
      <c r="AY31" s="5" t="str">
        <f>'Paste Here'!D$1</f>
        <v>Kepler's Laws Assessment</v>
      </c>
      <c r="AZ31" s="5" t="str">
        <f>'Paste Here'!E$1</f>
        <v>Sun and Stars Quiz v2</v>
      </c>
      <c r="BA31" s="5" t="str">
        <f>'Paste Here'!F$1</f>
        <v>Life Cycle of Stars Summary Quiz</v>
      </c>
      <c r="BB31" s="5" t="str">
        <f>'Paste Here'!G$1</f>
        <v>HR Diagram Quiz</v>
      </c>
      <c r="BC31" s="10" t="str">
        <f>'Paste Here'!H$1</f>
        <v>Fusion and Structure Quiz</v>
      </c>
      <c r="BD31" s="10" t="str">
        <f>'Paste Here'!I$1</f>
        <v>BBT Quiz 1</v>
      </c>
      <c r="BE31" s="10" t="str">
        <f>'Paste Here'!J$1</f>
        <v>Short Gravity Quiz</v>
      </c>
      <c r="BI31" s="8" t="s">
        <v>280</v>
      </c>
      <c r="BJ31" s="8" t="s">
        <v>281</v>
      </c>
      <c r="BK31" s="8" t="s">
        <v>282</v>
      </c>
      <c r="BL31" s="8" t="s">
        <v>316</v>
      </c>
      <c r="BM31" s="8" t="s">
        <v>319</v>
      </c>
      <c r="BN31" s="8" t="s">
        <v>320</v>
      </c>
    </row>
    <row r="32" spans="1:66" x14ac:dyDescent="0.35">
      <c r="A32" t="str">
        <f>IF(NOT(ISBLANK('Paste Here'!A32)),VLOOKUP('Paste Here'!A32,LOOKUPTABLE,6),"")</f>
        <v xml:space="preserve"> Daniel</v>
      </c>
      <c r="B32" s="5" t="str">
        <f>IF(NOT(ISBLANK('Paste Here'!A32)),VLOOKUP('Paste Here'!A32,LOOKUPTABLE,4),"")</f>
        <v>daniel142@students.psd1.org</v>
      </c>
      <c r="C32" s="5" t="str">
        <f>'Paste Here'!B32</f>
        <v>C 75%</v>
      </c>
      <c r="D32" s="6">
        <f>'Paste Here'!C32</f>
        <v>9.36</v>
      </c>
      <c r="E32" s="6">
        <f>'Paste Here'!D32</f>
        <v>9.1999999999999993</v>
      </c>
      <c r="F32" s="6">
        <f>'Paste Here'!E32</f>
        <v>20</v>
      </c>
      <c r="G32" s="6">
        <f>'Paste Here'!F32</f>
        <v>11</v>
      </c>
      <c r="H32" s="6">
        <f>'Paste Here'!G32</f>
        <v>11</v>
      </c>
      <c r="I32" s="6">
        <f>'Paste Here'!H32</f>
        <v>0</v>
      </c>
      <c r="J32" s="6">
        <f>'Paste Here'!I32</f>
        <v>6</v>
      </c>
      <c r="K32" s="6">
        <f>'Paste Here'!J32</f>
        <v>5.5</v>
      </c>
      <c r="L32" s="6">
        <f>'Paste Here'!L32</f>
        <v>7.1</v>
      </c>
      <c r="N32" s="13" t="str">
        <f t="shared" si="10"/>
        <v>64%</v>
      </c>
      <c r="O32" s="13" t="str">
        <f t="shared" si="11"/>
        <v>77%</v>
      </c>
      <c r="P32" s="13" t="str">
        <f t="shared" si="12"/>
        <v>85%</v>
      </c>
      <c r="Q32" s="13" t="str">
        <f t="shared" si="13"/>
        <v>89%</v>
      </c>
      <c r="R32" s="13" t="str">
        <f t="shared" si="14"/>
        <v>91%</v>
      </c>
      <c r="T32" s="6">
        <f t="shared" si="0"/>
        <v>0.75040170940170947</v>
      </c>
      <c r="U32" s="6">
        <f>10</f>
        <v>10</v>
      </c>
      <c r="V32" s="6">
        <v>10</v>
      </c>
      <c r="W32" s="6">
        <v>23</v>
      </c>
      <c r="X32" s="6">
        <v>11</v>
      </c>
      <c r="Y32" s="6">
        <v>10</v>
      </c>
      <c r="Z32" s="6">
        <v>4.5</v>
      </c>
      <c r="AA32" s="6">
        <v>9</v>
      </c>
      <c r="AB32" s="6">
        <v>5.5</v>
      </c>
      <c r="AC32" s="6">
        <v>17</v>
      </c>
      <c r="AE32" s="6">
        <f t="shared" si="1"/>
        <v>0.93599999999999994</v>
      </c>
      <c r="AF32" s="6">
        <f t="shared" si="2"/>
        <v>0.91999999999999993</v>
      </c>
      <c r="AG32" s="6">
        <f t="shared" si="3"/>
        <v>0.86956521739130432</v>
      </c>
      <c r="AH32" s="6">
        <f t="shared" si="4"/>
        <v>1</v>
      </c>
      <c r="AI32" s="6">
        <f t="shared" si="5"/>
        <v>1.1000000000000001</v>
      </c>
      <c r="AJ32" s="6">
        <f t="shared" si="6"/>
        <v>0</v>
      </c>
      <c r="AK32" s="6">
        <f t="shared" si="7"/>
        <v>0.66666666666666663</v>
      </c>
      <c r="AL32" s="6">
        <f t="shared" si="8"/>
        <v>1</v>
      </c>
      <c r="AM32" s="6">
        <f t="shared" si="9"/>
        <v>0.41764705882352937</v>
      </c>
      <c r="AO32" s="6" t="str">
        <f>IF(AE32&lt;$T32,_xlfn.CONCAT("Your grade on ",'Paste Here'!C$1," is lowering your total grade.  You can still do or re-do this assignment.  See Teams to re-take ",'Paste Here'!C$1),"")</f>
        <v/>
      </c>
      <c r="AP32" s="6" t="str">
        <f>IF(AF32&lt;$T32,_xlfn.CONCAT("Your grade on ",'Paste Here'!D$1," is lowering your total grade.  You can still do or re-do this assignment.  See Teams to re-take ",'Paste Here'!D$1),"")</f>
        <v/>
      </c>
      <c r="AQ32" s="6" t="str">
        <f>IF(AG32&lt;$T32,_xlfn.CONCAT("Your grade on ",'Paste Here'!E$1," is lowering your total grade.  You can still do or re-do this assignment. Click here http://tiny.cc/mrw20210507 to take or re-take ",'Paste Here'!E$1),"")</f>
        <v/>
      </c>
      <c r="AR32" s="6" t="str">
        <f>IF(AH32&lt;$T32,_xlfn.CONCAT("Your grade on ",'Paste Here'!F$1," is lowering your total grade.  You should take/re-take it.  Click here to re-take:  http://tiny.cc/mrwlcossq ",'Paste Here'!F$1),"")</f>
        <v/>
      </c>
      <c r="AS32" s="6" t="str">
        <f>IF(AI32&lt;$T32,_xlfn.CONCAT("Your grade on ",'Paste Here'!G$1," is lowering your total grade.  You can still do or re-do this assignment.  Click here http://tiny.cc/mrwastrohr to take or re-take ",'Paste Here'!G$1),"")</f>
        <v/>
      </c>
      <c r="AT32" s="6" t="str">
        <f>IF(AJ32&lt;$T32,_xlfn.CONCAT("Your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2" s="6" t="str">
        <f>IF(AK32&lt;$T32,_xlfn.CONCAT("Your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32" s="6" t="str">
        <f>IF(AL32&lt;$T32,_xlfn.CONCAT("Your grade on ",'Paste Here'!J$1," is lowering your total grade.  You can still re-do this assignment.  Click here http://tiny.cc/mrwsgq to take or re-take ",'Paste Here'!J$1),"")</f>
        <v/>
      </c>
      <c r="AW32" s="6" t="str">
        <f>IF(AM32&lt;$T32,_xlfn.CONCAT("Your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2" s="5" t="str">
        <f>'Paste Here'!C$1</f>
        <v>Kepler 1 Assessment</v>
      </c>
      <c r="AY32" s="5" t="str">
        <f>'Paste Here'!D$1</f>
        <v>Kepler's Laws Assessment</v>
      </c>
      <c r="AZ32" s="5" t="str">
        <f>'Paste Here'!E$1</f>
        <v>Sun and Stars Quiz v2</v>
      </c>
      <c r="BA32" s="5" t="str">
        <f>'Paste Here'!F$1</f>
        <v>Life Cycle of Stars Summary Quiz</v>
      </c>
      <c r="BB32" s="5" t="str">
        <f>'Paste Here'!G$1</f>
        <v>HR Diagram Quiz</v>
      </c>
      <c r="BC32" s="10" t="str">
        <f>'Paste Here'!H$1</f>
        <v>Fusion and Structure Quiz</v>
      </c>
      <c r="BD32" s="10" t="str">
        <f>'Paste Here'!I$1</f>
        <v>BBT Quiz 1</v>
      </c>
      <c r="BE32" s="10" t="str">
        <f>'Paste Here'!J$1</f>
        <v>Short Gravity Quiz</v>
      </c>
      <c r="BI32" s="8" t="s">
        <v>280</v>
      </c>
      <c r="BJ32" s="8" t="s">
        <v>281</v>
      </c>
      <c r="BK32" s="8" t="s">
        <v>282</v>
      </c>
      <c r="BL32" s="8" t="s">
        <v>316</v>
      </c>
      <c r="BM32" s="8" t="s">
        <v>319</v>
      </c>
      <c r="BN32" s="8" t="s">
        <v>320</v>
      </c>
    </row>
    <row r="33" spans="1:66" s="5" customFormat="1" x14ac:dyDescent="0.35">
      <c r="A33" s="5" t="str">
        <f>IF(NOT(ISBLANK('Paste Here'!A33)),VLOOKUP('Paste Here'!A33,LOOKUPTABLE,6),"")</f>
        <v xml:space="preserve"> Dhamar</v>
      </c>
      <c r="B33" s="5" t="str">
        <f>IF(NOT(ISBLANK('Paste Here'!A33)),VLOOKUP('Paste Here'!A33,LOOKUPTABLE,4),"")</f>
        <v>dhamar719@students.psd1.org</v>
      </c>
      <c r="C33" s="5" t="str">
        <f>'Paste Here'!B33</f>
        <v>C 75%</v>
      </c>
      <c r="D33" s="6">
        <f>'Paste Here'!C33</f>
        <v>9.1999999999999993</v>
      </c>
      <c r="E33" s="6">
        <f>'Paste Here'!D33</f>
        <v>9.3000000000000007</v>
      </c>
      <c r="F33" s="6">
        <f>'Paste Here'!E33</f>
        <v>15</v>
      </c>
      <c r="G33" s="6">
        <f>'Paste Here'!F33</f>
        <v>0</v>
      </c>
      <c r="H33" s="6">
        <f>'Paste Here'!G33</f>
        <v>11</v>
      </c>
      <c r="I33" s="6">
        <f>'Paste Here'!H33</f>
        <v>0</v>
      </c>
      <c r="J33" s="6">
        <f>'Paste Here'!I33</f>
        <v>8</v>
      </c>
      <c r="K33" s="6">
        <f>'Paste Here'!J33</f>
        <v>4.5</v>
      </c>
      <c r="L33" s="6">
        <f>'Paste Here'!L33</f>
        <v>14.5</v>
      </c>
      <c r="M33" s="6"/>
      <c r="N33" s="13" t="str">
        <f t="shared" si="10"/>
        <v>51%</v>
      </c>
      <c r="O33" s="13" t="str">
        <f t="shared" si="11"/>
        <v>65%</v>
      </c>
      <c r="P33" s="13" t="str">
        <f t="shared" si="12"/>
        <v>73%</v>
      </c>
      <c r="Q33" s="13" t="str">
        <f t="shared" si="13"/>
        <v>77%</v>
      </c>
      <c r="R33" s="13" t="str">
        <f t="shared" si="14"/>
        <v>79%</v>
      </c>
      <c r="S33" s="6"/>
      <c r="T33" s="6">
        <f t="shared" si="0"/>
        <v>0.74829059829059841</v>
      </c>
      <c r="U33" s="6">
        <f>10</f>
        <v>10</v>
      </c>
      <c r="V33" s="6">
        <v>10</v>
      </c>
      <c r="W33" s="6">
        <v>23</v>
      </c>
      <c r="X33" s="6">
        <v>11</v>
      </c>
      <c r="Y33" s="6">
        <v>10</v>
      </c>
      <c r="Z33" s="6">
        <v>4.5</v>
      </c>
      <c r="AA33" s="6">
        <v>9</v>
      </c>
      <c r="AB33" s="6">
        <v>5.5</v>
      </c>
      <c r="AC33" s="6">
        <v>17</v>
      </c>
      <c r="AD33" s="6"/>
      <c r="AE33" s="6">
        <f t="shared" ref="AE33" si="15">D33/U33</f>
        <v>0.91999999999999993</v>
      </c>
      <c r="AF33" s="6">
        <f t="shared" ref="AF33" si="16">E33/V33</f>
        <v>0.93</v>
      </c>
      <c r="AG33" s="6">
        <f t="shared" ref="AG33" si="17">F33/W33</f>
        <v>0.65217391304347827</v>
      </c>
      <c r="AH33" s="6">
        <f t="shared" ref="AH33" si="18">G33/X33</f>
        <v>0</v>
      </c>
      <c r="AI33" s="6">
        <f t="shared" ref="AI33" si="19">H33/Y33</f>
        <v>1.1000000000000001</v>
      </c>
      <c r="AJ33" s="6">
        <f t="shared" ref="AJ33" si="20">I33/Z33</f>
        <v>0</v>
      </c>
      <c r="AK33" s="6">
        <f t="shared" si="7"/>
        <v>0.88888888888888884</v>
      </c>
      <c r="AL33" s="6">
        <f t="shared" si="8"/>
        <v>0.81818181818181823</v>
      </c>
      <c r="AM33" s="6">
        <f t="shared" si="9"/>
        <v>0.8529411764705882</v>
      </c>
      <c r="AN33" s="6"/>
      <c r="AO33" s="6" t="str">
        <f>IF(AE33&lt;$T33,_xlfn.CONCAT("Your grade on ",'Paste Here'!C$1," is lowering your total grade.  You can still do or re-do this assignment.  See Teams to re-take ",'Paste Here'!C$1),"")</f>
        <v/>
      </c>
      <c r="AP33" s="6" t="str">
        <f>IF(AF33&lt;$T33,_xlfn.CONCAT("Your grade on ",'Paste Here'!D$1," is lowering your total grade.  You can still do or re-do this assignment.  See Teams to re-take ",'Paste Here'!D$1),"")</f>
        <v/>
      </c>
      <c r="AQ33" s="6" t="str">
        <f>IF(AG33&lt;$T33,_xlfn.CONCAT("Your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33" s="6" t="str">
        <f>IF(AH33&lt;$T33,_xlfn.CONCAT("Your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33" s="6" t="str">
        <f>IF(AI33&lt;$T33,_xlfn.CONCAT("Your grade on ",'Paste Here'!G$1," is lowering your total grade.  You can still do or re-do this assignment.  Click here http://tiny.cc/mrwastrohr to take or re-take ",'Paste Here'!G$1),"")</f>
        <v/>
      </c>
      <c r="AT33" s="6" t="str">
        <f>IF(AJ33&lt;$T33,_xlfn.CONCAT("Your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3" s="6" t="str">
        <f>IF(AK33&lt;$T33,_xlfn.CONCAT("Your grade on ",'Paste Here'!I$1," is lowering your total grade.  You can still re-do this assignment.  Click here http://tiny.cc/mrwbbt1 to take or re-take ",'Paste Here'!I$1),"")</f>
        <v/>
      </c>
      <c r="AV33" s="6" t="str">
        <f>IF(AL33&lt;$T33,_xlfn.CONCAT("Your grade on ",'Paste Here'!J$1," is lowering your total grade.  You can still re-do this assignment.  Click here http://tiny.cc/mrwsgq to take or re-take ",'Paste Here'!J$1),"")</f>
        <v/>
      </c>
      <c r="AW33" s="6" t="str">
        <f>IF(AM33&lt;$T33,_xlfn.CONCAT("Your grade on ",'Paste Here'!K$1," is lowering your total grade.  Please turn in any work you have for the Final Project soon!",'Paste Here'!K$1),"")</f>
        <v/>
      </c>
      <c r="AX33" s="5" t="str">
        <f>'Paste Here'!C$1</f>
        <v>Kepler 1 Assessment</v>
      </c>
      <c r="AY33" s="5" t="str">
        <f>'Paste Here'!D$1</f>
        <v>Kepler's Laws Assessment</v>
      </c>
      <c r="AZ33" s="5" t="str">
        <f>'Paste Here'!E$1</f>
        <v>Sun and Stars Quiz v2</v>
      </c>
      <c r="BA33" s="5" t="str">
        <f>'Paste Here'!F$1</f>
        <v>Life Cycle of Stars Summary Quiz</v>
      </c>
      <c r="BB33" s="5" t="str">
        <f>'Paste Here'!G$1</f>
        <v>HR Diagram Quiz</v>
      </c>
      <c r="BC33" s="10" t="str">
        <f>'Paste Here'!H$1</f>
        <v>Fusion and Structure Quiz</v>
      </c>
      <c r="BD33" s="10" t="str">
        <f>'Paste Here'!I$1</f>
        <v>BBT Quiz 1</v>
      </c>
      <c r="BE33" s="10" t="str">
        <f>'Paste Here'!J$1</f>
        <v>Short Gravity Quiz</v>
      </c>
      <c r="BI33" s="8" t="s">
        <v>280</v>
      </c>
      <c r="BJ33" s="8" t="s">
        <v>281</v>
      </c>
      <c r="BK33" s="8" t="s">
        <v>282</v>
      </c>
      <c r="BL33" s="8" t="s">
        <v>316</v>
      </c>
      <c r="BM33" s="8" t="s">
        <v>319</v>
      </c>
      <c r="BN33" s="8" t="s">
        <v>320</v>
      </c>
    </row>
    <row r="34" spans="1:66" s="5" customFormat="1" x14ac:dyDescent="0.35">
      <c r="A34" s="5" t="str">
        <f>IF(NOT(ISBLANK('Paste Here'!A34)),VLOOKUP('Paste Here'!A34,LOOKUPTABLE,6),"")</f>
        <v xml:space="preserve"> Diego Alexis</v>
      </c>
      <c r="B34" s="5" t="str">
        <f>IF(NOT(ISBLANK('Paste Here'!A34)),VLOOKUP('Paste Here'!A34,LOOKUPTABLE,4),"")</f>
        <v>diego062@students.psd1.org</v>
      </c>
      <c r="C34" s="5" t="str">
        <f>'Paste Here'!B34</f>
        <v>B 85%</v>
      </c>
      <c r="D34" s="6">
        <f>'Paste Here'!C34</f>
        <v>7.8</v>
      </c>
      <c r="E34" s="6">
        <f>'Paste Here'!D34</f>
        <v>9.1999999999999993</v>
      </c>
      <c r="F34" s="6">
        <f>'Paste Here'!E34</f>
        <v>21</v>
      </c>
      <c r="G34" s="6">
        <f>'Paste Here'!F34</f>
        <v>10</v>
      </c>
      <c r="H34" s="6">
        <f>'Paste Here'!G34</f>
        <v>11</v>
      </c>
      <c r="I34" s="6">
        <f>'Paste Here'!H34</f>
        <v>3</v>
      </c>
      <c r="J34" s="6">
        <f>'Paste Here'!I34</f>
        <v>6</v>
      </c>
      <c r="K34" s="6">
        <f>'Paste Here'!J34</f>
        <v>5</v>
      </c>
      <c r="L34" s="6">
        <f>'Paste Here'!L34</f>
        <v>12.9</v>
      </c>
      <c r="M34" s="6"/>
      <c r="N34" s="13" t="str">
        <f t="shared" si="10"/>
        <v>64%</v>
      </c>
      <c r="O34" s="13" t="str">
        <f t="shared" si="11"/>
        <v>78%</v>
      </c>
      <c r="P34" s="13" t="str">
        <f t="shared" si="12"/>
        <v>86%</v>
      </c>
      <c r="Q34" s="13" t="str">
        <f t="shared" si="13"/>
        <v>90%</v>
      </c>
      <c r="R34" s="13" t="str">
        <f t="shared" si="14"/>
        <v>92%</v>
      </c>
      <c r="S34" s="6"/>
      <c r="T34" s="6">
        <f t="shared" si="0"/>
        <v>0.85222222222222221</v>
      </c>
      <c r="U34" s="6">
        <f>10</f>
        <v>10</v>
      </c>
      <c r="V34" s="6">
        <v>10</v>
      </c>
      <c r="W34" s="6">
        <v>23</v>
      </c>
      <c r="X34" s="6">
        <v>11</v>
      </c>
      <c r="Y34" s="6">
        <v>10</v>
      </c>
      <c r="Z34" s="6">
        <v>4.5</v>
      </c>
      <c r="AA34" s="6">
        <v>9</v>
      </c>
      <c r="AB34" s="6">
        <v>5.5</v>
      </c>
      <c r="AC34" s="6">
        <v>17</v>
      </c>
      <c r="AD34" s="6"/>
      <c r="AE34" s="6">
        <f t="shared" ref="AE34:AE46" si="21">D34/U34</f>
        <v>0.78</v>
      </c>
      <c r="AF34" s="6">
        <f t="shared" ref="AF34:AF46" si="22">E34/V34</f>
        <v>0.91999999999999993</v>
      </c>
      <c r="AG34" s="6">
        <f t="shared" ref="AG34:AG46" si="23">F34/W34</f>
        <v>0.91304347826086951</v>
      </c>
      <c r="AH34" s="6">
        <f t="shared" ref="AH34:AH46" si="24">G34/X34</f>
        <v>0.90909090909090906</v>
      </c>
      <c r="AI34" s="6">
        <f t="shared" ref="AI34:AI46" si="25">H34/Y34</f>
        <v>1.1000000000000001</v>
      </c>
      <c r="AJ34" s="6">
        <f t="shared" ref="AJ34:AJ46" si="26">I34/Z34</f>
        <v>0.66666666666666663</v>
      </c>
      <c r="AK34" s="6">
        <f t="shared" si="7"/>
        <v>0.66666666666666663</v>
      </c>
      <c r="AL34" s="6">
        <f t="shared" si="8"/>
        <v>0.90909090909090906</v>
      </c>
      <c r="AM34" s="6">
        <f t="shared" si="9"/>
        <v>0.75882352941176467</v>
      </c>
      <c r="AN34" s="6"/>
      <c r="AO34" s="6" t="str">
        <f>IF(AE34&lt;$T34,_xlfn.CONCAT("Your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34" s="6" t="str">
        <f>IF(AF34&lt;$T34,_xlfn.CONCAT("Your grade on ",'Paste Here'!D$1," is lowering your total grade.  You can still do or re-do this assignment.  See Teams to re-take ",'Paste Here'!D$1),"")</f>
        <v/>
      </c>
      <c r="AQ34" s="6" t="str">
        <f>IF(AG34&lt;$T34,_xlfn.CONCAT("Your grade on ",'Paste Here'!E$1," is lowering your total grade.  You can still do or re-do this assignment. Click here http://tiny.cc/mrw20210507 to take or re-take ",'Paste Here'!E$1),"")</f>
        <v/>
      </c>
      <c r="AR34" s="6" t="str">
        <f>IF(AH34&lt;$T34,_xlfn.CONCAT("Your grade on ",'Paste Here'!F$1," is lowering your total grade.  You should take/re-take it.  Click here to re-take:  http://tiny.cc/mrwlcossq ",'Paste Here'!F$1),"")</f>
        <v/>
      </c>
      <c r="AS34" s="6" t="str">
        <f>IF(AI34&lt;$T34,_xlfn.CONCAT("Your grade on ",'Paste Here'!G$1," is lowering your total grade.  You can still do or re-do this assignment.  Click here http://tiny.cc/mrwastrohr to take or re-take ",'Paste Here'!G$1),"")</f>
        <v/>
      </c>
      <c r="AT34" s="6" t="str">
        <f>IF(AJ34&lt;$T34,_xlfn.CONCAT("Your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4" s="6" t="str">
        <f>IF(AK34&lt;$T34,_xlfn.CONCAT("Your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34" s="6" t="str">
        <f>IF(AL34&lt;$T34,_xlfn.CONCAT("Your grade on ",'Paste Here'!J$1," is lowering your total grade.  You can still re-do this assignment.  Click here http://tiny.cc/mrwsgq to take or re-take ",'Paste Here'!J$1),"")</f>
        <v/>
      </c>
      <c r="AW34" s="6" t="str">
        <f>IF(AM34&lt;$T34,_xlfn.CONCAT("Your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4" s="5" t="str">
        <f>'Paste Here'!C$1</f>
        <v>Kepler 1 Assessment</v>
      </c>
      <c r="AY34" s="5" t="str">
        <f>'Paste Here'!D$1</f>
        <v>Kepler's Laws Assessment</v>
      </c>
      <c r="AZ34" s="5" t="str">
        <f>'Paste Here'!E$1</f>
        <v>Sun and Stars Quiz v2</v>
      </c>
      <c r="BA34" s="5" t="str">
        <f>'Paste Here'!F$1</f>
        <v>Life Cycle of Stars Summary Quiz</v>
      </c>
      <c r="BB34" s="5" t="str">
        <f>'Paste Here'!G$1</f>
        <v>HR Diagram Quiz</v>
      </c>
      <c r="BC34" s="10" t="str">
        <f>'Paste Here'!H$1</f>
        <v>Fusion and Structure Quiz</v>
      </c>
      <c r="BD34" s="10" t="str">
        <f>'Paste Here'!I$1</f>
        <v>BBT Quiz 1</v>
      </c>
      <c r="BE34" s="10" t="str">
        <f>'Paste Here'!J$1</f>
        <v>Short Gravity Quiz</v>
      </c>
      <c r="BI34" s="8" t="s">
        <v>280</v>
      </c>
      <c r="BJ34" s="8" t="s">
        <v>281</v>
      </c>
      <c r="BK34" s="8" t="s">
        <v>282</v>
      </c>
      <c r="BL34" s="8" t="s">
        <v>316</v>
      </c>
      <c r="BM34" s="8" t="s">
        <v>319</v>
      </c>
      <c r="BN34" s="8" t="s">
        <v>320</v>
      </c>
    </row>
    <row r="35" spans="1:66" s="5" customFormat="1" x14ac:dyDescent="0.35">
      <c r="A35" s="5" t="str">
        <f>IF(NOT(ISBLANK('Paste Here'!A35)),VLOOKUP('Paste Here'!A35,LOOKUPTABLE,6),"")</f>
        <v xml:space="preserve"> Emely Abigael</v>
      </c>
      <c r="B35" s="5" t="str">
        <f>IF(NOT(ISBLANK('Paste Here'!A35)),VLOOKUP('Paste Here'!A35,LOOKUPTABLE,4),"")</f>
        <v>emely001@students.psd1.org</v>
      </c>
      <c r="C35" s="5" t="str">
        <f>'Paste Here'!B35</f>
        <v>F 48%</v>
      </c>
      <c r="D35" s="6">
        <f>'Paste Here'!C35</f>
        <v>0</v>
      </c>
      <c r="E35" s="6">
        <f>'Paste Here'!D35</f>
        <v>9.3000000000000007</v>
      </c>
      <c r="F35" s="6">
        <f>'Paste Here'!E35</f>
        <v>20</v>
      </c>
      <c r="G35" s="6">
        <f>'Paste Here'!F35</f>
        <v>9</v>
      </c>
      <c r="H35" s="6">
        <f>'Paste Here'!G35</f>
        <v>11</v>
      </c>
      <c r="I35" s="6">
        <f>'Paste Here'!H35</f>
        <v>0</v>
      </c>
      <c r="J35" s="6">
        <f>'Paste Here'!I35</f>
        <v>0</v>
      </c>
      <c r="K35" s="6">
        <f>'Paste Here'!J35</f>
        <v>3.5</v>
      </c>
      <c r="L35" s="6">
        <f>'Paste Here'!L35</f>
        <v>0</v>
      </c>
      <c r="M35" s="6"/>
      <c r="N35" s="13" t="str">
        <f t="shared" si="10"/>
        <v>48%</v>
      </c>
      <c r="O35" s="13" t="str">
        <f t="shared" si="11"/>
        <v>62%</v>
      </c>
      <c r="P35" s="13" t="str">
        <f t="shared" si="12"/>
        <v>69%</v>
      </c>
      <c r="Q35" s="13" t="str">
        <f t="shared" si="13"/>
        <v>73%</v>
      </c>
      <c r="R35" s="13" t="str">
        <f t="shared" si="14"/>
        <v>75%</v>
      </c>
      <c r="S35" s="6"/>
      <c r="T35" s="6">
        <f t="shared" si="0"/>
        <v>0.47871794871794865</v>
      </c>
      <c r="U35" s="6">
        <f>10</f>
        <v>10</v>
      </c>
      <c r="V35" s="6">
        <v>10</v>
      </c>
      <c r="W35" s="6">
        <v>23</v>
      </c>
      <c r="X35" s="6">
        <v>11</v>
      </c>
      <c r="Y35" s="6">
        <v>10</v>
      </c>
      <c r="Z35" s="6">
        <v>4.5</v>
      </c>
      <c r="AA35" s="6">
        <v>9</v>
      </c>
      <c r="AB35" s="6">
        <v>5.5</v>
      </c>
      <c r="AC35" s="6">
        <v>17</v>
      </c>
      <c r="AD35" s="6"/>
      <c r="AE35" s="6">
        <f t="shared" si="21"/>
        <v>0</v>
      </c>
      <c r="AF35" s="6">
        <f t="shared" si="22"/>
        <v>0.93</v>
      </c>
      <c r="AG35" s="6">
        <f t="shared" si="23"/>
        <v>0.86956521739130432</v>
      </c>
      <c r="AH35" s="6">
        <f t="shared" si="24"/>
        <v>0.81818181818181823</v>
      </c>
      <c r="AI35" s="6">
        <f t="shared" si="25"/>
        <v>1.1000000000000001</v>
      </c>
      <c r="AJ35" s="6">
        <f t="shared" si="26"/>
        <v>0</v>
      </c>
      <c r="AK35" s="6">
        <f t="shared" si="7"/>
        <v>0</v>
      </c>
      <c r="AL35" s="6">
        <f t="shared" si="8"/>
        <v>0.63636363636363635</v>
      </c>
      <c r="AM35" s="6">
        <f t="shared" si="9"/>
        <v>0</v>
      </c>
      <c r="AN35" s="6"/>
      <c r="AO35" s="6" t="str">
        <f>IF(AE35&lt;$T35,_xlfn.CONCAT("Your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35" s="6" t="str">
        <f>IF(AF35&lt;$T35,_xlfn.CONCAT("Your grade on ",'Paste Here'!D$1," is lowering your total grade.  You can still do or re-do this assignment.  See Teams to re-take ",'Paste Here'!D$1),"")</f>
        <v/>
      </c>
      <c r="AQ35" s="6" t="str">
        <f>IF(AG35&lt;$T35,_xlfn.CONCAT("Your grade on ",'Paste Here'!E$1," is lowering your total grade.  You can still do or re-do this assignment. Click here http://tiny.cc/mrw20210507 to take or re-take ",'Paste Here'!E$1),"")</f>
        <v/>
      </c>
      <c r="AR35" s="6" t="str">
        <f>IF(AH35&lt;$T35,_xlfn.CONCAT("Your grade on ",'Paste Here'!F$1," is lowering your total grade.  You should take/re-take it.  Click here to re-take:  http://tiny.cc/mrwlcossq ",'Paste Here'!F$1),"")</f>
        <v/>
      </c>
      <c r="AS35" s="6" t="str">
        <f>IF(AI35&lt;$T35,_xlfn.CONCAT("Your grade on ",'Paste Here'!G$1," is lowering your total grade.  You can still do or re-do this assignment.  Click here http://tiny.cc/mrwastrohr to take or re-take ",'Paste Here'!G$1),"")</f>
        <v/>
      </c>
      <c r="AT35" s="6" t="str">
        <f>IF(AJ35&lt;$T35,_xlfn.CONCAT("Your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5" s="6" t="str">
        <f>IF(AK35&lt;$T35,_xlfn.CONCAT("Your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35" s="6" t="str">
        <f>IF(AL35&lt;$T35,_xlfn.CONCAT("Your grade on ",'Paste Here'!J$1," is lowering your total grade.  You can still re-do this assignment.  Click here http://tiny.cc/mrwsgq to take or re-take ",'Paste Here'!J$1),"")</f>
        <v/>
      </c>
      <c r="AW35" s="6" t="str">
        <f>IF(AM35&lt;$T35,_xlfn.CONCAT("Your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5" s="5" t="str">
        <f>'Paste Here'!C$1</f>
        <v>Kepler 1 Assessment</v>
      </c>
      <c r="AY35" s="5" t="str">
        <f>'Paste Here'!D$1</f>
        <v>Kepler's Laws Assessment</v>
      </c>
      <c r="AZ35" s="5" t="str">
        <f>'Paste Here'!E$1</f>
        <v>Sun and Stars Quiz v2</v>
      </c>
      <c r="BA35" s="5" t="str">
        <f>'Paste Here'!F$1</f>
        <v>Life Cycle of Stars Summary Quiz</v>
      </c>
      <c r="BB35" s="5" t="str">
        <f>'Paste Here'!G$1</f>
        <v>HR Diagram Quiz</v>
      </c>
      <c r="BC35" s="10" t="str">
        <f>'Paste Here'!H$1</f>
        <v>Fusion and Structure Quiz</v>
      </c>
      <c r="BD35" s="10" t="str">
        <f>'Paste Here'!I$1</f>
        <v>BBT Quiz 1</v>
      </c>
      <c r="BE35" s="10" t="str">
        <f>'Paste Here'!J$1</f>
        <v>Short Gravity Quiz</v>
      </c>
      <c r="BI35" s="8" t="s">
        <v>280</v>
      </c>
      <c r="BJ35" s="8" t="s">
        <v>281</v>
      </c>
      <c r="BK35" s="8" t="s">
        <v>282</v>
      </c>
      <c r="BL35" s="8" t="s">
        <v>316</v>
      </c>
      <c r="BM35" s="8" t="s">
        <v>319</v>
      </c>
      <c r="BN35" s="8" t="s">
        <v>320</v>
      </c>
    </row>
    <row r="36" spans="1:66" s="5" customFormat="1" x14ac:dyDescent="0.35">
      <c r="A36" s="5" t="str">
        <f>IF(NOT(ISBLANK('Paste Here'!A36)),VLOOKUP('Paste Here'!A36,LOOKUPTABLE,6),"")</f>
        <v xml:space="preserve"> Ivan</v>
      </c>
      <c r="B36" s="5" t="str">
        <f>IF(NOT(ISBLANK('Paste Here'!A36)),VLOOKUP('Paste Here'!A36,LOOKUPTABLE,4),"")</f>
        <v>ivan234@students.psd1.org</v>
      </c>
      <c r="C36" s="5" t="str">
        <f>'Paste Here'!B36</f>
        <v>F 49%</v>
      </c>
      <c r="D36" s="6">
        <f>'Paste Here'!C36</f>
        <v>9.1999999999999993</v>
      </c>
      <c r="E36" s="6">
        <f>'Paste Here'!D36</f>
        <v>6.5</v>
      </c>
      <c r="F36" s="6">
        <f>'Paste Here'!E36</f>
        <v>9</v>
      </c>
      <c r="G36" s="6">
        <f>'Paste Here'!F36</f>
        <v>0</v>
      </c>
      <c r="H36" s="6">
        <f>'Paste Here'!G36</f>
        <v>11</v>
      </c>
      <c r="I36" s="6">
        <f>'Paste Here'!H36</f>
        <v>1</v>
      </c>
      <c r="J36" s="6">
        <f>'Paste Here'!I36</f>
        <v>7</v>
      </c>
      <c r="K36" s="6">
        <f>'Paste Here'!J36</f>
        <v>3</v>
      </c>
      <c r="L36" s="6">
        <f>'Paste Here'!L36</f>
        <v>4</v>
      </c>
      <c r="M36" s="6"/>
      <c r="N36" s="13" t="str">
        <f t="shared" si="10"/>
        <v>43%</v>
      </c>
      <c r="O36" s="13" t="str">
        <f t="shared" si="11"/>
        <v>57%</v>
      </c>
      <c r="P36" s="13" t="str">
        <f t="shared" si="12"/>
        <v>64%</v>
      </c>
      <c r="Q36" s="13" t="str">
        <f t="shared" si="13"/>
        <v>68%</v>
      </c>
      <c r="R36" s="13" t="str">
        <f t="shared" si="14"/>
        <v>71%</v>
      </c>
      <c r="S36" s="6"/>
      <c r="T36" s="6">
        <f t="shared" si="0"/>
        <v>0.49414529914529914</v>
      </c>
      <c r="U36" s="6">
        <f>10</f>
        <v>10</v>
      </c>
      <c r="V36" s="6">
        <v>10</v>
      </c>
      <c r="W36" s="6">
        <v>23</v>
      </c>
      <c r="X36" s="6">
        <v>11</v>
      </c>
      <c r="Y36" s="6">
        <v>10</v>
      </c>
      <c r="Z36" s="6">
        <v>4.5</v>
      </c>
      <c r="AA36" s="6">
        <v>9</v>
      </c>
      <c r="AB36" s="6">
        <v>5.5</v>
      </c>
      <c r="AC36" s="6">
        <v>17</v>
      </c>
      <c r="AD36" s="6"/>
      <c r="AE36" s="6">
        <f t="shared" si="21"/>
        <v>0.91999999999999993</v>
      </c>
      <c r="AF36" s="6">
        <f t="shared" si="22"/>
        <v>0.65</v>
      </c>
      <c r="AG36" s="6">
        <f t="shared" si="23"/>
        <v>0.39130434782608697</v>
      </c>
      <c r="AH36" s="6">
        <f t="shared" si="24"/>
        <v>0</v>
      </c>
      <c r="AI36" s="6">
        <f t="shared" si="25"/>
        <v>1.1000000000000001</v>
      </c>
      <c r="AJ36" s="6">
        <f t="shared" si="26"/>
        <v>0.22222222222222221</v>
      </c>
      <c r="AK36" s="6">
        <f t="shared" si="7"/>
        <v>0.77777777777777779</v>
      </c>
      <c r="AL36" s="6">
        <f t="shared" si="8"/>
        <v>0.54545454545454541</v>
      </c>
      <c r="AM36" s="6">
        <f t="shared" si="9"/>
        <v>0.23529411764705882</v>
      </c>
      <c r="AN36" s="6"/>
      <c r="AO36" s="6" t="str">
        <f>IF(AE36&lt;$T36,_xlfn.CONCAT("Your grade on ",'Paste Here'!C$1," is lowering your total grade.  You can still do or re-do this assignment.  See Teams to re-take ",'Paste Here'!C$1),"")</f>
        <v/>
      </c>
      <c r="AP36" s="6" t="str">
        <f>IF(AF36&lt;$T36,_xlfn.CONCAT("Your grade on ",'Paste Here'!D$1," is lowering your total grade.  You can still do or re-do this assignment.  See Teams to re-take ",'Paste Here'!D$1),"")</f>
        <v/>
      </c>
      <c r="AQ36" s="6" t="str">
        <f>IF(AG36&lt;$T36,_xlfn.CONCAT("Your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36" s="6" t="str">
        <f>IF(AH36&lt;$T36,_xlfn.CONCAT("Your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36" s="6" t="str">
        <f>IF(AI36&lt;$T36,_xlfn.CONCAT("Your grade on ",'Paste Here'!G$1," is lowering your total grade.  You can still do or re-do this assignment.  Click here http://tiny.cc/mrwastrohr to take or re-take ",'Paste Here'!G$1),"")</f>
        <v/>
      </c>
      <c r="AT36" s="6" t="str">
        <f>IF(AJ36&lt;$T36,_xlfn.CONCAT("Your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6" s="6" t="str">
        <f>IF(AK36&lt;$T36,_xlfn.CONCAT("Your grade on ",'Paste Here'!I$1," is lowering your total grade.  You can still re-do this assignment.  Click here http://tiny.cc/mrwbbt1 to take or re-take ",'Paste Here'!I$1),"")</f>
        <v/>
      </c>
      <c r="AV36" s="6" t="str">
        <f>IF(AL36&lt;$T36,_xlfn.CONCAT("Your grade on ",'Paste Here'!J$1," is lowering your total grade.  You can still re-do this assignment.  Click here http://tiny.cc/mrwsgq to take or re-take ",'Paste Here'!J$1),"")</f>
        <v/>
      </c>
      <c r="AW36" s="6" t="str">
        <f>IF(AM36&lt;$T36,_xlfn.CONCAT("Your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6" s="5" t="str">
        <f>'Paste Here'!C$1</f>
        <v>Kepler 1 Assessment</v>
      </c>
      <c r="AY36" s="5" t="str">
        <f>'Paste Here'!D$1</f>
        <v>Kepler's Laws Assessment</v>
      </c>
      <c r="AZ36" s="5" t="str">
        <f>'Paste Here'!E$1</f>
        <v>Sun and Stars Quiz v2</v>
      </c>
      <c r="BA36" s="5" t="str">
        <f>'Paste Here'!F$1</f>
        <v>Life Cycle of Stars Summary Quiz</v>
      </c>
      <c r="BB36" s="5" t="str">
        <f>'Paste Here'!G$1</f>
        <v>HR Diagram Quiz</v>
      </c>
      <c r="BC36" s="10" t="str">
        <f>'Paste Here'!H$1</f>
        <v>Fusion and Structure Quiz</v>
      </c>
      <c r="BD36" s="10" t="str">
        <f>'Paste Here'!I$1</f>
        <v>BBT Quiz 1</v>
      </c>
      <c r="BE36" s="10" t="str">
        <f>'Paste Here'!J$1</f>
        <v>Short Gravity Quiz</v>
      </c>
      <c r="BI36" s="8" t="s">
        <v>280</v>
      </c>
      <c r="BJ36" s="8" t="s">
        <v>281</v>
      </c>
      <c r="BK36" s="8" t="s">
        <v>282</v>
      </c>
      <c r="BL36" s="8" t="s">
        <v>316</v>
      </c>
      <c r="BM36" s="8" t="s">
        <v>319</v>
      </c>
      <c r="BN36" s="8" t="s">
        <v>320</v>
      </c>
    </row>
    <row r="37" spans="1:66" s="5" customFormat="1" x14ac:dyDescent="0.35">
      <c r="A37" s="5" t="str">
        <f>IF(NOT(ISBLANK('Paste Here'!A37)),VLOOKUP('Paste Here'!A37,LOOKUPTABLE,6),"")</f>
        <v xml:space="preserve"> Jesse Alberto</v>
      </c>
      <c r="B37" s="5" t="str">
        <f>IF(NOT(ISBLANK('Paste Here'!A37)),VLOOKUP('Paste Here'!A37,LOOKUPTABLE,4),"")</f>
        <v>jesse002@students.psd1.org</v>
      </c>
      <c r="C37" s="5" t="str">
        <f>'Paste Here'!B37</f>
        <v>F 48%</v>
      </c>
      <c r="D37" s="6">
        <f>'Paste Here'!C37</f>
        <v>9.2799999999999994</v>
      </c>
      <c r="E37" s="6">
        <f>'Paste Here'!D37</f>
        <v>9.3000000000000007</v>
      </c>
      <c r="F37" s="6">
        <f>'Paste Here'!E37</f>
        <v>23</v>
      </c>
      <c r="G37" s="6">
        <f>'Paste Here'!F37</f>
        <v>0</v>
      </c>
      <c r="H37" s="6">
        <f>'Paste Here'!G37</f>
        <v>11</v>
      </c>
      <c r="I37" s="6">
        <f>'Paste Here'!H37</f>
        <v>0</v>
      </c>
      <c r="J37" s="6">
        <f>'Paste Here'!I37</f>
        <v>0</v>
      </c>
      <c r="K37" s="6">
        <f>'Paste Here'!J37</f>
        <v>0</v>
      </c>
      <c r="L37" s="6">
        <f>'Paste Here'!L37</f>
        <v>0</v>
      </c>
      <c r="M37" s="6"/>
      <c r="N37" s="13" t="str">
        <f t="shared" si="10"/>
        <v>48%</v>
      </c>
      <c r="O37" s="13" t="str">
        <f t="shared" si="11"/>
        <v>61%</v>
      </c>
      <c r="P37" s="13" t="str">
        <f t="shared" si="12"/>
        <v>69%</v>
      </c>
      <c r="Q37" s="13" t="str">
        <f t="shared" si="13"/>
        <v>73%</v>
      </c>
      <c r="R37" s="13" t="str">
        <f t="shared" si="14"/>
        <v>75%</v>
      </c>
      <c r="S37" s="6"/>
      <c r="T37" s="6">
        <f t="shared" si="0"/>
        <v>0.47693162393162386</v>
      </c>
      <c r="U37" s="6">
        <f>10</f>
        <v>10</v>
      </c>
      <c r="V37" s="6">
        <v>10</v>
      </c>
      <c r="W37" s="6">
        <v>23</v>
      </c>
      <c r="X37" s="6">
        <v>11</v>
      </c>
      <c r="Y37" s="6">
        <v>10</v>
      </c>
      <c r="Z37" s="6">
        <v>4.5</v>
      </c>
      <c r="AA37" s="6">
        <v>9</v>
      </c>
      <c r="AB37" s="6">
        <v>5.5</v>
      </c>
      <c r="AC37" s="6">
        <v>17</v>
      </c>
      <c r="AD37" s="6"/>
      <c r="AE37" s="6">
        <f t="shared" si="21"/>
        <v>0.92799999999999994</v>
      </c>
      <c r="AF37" s="6">
        <f t="shared" si="22"/>
        <v>0.93</v>
      </c>
      <c r="AG37" s="6">
        <f t="shared" si="23"/>
        <v>1</v>
      </c>
      <c r="AH37" s="6">
        <f t="shared" si="24"/>
        <v>0</v>
      </c>
      <c r="AI37" s="6">
        <f t="shared" si="25"/>
        <v>1.1000000000000001</v>
      </c>
      <c r="AJ37" s="6">
        <f t="shared" si="26"/>
        <v>0</v>
      </c>
      <c r="AK37" s="6">
        <f t="shared" si="7"/>
        <v>0</v>
      </c>
      <c r="AL37" s="6">
        <f t="shared" si="8"/>
        <v>0</v>
      </c>
      <c r="AM37" s="6">
        <f t="shared" si="9"/>
        <v>0</v>
      </c>
      <c r="AN37" s="6"/>
      <c r="AO37" s="6" t="str">
        <f>IF(AE37&lt;$T37,_xlfn.CONCAT("Your grade on ",'Paste Here'!C$1," is lowering your total grade.  You can still do or re-do this assignment.  See Teams to re-take ",'Paste Here'!C$1),"")</f>
        <v/>
      </c>
      <c r="AP37" s="6" t="str">
        <f>IF(AF37&lt;$T37,_xlfn.CONCAT("Your grade on ",'Paste Here'!D$1," is lowering your total grade.  You can still do or re-do this assignment.  See Teams to re-take ",'Paste Here'!D$1),"")</f>
        <v/>
      </c>
      <c r="AQ37" s="6" t="str">
        <f>IF(AG37&lt;$T37,_xlfn.CONCAT("Your grade on ",'Paste Here'!E$1," is lowering your total grade.  You can still do or re-do this assignment. Click here http://tiny.cc/mrw20210507 to take or re-take ",'Paste Here'!E$1),"")</f>
        <v/>
      </c>
      <c r="AR37" s="6" t="str">
        <f>IF(AH37&lt;$T37,_xlfn.CONCAT("Your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37" s="6" t="str">
        <f>IF(AI37&lt;$T37,_xlfn.CONCAT("Your grade on ",'Paste Here'!G$1," is lowering your total grade.  You can still do or re-do this assignment.  Click here http://tiny.cc/mrwastrohr to take or re-take ",'Paste Here'!G$1),"")</f>
        <v/>
      </c>
      <c r="AT37" s="6" t="str">
        <f>IF(AJ37&lt;$T37,_xlfn.CONCAT("Your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7" s="6" t="str">
        <f>IF(AK37&lt;$T37,_xlfn.CONCAT("Your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37" s="6" t="str">
        <f>IF(AL37&lt;$T37,_xlfn.CONCAT("Your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37" s="6" t="str">
        <f>IF(AM37&lt;$T37,_xlfn.CONCAT("Your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7" s="5" t="str">
        <f>'Paste Here'!C$1</f>
        <v>Kepler 1 Assessment</v>
      </c>
      <c r="AY37" s="5" t="str">
        <f>'Paste Here'!D$1</f>
        <v>Kepler's Laws Assessment</v>
      </c>
      <c r="AZ37" s="5" t="str">
        <f>'Paste Here'!E$1</f>
        <v>Sun and Stars Quiz v2</v>
      </c>
      <c r="BA37" s="5" t="str">
        <f>'Paste Here'!F$1</f>
        <v>Life Cycle of Stars Summary Quiz</v>
      </c>
      <c r="BB37" s="5" t="str">
        <f>'Paste Here'!G$1</f>
        <v>HR Diagram Quiz</v>
      </c>
      <c r="BC37" s="10" t="str">
        <f>'Paste Here'!H$1</f>
        <v>Fusion and Structure Quiz</v>
      </c>
      <c r="BD37" s="10" t="str">
        <f>'Paste Here'!I$1</f>
        <v>BBT Quiz 1</v>
      </c>
      <c r="BE37" s="10" t="str">
        <f>'Paste Here'!J$1</f>
        <v>Short Gravity Quiz</v>
      </c>
      <c r="BI37" s="8" t="s">
        <v>280</v>
      </c>
      <c r="BJ37" s="8" t="s">
        <v>281</v>
      </c>
      <c r="BK37" s="8" t="s">
        <v>282</v>
      </c>
      <c r="BL37" s="8" t="s">
        <v>316</v>
      </c>
      <c r="BM37" s="8" t="s">
        <v>319</v>
      </c>
      <c r="BN37" s="8" t="s">
        <v>320</v>
      </c>
    </row>
    <row r="38" spans="1:66" s="5" customFormat="1" x14ac:dyDescent="0.35">
      <c r="A38" s="5" t="str">
        <f>IF(NOT(ISBLANK('Paste Here'!A38)),VLOOKUP('Paste Here'!A38,LOOKUPTABLE,6),"")</f>
        <v xml:space="preserve"> Joanna</v>
      </c>
      <c r="B38" s="5" t="str">
        <f>IF(NOT(ISBLANK('Paste Here'!A38)),VLOOKUP('Paste Here'!A38,LOOKUPTABLE,4),"")</f>
        <v>joanna800@students.psd1.org</v>
      </c>
      <c r="C38" s="5" t="str">
        <f>'Paste Here'!B38</f>
        <v>B+ 87%</v>
      </c>
      <c r="D38" s="6">
        <f>'Paste Here'!C38</f>
        <v>9.1999999999999993</v>
      </c>
      <c r="E38" s="6">
        <f>'Paste Here'!D38</f>
        <v>8.3000000000000007</v>
      </c>
      <c r="F38" s="6">
        <f>'Paste Here'!E38</f>
        <v>23</v>
      </c>
      <c r="G38" s="6">
        <f>'Paste Here'!F38</f>
        <v>8</v>
      </c>
      <c r="H38" s="6">
        <f>'Paste Here'!G38</f>
        <v>11</v>
      </c>
      <c r="I38" s="6">
        <f>'Paste Here'!H38</f>
        <v>0</v>
      </c>
      <c r="J38" s="6">
        <f>'Paste Here'!I38</f>
        <v>7</v>
      </c>
      <c r="K38" s="6">
        <f>'Paste Here'!J38</f>
        <v>4.5</v>
      </c>
      <c r="L38" s="6">
        <f>'Paste Here'!L38</f>
        <v>14.8</v>
      </c>
      <c r="M38" s="6"/>
      <c r="N38" s="13" t="str">
        <f t="shared" si="10"/>
        <v>63%</v>
      </c>
      <c r="O38" s="13" t="str">
        <f t="shared" si="11"/>
        <v>76%</v>
      </c>
      <c r="P38" s="13" t="str">
        <f t="shared" si="12"/>
        <v>84%</v>
      </c>
      <c r="Q38" s="13" t="str">
        <f t="shared" si="13"/>
        <v>88%</v>
      </c>
      <c r="R38" s="13" t="str">
        <f t="shared" si="14"/>
        <v>90%</v>
      </c>
      <c r="S38" s="6"/>
      <c r="T38" s="6">
        <f t="shared" si="0"/>
        <v>0.8668376068376068</v>
      </c>
      <c r="U38" s="6">
        <f>10</f>
        <v>10</v>
      </c>
      <c r="V38" s="6">
        <v>10</v>
      </c>
      <c r="W38" s="6">
        <v>23</v>
      </c>
      <c r="X38" s="6">
        <v>11</v>
      </c>
      <c r="Y38" s="6">
        <v>10</v>
      </c>
      <c r="Z38" s="6">
        <v>4.5</v>
      </c>
      <c r="AA38" s="6">
        <v>9</v>
      </c>
      <c r="AB38" s="6">
        <v>5.5</v>
      </c>
      <c r="AC38" s="6">
        <v>17</v>
      </c>
      <c r="AD38" s="6"/>
      <c r="AE38" s="6">
        <f t="shared" si="21"/>
        <v>0.91999999999999993</v>
      </c>
      <c r="AF38" s="6">
        <f t="shared" si="22"/>
        <v>0.83000000000000007</v>
      </c>
      <c r="AG38" s="6">
        <f t="shared" si="23"/>
        <v>1</v>
      </c>
      <c r="AH38" s="6">
        <f t="shared" si="24"/>
        <v>0.72727272727272729</v>
      </c>
      <c r="AI38" s="6">
        <f t="shared" si="25"/>
        <v>1.1000000000000001</v>
      </c>
      <c r="AJ38" s="6">
        <f t="shared" si="26"/>
        <v>0</v>
      </c>
      <c r="AK38" s="6">
        <f t="shared" si="7"/>
        <v>0.77777777777777779</v>
      </c>
      <c r="AL38" s="6">
        <f t="shared" si="8"/>
        <v>0.81818181818181823</v>
      </c>
      <c r="AM38" s="6">
        <f t="shared" si="9"/>
        <v>0.87058823529411766</v>
      </c>
      <c r="AN38" s="6"/>
      <c r="AO38" s="6" t="str">
        <f>IF(AE38&lt;$T38,_xlfn.CONCAT("Your grade on ",'Paste Here'!C$1," is lowering your total grade.  You can still do or re-do this assignment.  See Teams to re-take ",'Paste Here'!C$1),"")</f>
        <v/>
      </c>
      <c r="AP38" s="6" t="str">
        <f>IF(AF38&lt;$T38,_xlfn.CONCAT("Your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38" s="6" t="str">
        <f>IF(AG38&lt;$T38,_xlfn.CONCAT("Your grade on ",'Paste Here'!E$1," is lowering your total grade.  You can still do or re-do this assignment. Click here http://tiny.cc/mrw20210507 to take or re-take ",'Paste Here'!E$1),"")</f>
        <v/>
      </c>
      <c r="AR38" s="6" t="str">
        <f>IF(AH38&lt;$T38,_xlfn.CONCAT("Your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38" s="6" t="str">
        <f>IF(AI38&lt;$T38,_xlfn.CONCAT("Your grade on ",'Paste Here'!G$1," is lowering your total grade.  You can still do or re-do this assignment.  Click here http://tiny.cc/mrwastrohr to take or re-take ",'Paste Here'!G$1),"")</f>
        <v/>
      </c>
      <c r="AT38" s="6" t="str">
        <f>IF(AJ38&lt;$T38,_xlfn.CONCAT("Your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38" s="6" t="str">
        <f>IF(AK38&lt;$T38,_xlfn.CONCAT("Your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38" s="6" t="str">
        <f>IF(AL38&lt;$T38,_xlfn.CONCAT("Your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38" s="6" t="str">
        <f>IF(AM38&lt;$T38,_xlfn.CONCAT("Your grade on ",'Paste Here'!K$1," is lowering your total grade.  Please turn in any work you have for the Final Project soon!",'Paste Here'!K$1),"")</f>
        <v/>
      </c>
      <c r="AX38" s="5" t="str">
        <f>'Paste Here'!C$1</f>
        <v>Kepler 1 Assessment</v>
      </c>
      <c r="AY38" s="5" t="str">
        <f>'Paste Here'!D$1</f>
        <v>Kepler's Laws Assessment</v>
      </c>
      <c r="AZ38" s="5" t="str">
        <f>'Paste Here'!E$1</f>
        <v>Sun and Stars Quiz v2</v>
      </c>
      <c r="BA38" s="5" t="str">
        <f>'Paste Here'!F$1</f>
        <v>Life Cycle of Stars Summary Quiz</v>
      </c>
      <c r="BB38" s="5" t="str">
        <f>'Paste Here'!G$1</f>
        <v>HR Diagram Quiz</v>
      </c>
      <c r="BC38" s="10" t="str">
        <f>'Paste Here'!H$1</f>
        <v>Fusion and Structure Quiz</v>
      </c>
      <c r="BD38" s="10" t="str">
        <f>'Paste Here'!I$1</f>
        <v>BBT Quiz 1</v>
      </c>
      <c r="BE38" s="10" t="str">
        <f>'Paste Here'!J$1</f>
        <v>Short Gravity Quiz</v>
      </c>
      <c r="BI38" s="8" t="s">
        <v>280</v>
      </c>
      <c r="BJ38" s="8" t="s">
        <v>281</v>
      </c>
      <c r="BK38" s="8" t="s">
        <v>282</v>
      </c>
      <c r="BL38" s="8" t="s">
        <v>316</v>
      </c>
      <c r="BM38" s="8" t="s">
        <v>319</v>
      </c>
      <c r="BN38" s="8" t="s">
        <v>320</v>
      </c>
    </row>
    <row r="39" spans="1:66" s="5" customFormat="1" x14ac:dyDescent="0.35">
      <c r="A39" s="5" t="str">
        <f>IF(NOT(ISBLANK('Paste Here'!A39)),VLOOKUP('Paste Here'!A39,LOOKUPTABLE,6),"")</f>
        <v xml:space="preserve"> Jonathan</v>
      </c>
      <c r="B39" s="5" t="str">
        <f>IF(NOT(ISBLANK('Paste Here'!A39)),VLOOKUP('Paste Here'!A39,LOOKUPTABLE,4),"")</f>
        <v>jonathan161@students.psd1.org</v>
      </c>
      <c r="C39" s="5" t="str">
        <f>'Paste Here'!B39</f>
        <v>B 84%</v>
      </c>
      <c r="D39" s="6">
        <f>'Paste Here'!C39</f>
        <v>7.8</v>
      </c>
      <c r="E39" s="6">
        <f>'Paste Here'!D39</f>
        <v>9</v>
      </c>
      <c r="F39" s="6">
        <f>'Paste Here'!E39</f>
        <v>21</v>
      </c>
      <c r="G39" s="6">
        <f>'Paste Here'!F39</f>
        <v>7</v>
      </c>
      <c r="H39" s="6">
        <f>'Paste Here'!G39</f>
        <v>11</v>
      </c>
      <c r="I39" s="6">
        <f>'Paste Here'!H39</f>
        <v>4</v>
      </c>
      <c r="J39" s="6">
        <f>'Paste Here'!I39</f>
        <v>8</v>
      </c>
      <c r="K39" s="6">
        <f>'Paste Here'!J39</f>
        <v>5</v>
      </c>
      <c r="L39" s="6">
        <f>'Paste Here'!L39</f>
        <v>12.1</v>
      </c>
      <c r="M39" s="6"/>
      <c r="N39" s="13" t="str">
        <f t="shared" si="10"/>
        <v>64%</v>
      </c>
      <c r="O39" s="13" t="str">
        <f t="shared" si="11"/>
        <v>78%</v>
      </c>
      <c r="P39" s="13" t="str">
        <f t="shared" si="12"/>
        <v>86%</v>
      </c>
      <c r="Q39" s="13" t="str">
        <f t="shared" si="13"/>
        <v>90%</v>
      </c>
      <c r="R39" s="13" t="str">
        <f t="shared" si="14"/>
        <v>92%</v>
      </c>
      <c r="S39" s="6"/>
      <c r="T39" s="6">
        <f t="shared" si="0"/>
        <v>0.83760683760683763</v>
      </c>
      <c r="U39" s="6">
        <f>10</f>
        <v>10</v>
      </c>
      <c r="V39" s="6">
        <v>10</v>
      </c>
      <c r="W39" s="6">
        <v>23</v>
      </c>
      <c r="X39" s="6">
        <v>11</v>
      </c>
      <c r="Y39" s="6">
        <v>10</v>
      </c>
      <c r="Z39" s="6">
        <v>4.5</v>
      </c>
      <c r="AA39" s="6">
        <v>9</v>
      </c>
      <c r="AB39" s="6">
        <v>5.5</v>
      </c>
      <c r="AC39" s="6">
        <v>17</v>
      </c>
      <c r="AD39" s="6"/>
      <c r="AE39" s="6">
        <f t="shared" si="21"/>
        <v>0.78</v>
      </c>
      <c r="AF39" s="6">
        <f t="shared" si="22"/>
        <v>0.9</v>
      </c>
      <c r="AG39" s="6">
        <f t="shared" si="23"/>
        <v>0.91304347826086951</v>
      </c>
      <c r="AH39" s="6">
        <f t="shared" si="24"/>
        <v>0.63636363636363635</v>
      </c>
      <c r="AI39" s="6">
        <f t="shared" si="25"/>
        <v>1.1000000000000001</v>
      </c>
      <c r="AJ39" s="6">
        <f t="shared" si="26"/>
        <v>0.88888888888888884</v>
      </c>
      <c r="AK39" s="6">
        <f t="shared" si="7"/>
        <v>0.88888888888888884</v>
      </c>
      <c r="AL39" s="6">
        <f t="shared" si="8"/>
        <v>0.90909090909090906</v>
      </c>
      <c r="AM39" s="6">
        <f t="shared" si="9"/>
        <v>0.71176470588235297</v>
      </c>
      <c r="AN39" s="6"/>
      <c r="AO39" s="6" t="str">
        <f>IF(AE39&lt;$T39,_xlfn.CONCAT("Your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39" s="6" t="str">
        <f>IF(AF39&lt;$T39,_xlfn.CONCAT("Your grade on ",'Paste Here'!D$1," is lowering your total grade.  You can still do or re-do this assignment.  See Teams to re-take ",'Paste Here'!D$1),"")</f>
        <v/>
      </c>
      <c r="AQ39" s="6" t="str">
        <f>IF(AG39&lt;$T39,_xlfn.CONCAT("Your grade on ",'Paste Here'!E$1," is lowering your total grade.  You can still do or re-do this assignment. Click here http://tiny.cc/mrw20210507 to take or re-take ",'Paste Here'!E$1),"")</f>
        <v/>
      </c>
      <c r="AR39" s="6" t="str">
        <f>IF(AH39&lt;$T39,_xlfn.CONCAT("Your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39" s="6" t="str">
        <f>IF(AI39&lt;$T39,_xlfn.CONCAT("Your grade on ",'Paste Here'!G$1," is lowering your total grade.  You can still do or re-do this assignment.  Click here http://tiny.cc/mrwastrohr to take or re-take ",'Paste Here'!G$1),"")</f>
        <v/>
      </c>
      <c r="AT39" s="6" t="str">
        <f>IF(AJ39&lt;$T39,_xlfn.CONCAT("Your grade on ",'Paste Here'!H$1," is lowering your total grade.  You can still re-do this assignment.  Click here http://tiny.cc/mrw20220208 to take or re-take ",'Paste Here'!H$1),"")</f>
        <v/>
      </c>
      <c r="AU39" s="6" t="str">
        <f>IF(AK39&lt;$T39,_xlfn.CONCAT("Your grade on ",'Paste Here'!I$1," is lowering your total grade.  You can still re-do this assignment.  Click here http://tiny.cc/mrwbbt1 to take or re-take ",'Paste Here'!I$1),"")</f>
        <v/>
      </c>
      <c r="AV39" s="6" t="str">
        <f>IF(AL39&lt;$T39,_xlfn.CONCAT("Your grade on ",'Paste Here'!J$1," is lowering your total grade.  You can still re-do this assignment.  Click here http://tiny.cc/mrwsgq to take or re-take ",'Paste Here'!J$1),"")</f>
        <v/>
      </c>
      <c r="AW39" s="6" t="str">
        <f>IF(AM39&lt;$T39,_xlfn.CONCAT("Your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39" s="5" t="str">
        <f>'Paste Here'!C$1</f>
        <v>Kepler 1 Assessment</v>
      </c>
      <c r="AY39" s="5" t="str">
        <f>'Paste Here'!D$1</f>
        <v>Kepler's Laws Assessment</v>
      </c>
      <c r="AZ39" s="5" t="str">
        <f>'Paste Here'!E$1</f>
        <v>Sun and Stars Quiz v2</v>
      </c>
      <c r="BA39" s="5" t="str">
        <f>'Paste Here'!F$1</f>
        <v>Life Cycle of Stars Summary Quiz</v>
      </c>
      <c r="BB39" s="5" t="str">
        <f>'Paste Here'!G$1</f>
        <v>HR Diagram Quiz</v>
      </c>
      <c r="BC39" s="10" t="str">
        <f>'Paste Here'!H$1</f>
        <v>Fusion and Structure Quiz</v>
      </c>
      <c r="BD39" s="10" t="str">
        <f>'Paste Here'!I$1</f>
        <v>BBT Quiz 1</v>
      </c>
      <c r="BE39" s="10" t="str">
        <f>'Paste Here'!J$1</f>
        <v>Short Gravity Quiz</v>
      </c>
      <c r="BI39" s="8" t="s">
        <v>280</v>
      </c>
      <c r="BJ39" s="8" t="s">
        <v>281</v>
      </c>
      <c r="BK39" s="8" t="s">
        <v>282</v>
      </c>
      <c r="BL39" s="8" t="s">
        <v>316</v>
      </c>
      <c r="BM39" s="8" t="s">
        <v>319</v>
      </c>
      <c r="BN39" s="8" t="s">
        <v>320</v>
      </c>
    </row>
    <row r="40" spans="1:66" s="5" customFormat="1" x14ac:dyDescent="0.35">
      <c r="A40" s="5" t="str">
        <f>IF(NOT(ISBLANK('Paste Here'!A40)),VLOOKUP('Paste Here'!A40,LOOKUPTABLE,6),"")</f>
        <v xml:space="preserve"> Jose Jr A</v>
      </c>
      <c r="B40" s="5" t="str">
        <f>IF(NOT(ISBLANK('Paste Here'!A40)),VLOOKUP('Paste Here'!A40,LOOKUPTABLE,4),"")</f>
        <v>jose866@students.psd1.org</v>
      </c>
      <c r="C40" s="5" t="str">
        <f>'Paste Here'!B40</f>
        <v>C+ 78%</v>
      </c>
      <c r="D40" s="6">
        <f>'Paste Here'!C40</f>
        <v>9.1999999999999993</v>
      </c>
      <c r="E40" s="6">
        <f>'Paste Here'!D40</f>
        <v>7.8</v>
      </c>
      <c r="F40" s="6">
        <f>'Paste Here'!E40</f>
        <v>21</v>
      </c>
      <c r="G40" s="6">
        <f>'Paste Here'!F40</f>
        <v>7</v>
      </c>
      <c r="H40" s="6">
        <f>'Paste Here'!G40</f>
        <v>11</v>
      </c>
      <c r="I40" s="6">
        <f>'Paste Here'!H40</f>
        <v>1</v>
      </c>
      <c r="J40" s="6">
        <f>'Paste Here'!I40</f>
        <v>9</v>
      </c>
      <c r="K40" s="6">
        <f>'Paste Here'!J40</f>
        <v>0</v>
      </c>
      <c r="L40" s="6">
        <f>'Paste Here'!L40</f>
        <v>12.1</v>
      </c>
      <c r="M40" s="6"/>
      <c r="N40" s="13" t="str">
        <f t="shared" si="10"/>
        <v>59%</v>
      </c>
      <c r="O40" s="13" t="str">
        <f t="shared" si="11"/>
        <v>72%</v>
      </c>
      <c r="P40" s="13" t="str">
        <f t="shared" si="12"/>
        <v>80%</v>
      </c>
      <c r="Q40" s="13" t="str">
        <f t="shared" si="13"/>
        <v>84%</v>
      </c>
      <c r="R40" s="13" t="str">
        <f t="shared" si="14"/>
        <v>86%</v>
      </c>
      <c r="S40" s="6"/>
      <c r="T40" s="6">
        <f t="shared" si="0"/>
        <v>0.78239316239316248</v>
      </c>
      <c r="U40" s="6">
        <f>10</f>
        <v>10</v>
      </c>
      <c r="V40" s="6">
        <v>10</v>
      </c>
      <c r="W40" s="6">
        <v>23</v>
      </c>
      <c r="X40" s="6">
        <v>11</v>
      </c>
      <c r="Y40" s="6">
        <v>10</v>
      </c>
      <c r="Z40" s="6">
        <v>4.5</v>
      </c>
      <c r="AA40" s="6">
        <v>9</v>
      </c>
      <c r="AB40" s="6">
        <v>5.5</v>
      </c>
      <c r="AC40" s="6">
        <v>17</v>
      </c>
      <c r="AD40" s="6"/>
      <c r="AE40" s="6">
        <f t="shared" si="21"/>
        <v>0.91999999999999993</v>
      </c>
      <c r="AF40" s="6">
        <f t="shared" si="22"/>
        <v>0.78</v>
      </c>
      <c r="AG40" s="6">
        <f t="shared" si="23"/>
        <v>0.91304347826086951</v>
      </c>
      <c r="AH40" s="6">
        <f t="shared" si="24"/>
        <v>0.63636363636363635</v>
      </c>
      <c r="AI40" s="6">
        <f t="shared" si="25"/>
        <v>1.1000000000000001</v>
      </c>
      <c r="AJ40" s="6">
        <f t="shared" si="26"/>
        <v>0.22222222222222221</v>
      </c>
      <c r="AK40" s="6">
        <f t="shared" si="7"/>
        <v>1</v>
      </c>
      <c r="AL40" s="6">
        <f t="shared" si="8"/>
        <v>0</v>
      </c>
      <c r="AM40" s="6">
        <f t="shared" si="9"/>
        <v>0.71176470588235297</v>
      </c>
      <c r="AN40" s="6"/>
      <c r="AO40" s="6" t="str">
        <f>IF(AE40&lt;$T40,_xlfn.CONCAT("Your grade on ",'Paste Here'!C$1," is lowering your total grade.  You can still do or re-do this assignment.  See Teams to re-take ",'Paste Here'!C$1),"")</f>
        <v/>
      </c>
      <c r="AP40" s="6" t="str">
        <f>IF(AF40&lt;$T40,_xlfn.CONCAT("Your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40" s="6" t="str">
        <f>IF(AG40&lt;$T40,_xlfn.CONCAT("Your grade on ",'Paste Here'!E$1," is lowering your total grade.  You can still do or re-do this assignment. Click here http://tiny.cc/mrw20210507 to take or re-take ",'Paste Here'!E$1),"")</f>
        <v/>
      </c>
      <c r="AR40" s="6" t="str">
        <f>IF(AH40&lt;$T40,_xlfn.CONCAT("Your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40" s="6" t="str">
        <f>IF(AI40&lt;$T40,_xlfn.CONCAT("Your grade on ",'Paste Here'!G$1," is lowering your total grade.  You can still do or re-do this assignment.  Click here http://tiny.cc/mrwastrohr to take or re-take ",'Paste Here'!G$1),"")</f>
        <v/>
      </c>
      <c r="AT40" s="6" t="str">
        <f>IF(AJ40&lt;$T40,_xlfn.CONCAT("Your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40" s="6" t="str">
        <f>IF(AK40&lt;$T40,_xlfn.CONCAT("Your grade on ",'Paste Here'!I$1," is lowering your total grade.  You can still re-do this assignment.  Click here http://tiny.cc/mrwbbt1 to take or re-take ",'Paste Here'!I$1),"")</f>
        <v/>
      </c>
      <c r="AV40" s="6" t="str">
        <f>IF(AL40&lt;$T40,_xlfn.CONCAT("Your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40" s="6" t="str">
        <f>IF(AM40&lt;$T40,_xlfn.CONCAT("Your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40" s="5" t="str">
        <f>'Paste Here'!C$1</f>
        <v>Kepler 1 Assessment</v>
      </c>
      <c r="AY40" s="5" t="str">
        <f>'Paste Here'!D$1</f>
        <v>Kepler's Laws Assessment</v>
      </c>
      <c r="AZ40" s="5" t="str">
        <f>'Paste Here'!E$1</f>
        <v>Sun and Stars Quiz v2</v>
      </c>
      <c r="BA40" s="5" t="str">
        <f>'Paste Here'!F$1</f>
        <v>Life Cycle of Stars Summary Quiz</v>
      </c>
      <c r="BB40" s="5" t="str">
        <f>'Paste Here'!G$1</f>
        <v>HR Diagram Quiz</v>
      </c>
      <c r="BC40" s="10" t="str">
        <f>'Paste Here'!H$1</f>
        <v>Fusion and Structure Quiz</v>
      </c>
      <c r="BD40" s="10" t="str">
        <f>'Paste Here'!I$1</f>
        <v>BBT Quiz 1</v>
      </c>
      <c r="BE40" s="10" t="str">
        <f>'Paste Here'!J$1</f>
        <v>Short Gravity Quiz</v>
      </c>
      <c r="BI40" s="8" t="s">
        <v>280</v>
      </c>
      <c r="BJ40" s="8" t="s">
        <v>281</v>
      </c>
      <c r="BK40" s="8" t="s">
        <v>282</v>
      </c>
      <c r="BL40" s="8" t="s">
        <v>316</v>
      </c>
      <c r="BM40" s="8" t="s">
        <v>319</v>
      </c>
      <c r="BN40" s="8" t="s">
        <v>320</v>
      </c>
    </row>
    <row r="41" spans="1:66" s="5" customFormat="1" x14ac:dyDescent="0.35">
      <c r="A41" s="5" t="str">
        <f>IF(NOT(ISBLANK('Paste Here'!A41)),VLOOKUP('Paste Here'!A41,LOOKUPTABLE,6),"")</f>
        <v xml:space="preserve"> Josiah A</v>
      </c>
      <c r="B41" s="5" t="str">
        <f>IF(NOT(ISBLANK('Paste Here'!A41)),VLOOKUP('Paste Here'!A41,LOOKUPTABLE,4),"")</f>
        <v>josiah392@students.psd1.org</v>
      </c>
      <c r="C41" s="5" t="str">
        <f>'Paste Here'!B41</f>
        <v>B- 80%</v>
      </c>
      <c r="D41" s="6">
        <f>'Paste Here'!C41</f>
        <v>7.8</v>
      </c>
      <c r="E41" s="6">
        <f>'Paste Here'!D41</f>
        <v>7.8</v>
      </c>
      <c r="F41" s="6">
        <f>'Paste Here'!E41</f>
        <v>17</v>
      </c>
      <c r="G41" s="6">
        <f>'Paste Here'!F41</f>
        <v>7.5</v>
      </c>
      <c r="H41" s="6">
        <f>'Paste Here'!G41</f>
        <v>11</v>
      </c>
      <c r="I41" s="6">
        <f>'Paste Here'!H41</f>
        <v>2</v>
      </c>
      <c r="J41" s="6">
        <f>'Paste Here'!I41</f>
        <v>8</v>
      </c>
      <c r="K41" s="6">
        <f>'Paste Here'!J41</f>
        <v>5</v>
      </c>
      <c r="L41" s="6">
        <f>'Paste Here'!L41</f>
        <v>13.3</v>
      </c>
      <c r="M41" s="6"/>
      <c r="N41" s="13" t="str">
        <f t="shared" si="10"/>
        <v>59%</v>
      </c>
      <c r="O41" s="13" t="str">
        <f t="shared" si="11"/>
        <v>72%</v>
      </c>
      <c r="P41" s="13" t="str">
        <f t="shared" si="12"/>
        <v>80%</v>
      </c>
      <c r="Q41" s="13" t="str">
        <f t="shared" si="13"/>
        <v>84%</v>
      </c>
      <c r="R41" s="13" t="str">
        <f t="shared" si="14"/>
        <v>86%</v>
      </c>
      <c r="S41" s="6"/>
      <c r="T41" s="6">
        <f t="shared" si="0"/>
        <v>0.80269230769230759</v>
      </c>
      <c r="U41" s="6">
        <f>10</f>
        <v>10</v>
      </c>
      <c r="V41" s="6">
        <v>10</v>
      </c>
      <c r="W41" s="6">
        <v>23</v>
      </c>
      <c r="X41" s="6">
        <v>11</v>
      </c>
      <c r="Y41" s="6">
        <v>10</v>
      </c>
      <c r="Z41" s="6">
        <v>4.5</v>
      </c>
      <c r="AA41" s="6">
        <v>9</v>
      </c>
      <c r="AB41" s="6">
        <v>5.5</v>
      </c>
      <c r="AC41" s="6">
        <v>17</v>
      </c>
      <c r="AD41" s="6"/>
      <c r="AE41" s="6">
        <f t="shared" si="21"/>
        <v>0.78</v>
      </c>
      <c r="AF41" s="6">
        <f t="shared" si="22"/>
        <v>0.78</v>
      </c>
      <c r="AG41" s="6">
        <f t="shared" si="23"/>
        <v>0.73913043478260865</v>
      </c>
      <c r="AH41" s="6">
        <f t="shared" si="24"/>
        <v>0.68181818181818177</v>
      </c>
      <c r="AI41" s="6">
        <f t="shared" si="25"/>
        <v>1.1000000000000001</v>
      </c>
      <c r="AJ41" s="6">
        <f t="shared" si="26"/>
        <v>0.44444444444444442</v>
      </c>
      <c r="AK41" s="6">
        <f t="shared" si="7"/>
        <v>0.88888888888888884</v>
      </c>
      <c r="AL41" s="6">
        <f t="shared" si="8"/>
        <v>0.90909090909090906</v>
      </c>
      <c r="AM41" s="6">
        <f t="shared" si="9"/>
        <v>0.78235294117647058</v>
      </c>
      <c r="AN41" s="6"/>
      <c r="AO41" s="6" t="str">
        <f>IF(AE41&lt;$T41,_xlfn.CONCAT("Your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41" s="6" t="str">
        <f>IF(AF41&lt;$T41,_xlfn.CONCAT("Your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41" s="6" t="str">
        <f>IF(AG41&lt;$T41,_xlfn.CONCAT("Your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41" s="6" t="str">
        <f>IF(AH41&lt;$T41,_xlfn.CONCAT("Your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41" s="6" t="str">
        <f>IF(AI41&lt;$T41,_xlfn.CONCAT("Your grade on ",'Paste Here'!G$1," is lowering your total grade.  You can still do or re-do this assignment.  Click here http://tiny.cc/mrwastrohr to take or re-take ",'Paste Here'!G$1),"")</f>
        <v/>
      </c>
      <c r="AT41" s="6" t="str">
        <f>IF(AJ41&lt;$T41,_xlfn.CONCAT("Your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41" s="6" t="str">
        <f>IF(AK41&lt;$T41,_xlfn.CONCAT("Your grade on ",'Paste Here'!I$1," is lowering your total grade.  You can still re-do this assignment.  Click here http://tiny.cc/mrwbbt1 to take or re-take ",'Paste Here'!I$1),"")</f>
        <v/>
      </c>
      <c r="AV41" s="6" t="str">
        <f>IF(AL41&lt;$T41,_xlfn.CONCAT("Your grade on ",'Paste Here'!J$1," is lowering your total grade.  You can still re-do this assignment.  Click here http://tiny.cc/mrwsgq to take or re-take ",'Paste Here'!J$1),"")</f>
        <v/>
      </c>
      <c r="AW41" s="6" t="str">
        <f>IF(AM41&lt;$T41,_xlfn.CONCAT("Your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41" s="5" t="str">
        <f>'Paste Here'!C$1</f>
        <v>Kepler 1 Assessment</v>
      </c>
      <c r="AY41" s="5" t="str">
        <f>'Paste Here'!D$1</f>
        <v>Kepler's Laws Assessment</v>
      </c>
      <c r="AZ41" s="5" t="str">
        <f>'Paste Here'!E$1</f>
        <v>Sun and Stars Quiz v2</v>
      </c>
      <c r="BA41" s="5" t="str">
        <f>'Paste Here'!F$1</f>
        <v>Life Cycle of Stars Summary Quiz</v>
      </c>
      <c r="BB41" s="5" t="str">
        <f>'Paste Here'!G$1</f>
        <v>HR Diagram Quiz</v>
      </c>
      <c r="BC41" s="10" t="str">
        <f>'Paste Here'!H$1</f>
        <v>Fusion and Structure Quiz</v>
      </c>
      <c r="BD41" s="10" t="str">
        <f>'Paste Here'!I$1</f>
        <v>BBT Quiz 1</v>
      </c>
      <c r="BE41" s="10" t="str">
        <f>'Paste Here'!J$1</f>
        <v>Short Gravity Quiz</v>
      </c>
      <c r="BI41" s="8" t="s">
        <v>280</v>
      </c>
      <c r="BJ41" s="8" t="s">
        <v>281</v>
      </c>
      <c r="BK41" s="8" t="s">
        <v>282</v>
      </c>
      <c r="BL41" s="8" t="s">
        <v>316</v>
      </c>
      <c r="BM41" s="8" t="s">
        <v>319</v>
      </c>
      <c r="BN41" s="8" t="s">
        <v>320</v>
      </c>
    </row>
    <row r="42" spans="1:66" s="5" customFormat="1" x14ac:dyDescent="0.35">
      <c r="A42" s="5" t="str">
        <f>IF(NOT(ISBLANK('Paste Here'!A42)),VLOOKUP('Paste Here'!A42,LOOKUPTABLE,6),"")</f>
        <v xml:space="preserve"> Melissa Elizabeth</v>
      </c>
      <c r="B42" s="5" t="str">
        <f>IF(NOT(ISBLANK('Paste Here'!A42)),VLOOKUP('Paste Here'!A42,LOOKUPTABLE,4),"")</f>
        <v>melisssa263@students.psd1.org</v>
      </c>
      <c r="C42" s="5" t="str">
        <f>'Paste Here'!B42</f>
        <v>F 58%</v>
      </c>
      <c r="D42" s="6">
        <f>'Paste Here'!C42</f>
        <v>7.8</v>
      </c>
      <c r="E42" s="6">
        <f>'Paste Here'!D42</f>
        <v>9.1999999999999993</v>
      </c>
      <c r="F42" s="6">
        <f>'Paste Here'!E42</f>
        <v>17</v>
      </c>
      <c r="G42" s="6">
        <f>'Paste Here'!F42</f>
        <v>10</v>
      </c>
      <c r="H42" s="6">
        <f>'Paste Here'!G42</f>
        <v>6.5</v>
      </c>
      <c r="I42" s="6">
        <f>'Paste Here'!H42</f>
        <v>4</v>
      </c>
      <c r="J42" s="6">
        <f>'Paste Here'!I42</f>
        <v>7</v>
      </c>
      <c r="K42" s="6">
        <f>'Paste Here'!J42</f>
        <v>4</v>
      </c>
      <c r="L42" s="6">
        <f>'Paste Here'!L42</f>
        <v>0</v>
      </c>
      <c r="M42" s="6"/>
      <c r="N42" s="13" t="str">
        <f t="shared" si="10"/>
        <v>58%</v>
      </c>
      <c r="O42" s="13" t="str">
        <f t="shared" si="11"/>
        <v>72%</v>
      </c>
      <c r="P42" s="13" t="str">
        <f t="shared" si="12"/>
        <v>80%</v>
      </c>
      <c r="Q42" s="13" t="str">
        <f t="shared" si="13"/>
        <v>84%</v>
      </c>
      <c r="R42" s="13" t="str">
        <f t="shared" si="14"/>
        <v>86%</v>
      </c>
      <c r="S42" s="6"/>
      <c r="T42" s="6">
        <f t="shared" si="0"/>
        <v>0.58183760683760688</v>
      </c>
      <c r="U42" s="6">
        <f>10</f>
        <v>10</v>
      </c>
      <c r="V42" s="6">
        <v>10</v>
      </c>
      <c r="W42" s="6">
        <v>23</v>
      </c>
      <c r="X42" s="6">
        <v>11</v>
      </c>
      <c r="Y42" s="6">
        <v>10</v>
      </c>
      <c r="Z42" s="6">
        <v>4.5</v>
      </c>
      <c r="AA42" s="6">
        <v>9</v>
      </c>
      <c r="AB42" s="6">
        <v>5.5</v>
      </c>
      <c r="AC42" s="6">
        <v>17</v>
      </c>
      <c r="AD42" s="6"/>
      <c r="AE42" s="6">
        <f t="shared" si="21"/>
        <v>0.78</v>
      </c>
      <c r="AF42" s="6">
        <f t="shared" si="22"/>
        <v>0.91999999999999993</v>
      </c>
      <c r="AG42" s="6">
        <f t="shared" si="23"/>
        <v>0.73913043478260865</v>
      </c>
      <c r="AH42" s="6">
        <f t="shared" si="24"/>
        <v>0.90909090909090906</v>
      </c>
      <c r="AI42" s="6">
        <f t="shared" si="25"/>
        <v>0.65</v>
      </c>
      <c r="AJ42" s="6">
        <f t="shared" si="26"/>
        <v>0.88888888888888884</v>
      </c>
      <c r="AK42" s="6">
        <f t="shared" si="7"/>
        <v>0.77777777777777779</v>
      </c>
      <c r="AL42" s="6">
        <f t="shared" si="8"/>
        <v>0.72727272727272729</v>
      </c>
      <c r="AM42" s="6">
        <f t="shared" si="9"/>
        <v>0</v>
      </c>
      <c r="AN42" s="6"/>
      <c r="AO42" s="6" t="str">
        <f>IF(AE42&lt;$T42,_xlfn.CONCAT("Your grade on ",'Paste Here'!C$1," is lowering your total grade.  You can still do or re-do this assignment.  See Teams to re-take ",'Paste Here'!C$1),"")</f>
        <v/>
      </c>
      <c r="AP42" s="6" t="str">
        <f>IF(AF42&lt;$T42,_xlfn.CONCAT("Your grade on ",'Paste Here'!D$1," is lowering your total grade.  You can still do or re-do this assignment.  See Teams to re-take ",'Paste Here'!D$1),"")</f>
        <v/>
      </c>
      <c r="AQ42" s="6" t="str">
        <f>IF(AG42&lt;$T42,_xlfn.CONCAT("Your grade on ",'Paste Here'!E$1," is lowering your total grade.  You can still do or re-do this assignment. Click here http://tiny.cc/mrw20210507 to take or re-take ",'Paste Here'!E$1),"")</f>
        <v/>
      </c>
      <c r="AR42" s="6" t="str">
        <f>IF(AH42&lt;$T42,_xlfn.CONCAT("Your grade on ",'Paste Here'!F$1," is lowering your total grade.  You should take/re-take it.  Click here to re-take:  http://tiny.cc/mrwlcossq ",'Paste Here'!F$1),"")</f>
        <v/>
      </c>
      <c r="AS42" s="6" t="str">
        <f>IF(AI42&lt;$T42,_xlfn.CONCAT("Your grade on ",'Paste Here'!G$1," is lowering your total grade.  You can still do or re-do this assignment.  Click here http://tiny.cc/mrwastrohr to take or re-take ",'Paste Here'!G$1),"")</f>
        <v/>
      </c>
      <c r="AT42" s="6" t="str">
        <f>IF(AJ42&lt;$T42,_xlfn.CONCAT("Your grade on ",'Paste Here'!H$1," is lowering your total grade.  You can still re-do this assignment.  Click here http://tiny.cc/mrw20220208 to take or re-take ",'Paste Here'!H$1),"")</f>
        <v/>
      </c>
      <c r="AU42" s="6" t="str">
        <f>IF(AK42&lt;$T42,_xlfn.CONCAT("Your grade on ",'Paste Here'!I$1," is lowering your total grade.  You can still re-do this assignment.  Click here http://tiny.cc/mrwbbt1 to take or re-take ",'Paste Here'!I$1),"")</f>
        <v/>
      </c>
      <c r="AV42" s="6" t="str">
        <f>IF(AL42&lt;$T42,_xlfn.CONCAT("Your grade on ",'Paste Here'!J$1," is lowering your total grade.  You can still re-do this assignment.  Click here http://tiny.cc/mrwsgq to take or re-take ",'Paste Here'!J$1),"")</f>
        <v/>
      </c>
      <c r="AW42" s="6" t="str">
        <f>IF(AM42&lt;$T42,_xlfn.CONCAT("Your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42" s="5" t="str">
        <f>'Paste Here'!C$1</f>
        <v>Kepler 1 Assessment</v>
      </c>
      <c r="AY42" s="5" t="str">
        <f>'Paste Here'!D$1</f>
        <v>Kepler's Laws Assessment</v>
      </c>
      <c r="AZ42" s="5" t="str">
        <f>'Paste Here'!E$1</f>
        <v>Sun and Stars Quiz v2</v>
      </c>
      <c r="BA42" s="5" t="str">
        <f>'Paste Here'!F$1</f>
        <v>Life Cycle of Stars Summary Quiz</v>
      </c>
      <c r="BB42" s="5" t="str">
        <f>'Paste Here'!G$1</f>
        <v>HR Diagram Quiz</v>
      </c>
      <c r="BC42" s="10" t="str">
        <f>'Paste Here'!H$1</f>
        <v>Fusion and Structure Quiz</v>
      </c>
      <c r="BD42" s="10" t="str">
        <f>'Paste Here'!I$1</f>
        <v>BBT Quiz 1</v>
      </c>
      <c r="BE42" s="10" t="str">
        <f>'Paste Here'!J$1</f>
        <v>Short Gravity Quiz</v>
      </c>
      <c r="BI42" s="8" t="s">
        <v>280</v>
      </c>
      <c r="BJ42" s="8" t="s">
        <v>281</v>
      </c>
      <c r="BK42" s="8" t="s">
        <v>282</v>
      </c>
      <c r="BL42" s="8" t="s">
        <v>316</v>
      </c>
      <c r="BM42" s="8" t="s">
        <v>319</v>
      </c>
      <c r="BN42" s="8" t="s">
        <v>320</v>
      </c>
    </row>
    <row r="43" spans="1:66" s="5" customFormat="1" x14ac:dyDescent="0.35">
      <c r="A43" s="5" t="str">
        <f>IF(NOT(ISBLANK('Paste Here'!A43)),VLOOKUP('Paste Here'!A43,LOOKUPTABLE,6),"")</f>
        <v xml:space="preserve"> Tania S</v>
      </c>
      <c r="B43" s="5" t="str">
        <f>IF(NOT(ISBLANK('Paste Here'!A43)),VLOOKUP('Paste Here'!A43,LOOKUPTABLE,4),"")</f>
        <v>tania910@students.psd1.org</v>
      </c>
      <c r="C43" s="5" t="str">
        <f>'Paste Here'!B43</f>
        <v>F 32%</v>
      </c>
      <c r="D43" s="6">
        <f>'Paste Here'!C43</f>
        <v>0</v>
      </c>
      <c r="E43" s="6">
        <f>'Paste Here'!D43</f>
        <v>0</v>
      </c>
      <c r="F43" s="6">
        <f>'Paste Here'!E43</f>
        <v>23</v>
      </c>
      <c r="G43" s="6">
        <f>'Paste Here'!F43</f>
        <v>10</v>
      </c>
      <c r="H43" s="6">
        <f>'Paste Here'!G43</f>
        <v>0</v>
      </c>
      <c r="I43" s="6">
        <f>'Paste Here'!H43</f>
        <v>0</v>
      </c>
      <c r="J43" s="6">
        <f>'Paste Here'!I43</f>
        <v>0</v>
      </c>
      <c r="K43" s="6">
        <f>'Paste Here'!J43</f>
        <v>0</v>
      </c>
      <c r="L43" s="6">
        <f>'Paste Here'!L43</f>
        <v>0</v>
      </c>
      <c r="M43" s="6"/>
      <c r="N43" s="13" t="str">
        <f t="shared" si="10"/>
        <v>32%</v>
      </c>
      <c r="O43" s="13" t="str">
        <f t="shared" si="11"/>
        <v>46%</v>
      </c>
      <c r="P43" s="13" t="str">
        <f t="shared" si="12"/>
        <v>53%</v>
      </c>
      <c r="Q43" s="13" t="str">
        <f t="shared" si="13"/>
        <v>57%</v>
      </c>
      <c r="R43" s="13" t="str">
        <f t="shared" si="14"/>
        <v>59%</v>
      </c>
      <c r="S43" s="6"/>
      <c r="T43" s="6">
        <f t="shared" si="0"/>
        <v>0.31794871794871793</v>
      </c>
      <c r="U43" s="6">
        <f>10</f>
        <v>10</v>
      </c>
      <c r="V43" s="6">
        <v>10</v>
      </c>
      <c r="W43" s="6">
        <v>23</v>
      </c>
      <c r="X43" s="6">
        <v>11</v>
      </c>
      <c r="Y43" s="6">
        <v>10</v>
      </c>
      <c r="Z43" s="6">
        <v>4.5</v>
      </c>
      <c r="AA43" s="6">
        <v>9</v>
      </c>
      <c r="AB43" s="6">
        <v>5.5</v>
      </c>
      <c r="AC43" s="6">
        <v>17</v>
      </c>
      <c r="AD43" s="6"/>
      <c r="AE43" s="6">
        <f t="shared" si="21"/>
        <v>0</v>
      </c>
      <c r="AF43" s="6">
        <f t="shared" si="22"/>
        <v>0</v>
      </c>
      <c r="AG43" s="6">
        <f t="shared" si="23"/>
        <v>1</v>
      </c>
      <c r="AH43" s="6">
        <f t="shared" si="24"/>
        <v>0.90909090909090906</v>
      </c>
      <c r="AI43" s="6">
        <f t="shared" si="25"/>
        <v>0</v>
      </c>
      <c r="AJ43" s="6">
        <f t="shared" si="26"/>
        <v>0</v>
      </c>
      <c r="AK43" s="6">
        <f t="shared" si="7"/>
        <v>0</v>
      </c>
      <c r="AL43" s="6">
        <f t="shared" si="8"/>
        <v>0</v>
      </c>
      <c r="AM43" s="6">
        <f t="shared" si="9"/>
        <v>0</v>
      </c>
      <c r="AN43" s="6"/>
      <c r="AO43" s="6" t="str">
        <f>IF(AE43&lt;$T43,_xlfn.CONCAT("Your grade on ",'Paste Here'!C$1," is lowering your total grade.  You can still do or re-do this assignment.  See Teams to re-take ",'Paste Here'!C$1),"")</f>
        <v>Your grade on Kepler 1 Assessment is lowering your total grade.  You can still do or re-do this assignment.  See Teams to re-take Kepler 1 Assessment</v>
      </c>
      <c r="AP43" s="6" t="str">
        <f>IF(AF43&lt;$T43,_xlfn.CONCAT("Your grade on ",'Paste Here'!D$1," is lowering your total grade.  You can still do or re-do this assignment.  See Teams to re-take ",'Paste Here'!D$1),"")</f>
        <v>Your grade on Kepler's Laws Assessment is lowering your total grade.  You can still do or re-do this assignment.  See Teams to re-take Kepler's Laws Assessment</v>
      </c>
      <c r="AQ43" s="6" t="str">
        <f>IF(AG43&lt;$T43,_xlfn.CONCAT("Your grade on ",'Paste Here'!E$1," is lowering your total grade.  You can still do or re-do this assignment. Click here http://tiny.cc/mrw20210507 to take or re-take ",'Paste Here'!E$1),"")</f>
        <v/>
      </c>
      <c r="AR43" s="6" t="str">
        <f>IF(AH43&lt;$T43,_xlfn.CONCAT("Your grade on ",'Paste Here'!F$1," is lowering your total grade.  You should take/re-take it.  Click here to re-take:  http://tiny.cc/mrwlcossq ",'Paste Here'!F$1),"")</f>
        <v/>
      </c>
      <c r="AS43" s="6" t="str">
        <f>IF(AI43&lt;$T43,_xlfn.CONCAT("Your grade on ",'Paste Here'!G$1," is lowering your total grade.  You can still do or re-do this assignment.  Click here http://tiny.cc/mrwastrohr to take or re-take ",'Paste Here'!G$1),"")</f>
        <v>Your grade on HR Diagram Quiz is lowering your total grade.  You can still do or re-do this assignment.  Click here http://tiny.cc/mrwastrohr to take or re-take HR Diagram Quiz</v>
      </c>
      <c r="AT43" s="6" t="str">
        <f>IF(AJ43&lt;$T43,_xlfn.CONCAT("Your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43" s="6" t="str">
        <f>IF(AK43&lt;$T43,_xlfn.CONCAT("Your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43" s="6" t="str">
        <f>IF(AL43&lt;$T43,_xlfn.CONCAT("Your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43" s="6" t="str">
        <f>IF(AM43&lt;$T43,_xlfn.CONCAT("Your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43" s="5" t="str">
        <f>'Paste Here'!C$1</f>
        <v>Kepler 1 Assessment</v>
      </c>
      <c r="AY43" s="5" t="str">
        <f>'Paste Here'!D$1</f>
        <v>Kepler's Laws Assessment</v>
      </c>
      <c r="AZ43" s="5" t="str">
        <f>'Paste Here'!E$1</f>
        <v>Sun and Stars Quiz v2</v>
      </c>
      <c r="BA43" s="5" t="str">
        <f>'Paste Here'!F$1</f>
        <v>Life Cycle of Stars Summary Quiz</v>
      </c>
      <c r="BB43" s="5" t="str">
        <f>'Paste Here'!G$1</f>
        <v>HR Diagram Quiz</v>
      </c>
      <c r="BC43" s="10" t="str">
        <f>'Paste Here'!H$1</f>
        <v>Fusion and Structure Quiz</v>
      </c>
      <c r="BD43" s="10" t="str">
        <f>'Paste Here'!I$1</f>
        <v>BBT Quiz 1</v>
      </c>
      <c r="BE43" s="10" t="str">
        <f>'Paste Here'!J$1</f>
        <v>Short Gravity Quiz</v>
      </c>
      <c r="BI43" s="8" t="s">
        <v>280</v>
      </c>
      <c r="BJ43" s="8" t="s">
        <v>281</v>
      </c>
      <c r="BK43" s="8" t="s">
        <v>282</v>
      </c>
      <c r="BL43" s="8" t="s">
        <v>316</v>
      </c>
      <c r="BM43" s="8" t="s">
        <v>319</v>
      </c>
      <c r="BN43" s="8" t="s">
        <v>320</v>
      </c>
    </row>
    <row r="44" spans="1:66" s="5" customFormat="1" x14ac:dyDescent="0.35">
      <c r="A44" s="5" t="str">
        <f>IF(NOT(ISBLANK('Paste Here'!A44)),VLOOKUP('Paste Here'!A44,LOOKUPTABLE,6),"")</f>
        <v xml:space="preserve"> Viviana A</v>
      </c>
      <c r="B44" s="5" t="str">
        <f>IF(NOT(ISBLANK('Paste Here'!A44)),VLOOKUP('Paste Here'!A44,LOOKUPTABLE,4),"")</f>
        <v>viviana285@students.psd1.org</v>
      </c>
      <c r="C44" s="5" t="str">
        <f>'Paste Here'!B44</f>
        <v>F 43%</v>
      </c>
      <c r="D44" s="6">
        <f>'Paste Here'!C44</f>
        <v>9.1999999999999993</v>
      </c>
      <c r="E44" s="6">
        <f>'Paste Here'!D44</f>
        <v>7.8</v>
      </c>
      <c r="F44" s="6">
        <f>'Paste Here'!E44</f>
        <v>5</v>
      </c>
      <c r="G44" s="6">
        <f>'Paste Here'!F44</f>
        <v>4</v>
      </c>
      <c r="H44" s="6">
        <f>'Paste Here'!G44</f>
        <v>11</v>
      </c>
      <c r="I44" s="6">
        <f>'Paste Here'!H44</f>
        <v>3</v>
      </c>
      <c r="J44" s="6">
        <f>'Paste Here'!I44</f>
        <v>7</v>
      </c>
      <c r="K44" s="6">
        <f>'Paste Here'!J44</f>
        <v>0</v>
      </c>
      <c r="L44" s="6">
        <f>'Paste Here'!L44</f>
        <v>0</v>
      </c>
      <c r="M44" s="6"/>
      <c r="N44" s="13" t="str">
        <f t="shared" si="10"/>
        <v>43%</v>
      </c>
      <c r="O44" s="13" t="str">
        <f t="shared" si="11"/>
        <v>57%</v>
      </c>
      <c r="P44" s="13" t="str">
        <f t="shared" si="12"/>
        <v>65%</v>
      </c>
      <c r="Q44" s="13" t="str">
        <f t="shared" si="13"/>
        <v>69%</v>
      </c>
      <c r="R44" s="13" t="str">
        <f t="shared" si="14"/>
        <v>71%</v>
      </c>
      <c r="S44" s="6"/>
      <c r="T44" s="6">
        <f t="shared" si="0"/>
        <v>0.43162393162393159</v>
      </c>
      <c r="U44" s="6">
        <f>10</f>
        <v>10</v>
      </c>
      <c r="V44" s="6">
        <v>10</v>
      </c>
      <c r="W44" s="6">
        <v>23</v>
      </c>
      <c r="X44" s="6">
        <v>11</v>
      </c>
      <c r="Y44" s="6">
        <v>10</v>
      </c>
      <c r="Z44" s="6">
        <v>4.5</v>
      </c>
      <c r="AA44" s="6">
        <v>9</v>
      </c>
      <c r="AB44" s="6">
        <v>5.5</v>
      </c>
      <c r="AC44" s="6">
        <v>17</v>
      </c>
      <c r="AD44" s="6"/>
      <c r="AE44" s="6">
        <f t="shared" si="21"/>
        <v>0.91999999999999993</v>
      </c>
      <c r="AF44" s="6">
        <f t="shared" si="22"/>
        <v>0.78</v>
      </c>
      <c r="AG44" s="6">
        <f t="shared" si="23"/>
        <v>0.21739130434782608</v>
      </c>
      <c r="AH44" s="6">
        <f t="shared" si="24"/>
        <v>0.36363636363636365</v>
      </c>
      <c r="AI44" s="6">
        <f t="shared" si="25"/>
        <v>1.1000000000000001</v>
      </c>
      <c r="AJ44" s="6">
        <f t="shared" si="26"/>
        <v>0.66666666666666663</v>
      </c>
      <c r="AK44" s="6">
        <f t="shared" si="7"/>
        <v>0.77777777777777779</v>
      </c>
      <c r="AL44" s="6">
        <f t="shared" si="8"/>
        <v>0</v>
      </c>
      <c r="AM44" s="6">
        <f t="shared" si="9"/>
        <v>0</v>
      </c>
      <c r="AN44" s="6"/>
      <c r="AO44" s="6" t="str">
        <f>IF(AE44&lt;$T44,_xlfn.CONCAT("Your grade on ",'Paste Here'!C$1," is lowering your total grade.  You can still do or re-do this assignment.  See Teams to re-take ",'Paste Here'!C$1),"")</f>
        <v/>
      </c>
      <c r="AP44" s="6" t="str">
        <f>IF(AF44&lt;$T44,_xlfn.CONCAT("Your grade on ",'Paste Here'!D$1," is lowering your total grade.  You can still do or re-do this assignment.  See Teams to re-take ",'Paste Here'!D$1),"")</f>
        <v/>
      </c>
      <c r="AQ44" s="6" t="str">
        <f>IF(AG44&lt;$T44,_xlfn.CONCAT("Your grade on ",'Paste Here'!E$1," is lowering your total grade.  You can still do or re-do this assignment. Click here http://tiny.cc/mrw20210507 to take or re-take ",'Paste Here'!E$1),"")</f>
        <v>Your grade on Sun and Stars Quiz v2 is lowering your total grade.  You can still do or re-do this assignment. Click here http://tiny.cc/mrw20210507 to take or re-take Sun and Stars Quiz v2</v>
      </c>
      <c r="AR44" s="6" t="str">
        <f>IF(AH44&lt;$T44,_xlfn.CONCAT("Your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44" s="6" t="str">
        <f>IF(AI44&lt;$T44,_xlfn.CONCAT("Your grade on ",'Paste Here'!G$1," is lowering your total grade.  You can still do or re-do this assignment.  Click here http://tiny.cc/mrwastrohr to take or re-take ",'Paste Here'!G$1),"")</f>
        <v/>
      </c>
      <c r="AT44" s="6" t="str">
        <f>IF(AJ44&lt;$T44,_xlfn.CONCAT("Your grade on ",'Paste Here'!H$1," is lowering your total grade.  You can still re-do this assignment.  Click here http://tiny.cc/mrw20220208 to take or re-take ",'Paste Here'!H$1),"")</f>
        <v/>
      </c>
      <c r="AU44" s="6" t="str">
        <f>IF(AK44&lt;$T44,_xlfn.CONCAT("Your grade on ",'Paste Here'!I$1," is lowering your total grade.  You can still re-do this assignment.  Click here http://tiny.cc/mrwbbt1 to take or re-take ",'Paste Here'!I$1),"")</f>
        <v/>
      </c>
      <c r="AV44" s="6" t="str">
        <f>IF(AL44&lt;$T44,_xlfn.CONCAT("Your grade on ",'Paste Here'!J$1," is lowering your total grade.  You can still re-do this assignment.  Click here http://tiny.cc/mrwsgq to take or re-take ",'Paste Here'!J$1),"")</f>
        <v>Your grade on Short Gravity Quiz is lowering your total grade.  You can still re-do this assignment.  Click here http://tiny.cc/mrwsgq to take or re-take Short Gravity Quiz</v>
      </c>
      <c r="AW44" s="6" t="str">
        <f>IF(AM44&lt;$T44,_xlfn.CONCAT("Your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44" s="5" t="str">
        <f>'Paste Here'!C$1</f>
        <v>Kepler 1 Assessment</v>
      </c>
      <c r="AY44" s="5" t="str">
        <f>'Paste Here'!D$1</f>
        <v>Kepler's Laws Assessment</v>
      </c>
      <c r="AZ44" s="5" t="str">
        <f>'Paste Here'!E$1</f>
        <v>Sun and Stars Quiz v2</v>
      </c>
      <c r="BA44" s="5" t="str">
        <f>'Paste Here'!F$1</f>
        <v>Life Cycle of Stars Summary Quiz</v>
      </c>
      <c r="BB44" s="5" t="str">
        <f>'Paste Here'!G$1</f>
        <v>HR Diagram Quiz</v>
      </c>
      <c r="BC44" s="10" t="str">
        <f>'Paste Here'!H$1</f>
        <v>Fusion and Structure Quiz</v>
      </c>
      <c r="BD44" s="10" t="str">
        <f>'Paste Here'!I$1</f>
        <v>BBT Quiz 1</v>
      </c>
      <c r="BE44" s="10" t="str">
        <f>'Paste Here'!J$1</f>
        <v>Short Gravity Quiz</v>
      </c>
      <c r="BI44" s="8" t="s">
        <v>280</v>
      </c>
      <c r="BJ44" s="8" t="s">
        <v>281</v>
      </c>
      <c r="BK44" s="8" t="s">
        <v>282</v>
      </c>
      <c r="BL44" s="8" t="s">
        <v>316</v>
      </c>
      <c r="BM44" s="8" t="s">
        <v>319</v>
      </c>
      <c r="BN44" s="8" t="s">
        <v>320</v>
      </c>
    </row>
    <row r="45" spans="1:66" s="5" customFormat="1" x14ac:dyDescent="0.35">
      <c r="A45" s="5" t="str">
        <f>IF(NOT(ISBLANK('Paste Here'!A45)),VLOOKUP('Paste Here'!A45,LOOKUPTABLE,6),"")</f>
        <v xml:space="preserve"> Yair M</v>
      </c>
      <c r="B45" s="5" t="str">
        <f>IF(NOT(ISBLANK('Paste Here'!A45)),VLOOKUP('Paste Here'!A45,LOOKUPTABLE,4),"")</f>
        <v>yair568@students.psd1.org</v>
      </c>
      <c r="C45" s="5" t="str">
        <f>'Paste Here'!B45</f>
        <v>B+ 89%</v>
      </c>
      <c r="D45" s="6">
        <f>'Paste Here'!C45</f>
        <v>9.36</v>
      </c>
      <c r="E45" s="6">
        <f>'Paste Here'!D45</f>
        <v>9.3000000000000007</v>
      </c>
      <c r="F45" s="6">
        <f>'Paste Here'!E45</f>
        <v>23</v>
      </c>
      <c r="G45" s="6">
        <f>'Paste Here'!F45</f>
        <v>8</v>
      </c>
      <c r="H45" s="6">
        <f>'Paste Here'!G45</f>
        <v>11</v>
      </c>
      <c r="I45" s="6">
        <f>'Paste Here'!H45</f>
        <v>4</v>
      </c>
      <c r="J45" s="6">
        <f>'Paste Here'!I45</f>
        <v>7</v>
      </c>
      <c r="K45" s="6">
        <f>'Paste Here'!J45</f>
        <v>5.5</v>
      </c>
      <c r="L45" s="6">
        <f>'Paste Here'!L45</f>
        <v>13.3</v>
      </c>
      <c r="M45" s="6"/>
      <c r="N45" s="13" t="str">
        <f t="shared" si="10"/>
        <v>68%</v>
      </c>
      <c r="O45" s="13" t="str">
        <f t="shared" si="11"/>
        <v>81%</v>
      </c>
      <c r="P45" s="13" t="str">
        <f t="shared" si="12"/>
        <v>89%</v>
      </c>
      <c r="Q45" s="13" t="str">
        <f t="shared" si="13"/>
        <v>93%</v>
      </c>
      <c r="R45" s="13" t="str">
        <f t="shared" si="14"/>
        <v>95%</v>
      </c>
      <c r="S45" s="6"/>
      <c r="T45" s="6">
        <f t="shared" si="0"/>
        <v>0.89249572649572639</v>
      </c>
      <c r="U45" s="6">
        <f>10</f>
        <v>10</v>
      </c>
      <c r="V45" s="6">
        <v>10</v>
      </c>
      <c r="W45" s="6">
        <v>23</v>
      </c>
      <c r="X45" s="6">
        <v>11</v>
      </c>
      <c r="Y45" s="6">
        <v>10</v>
      </c>
      <c r="Z45" s="6">
        <v>4.5</v>
      </c>
      <c r="AA45" s="6">
        <v>9</v>
      </c>
      <c r="AB45" s="6">
        <v>5.5</v>
      </c>
      <c r="AC45" s="6">
        <v>17</v>
      </c>
      <c r="AD45" s="6"/>
      <c r="AE45" s="6">
        <f t="shared" si="21"/>
        <v>0.93599999999999994</v>
      </c>
      <c r="AF45" s="6">
        <f t="shared" si="22"/>
        <v>0.93</v>
      </c>
      <c r="AG45" s="6">
        <f t="shared" si="23"/>
        <v>1</v>
      </c>
      <c r="AH45" s="6">
        <f t="shared" si="24"/>
        <v>0.72727272727272729</v>
      </c>
      <c r="AI45" s="6">
        <f t="shared" si="25"/>
        <v>1.1000000000000001</v>
      </c>
      <c r="AJ45" s="6">
        <f t="shared" si="26"/>
        <v>0.88888888888888884</v>
      </c>
      <c r="AK45" s="6">
        <f t="shared" si="7"/>
        <v>0.77777777777777779</v>
      </c>
      <c r="AL45" s="6">
        <f t="shared" si="8"/>
        <v>1</v>
      </c>
      <c r="AM45" s="6">
        <f t="shared" si="9"/>
        <v>0.78235294117647058</v>
      </c>
      <c r="AN45" s="6"/>
      <c r="AO45" s="6" t="str">
        <f>IF(AE45&lt;$T45,_xlfn.CONCAT("Your grade on ",'Paste Here'!C$1," is lowering your total grade.  You can still do or re-do this assignment.  See Teams to re-take ",'Paste Here'!C$1),"")</f>
        <v/>
      </c>
      <c r="AP45" s="6" t="str">
        <f>IF(AF45&lt;$T45,_xlfn.CONCAT("Your grade on ",'Paste Here'!D$1," is lowering your total grade.  You can still do or re-do this assignment.  See Teams to re-take ",'Paste Here'!D$1),"")</f>
        <v/>
      </c>
      <c r="AQ45" s="6" t="str">
        <f>IF(AG45&lt;$T45,_xlfn.CONCAT("Your grade on ",'Paste Here'!E$1," is lowering your total grade.  You can still do or re-do this assignment. Click here http://tiny.cc/mrw20210507 to take or re-take ",'Paste Here'!E$1),"")</f>
        <v/>
      </c>
      <c r="AR45" s="6" t="str">
        <f>IF(AH45&lt;$T45,_xlfn.CONCAT("Your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45" s="6" t="str">
        <f>IF(AI45&lt;$T45,_xlfn.CONCAT("Your grade on ",'Paste Here'!G$1," is lowering your total grade.  You can still do or re-do this assignment.  Click here http://tiny.cc/mrwastrohr to take or re-take ",'Paste Here'!G$1),"")</f>
        <v/>
      </c>
      <c r="AT45" s="6" t="str">
        <f>IF(AJ45&lt;$T45,_xlfn.CONCAT("Your grade on ",'Paste Here'!H$1," is lowering your total grade.  You can still re-do this assignment.  Click here http://tiny.cc/mrw20220208 to take or re-take ",'Paste Here'!H$1),"")</f>
        <v>Your grade on Fusion and Structure Quiz is lowering your total grade.  You can still re-do this assignment.  Click here http://tiny.cc/mrw20220208 to take or re-take Fusion and Structure Quiz</v>
      </c>
      <c r="AU45" s="6" t="str">
        <f>IF(AK45&lt;$T45,_xlfn.CONCAT("Your grade on ",'Paste Here'!I$1," is lowering your total grade.  You can still re-do this assignment.  Click here http://tiny.cc/mrwbbt1 to take or re-take ",'Paste Here'!I$1),"")</f>
        <v>Your grade on BBT Quiz 1 is lowering your total grade.  You can still re-do this assignment.  Click here http://tiny.cc/mrwbbt1 to take or re-take BBT Quiz 1</v>
      </c>
      <c r="AV45" s="6" t="str">
        <f>IF(AL45&lt;$T45,_xlfn.CONCAT("Your grade on ",'Paste Here'!J$1," is lowering your total grade.  You can still re-do this assignment.  Click here http://tiny.cc/mrwsgq to take or re-take ",'Paste Here'!J$1),"")</f>
        <v/>
      </c>
      <c r="AW45" s="6" t="str">
        <f>IF(AM45&lt;$T45,_xlfn.CONCAT("Your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45" s="5" t="str">
        <f>'Paste Here'!C$1</f>
        <v>Kepler 1 Assessment</v>
      </c>
      <c r="AY45" s="5" t="str">
        <f>'Paste Here'!D$1</f>
        <v>Kepler's Laws Assessment</v>
      </c>
      <c r="AZ45" s="5" t="str">
        <f>'Paste Here'!E$1</f>
        <v>Sun and Stars Quiz v2</v>
      </c>
      <c r="BA45" s="5" t="str">
        <f>'Paste Here'!F$1</f>
        <v>Life Cycle of Stars Summary Quiz</v>
      </c>
      <c r="BB45" s="5" t="str">
        <f>'Paste Here'!G$1</f>
        <v>HR Diagram Quiz</v>
      </c>
      <c r="BC45" s="10" t="str">
        <f>'Paste Here'!H$1</f>
        <v>Fusion and Structure Quiz</v>
      </c>
      <c r="BD45" s="10" t="str">
        <f>'Paste Here'!I$1</f>
        <v>BBT Quiz 1</v>
      </c>
      <c r="BE45" s="10" t="str">
        <f>'Paste Here'!J$1</f>
        <v>Short Gravity Quiz</v>
      </c>
      <c r="BI45" s="8" t="s">
        <v>280</v>
      </c>
      <c r="BJ45" s="8" t="s">
        <v>281</v>
      </c>
      <c r="BK45" s="8" t="s">
        <v>282</v>
      </c>
      <c r="BL45" s="8" t="s">
        <v>316</v>
      </c>
      <c r="BM45" s="8" t="s">
        <v>319</v>
      </c>
      <c r="BN45" s="8" t="s">
        <v>320</v>
      </c>
    </row>
    <row r="46" spans="1:66" s="5" customFormat="1" x14ac:dyDescent="0.35">
      <c r="A46" s="5" t="str">
        <f>IF(NOT(ISBLANK('Paste Here'!A46)),VLOOKUP('Paste Here'!A46,LOOKUPTABLE,6),"")</f>
        <v>JohnTest</v>
      </c>
      <c r="B46" s="5" t="str">
        <f>IF(NOT(ISBLANK('Paste Here'!A46)),VLOOKUP('Paste Here'!A46,LOOKUPTABLE,4),"")</f>
        <v>jweisenfeldtest@students.psd1.org</v>
      </c>
      <c r="C46" s="5" t="str">
        <f>'Paste Here'!B46</f>
        <v>C- 71%</v>
      </c>
      <c r="D46" s="6">
        <f>'Paste Here'!C46</f>
        <v>9.1999999999999993</v>
      </c>
      <c r="E46" s="6">
        <f>'Paste Here'!D46</f>
        <v>9.1999999999999993</v>
      </c>
      <c r="F46" s="6">
        <f>'Paste Here'!E46</f>
        <v>17</v>
      </c>
      <c r="G46" s="6">
        <v>5</v>
      </c>
      <c r="H46" s="6">
        <f>'Paste Here'!G46</f>
        <v>9</v>
      </c>
      <c r="I46" s="6">
        <f>'Paste Here'!H46</f>
        <v>11</v>
      </c>
      <c r="J46" s="6">
        <v>7</v>
      </c>
      <c r="K46" s="6">
        <v>5</v>
      </c>
      <c r="L46" s="6">
        <f>'Paste Here'!L46</f>
        <v>0</v>
      </c>
      <c r="M46" s="6"/>
      <c r="N46" s="13" t="str">
        <f t="shared" si="10"/>
        <v>64%</v>
      </c>
      <c r="O46" s="13" t="str">
        <f t="shared" si="11"/>
        <v>78%</v>
      </c>
      <c r="P46" s="13" t="str">
        <f t="shared" si="12"/>
        <v>85%</v>
      </c>
      <c r="Q46" s="13" t="str">
        <f t="shared" si="13"/>
        <v>89%</v>
      </c>
      <c r="R46" s="13" t="str">
        <f t="shared" si="14"/>
        <v>91%</v>
      </c>
      <c r="S46" s="6"/>
      <c r="T46" s="6">
        <f t="shared" si="0"/>
        <v>0.63786324786324788</v>
      </c>
      <c r="U46" s="6">
        <f>10</f>
        <v>10</v>
      </c>
      <c r="V46" s="6">
        <v>10</v>
      </c>
      <c r="W46" s="6">
        <v>23</v>
      </c>
      <c r="X46" s="6">
        <v>11</v>
      </c>
      <c r="Y46" s="6">
        <v>10</v>
      </c>
      <c r="Z46" s="6">
        <v>4.5</v>
      </c>
      <c r="AA46" s="6">
        <v>9</v>
      </c>
      <c r="AB46" s="6">
        <v>5.5</v>
      </c>
      <c r="AC46" s="6">
        <v>17</v>
      </c>
      <c r="AD46" s="6"/>
      <c r="AE46" s="6">
        <f t="shared" si="21"/>
        <v>0.91999999999999993</v>
      </c>
      <c r="AF46" s="6">
        <f t="shared" si="22"/>
        <v>0.91999999999999993</v>
      </c>
      <c r="AG46" s="6">
        <f t="shared" si="23"/>
        <v>0.73913043478260865</v>
      </c>
      <c r="AH46" s="6">
        <f t="shared" si="24"/>
        <v>0.45454545454545453</v>
      </c>
      <c r="AI46" s="6">
        <f t="shared" si="25"/>
        <v>0.9</v>
      </c>
      <c r="AJ46" s="6">
        <f t="shared" si="26"/>
        <v>2.4444444444444446</v>
      </c>
      <c r="AK46" s="6">
        <f t="shared" si="7"/>
        <v>0.77777777777777779</v>
      </c>
      <c r="AL46" s="6">
        <f t="shared" si="8"/>
        <v>0.90909090909090906</v>
      </c>
      <c r="AM46" s="6">
        <f t="shared" si="9"/>
        <v>0</v>
      </c>
      <c r="AN46" s="6"/>
      <c r="AO46" s="6" t="str">
        <f>IF(AE46&lt;$T46,_xlfn.CONCAT("Your grade on ",'Paste Here'!C$1," is lowering your total grade.  You can still do or re-do this assignment.  See Teams to re-take ",'Paste Here'!C$1),"")</f>
        <v/>
      </c>
      <c r="AP46" s="6" t="str">
        <f>IF(AF46&lt;$T46,_xlfn.CONCAT("Your grade on ",'Paste Here'!D$1," is lowering your total grade.  You can still do or re-do this assignment.  See Teams to re-take ",'Paste Here'!D$1),"")</f>
        <v/>
      </c>
      <c r="AQ46" s="6" t="str">
        <f>IF(AG46&lt;$T46,_xlfn.CONCAT("Your grade on ",'Paste Here'!E$1," is lowering your total grade.  You can still do or re-do this assignment. Click here http://tiny.cc/mrw20210507 to take or re-take ",'Paste Here'!E$1),"")</f>
        <v/>
      </c>
      <c r="AR46" s="6" t="str">
        <f>IF(AH46&lt;$T46,_xlfn.CONCAT("Your grade on ",'Paste Here'!F$1," is lowering your total grade.  You should take/re-take it.  Click here to re-take:  http://tiny.cc/mrwlcossq ",'Paste Here'!F$1),"")</f>
        <v>Your grade on Life Cycle of Stars Summary Quiz is lowering your total grade.  You should take/re-take it.  Click here to re-take:  http://tiny.cc/mrwlcossq Life Cycle of Stars Summary Quiz</v>
      </c>
      <c r="AS46" s="6" t="str">
        <f>IF(AI46&lt;$T46,_xlfn.CONCAT("Your grade on ",'Paste Here'!G$1," is lowering your total grade.  You can still do or re-do this assignment.  Click here http://tiny.cc/mrwastrohr to take or re-take ",'Paste Here'!G$1),"")</f>
        <v/>
      </c>
      <c r="AT46" s="6" t="str">
        <f>IF(AJ46&lt;$T46,_xlfn.CONCAT("Your grade on ",'Paste Here'!H$1," is lowering your total grade.  You can still re-do this assignment.  Click here http://tiny.cc/mrw20220208 to take or re-take ",'Paste Here'!H$1),"")</f>
        <v/>
      </c>
      <c r="AU46" s="6" t="str">
        <f>IF(AK46&lt;$T46,_xlfn.CONCAT("Your grade on ",'Paste Here'!I$1," is lowering your total grade.  You can still re-do this assignment.  Click here http://tiny.cc/mrwbbt1 to take or re-take ",'Paste Here'!I$1),"")</f>
        <v/>
      </c>
      <c r="AV46" s="6" t="str">
        <f>IF(AL46&lt;$T46,_xlfn.CONCAT("Your grade on ",'Paste Here'!J$1," is lowering your total grade.  You can still re-do this assignment.  Click here http://tiny.cc/mrwsgq to take or re-take ",'Paste Here'!J$1),"")</f>
        <v/>
      </c>
      <c r="AW46" s="6" t="str">
        <f>IF(AM46&lt;$T46,_xlfn.CONCAT("Your grade on ",'Paste Here'!K$1," is lowering your total grade.  Please turn in any work you have for the Final Project soon!",'Paste Here'!K$1),"")</f>
        <v>Your grade on BBT Review WebQuest Whiteboards is lowering your total grade.  Please turn in any work you have for the Final Project soon!BBT Review WebQuest Whiteboards</v>
      </c>
      <c r="AX46" s="5" t="str">
        <f>'Paste Here'!C$1</f>
        <v>Kepler 1 Assessment</v>
      </c>
      <c r="AY46" s="5" t="str">
        <f>'Paste Here'!D$1</f>
        <v>Kepler's Laws Assessment</v>
      </c>
      <c r="AZ46" s="5" t="str">
        <f>'Paste Here'!E$1</f>
        <v>Sun and Stars Quiz v2</v>
      </c>
      <c r="BA46" s="5" t="str">
        <f>'Paste Here'!F$1</f>
        <v>Life Cycle of Stars Summary Quiz</v>
      </c>
      <c r="BB46" s="5" t="str">
        <f>'Paste Here'!G$1</f>
        <v>HR Diagram Quiz</v>
      </c>
      <c r="BC46" s="10" t="str">
        <f>'Paste Here'!H$1</f>
        <v>Fusion and Structure Quiz</v>
      </c>
      <c r="BD46" s="10" t="str">
        <f>'Paste Here'!I$1</f>
        <v>BBT Quiz 1</v>
      </c>
      <c r="BE46" s="10" t="str">
        <f>'Paste Here'!J$1</f>
        <v>Short Gravity Quiz</v>
      </c>
      <c r="BI46" s="8" t="s">
        <v>280</v>
      </c>
      <c r="BJ46" s="8" t="s">
        <v>281</v>
      </c>
      <c r="BK46" s="8" t="s">
        <v>282</v>
      </c>
      <c r="BL46" s="8" t="s">
        <v>316</v>
      </c>
      <c r="BM46" s="8" t="s">
        <v>319</v>
      </c>
      <c r="BN46" s="8" t="s">
        <v>320</v>
      </c>
    </row>
    <row r="47" spans="1:66" s="5" customFormat="1" x14ac:dyDescent="0.35">
      <c r="A47" s="5" t="str">
        <f>IF(NOT(ISBLANK('Paste Here'!A47)),VLOOKUP('Paste Here'!A47,LOOKUPTABLE,6),"")</f>
        <v/>
      </c>
      <c r="B47" s="5" t="str">
        <f>IF(NOT(ISBLANK('Paste Here'!A47)),VLOOKUP('Paste Here'!A47,LOOKUPTABLE,4),"")</f>
        <v/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BD47" s="10"/>
      <c r="BE47" s="10"/>
      <c r="BI47" s="8"/>
      <c r="BK47" s="8"/>
      <c r="BL47" s="8"/>
    </row>
    <row r="48" spans="1:66" s="5" customFormat="1" x14ac:dyDescent="0.35">
      <c r="A48" s="5" t="str">
        <f>IF(NOT(ISBLANK('Paste Here'!A48)),VLOOKUP('Paste Here'!A48,LOOKUPTABLE,6),"")</f>
        <v/>
      </c>
      <c r="B48" s="5" t="str">
        <f>IF(NOT(ISBLANK('Paste Here'!A48)),VLOOKUP('Paste Here'!A48,LOOKUPTABLE,4),"")</f>
        <v/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BD48" s="10"/>
      <c r="BE48" s="10"/>
      <c r="BI48" s="8"/>
      <c r="BK48" s="8"/>
      <c r="BL48" s="8"/>
    </row>
    <row r="49" spans="1:64" s="5" customFormat="1" x14ac:dyDescent="0.35">
      <c r="A49" s="5" t="str">
        <f>IF(NOT(ISBLANK('Paste Here'!A49)),VLOOKUP('Paste Here'!A49,LOOKUPTABLE,6),"")</f>
        <v/>
      </c>
      <c r="B49" s="5" t="str">
        <f>IF(NOT(ISBLANK('Paste Here'!A49)),VLOOKUP('Paste Here'!A49,LOOKUPTABLE,4),"")</f>
        <v/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BD49" s="10"/>
      <c r="BE49" s="10"/>
      <c r="BI49" s="8"/>
      <c r="BK49" s="8"/>
      <c r="BL49" s="8"/>
    </row>
    <row r="50" spans="1:64" s="5" customFormat="1" x14ac:dyDescent="0.35">
      <c r="A50" s="5" t="str">
        <f>IF(NOT(ISBLANK('Paste Here'!A50)),VLOOKUP('Paste Here'!A50,LOOKUPTABLE,6),"")</f>
        <v/>
      </c>
      <c r="B50" s="5" t="str">
        <f>IF(NOT(ISBLANK('Paste Here'!A50)),VLOOKUP('Paste Here'!A50,LOOKUPTABLE,4),"")</f>
        <v/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BD50" s="10"/>
      <c r="BE50" s="10"/>
      <c r="BI50" s="8"/>
      <c r="BK50" s="8"/>
      <c r="BL50" s="8"/>
    </row>
    <row r="51" spans="1:64" s="5" customFormat="1" x14ac:dyDescent="0.35">
      <c r="A51" s="5" t="str">
        <f>IF(NOT(ISBLANK('Paste Here'!A51)),VLOOKUP('Paste Here'!A51,LOOKUPTABLE,6),"")</f>
        <v/>
      </c>
      <c r="B51" s="5" t="str">
        <f>IF(NOT(ISBLANK('Paste Here'!A51)),VLOOKUP('Paste Here'!A51,LOOKUPTABLE,4),"")</f>
        <v/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BD51" s="10"/>
      <c r="BE51" s="10"/>
      <c r="BI51" s="8"/>
      <c r="BK51" s="8"/>
      <c r="BL51" s="8"/>
    </row>
  </sheetData>
  <phoneticPr fontId="5" type="noConversion"/>
  <hyperlinks>
    <hyperlink ref="BI2" r:id="rId1" xr:uid="{A6EAEA40-C164-46AD-A52C-6AC1A973A004}"/>
    <hyperlink ref="BI3:BI32" r:id="rId2" display="http://tiny.cc/mrw20210507" xr:uid="{1EB9ACD7-F903-43B3-BA19-40D6DFE55715}"/>
    <hyperlink ref="BK2" r:id="rId3" xr:uid="{E0835E38-2EC8-4F28-B5E4-7D71D30AC556}"/>
    <hyperlink ref="BK3:BK32" r:id="rId4" display="http://tiny.cc/mrwastrohr" xr:uid="{3F8FF748-699F-4470-B0D9-CFE515618419}"/>
    <hyperlink ref="BI33" r:id="rId5" xr:uid="{6AC872C2-10C8-491C-B980-B5E1D47ACACC}"/>
    <hyperlink ref="BK33" r:id="rId6" xr:uid="{FE3AA64F-F801-48D4-A2F0-503E7A52B62B}"/>
    <hyperlink ref="BI34" r:id="rId7" xr:uid="{616A505E-F70A-4079-B80C-8A8D1FA3F439}"/>
    <hyperlink ref="BI35" r:id="rId8" xr:uid="{6EEA37F8-45C9-4D71-80DB-932A661BBAA6}"/>
    <hyperlink ref="BI36" r:id="rId9" xr:uid="{AECDD541-7302-42C9-8C36-EEF90FEE900E}"/>
    <hyperlink ref="BI37" r:id="rId10" xr:uid="{50F4EA73-2508-4B5C-8C16-6B1D2CBC3F56}"/>
    <hyperlink ref="BI38" r:id="rId11" xr:uid="{05D71463-E21E-43AE-8EA6-CB45EC2BC5C2}"/>
    <hyperlink ref="BI39" r:id="rId12" xr:uid="{4F7D6FD0-C869-4EE9-9EED-3EC12E543CA5}"/>
    <hyperlink ref="BI40" r:id="rId13" xr:uid="{3AF76C8B-4DC3-41F6-9BB3-46B0E7A3B8DE}"/>
    <hyperlink ref="BI41" r:id="rId14" xr:uid="{4FA462E5-B121-44AD-AF0C-B1999E07C727}"/>
    <hyperlink ref="BI42" r:id="rId15" xr:uid="{6036A479-6ABE-4F57-B329-668D5C441C29}"/>
    <hyperlink ref="BI43" r:id="rId16" xr:uid="{DC2EC1C8-CEDC-487F-A9BD-E0475F8836B3}"/>
    <hyperlink ref="BI44" r:id="rId17" xr:uid="{E4464D3D-F096-4721-9932-62418FD5C9C6}"/>
    <hyperlink ref="BI45" r:id="rId18" xr:uid="{1CC46701-202B-46E2-AD99-D1F5E09E90FD}"/>
    <hyperlink ref="BI46" r:id="rId19" xr:uid="{EB6457C0-5AE1-457B-AF2C-A002CA5F881D}"/>
    <hyperlink ref="BK34" r:id="rId20" xr:uid="{6B885E4B-AFFA-4319-81C2-8B1D3924F616}"/>
    <hyperlink ref="BK35" r:id="rId21" xr:uid="{2E9F925D-CF93-4D65-99E9-361565DC42DF}"/>
    <hyperlink ref="BK36" r:id="rId22" xr:uid="{8BD3397F-0D5F-4BF8-BD1F-CEF7D6DB2890}"/>
    <hyperlink ref="BK37" r:id="rId23" xr:uid="{B99689E8-04A2-4F64-B7CE-273814E60398}"/>
    <hyperlink ref="BK38" r:id="rId24" xr:uid="{99C4F9C5-0E6A-48B3-B4D2-689B02DBF3AF}"/>
    <hyperlink ref="BK39" r:id="rId25" xr:uid="{197737B0-70CA-4DA8-9BF2-5E31DF9D06FC}"/>
    <hyperlink ref="BK40" r:id="rId26" xr:uid="{AD93B43A-731D-4192-BEEE-AB9D32A6035D}"/>
    <hyperlink ref="BK41" r:id="rId27" xr:uid="{296936A3-D04B-4DB5-9179-7FFDD98B31A0}"/>
    <hyperlink ref="BK42" r:id="rId28" xr:uid="{908319A2-6137-4F1F-BF8B-A9A8E4A6EE39}"/>
    <hyperlink ref="BK43" r:id="rId29" xr:uid="{11FE98B5-C1C7-48B5-884B-0B01AA4AEB5B}"/>
    <hyperlink ref="BK44" r:id="rId30" xr:uid="{11B3A43A-E8F0-4D41-B495-AD9D3B21A859}"/>
    <hyperlink ref="BK45" r:id="rId31" xr:uid="{C13373D2-A383-41DD-AA8B-E25EF9268DDF}"/>
    <hyperlink ref="BK46" r:id="rId32" xr:uid="{89C84CC7-9A4D-48C5-A981-C9FCE1E2F172}"/>
    <hyperlink ref="BJ2" r:id="rId33" xr:uid="{A1E27CBE-B330-453F-9717-DD82AD9FD609}"/>
    <hyperlink ref="BJ3:BJ46" r:id="rId34" display="http://tiny.cc/lcossq" xr:uid="{75F2704D-CDDF-4296-859F-88295113A895}"/>
    <hyperlink ref="BL2" r:id="rId35" xr:uid="{8C420C5E-BDAD-439A-BAF1-AC6B8B7F8E13}"/>
    <hyperlink ref="BL3:BL46" r:id="rId36" display="http://tiny.cc/mrw20220208" xr:uid="{287C6D05-A4DC-4E49-A554-47AF21AFDFB2}"/>
    <hyperlink ref="BM2" r:id="rId37" xr:uid="{4206D3F6-6E76-4CC6-BDD4-CBA9DEB57372}"/>
    <hyperlink ref="BN2" r:id="rId38" xr:uid="{344995AD-445C-4573-B416-37EC14236F14}"/>
    <hyperlink ref="BM3" r:id="rId39" xr:uid="{185B9B32-D4EF-4FD3-8E3B-A8CC7A54C028}"/>
    <hyperlink ref="BM4" r:id="rId40" xr:uid="{4582DA00-B716-4B19-B5EC-C3EC96FEED83}"/>
    <hyperlink ref="BM5" r:id="rId41" xr:uid="{122FD404-CDF0-4968-9D36-D891E6C0836E}"/>
    <hyperlink ref="BM6" r:id="rId42" xr:uid="{E6068AAB-6570-4CF6-AFD6-4FF2E3C66BCF}"/>
    <hyperlink ref="BM7" r:id="rId43" xr:uid="{26EAC584-5610-456A-9166-61A65608865D}"/>
    <hyperlink ref="BM8" r:id="rId44" xr:uid="{B73FE0B4-46A4-4161-8640-CBABA3D203E6}"/>
    <hyperlink ref="BM9" r:id="rId45" xr:uid="{BBF38C15-D715-4EEA-AF32-E47C9BAD58CC}"/>
    <hyperlink ref="BM10" r:id="rId46" xr:uid="{4E369469-DED5-4A65-8052-B2C415F1A212}"/>
    <hyperlink ref="BM11" r:id="rId47" xr:uid="{E3720E61-45B4-496C-AB59-0095622BA329}"/>
    <hyperlink ref="BM12" r:id="rId48" xr:uid="{F0CFFDE6-77C4-46DD-AF66-DDA05B79ACE0}"/>
    <hyperlink ref="BM13" r:id="rId49" xr:uid="{28C2022D-F56F-4259-8D00-4ADCDDC14EAB}"/>
    <hyperlink ref="BM14" r:id="rId50" xr:uid="{69763B6A-0B66-42FB-9D78-517B82CA10F5}"/>
    <hyperlink ref="BM15" r:id="rId51" xr:uid="{39D04B0C-0833-4D6C-AFDF-926530C528C9}"/>
    <hyperlink ref="BM16" r:id="rId52" xr:uid="{4F5C320F-807B-472D-B56F-95B42043CD06}"/>
    <hyperlink ref="BM17" r:id="rId53" xr:uid="{60420FFD-0427-4ADC-A0FD-6B1888AB86F2}"/>
    <hyperlink ref="BM18" r:id="rId54" xr:uid="{126A6049-B897-4761-B9D5-63594FBC7773}"/>
    <hyperlink ref="BM19" r:id="rId55" xr:uid="{05E92ECC-2A71-4D08-9C22-9494AFC4B5DD}"/>
    <hyperlink ref="BM20" r:id="rId56" xr:uid="{DF56D1D4-3DB8-4FFC-BFA1-94D2A84EB40F}"/>
    <hyperlink ref="BM21" r:id="rId57" xr:uid="{939C5C85-7C19-47EF-BBA4-DCA595289BB3}"/>
    <hyperlink ref="BM22" r:id="rId58" xr:uid="{04F38661-CA93-4933-824A-0DF942923AB7}"/>
    <hyperlink ref="BM23" r:id="rId59" xr:uid="{9F1AE4DE-87BD-41BB-B36F-DE200C60913B}"/>
    <hyperlink ref="BM24" r:id="rId60" xr:uid="{EFAB91CE-94C0-4CF3-8AB0-40CFDB9F0E8D}"/>
    <hyperlink ref="BM25" r:id="rId61" xr:uid="{79627700-F556-498E-B032-068E77BE7C0D}"/>
    <hyperlink ref="BM26" r:id="rId62" xr:uid="{8E62DC8B-0748-4170-9079-78191B25A4F1}"/>
    <hyperlink ref="BM27" r:id="rId63" xr:uid="{246ACB62-6F95-403E-91EA-A630DF5BD5ED}"/>
    <hyperlink ref="BM28" r:id="rId64" xr:uid="{0E4A2E3A-4312-4EF8-ADBB-8F05D68E9F0A}"/>
    <hyperlink ref="BM29" r:id="rId65" xr:uid="{332CF7AA-5E0F-44FB-B9B8-CB3406903F57}"/>
    <hyperlink ref="BM30" r:id="rId66" xr:uid="{BF9B0AE6-11E0-43C4-A692-0C8F6BF3F8D1}"/>
    <hyperlink ref="BM31" r:id="rId67" xr:uid="{FAA0601A-40E7-4C96-AB52-9B66758F68E4}"/>
    <hyperlink ref="BM32" r:id="rId68" xr:uid="{DD51198E-4848-482F-9B90-13D5A120728F}"/>
    <hyperlink ref="BM33" r:id="rId69" xr:uid="{60E12D88-6E09-4F17-BA3A-E5051072DA32}"/>
    <hyperlink ref="BM34" r:id="rId70" xr:uid="{F8BE0E2C-58D4-455C-854F-F491E5211860}"/>
    <hyperlink ref="BM35" r:id="rId71" xr:uid="{965A8EB0-E193-4D49-BC78-7D69A6D7D193}"/>
    <hyperlink ref="BM36" r:id="rId72" xr:uid="{AF4E931D-E862-49C8-A53B-506A262661C6}"/>
    <hyperlink ref="BM37" r:id="rId73" xr:uid="{91AA2177-33C2-425D-BE51-7DA8F0402324}"/>
    <hyperlink ref="BM38" r:id="rId74" xr:uid="{E3C0A9CB-F78E-4A31-AB4A-2EBED2ED9C75}"/>
    <hyperlink ref="BM39" r:id="rId75" xr:uid="{88F70816-9CB7-4BD6-9EB8-6CFAA0A0EE59}"/>
    <hyperlink ref="BM40" r:id="rId76" xr:uid="{F3DA00E0-3F8A-43E9-BA87-308D0FC7C4C9}"/>
    <hyperlink ref="BM41" r:id="rId77" xr:uid="{82CA1E5E-7EB7-41F3-A07E-955373DA53BB}"/>
    <hyperlink ref="BM42" r:id="rId78" xr:uid="{644DB009-8783-4D47-89AA-38E3E73BB51C}"/>
    <hyperlink ref="BM43" r:id="rId79" xr:uid="{DA8EE449-B342-4B56-B572-64464F7D3CF4}"/>
    <hyperlink ref="BM44" r:id="rId80" xr:uid="{CF6CF67C-87E2-47D3-A5DD-F5BC00579750}"/>
    <hyperlink ref="BM45" r:id="rId81" xr:uid="{4CB7B4CE-F6A8-45CF-BB48-2C1612BD9D43}"/>
    <hyperlink ref="BM46" r:id="rId82" xr:uid="{8DDFB00E-F564-400D-AD59-33303F730CE6}"/>
    <hyperlink ref="BN3" r:id="rId83" xr:uid="{6CC3B11B-58CA-4794-8F35-14F7179D7BA2}"/>
    <hyperlink ref="BN4" r:id="rId84" xr:uid="{4D6EA186-EF6E-41D4-807A-3A2BF66F4134}"/>
    <hyperlink ref="BN5" r:id="rId85" xr:uid="{5E27DEEF-1F96-4D26-B369-6002178B814A}"/>
    <hyperlink ref="BN6" r:id="rId86" xr:uid="{E36CB57C-4F5C-4F2B-8C28-F7AE64D74D22}"/>
    <hyperlink ref="BN7" r:id="rId87" xr:uid="{01990F74-EA8E-43C9-BB08-920674E71477}"/>
    <hyperlink ref="BN8" r:id="rId88" xr:uid="{1E45B770-C691-4081-B0F8-8296C82DF1F1}"/>
    <hyperlink ref="BN9" r:id="rId89" xr:uid="{9D5D4939-A2D4-4039-AB01-D17C0A0919CB}"/>
    <hyperlink ref="BN10" r:id="rId90" xr:uid="{BF1439D0-5E75-43BC-BC6C-4C763308CAD9}"/>
    <hyperlink ref="BN11" r:id="rId91" xr:uid="{57C52031-FB53-4D85-B898-1A9B9C147C84}"/>
    <hyperlink ref="BN12" r:id="rId92" xr:uid="{825E3E35-79C4-4A7A-8632-1401BBD52D0A}"/>
    <hyperlink ref="BN13" r:id="rId93" xr:uid="{76E24330-EB98-49C8-81E1-CE45561F517E}"/>
    <hyperlink ref="BN14" r:id="rId94" xr:uid="{5273F56A-3D33-4095-A0E0-FFDCD3320849}"/>
    <hyperlink ref="BN15" r:id="rId95" xr:uid="{E0D2C68C-736B-4419-AD5A-335549E45137}"/>
    <hyperlink ref="BN16" r:id="rId96" xr:uid="{42540831-5A50-4D84-B4EA-D014097E3D07}"/>
    <hyperlink ref="BN17" r:id="rId97" xr:uid="{53573E9F-0F53-4212-B626-5A365AE1DAB4}"/>
    <hyperlink ref="BN18" r:id="rId98" xr:uid="{33A14107-77B4-4F99-B19C-6861AFDDD287}"/>
    <hyperlink ref="BN19" r:id="rId99" xr:uid="{C87D0F2E-8FC2-477C-87B9-655106347B4F}"/>
    <hyperlink ref="BN20" r:id="rId100" xr:uid="{F7189FB3-4174-41E9-9FE6-156568341779}"/>
    <hyperlink ref="BN21" r:id="rId101" xr:uid="{E049F461-0799-4659-BCD7-BC87DFF8489D}"/>
    <hyperlink ref="BN22" r:id="rId102" xr:uid="{AFF57924-98F3-4A25-B0B1-5F9AB904D5DC}"/>
    <hyperlink ref="BN23" r:id="rId103" xr:uid="{7EB36C99-586D-467D-A046-6D4A4921F6B9}"/>
    <hyperlink ref="BN24" r:id="rId104" xr:uid="{144F9B96-930E-48EE-9878-0BF44FE9BB50}"/>
    <hyperlink ref="BN25" r:id="rId105" xr:uid="{AC9D3FF9-74EF-4B35-BE3A-7DAA90A821AF}"/>
    <hyperlink ref="BN26" r:id="rId106" xr:uid="{58032CA7-0DC6-4954-B8EE-89527F7A4B01}"/>
    <hyperlink ref="BN27" r:id="rId107" xr:uid="{00197D55-6C1E-43AB-9946-F74942181948}"/>
    <hyperlink ref="BN28" r:id="rId108" xr:uid="{AC938D31-22B9-4B34-8943-151730673F1D}"/>
    <hyperlink ref="BN29" r:id="rId109" xr:uid="{5D377630-318D-4D70-A4FC-DBDD5C7EC052}"/>
    <hyperlink ref="BN30" r:id="rId110" xr:uid="{DD705AEB-9EDC-4BE5-874F-6FE14F15F8DF}"/>
    <hyperlink ref="BN31" r:id="rId111" xr:uid="{0305F3CC-D369-4112-8677-9B65D0BB5962}"/>
    <hyperlink ref="BN32" r:id="rId112" xr:uid="{DF7A2A11-6A1E-4DBD-9D7D-684B91E74A4E}"/>
    <hyperlink ref="BN33" r:id="rId113" xr:uid="{53C50507-D12E-437D-8349-6DEEB3A89C90}"/>
    <hyperlink ref="BN34" r:id="rId114" xr:uid="{B8497FDA-50EF-4AF5-852C-A49CB33364C0}"/>
    <hyperlink ref="BN35" r:id="rId115" xr:uid="{2630A2A9-51AD-466F-93A6-63C2A0F9C7ED}"/>
    <hyperlink ref="BN36" r:id="rId116" xr:uid="{713B2DEB-19C9-40AF-84E4-CCE14E6BCCD4}"/>
    <hyperlink ref="BN37" r:id="rId117" xr:uid="{6435477C-8CEE-486C-89FA-CA62686AB1AE}"/>
    <hyperlink ref="BN38" r:id="rId118" xr:uid="{9B533038-7B6F-4DB2-A545-5E8202BB7CC6}"/>
    <hyperlink ref="BN39" r:id="rId119" xr:uid="{F93DA568-27A0-415E-AB23-CA7A26F6AC55}"/>
    <hyperlink ref="BN40" r:id="rId120" xr:uid="{4D8DB7B0-1820-402E-8E29-590D39EDBF11}"/>
    <hyperlink ref="BN41" r:id="rId121" xr:uid="{452EDF01-635A-4E62-B81D-C0FA2A0AA721}"/>
    <hyperlink ref="BN42" r:id="rId122" xr:uid="{686180CC-855F-4DD9-ADDC-3BEDECD4A04A}"/>
    <hyperlink ref="BN43" r:id="rId123" xr:uid="{ADBC9302-68DB-499C-9B99-A73B409D5C94}"/>
    <hyperlink ref="BN44" r:id="rId124" xr:uid="{9793CE04-B6CA-4D06-96B7-55BFE0829AEA}"/>
    <hyperlink ref="BN45" r:id="rId125" xr:uid="{F48876DF-669B-4A9A-9B80-46914A952EFE}"/>
    <hyperlink ref="BN46" r:id="rId126" xr:uid="{312B6913-48D2-4374-ADDC-CFBA7F4A8C41}"/>
  </hyperlinks>
  <pageMargins left="0.7" right="0.7" top="0.75" bottom="0.75" header="0.3" footer="0.3"/>
  <pageSetup orientation="portrait" horizontalDpi="0" verticalDpi="0" r:id="rId1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9ED-CABD-44BD-82AC-93EEBB237C98}">
  <dimension ref="A1:G77"/>
  <sheetViews>
    <sheetView topLeftCell="A31" workbookViewId="0">
      <selection activeCell="E3" sqref="E3"/>
    </sheetView>
  </sheetViews>
  <sheetFormatPr defaultColWidth="19" defaultRowHeight="14.5" x14ac:dyDescent="0.35"/>
  <cols>
    <col min="4" max="4" width="34.453125" customWidth="1"/>
    <col min="5" max="5" width="33.26953125" customWidth="1"/>
  </cols>
  <sheetData>
    <row r="1" spans="1:7" x14ac:dyDescent="0.3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232</v>
      </c>
    </row>
    <row r="2" spans="1:7" x14ac:dyDescent="0.35">
      <c r="A2" s="1">
        <v>12345</v>
      </c>
      <c r="B2" s="1">
        <v>11</v>
      </c>
      <c r="C2" s="1" t="s">
        <v>287</v>
      </c>
      <c r="D2" s="2" t="str">
        <f t="shared" ref="D2:D34" si="0">_xlfn.CONCAT(C2,"@students.psd1.org")</f>
        <v>jweisenfeldtest@students.psd1.org</v>
      </c>
      <c r="E2" s="1" t="s">
        <v>288</v>
      </c>
      <c r="F2" t="s">
        <v>289</v>
      </c>
    </row>
    <row r="3" spans="1:7" s="5" customFormat="1" x14ac:dyDescent="0.35">
      <c r="A3" s="1">
        <v>16460</v>
      </c>
      <c r="B3" s="1">
        <v>11</v>
      </c>
      <c r="C3" s="1" t="s">
        <v>27</v>
      </c>
      <c r="D3" s="2" t="str">
        <f t="shared" ref="D3" si="1">_xlfn.CONCAT(C3,"@students.psd1.org")</f>
        <v>meidi256@students.psd1.org</v>
      </c>
      <c r="E3" s="1" t="s">
        <v>79</v>
      </c>
      <c r="F3" s="5" t="s">
        <v>80</v>
      </c>
    </row>
    <row r="4" spans="1:7" x14ac:dyDescent="0.35">
      <c r="A4" s="1">
        <v>20889</v>
      </c>
      <c r="B4" s="1">
        <v>9</v>
      </c>
      <c r="C4" s="1" t="s">
        <v>116</v>
      </c>
      <c r="D4" s="2" t="str">
        <f t="shared" si="0"/>
        <v>ivan234@students.psd1.org</v>
      </c>
      <c r="E4" s="1" t="s">
        <v>148</v>
      </c>
      <c r="F4" t="s">
        <v>149</v>
      </c>
    </row>
    <row r="5" spans="1:7" x14ac:dyDescent="0.35">
      <c r="A5" s="1">
        <v>24736</v>
      </c>
      <c r="B5" s="1">
        <v>10</v>
      </c>
      <c r="C5" s="1" t="s">
        <v>32</v>
      </c>
      <c r="D5" s="2" t="str">
        <f t="shared" si="0"/>
        <v>ulises697@students.psd1.org</v>
      </c>
      <c r="E5" s="1" t="s">
        <v>89</v>
      </c>
      <c r="F5" t="s">
        <v>90</v>
      </c>
    </row>
    <row r="6" spans="1:7" x14ac:dyDescent="0.35">
      <c r="A6" s="1">
        <v>24789</v>
      </c>
      <c r="B6" s="1">
        <v>10</v>
      </c>
      <c r="C6" s="1" t="s">
        <v>194</v>
      </c>
      <c r="D6" s="2" t="str">
        <f t="shared" si="0"/>
        <v>sebastian400@students.psd1.org</v>
      </c>
      <c r="E6" s="1" t="s">
        <v>195</v>
      </c>
      <c r="F6" t="s">
        <v>196</v>
      </c>
    </row>
    <row r="7" spans="1:7" x14ac:dyDescent="0.35">
      <c r="A7" s="1">
        <v>25772</v>
      </c>
      <c r="B7" s="1">
        <v>12</v>
      </c>
      <c r="C7" s="1" t="s">
        <v>26</v>
      </c>
      <c r="D7" s="2" t="str">
        <f t="shared" si="0"/>
        <v>caleb170@students.psd1.org</v>
      </c>
      <c r="E7" s="1" t="s">
        <v>77</v>
      </c>
      <c r="F7" t="s">
        <v>78</v>
      </c>
    </row>
    <row r="8" spans="1:7" x14ac:dyDescent="0.35">
      <c r="A8" s="1">
        <v>25820</v>
      </c>
      <c r="B8" s="1">
        <v>12</v>
      </c>
      <c r="C8" s="1" t="s">
        <v>105</v>
      </c>
      <c r="D8" s="2" t="str">
        <f t="shared" si="0"/>
        <v>dhamar719@students.psd1.org</v>
      </c>
      <c r="E8" s="1" t="s">
        <v>127</v>
      </c>
      <c r="F8" t="s">
        <v>128</v>
      </c>
    </row>
    <row r="9" spans="1:7" x14ac:dyDescent="0.35">
      <c r="A9" s="1">
        <v>25923</v>
      </c>
      <c r="B9" s="1">
        <v>12</v>
      </c>
      <c r="C9" s="1" t="s">
        <v>33</v>
      </c>
      <c r="D9" s="2" t="str">
        <f t="shared" si="0"/>
        <v>jasmine836@students.psd1.org</v>
      </c>
      <c r="E9" s="1" t="s">
        <v>91</v>
      </c>
      <c r="F9" t="s">
        <v>92</v>
      </c>
    </row>
    <row r="10" spans="1:7" x14ac:dyDescent="0.35">
      <c r="A10" s="1">
        <v>26062</v>
      </c>
      <c r="B10" s="1">
        <v>11</v>
      </c>
      <c r="C10" s="1" t="s">
        <v>24</v>
      </c>
      <c r="D10" s="2" t="str">
        <f t="shared" si="0"/>
        <v>killian015@students.psd1.org</v>
      </c>
      <c r="E10" s="1" t="s">
        <v>73</v>
      </c>
      <c r="F10" t="s">
        <v>74</v>
      </c>
    </row>
    <row r="11" spans="1:7" x14ac:dyDescent="0.35">
      <c r="A11" s="1">
        <v>26271</v>
      </c>
      <c r="B11" s="1">
        <v>12</v>
      </c>
      <c r="C11" s="1" t="s">
        <v>35</v>
      </c>
      <c r="D11" s="2" t="str">
        <f t="shared" si="0"/>
        <v>anthony011@students.psd1.org</v>
      </c>
      <c r="E11" s="1" t="s">
        <v>95</v>
      </c>
      <c r="F11" t="s">
        <v>96</v>
      </c>
    </row>
    <row r="12" spans="1:7" x14ac:dyDescent="0.35">
      <c r="A12" s="1">
        <v>26353</v>
      </c>
      <c r="B12" s="1">
        <v>12</v>
      </c>
      <c r="C12" s="1" t="s">
        <v>215</v>
      </c>
      <c r="D12" s="2" t="str">
        <f t="shared" si="0"/>
        <v>jose381@students.psd1.org</v>
      </c>
      <c r="E12" s="1" t="s">
        <v>163</v>
      </c>
      <c r="F12" t="s">
        <v>216</v>
      </c>
    </row>
    <row r="13" spans="1:7" x14ac:dyDescent="0.35">
      <c r="A13" s="1">
        <v>26966</v>
      </c>
      <c r="B13" s="1">
        <v>12</v>
      </c>
      <c r="C13" s="1" t="s">
        <v>107</v>
      </c>
      <c r="D13" s="2" t="str">
        <f t="shared" si="0"/>
        <v>jose866@students.psd1.org</v>
      </c>
      <c r="E13" s="1" t="s">
        <v>131</v>
      </c>
      <c r="F13" t="s">
        <v>132</v>
      </c>
    </row>
    <row r="14" spans="1:7" x14ac:dyDescent="0.35">
      <c r="A14" s="1">
        <v>27064</v>
      </c>
      <c r="B14" s="1">
        <v>12</v>
      </c>
      <c r="C14" s="1" t="s">
        <v>109</v>
      </c>
      <c r="D14" s="2" t="str">
        <f t="shared" si="0"/>
        <v>jonathan161@students.psd1.org</v>
      </c>
      <c r="E14" s="1" t="s">
        <v>135</v>
      </c>
      <c r="F14" t="s">
        <v>136</v>
      </c>
    </row>
    <row r="15" spans="1:7" x14ac:dyDescent="0.35">
      <c r="A15" s="1">
        <v>27068</v>
      </c>
      <c r="B15" s="1">
        <v>12</v>
      </c>
      <c r="C15" s="1" t="s">
        <v>124</v>
      </c>
      <c r="D15" s="2" t="str">
        <f t="shared" si="0"/>
        <v>viviana285@students.psd1.org</v>
      </c>
      <c r="E15" s="1" t="s">
        <v>163</v>
      </c>
      <c r="F15" t="s">
        <v>164</v>
      </c>
    </row>
    <row r="16" spans="1:7" x14ac:dyDescent="0.35">
      <c r="A16" s="1">
        <v>27168</v>
      </c>
      <c r="B16" s="1">
        <v>12</v>
      </c>
      <c r="C16" s="1" t="s">
        <v>30</v>
      </c>
      <c r="D16" s="2" t="str">
        <f t="shared" si="0"/>
        <v>alex222@students.psd1.org</v>
      </c>
      <c r="E16" s="1" t="s">
        <v>85</v>
      </c>
      <c r="F16" t="s">
        <v>86</v>
      </c>
    </row>
    <row r="17" spans="1:6" x14ac:dyDescent="0.35">
      <c r="A17" s="1">
        <v>27182</v>
      </c>
      <c r="B17" s="1">
        <v>12</v>
      </c>
      <c r="C17" s="1" t="s">
        <v>175</v>
      </c>
      <c r="D17" s="2" t="str">
        <f t="shared" si="0"/>
        <v>bryan834@students.psd1.org</v>
      </c>
      <c r="E17" s="1" t="s">
        <v>176</v>
      </c>
      <c r="F17" t="s">
        <v>177</v>
      </c>
    </row>
    <row r="18" spans="1:6" x14ac:dyDescent="0.35">
      <c r="A18" s="1">
        <v>28115</v>
      </c>
      <c r="B18" s="1">
        <v>12</v>
      </c>
      <c r="C18" s="1" t="s">
        <v>209</v>
      </c>
      <c r="D18" s="2" t="str">
        <f t="shared" si="0"/>
        <v>david401@students.psd1.org</v>
      </c>
      <c r="E18" s="1" t="s">
        <v>210</v>
      </c>
      <c r="F18" t="s">
        <v>211</v>
      </c>
    </row>
    <row r="19" spans="1:6" x14ac:dyDescent="0.35">
      <c r="A19" s="1">
        <v>28485</v>
      </c>
      <c r="B19" s="1">
        <v>10</v>
      </c>
      <c r="C19" s="1" t="s">
        <v>22</v>
      </c>
      <c r="D19" s="2" t="str">
        <f t="shared" si="0"/>
        <v>gilbert530@students.psd1.org</v>
      </c>
      <c r="E19" s="1" t="s">
        <v>69</v>
      </c>
      <c r="F19" t="s">
        <v>70</v>
      </c>
    </row>
    <row r="20" spans="1:6" x14ac:dyDescent="0.35">
      <c r="A20" s="1">
        <v>28647</v>
      </c>
      <c r="B20" s="1">
        <v>11</v>
      </c>
      <c r="C20" s="1" t="s">
        <v>189</v>
      </c>
      <c r="D20" s="2" t="str">
        <f t="shared" si="0"/>
        <v>america945@students.psd1.org</v>
      </c>
      <c r="E20" s="1" t="s">
        <v>190</v>
      </c>
      <c r="F20" t="s">
        <v>191</v>
      </c>
    </row>
    <row r="21" spans="1:6" x14ac:dyDescent="0.35">
      <c r="A21" s="1">
        <v>28755</v>
      </c>
      <c r="B21" s="1">
        <v>11</v>
      </c>
      <c r="C21" s="1" t="s">
        <v>121</v>
      </c>
      <c r="D21" s="2" t="str">
        <f t="shared" si="0"/>
        <v>yair568@students.psd1.org</v>
      </c>
      <c r="E21" s="1" t="s">
        <v>157</v>
      </c>
      <c r="F21" t="s">
        <v>158</v>
      </c>
    </row>
    <row r="22" spans="1:6" x14ac:dyDescent="0.35">
      <c r="A22" s="1">
        <v>28771</v>
      </c>
      <c r="B22" s="1">
        <v>11</v>
      </c>
      <c r="C22" s="1" t="s">
        <v>122</v>
      </c>
      <c r="D22" s="2" t="str">
        <f t="shared" si="0"/>
        <v>cresencio740@students.psd1.org</v>
      </c>
      <c r="E22" s="1" t="s">
        <v>159</v>
      </c>
      <c r="F22" t="s">
        <v>160</v>
      </c>
    </row>
    <row r="23" spans="1:6" x14ac:dyDescent="0.35">
      <c r="A23" s="1">
        <v>28803</v>
      </c>
      <c r="B23" s="1">
        <v>11</v>
      </c>
      <c r="C23" s="1" t="s">
        <v>187</v>
      </c>
      <c r="D23" s="2" t="str">
        <f t="shared" si="0"/>
        <v>leslie008@students.psd1.org</v>
      </c>
      <c r="E23" s="1" t="s">
        <v>142</v>
      </c>
      <c r="F23" t="s">
        <v>188</v>
      </c>
    </row>
    <row r="24" spans="1:6" x14ac:dyDescent="0.35">
      <c r="A24" s="1">
        <v>28853</v>
      </c>
      <c r="B24" s="1">
        <v>11</v>
      </c>
      <c r="C24" s="1" t="s">
        <v>34</v>
      </c>
      <c r="D24" s="2" t="str">
        <f t="shared" si="0"/>
        <v>alexa809@students.psd1.org</v>
      </c>
      <c r="E24" s="1" t="s">
        <v>93</v>
      </c>
      <c r="F24" t="s">
        <v>94</v>
      </c>
    </row>
    <row r="25" spans="1:6" x14ac:dyDescent="0.35">
      <c r="A25" s="1">
        <v>28867</v>
      </c>
      <c r="B25" s="1">
        <v>11</v>
      </c>
      <c r="C25" s="1" t="s">
        <v>226</v>
      </c>
      <c r="D25" s="2" t="str">
        <f t="shared" si="0"/>
        <v>eliana532@students.psd1.org</v>
      </c>
      <c r="E25" s="1" t="s">
        <v>227</v>
      </c>
      <c r="F25" t="s">
        <v>228</v>
      </c>
    </row>
    <row r="26" spans="1:6" x14ac:dyDescent="0.35">
      <c r="A26" s="1">
        <v>28871</v>
      </c>
      <c r="B26" s="1">
        <v>11</v>
      </c>
      <c r="C26" s="1" t="s">
        <v>229</v>
      </c>
      <c r="D26" s="2" t="str">
        <f t="shared" si="0"/>
        <v>benjamin409@students.psd1.org</v>
      </c>
      <c r="E26" s="1" t="s">
        <v>230</v>
      </c>
      <c r="F26" t="s">
        <v>231</v>
      </c>
    </row>
    <row r="27" spans="1:6" x14ac:dyDescent="0.35">
      <c r="A27" s="1">
        <v>29030</v>
      </c>
      <c r="B27" s="1">
        <v>11</v>
      </c>
      <c r="C27" s="1" t="s">
        <v>16</v>
      </c>
      <c r="D27" s="2" t="str">
        <f t="shared" si="0"/>
        <v>pricila449@students.psd1.org</v>
      </c>
      <c r="E27" s="1" t="s">
        <v>57</v>
      </c>
      <c r="F27" t="s">
        <v>58</v>
      </c>
    </row>
    <row r="28" spans="1:6" x14ac:dyDescent="0.35">
      <c r="A28" s="1">
        <v>29765</v>
      </c>
      <c r="B28" s="1">
        <v>11</v>
      </c>
      <c r="C28" s="1" t="s">
        <v>11</v>
      </c>
      <c r="D28" s="2" t="str">
        <f t="shared" si="0"/>
        <v>melanie286@students.psd1.org</v>
      </c>
      <c r="E28" s="1" t="s">
        <v>47</v>
      </c>
      <c r="F28" t="s">
        <v>48</v>
      </c>
    </row>
    <row r="29" spans="1:6" x14ac:dyDescent="0.35">
      <c r="A29" s="1">
        <v>30164</v>
      </c>
      <c r="B29" s="1">
        <v>11</v>
      </c>
      <c r="C29" s="1" t="s">
        <v>169</v>
      </c>
      <c r="D29" s="2" t="str">
        <f t="shared" si="0"/>
        <v>javier797@students.psd1.org</v>
      </c>
      <c r="E29" s="1" t="s">
        <v>170</v>
      </c>
      <c r="F29" t="s">
        <v>171</v>
      </c>
    </row>
    <row r="30" spans="1:6" x14ac:dyDescent="0.35">
      <c r="A30" s="1">
        <v>30727</v>
      </c>
      <c r="B30" s="1">
        <v>11</v>
      </c>
      <c r="C30" s="1" t="s">
        <v>184</v>
      </c>
      <c r="D30" s="2" t="str">
        <f t="shared" si="0"/>
        <v>gissel962@students.psd1.org</v>
      </c>
      <c r="E30" s="1" t="s">
        <v>185</v>
      </c>
      <c r="F30" t="s">
        <v>186</v>
      </c>
    </row>
    <row r="31" spans="1:6" x14ac:dyDescent="0.35">
      <c r="A31" s="1">
        <v>31304</v>
      </c>
      <c r="B31" s="1">
        <v>10</v>
      </c>
      <c r="C31" s="1" t="s">
        <v>8</v>
      </c>
      <c r="D31" s="2" t="str">
        <f t="shared" si="0"/>
        <v>litzy414@students.psd1.org</v>
      </c>
      <c r="E31" s="1" t="s">
        <v>41</v>
      </c>
      <c r="F31" t="s">
        <v>42</v>
      </c>
    </row>
    <row r="32" spans="1:6" x14ac:dyDescent="0.35">
      <c r="A32" s="1">
        <v>31307</v>
      </c>
      <c r="B32" s="1">
        <v>10</v>
      </c>
      <c r="C32" s="1" t="s">
        <v>36</v>
      </c>
      <c r="D32" s="2" t="str">
        <f t="shared" si="0"/>
        <v>yizel309@students.psd1.org</v>
      </c>
      <c r="E32" s="1" t="s">
        <v>97</v>
      </c>
      <c r="F32" t="s">
        <v>98</v>
      </c>
    </row>
    <row r="33" spans="1:6" x14ac:dyDescent="0.35">
      <c r="A33" s="1">
        <v>31480</v>
      </c>
      <c r="B33" s="1">
        <v>10</v>
      </c>
      <c r="C33" s="1" t="s">
        <v>114</v>
      </c>
      <c r="D33" s="2" t="str">
        <f t="shared" si="0"/>
        <v>brianna089@students.psd1.org</v>
      </c>
      <c r="E33" s="1" t="s">
        <v>144</v>
      </c>
      <c r="F33" t="s">
        <v>145</v>
      </c>
    </row>
    <row r="34" spans="1:6" x14ac:dyDescent="0.35">
      <c r="A34" s="1">
        <v>31515</v>
      </c>
      <c r="B34" s="1">
        <v>10</v>
      </c>
      <c r="C34" s="1" t="s">
        <v>203</v>
      </c>
      <c r="D34" s="2" t="str">
        <f t="shared" si="0"/>
        <v>pablo257@students.psd1.org</v>
      </c>
      <c r="E34" s="1" t="s">
        <v>204</v>
      </c>
      <c r="F34" t="s">
        <v>205</v>
      </c>
    </row>
    <row r="35" spans="1:6" x14ac:dyDescent="0.35">
      <c r="A35" s="1">
        <v>31615</v>
      </c>
      <c r="B35" s="1">
        <v>10</v>
      </c>
      <c r="C35" s="1" t="s">
        <v>18</v>
      </c>
      <c r="D35" s="2" t="str">
        <f t="shared" ref="D35:D66" si="2">_xlfn.CONCAT(C35,"@students.psd1.org")</f>
        <v>nemecio118@students.psd1.org</v>
      </c>
      <c r="E35" s="1" t="s">
        <v>61</v>
      </c>
      <c r="F35" t="s">
        <v>62</v>
      </c>
    </row>
    <row r="36" spans="1:6" x14ac:dyDescent="0.35">
      <c r="A36" s="1">
        <v>31695</v>
      </c>
      <c r="B36" s="1">
        <v>10</v>
      </c>
      <c r="C36" s="1" t="s">
        <v>19</v>
      </c>
      <c r="D36" s="2" t="str">
        <f t="shared" si="2"/>
        <v>emmanuel923@students.psd1.org</v>
      </c>
      <c r="E36" s="1" t="s">
        <v>63</v>
      </c>
      <c r="F36" t="s">
        <v>64</v>
      </c>
    </row>
    <row r="37" spans="1:6" x14ac:dyDescent="0.35">
      <c r="A37" s="1">
        <v>31720</v>
      </c>
      <c r="B37" s="1">
        <v>10</v>
      </c>
      <c r="C37" s="1" t="s">
        <v>13</v>
      </c>
      <c r="D37" s="2" t="str">
        <f t="shared" si="2"/>
        <v>jorge640@students.psd1.org</v>
      </c>
      <c r="E37" s="1" t="s">
        <v>51</v>
      </c>
      <c r="F37" t="s">
        <v>52</v>
      </c>
    </row>
    <row r="38" spans="1:6" x14ac:dyDescent="0.35">
      <c r="A38" s="1">
        <v>31766</v>
      </c>
      <c r="B38" s="1">
        <v>10</v>
      </c>
      <c r="C38" s="1" t="s">
        <v>178</v>
      </c>
      <c r="D38" s="2" t="str">
        <f t="shared" si="2"/>
        <v>matthew564@students.psd1.org</v>
      </c>
      <c r="E38" s="1" t="s">
        <v>179</v>
      </c>
      <c r="F38" t="s">
        <v>180</v>
      </c>
    </row>
    <row r="39" spans="1:6" x14ac:dyDescent="0.35">
      <c r="A39" s="1">
        <v>31790</v>
      </c>
      <c r="B39" s="1">
        <v>10</v>
      </c>
      <c r="C39" s="1" t="s">
        <v>21</v>
      </c>
      <c r="D39" s="2" t="str">
        <f t="shared" si="2"/>
        <v>paul651@students.psd1.org</v>
      </c>
      <c r="E39" s="1" t="s">
        <v>67</v>
      </c>
      <c r="F39" t="s">
        <v>68</v>
      </c>
    </row>
    <row r="40" spans="1:6" x14ac:dyDescent="0.35">
      <c r="A40" s="1">
        <v>32040</v>
      </c>
      <c r="B40" s="1">
        <v>10</v>
      </c>
      <c r="C40" s="1" t="s">
        <v>10</v>
      </c>
      <c r="D40" s="2" t="str">
        <f t="shared" si="2"/>
        <v>juan434@students.psd1.org</v>
      </c>
      <c r="E40" s="1" t="s">
        <v>45</v>
      </c>
      <c r="F40" t="s">
        <v>46</v>
      </c>
    </row>
    <row r="41" spans="1:6" x14ac:dyDescent="0.35">
      <c r="A41" s="1">
        <v>32126</v>
      </c>
      <c r="B41" s="1">
        <v>10</v>
      </c>
      <c r="C41" s="1" t="s">
        <v>120</v>
      </c>
      <c r="D41" s="2" t="str">
        <f t="shared" si="2"/>
        <v>alex835@students.psd1.org</v>
      </c>
      <c r="E41" s="1" t="s">
        <v>155</v>
      </c>
      <c r="F41" t="s">
        <v>156</v>
      </c>
    </row>
    <row r="42" spans="1:6" x14ac:dyDescent="0.35">
      <c r="A42" s="1">
        <v>32410</v>
      </c>
      <c r="B42" s="1">
        <v>11</v>
      </c>
      <c r="C42" s="1" t="s">
        <v>31</v>
      </c>
      <c r="D42" s="2" t="str">
        <f t="shared" si="2"/>
        <v>orlando980@students.psd1.org</v>
      </c>
      <c r="E42" s="1" t="s">
        <v>87</v>
      </c>
      <c r="F42" t="s">
        <v>88</v>
      </c>
    </row>
    <row r="43" spans="1:6" x14ac:dyDescent="0.35">
      <c r="A43" s="1">
        <v>32777</v>
      </c>
      <c r="B43" s="1">
        <v>10</v>
      </c>
      <c r="C43" s="1" t="s">
        <v>110</v>
      </c>
      <c r="D43" s="2" t="str">
        <f t="shared" si="2"/>
        <v>tania910@students.psd1.org</v>
      </c>
      <c r="E43" s="1" t="s">
        <v>129</v>
      </c>
      <c r="F43" t="s">
        <v>137</v>
      </c>
    </row>
    <row r="44" spans="1:6" x14ac:dyDescent="0.35">
      <c r="A44" s="1">
        <v>33576</v>
      </c>
      <c r="B44" s="1">
        <v>12</v>
      </c>
      <c r="C44" s="1" t="s">
        <v>20</v>
      </c>
      <c r="D44" s="2" t="str">
        <f t="shared" si="2"/>
        <v>ezekiel016@students.psd1.org</v>
      </c>
      <c r="E44" s="1" t="s">
        <v>65</v>
      </c>
      <c r="F44" t="s">
        <v>66</v>
      </c>
    </row>
    <row r="45" spans="1:6" x14ac:dyDescent="0.35">
      <c r="A45" s="1">
        <v>33637</v>
      </c>
      <c r="B45" s="1">
        <v>10</v>
      </c>
      <c r="C45" s="1" t="s">
        <v>223</v>
      </c>
      <c r="D45" s="2" t="str">
        <f t="shared" si="2"/>
        <v>miguel755@students.psd1.org</v>
      </c>
      <c r="E45" s="1" t="s">
        <v>224</v>
      </c>
      <c r="F45" t="s">
        <v>225</v>
      </c>
    </row>
    <row r="46" spans="1:6" x14ac:dyDescent="0.35">
      <c r="A46" s="1">
        <v>33893</v>
      </c>
      <c r="B46" s="1">
        <v>9</v>
      </c>
      <c r="C46" s="1" t="s">
        <v>7</v>
      </c>
      <c r="D46" s="2" t="str">
        <f t="shared" si="2"/>
        <v>darian530@students.psd1.org</v>
      </c>
      <c r="E46" s="1" t="s">
        <v>39</v>
      </c>
      <c r="F46" t="s">
        <v>40</v>
      </c>
    </row>
    <row r="47" spans="1:6" x14ac:dyDescent="0.35">
      <c r="A47" s="1">
        <v>34134</v>
      </c>
      <c r="B47" s="1">
        <v>9</v>
      </c>
      <c r="C47" s="1" t="s">
        <v>200</v>
      </c>
      <c r="D47" s="2" t="str">
        <f t="shared" si="2"/>
        <v>mariah656@students.psd1.org</v>
      </c>
      <c r="E47" s="1" t="s">
        <v>201</v>
      </c>
      <c r="F47" t="s">
        <v>202</v>
      </c>
    </row>
    <row r="48" spans="1:6" x14ac:dyDescent="0.35">
      <c r="A48" s="1">
        <v>34359</v>
      </c>
      <c r="B48" s="1">
        <v>9</v>
      </c>
      <c r="C48" s="1" t="s">
        <v>111</v>
      </c>
      <c r="D48" s="2" t="str">
        <f t="shared" si="2"/>
        <v>bianca099@students.psd1.org</v>
      </c>
      <c r="E48" s="1" t="s">
        <v>138</v>
      </c>
      <c r="F48" t="s">
        <v>139</v>
      </c>
    </row>
    <row r="49" spans="1:6" x14ac:dyDescent="0.35">
      <c r="A49" s="1">
        <v>34412</v>
      </c>
      <c r="B49" s="1">
        <v>9</v>
      </c>
      <c r="C49" s="1" t="s">
        <v>119</v>
      </c>
      <c r="D49" s="2" t="str">
        <f t="shared" si="2"/>
        <v>joanna800@students.psd1.org</v>
      </c>
      <c r="E49" s="1" t="s">
        <v>153</v>
      </c>
      <c r="F49" t="s">
        <v>154</v>
      </c>
    </row>
    <row r="50" spans="1:6" x14ac:dyDescent="0.35">
      <c r="A50" s="1">
        <v>34439</v>
      </c>
      <c r="B50" s="1">
        <v>9</v>
      </c>
      <c r="C50" s="1" t="s">
        <v>108</v>
      </c>
      <c r="D50" s="2" t="str">
        <f t="shared" si="2"/>
        <v>daniel142@students.psd1.org</v>
      </c>
      <c r="E50" s="1" t="s">
        <v>133</v>
      </c>
      <c r="F50" t="s">
        <v>134</v>
      </c>
    </row>
    <row r="51" spans="1:6" x14ac:dyDescent="0.35">
      <c r="A51" s="1">
        <v>34470</v>
      </c>
      <c r="B51" s="1">
        <v>9</v>
      </c>
      <c r="C51" s="1" t="s">
        <v>123</v>
      </c>
      <c r="D51" s="2" t="str">
        <f t="shared" si="2"/>
        <v>brandon617@students.psd1.org</v>
      </c>
      <c r="E51" s="1" t="s">
        <v>161</v>
      </c>
      <c r="F51" t="s">
        <v>162</v>
      </c>
    </row>
    <row r="52" spans="1:6" x14ac:dyDescent="0.35">
      <c r="A52" s="1">
        <v>34477</v>
      </c>
      <c r="B52" s="1">
        <v>9</v>
      </c>
      <c r="C52" s="1" t="s">
        <v>17</v>
      </c>
      <c r="D52" s="2" t="str">
        <f t="shared" si="2"/>
        <v>sheila503@students.psd1.org</v>
      </c>
      <c r="E52" s="1" t="s">
        <v>59</v>
      </c>
      <c r="F52" t="s">
        <v>60</v>
      </c>
    </row>
    <row r="53" spans="1:6" x14ac:dyDescent="0.35">
      <c r="A53" s="1">
        <v>34518</v>
      </c>
      <c r="B53" s="1">
        <v>9</v>
      </c>
      <c r="C53" s="1" t="s">
        <v>206</v>
      </c>
      <c r="D53" s="2" t="str">
        <f t="shared" si="2"/>
        <v>alvaro637@students.psd1.org</v>
      </c>
      <c r="E53" s="1" t="s">
        <v>207</v>
      </c>
      <c r="F53" t="s">
        <v>208</v>
      </c>
    </row>
    <row r="54" spans="1:6" x14ac:dyDescent="0.35">
      <c r="A54" s="1">
        <v>34547</v>
      </c>
      <c r="B54" s="1">
        <v>9</v>
      </c>
      <c r="C54" s="1" t="s">
        <v>14</v>
      </c>
      <c r="D54" s="2" t="str">
        <f t="shared" si="2"/>
        <v>carlos475@students.psd1.org</v>
      </c>
      <c r="E54" s="1" t="s">
        <v>53</v>
      </c>
      <c r="F54" t="s">
        <v>54</v>
      </c>
    </row>
    <row r="55" spans="1:6" x14ac:dyDescent="0.35">
      <c r="A55" s="1">
        <v>34574</v>
      </c>
      <c r="B55" s="1">
        <v>9</v>
      </c>
      <c r="C55" s="1" t="s">
        <v>212</v>
      </c>
      <c r="D55" s="2" t="str">
        <f t="shared" si="2"/>
        <v>jared246@students.psd1.org</v>
      </c>
      <c r="E55" s="1" t="s">
        <v>213</v>
      </c>
      <c r="F55" t="s">
        <v>214</v>
      </c>
    </row>
    <row r="56" spans="1:6" x14ac:dyDescent="0.35">
      <c r="A56" s="1">
        <v>34720</v>
      </c>
      <c r="B56" s="1">
        <v>9</v>
      </c>
      <c r="C56" s="1" t="s">
        <v>181</v>
      </c>
      <c r="D56" s="2" t="str">
        <f t="shared" si="2"/>
        <v>sarai898@students.psd1.org</v>
      </c>
      <c r="E56" s="1" t="s">
        <v>182</v>
      </c>
      <c r="F56" t="s">
        <v>183</v>
      </c>
    </row>
    <row r="57" spans="1:6" x14ac:dyDescent="0.35">
      <c r="A57" s="1">
        <v>34733</v>
      </c>
      <c r="B57" s="1">
        <v>9</v>
      </c>
      <c r="C57" s="1" t="s">
        <v>125</v>
      </c>
      <c r="D57" s="2" t="str">
        <f t="shared" si="2"/>
        <v>cherish037@students.psd1.org</v>
      </c>
      <c r="E57" s="1" t="s">
        <v>165</v>
      </c>
      <c r="F57" t="s">
        <v>166</v>
      </c>
    </row>
    <row r="58" spans="1:6" x14ac:dyDescent="0.35">
      <c r="A58" s="1">
        <v>34964</v>
      </c>
      <c r="B58" s="1">
        <v>9</v>
      </c>
      <c r="C58" s="1" t="s">
        <v>9</v>
      </c>
      <c r="D58" s="2" t="str">
        <f t="shared" si="2"/>
        <v>michael013@students.psd1.org</v>
      </c>
      <c r="E58" s="1" t="s">
        <v>43</v>
      </c>
      <c r="F58" t="s">
        <v>44</v>
      </c>
    </row>
    <row r="59" spans="1:6" x14ac:dyDescent="0.35">
      <c r="A59" s="1">
        <v>35449</v>
      </c>
      <c r="B59" s="1">
        <v>9</v>
      </c>
      <c r="C59" s="1" t="s">
        <v>197</v>
      </c>
      <c r="D59" s="2" t="str">
        <f t="shared" si="2"/>
        <v>alina757@students.psd1.org</v>
      </c>
      <c r="E59" s="1" t="s">
        <v>198</v>
      </c>
      <c r="F59" t="s">
        <v>199</v>
      </c>
    </row>
    <row r="60" spans="1:6" x14ac:dyDescent="0.35">
      <c r="A60" s="1">
        <v>36300</v>
      </c>
      <c r="B60" s="1">
        <v>12</v>
      </c>
      <c r="C60" s="1" t="s">
        <v>28</v>
      </c>
      <c r="D60" s="2" t="str">
        <f t="shared" si="2"/>
        <v>brandon659@students.psd1.org</v>
      </c>
      <c r="E60" s="1" t="s">
        <v>81</v>
      </c>
      <c r="F60" t="s">
        <v>82</v>
      </c>
    </row>
    <row r="61" spans="1:6" x14ac:dyDescent="0.35">
      <c r="A61" s="1">
        <v>38178</v>
      </c>
      <c r="B61" s="1">
        <v>10</v>
      </c>
      <c r="C61" s="1" t="s">
        <v>192</v>
      </c>
      <c r="D61" s="2" t="str">
        <f t="shared" si="2"/>
        <v>zammira771@students.psd1.org</v>
      </c>
      <c r="E61" s="1" t="s">
        <v>142</v>
      </c>
      <c r="F61" t="s">
        <v>193</v>
      </c>
    </row>
    <row r="62" spans="1:6" x14ac:dyDescent="0.35">
      <c r="A62" s="1">
        <v>38721</v>
      </c>
      <c r="B62" s="1">
        <v>12</v>
      </c>
      <c r="C62" s="1" t="s">
        <v>12</v>
      </c>
      <c r="D62" s="2" t="str">
        <f t="shared" si="2"/>
        <v>jose696@students.psd1.org</v>
      </c>
      <c r="E62" s="1" t="s">
        <v>49</v>
      </c>
      <c r="F62" t="s">
        <v>50</v>
      </c>
    </row>
    <row r="63" spans="1:6" x14ac:dyDescent="0.35">
      <c r="A63" s="1">
        <v>39223</v>
      </c>
      <c r="B63" s="1">
        <v>12</v>
      </c>
      <c r="C63" s="1" t="s">
        <v>112</v>
      </c>
      <c r="D63" s="2" t="str">
        <f t="shared" si="2"/>
        <v>diego062@students.psd1.org</v>
      </c>
      <c r="E63" s="1" t="s">
        <v>140</v>
      </c>
      <c r="F63" t="s">
        <v>141</v>
      </c>
    </row>
    <row r="64" spans="1:6" x14ac:dyDescent="0.35">
      <c r="A64" s="1">
        <v>40986</v>
      </c>
      <c r="B64" s="1">
        <v>10</v>
      </c>
      <c r="C64" s="1" t="s">
        <v>6</v>
      </c>
      <c r="D64" s="2" t="str">
        <f t="shared" si="2"/>
        <v>jorge616@students.psd1.org</v>
      </c>
      <c r="E64" s="1" t="s">
        <v>37</v>
      </c>
      <c r="F64" t="s">
        <v>38</v>
      </c>
    </row>
    <row r="65" spans="1:6" x14ac:dyDescent="0.35">
      <c r="A65" s="1">
        <v>41059</v>
      </c>
      <c r="B65" s="1">
        <v>10</v>
      </c>
      <c r="C65" s="1" t="s">
        <v>23</v>
      </c>
      <c r="D65" s="2" t="str">
        <f t="shared" si="2"/>
        <v>gannin602@students.psd1.org</v>
      </c>
      <c r="E65" s="1" t="s">
        <v>71</v>
      </c>
      <c r="F65" t="s">
        <v>72</v>
      </c>
    </row>
    <row r="66" spans="1:6" x14ac:dyDescent="0.35">
      <c r="A66" s="1">
        <v>41105</v>
      </c>
      <c r="B66" s="1">
        <v>11</v>
      </c>
      <c r="C66" s="1" t="s">
        <v>25</v>
      </c>
      <c r="D66" s="2" t="str">
        <f t="shared" si="2"/>
        <v>yulisa495@students.psd1.org</v>
      </c>
      <c r="E66" s="1" t="s">
        <v>75</v>
      </c>
      <c r="F66" t="s">
        <v>76</v>
      </c>
    </row>
    <row r="67" spans="1:6" x14ac:dyDescent="0.35">
      <c r="A67" s="1">
        <v>42054</v>
      </c>
      <c r="B67" s="1">
        <v>11</v>
      </c>
      <c r="C67" s="1" t="s">
        <v>29</v>
      </c>
      <c r="D67" s="2" t="str">
        <f t="shared" ref="D67:D77" si="3">_xlfn.CONCAT(C67,"@students.psd1.org")</f>
        <v>luis764@students.psd1.org</v>
      </c>
      <c r="E67" s="1" t="s">
        <v>83</v>
      </c>
      <c r="F67" t="s">
        <v>84</v>
      </c>
    </row>
    <row r="68" spans="1:6" x14ac:dyDescent="0.35">
      <c r="A68" s="1">
        <v>43653</v>
      </c>
      <c r="B68" s="1">
        <v>11</v>
      </c>
      <c r="C68" s="1" t="s">
        <v>118</v>
      </c>
      <c r="D68" s="2" t="str">
        <f t="shared" si="3"/>
        <v>melisssa263@students.psd1.org</v>
      </c>
      <c r="E68" s="1" t="s">
        <v>151</v>
      </c>
      <c r="F68" t="s">
        <v>152</v>
      </c>
    </row>
    <row r="69" spans="1:6" x14ac:dyDescent="0.35">
      <c r="A69" s="1">
        <v>44070</v>
      </c>
      <c r="B69" s="1">
        <v>9</v>
      </c>
      <c r="C69" s="1" t="s">
        <v>106</v>
      </c>
      <c r="D69" s="2" t="str">
        <f t="shared" si="3"/>
        <v>josiah392@students.psd1.org</v>
      </c>
      <c r="E69" s="1" t="s">
        <v>129</v>
      </c>
      <c r="F69" t="s">
        <v>130</v>
      </c>
    </row>
    <row r="70" spans="1:6" x14ac:dyDescent="0.35">
      <c r="A70" s="1">
        <v>44475</v>
      </c>
      <c r="B70" s="1">
        <v>12</v>
      </c>
      <c r="C70" s="1" t="s">
        <v>126</v>
      </c>
      <c r="D70" s="2" t="str">
        <f t="shared" si="3"/>
        <v>cristian491@students.psd1.org</v>
      </c>
      <c r="E70" s="1" t="s">
        <v>167</v>
      </c>
      <c r="F70" t="s">
        <v>168</v>
      </c>
    </row>
    <row r="71" spans="1:6" x14ac:dyDescent="0.35">
      <c r="A71" s="1">
        <v>44760</v>
      </c>
      <c r="B71" s="1">
        <v>9</v>
      </c>
      <c r="C71" s="1" t="s">
        <v>217</v>
      </c>
      <c r="D71" s="2" t="str">
        <f t="shared" si="3"/>
        <v>noe106@students.psd1.org</v>
      </c>
      <c r="E71" s="1" t="s">
        <v>218</v>
      </c>
      <c r="F71" t="s">
        <v>219</v>
      </c>
    </row>
    <row r="72" spans="1:6" x14ac:dyDescent="0.35">
      <c r="A72" s="1">
        <v>50295</v>
      </c>
      <c r="B72" s="1">
        <v>12</v>
      </c>
      <c r="C72" s="1" t="s">
        <v>220</v>
      </c>
      <c r="D72" s="2" t="str">
        <f t="shared" si="3"/>
        <v>rubi441@students.psd1.org</v>
      </c>
      <c r="E72" s="1" t="s">
        <v>221</v>
      </c>
      <c r="F72" t="s">
        <v>222</v>
      </c>
    </row>
    <row r="73" spans="1:6" x14ac:dyDescent="0.35">
      <c r="A73" s="1">
        <v>56605</v>
      </c>
      <c r="B73" s="1">
        <v>12</v>
      </c>
      <c r="C73" s="1" t="s">
        <v>117</v>
      </c>
      <c r="D73" s="2" t="str">
        <f t="shared" si="3"/>
        <v>jesse002@students.psd1.org</v>
      </c>
      <c r="E73" s="1" t="s">
        <v>79</v>
      </c>
      <c r="F73" t="s">
        <v>150</v>
      </c>
    </row>
    <row r="74" spans="1:6" x14ac:dyDescent="0.35">
      <c r="A74" s="1">
        <v>57159</v>
      </c>
      <c r="B74" s="1">
        <v>9</v>
      </c>
      <c r="C74" s="1" t="s">
        <v>115</v>
      </c>
      <c r="D74" s="2" t="str">
        <f t="shared" si="3"/>
        <v>emely001@students.psd1.org</v>
      </c>
      <c r="E74" s="1" t="s">
        <v>146</v>
      </c>
      <c r="F74" t="s">
        <v>147</v>
      </c>
    </row>
    <row r="75" spans="1:6" x14ac:dyDescent="0.35">
      <c r="A75" s="1">
        <v>59719</v>
      </c>
      <c r="B75" s="1">
        <v>12</v>
      </c>
      <c r="C75" s="1" t="s">
        <v>15</v>
      </c>
      <c r="D75" s="2" t="str">
        <f t="shared" si="3"/>
        <v>dakota005@students.psd1.org</v>
      </c>
      <c r="E75" s="1" t="s">
        <v>55</v>
      </c>
      <c r="F75" t="s">
        <v>56</v>
      </c>
    </row>
    <row r="76" spans="1:6" x14ac:dyDescent="0.35">
      <c r="A76" s="1">
        <v>61537</v>
      </c>
      <c r="B76" s="1">
        <v>9</v>
      </c>
      <c r="C76" s="1" t="s">
        <v>113</v>
      </c>
      <c r="D76" s="2" t="str">
        <f t="shared" si="3"/>
        <v>ariana021@students.psd1.org</v>
      </c>
      <c r="E76" s="1" t="s">
        <v>142</v>
      </c>
      <c r="F76" t="s">
        <v>143</v>
      </c>
    </row>
    <row r="77" spans="1:6" x14ac:dyDescent="0.35">
      <c r="A77" s="1">
        <v>62290</v>
      </c>
      <c r="B77" s="1">
        <v>10</v>
      </c>
      <c r="C77" s="1" t="s">
        <v>172</v>
      </c>
      <c r="D77" s="2" t="str">
        <f t="shared" si="3"/>
        <v>aldo008@students.psd1.org</v>
      </c>
      <c r="E77" s="1" t="s">
        <v>173</v>
      </c>
      <c r="F77" t="s">
        <v>174</v>
      </c>
    </row>
  </sheetData>
  <sortState xmlns:xlrd2="http://schemas.microsoft.com/office/spreadsheetml/2017/richdata2" ref="A2:G77">
    <sortCondition ref="A2:A7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Paste Here</vt:lpstr>
      <vt:lpstr>Email Merge</vt:lpstr>
      <vt:lpstr>IDLOOKUPTABLE</vt:lpstr>
      <vt:lpstr>LOOKUPTABLE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C. Weisenfeld</cp:lastModifiedBy>
  <dcterms:created xsi:type="dcterms:W3CDTF">2022-01-29T21:10:34Z</dcterms:created>
  <dcterms:modified xsi:type="dcterms:W3CDTF">2022-03-09T11:27:02Z</dcterms:modified>
</cp:coreProperties>
</file>