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ocuments\GitHub\Misc\MOS Final Email Merge\"/>
    </mc:Choice>
  </mc:AlternateContent>
  <xr:revisionPtr revIDLastSave="0" documentId="13_ncr:1_{AACC93D9-844B-446F-A80E-B0F0B328AF82}" xr6:coauthVersionLast="47" xr6:coauthVersionMax="47" xr10:uidLastSave="{00000000-0000-0000-0000-000000000000}"/>
  <bookViews>
    <workbookView xWindow="-15990" yWindow="-21600" windowWidth="48420" windowHeight="20910" activeTab="2" xr2:uid="{00000000-000D-0000-FFFF-FFFF00000000}"/>
  </bookViews>
  <sheets>
    <sheet name="INSTRUCTIONS" sheetId="2" r:id="rId1"/>
    <sheet name="Paste Here" sheetId="1" r:id="rId2"/>
    <sheet name="Email Merge" sheetId="3" r:id="rId3"/>
    <sheet name="IDLOOKUPTABLE" sheetId="4" r:id="rId4"/>
  </sheets>
  <definedNames>
    <definedName name="LOOKUPTABLE">IDLOOKUPTABLE!$A$2:$G$33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3" l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O2" i="3"/>
  <c r="D3" i="4"/>
  <c r="N2" i="3" l="1"/>
  <c r="M2" i="3"/>
  <c r="D15" i="4"/>
  <c r="D8" i="4"/>
  <c r="D11" i="4"/>
  <c r="D6" i="4"/>
  <c r="D4" i="4"/>
  <c r="D21" i="4"/>
  <c r="D9" i="4"/>
  <c r="D32" i="4"/>
  <c r="D27" i="4"/>
  <c r="D2" i="4"/>
  <c r="D5" i="4"/>
  <c r="D31" i="4"/>
  <c r="D7" i="4"/>
  <c r="D30" i="4"/>
  <c r="D10" i="4"/>
  <c r="D19" i="4"/>
  <c r="D22" i="4"/>
  <c r="D17" i="4"/>
  <c r="D16" i="4"/>
  <c r="D24" i="4"/>
  <c r="D12" i="4"/>
  <c r="D33" i="4"/>
  <c r="D25" i="4"/>
  <c r="D18" i="4"/>
  <c r="D28" i="4"/>
  <c r="D13" i="4"/>
  <c r="D20" i="4"/>
  <c r="D26" i="4"/>
  <c r="D14" i="4"/>
  <c r="D23" i="4"/>
  <c r="D29" i="4"/>
</calcChain>
</file>

<file path=xl/sharedStrings.xml><?xml version="1.0" encoding="utf-8"?>
<sst xmlns="http://schemas.openxmlformats.org/spreadsheetml/2006/main" count="339" uniqueCount="207">
  <si>
    <t>T2</t>
  </si>
  <si>
    <t>D2PA Word 2019 Domain 2 Post Assessment</t>
  </si>
  <si>
    <t>D3PA Word 2019 Domain 3 Post Assessment</t>
  </si>
  <si>
    <t>D4PA Word 2019 Domain 4 Post Assessment</t>
  </si>
  <si>
    <t>D5PA Word 2019 Domain 5 Post Assessment</t>
  </si>
  <si>
    <t>D6PA Word 2019 Domain 6 Post Assessment</t>
  </si>
  <si>
    <t>D1PA Word 2019 Domain 1 Post Assessment</t>
  </si>
  <si>
    <t>Midterm: Word 2019 Practice Exam 1</t>
  </si>
  <si>
    <t>D5PA PowerPoint 2019 Domain 5 Post-Assessment</t>
  </si>
  <si>
    <t>Final:  PowerPoint 2019 Practice Exam 1</t>
  </si>
  <si>
    <t>FirstName</t>
  </si>
  <si>
    <t>jorge616</t>
  </si>
  <si>
    <t>darian530</t>
  </si>
  <si>
    <t>litzy414</t>
  </si>
  <si>
    <t>michael013</t>
  </si>
  <si>
    <t>juan434</t>
  </si>
  <si>
    <t>melanie286</t>
  </si>
  <si>
    <t>jose696</t>
  </si>
  <si>
    <t>jorge640</t>
  </si>
  <si>
    <t>carlos475</t>
  </si>
  <si>
    <t>dakota005</t>
  </si>
  <si>
    <t>pricila449</t>
  </si>
  <si>
    <t>sheila503</t>
  </si>
  <si>
    <t>nemecio118</t>
  </si>
  <si>
    <t>emmanuel923</t>
  </si>
  <si>
    <t>ezekiel016</t>
  </si>
  <si>
    <t>paul651</t>
  </si>
  <si>
    <t>gilbert530</t>
  </si>
  <si>
    <t>gannin602</t>
  </si>
  <si>
    <t>killian015</t>
  </si>
  <si>
    <t>yulisa495</t>
  </si>
  <si>
    <t>caleb170</t>
  </si>
  <si>
    <t>meidi256</t>
  </si>
  <si>
    <t>brandon659</t>
  </si>
  <si>
    <t>luis764</t>
  </si>
  <si>
    <t>alex222</t>
  </si>
  <si>
    <t>orlando980</t>
  </si>
  <si>
    <t>ulises697</t>
  </si>
  <si>
    <t>jasmine836</t>
  </si>
  <si>
    <t>alexa809</t>
  </si>
  <si>
    <t>anthony011</t>
  </si>
  <si>
    <t>yizel309</t>
  </si>
  <si>
    <t>Beiza II</t>
  </si>
  <si>
    <t xml:space="preserve"> Jorge</t>
  </si>
  <si>
    <t>Bazaldua</t>
  </si>
  <si>
    <t xml:space="preserve"> Darian J</t>
  </si>
  <si>
    <t>Barragan</t>
  </si>
  <si>
    <t xml:space="preserve"> Litzy</t>
  </si>
  <si>
    <t>Cardenas</t>
  </si>
  <si>
    <t xml:space="preserve"> Michael Javier</t>
  </si>
  <si>
    <t>Chavez Negrete</t>
  </si>
  <si>
    <t xml:space="preserve"> Juan</t>
  </si>
  <si>
    <t>Acosta Rangel</t>
  </si>
  <si>
    <t xml:space="preserve"> Melanie</t>
  </si>
  <si>
    <t>Contreras Carrillo</t>
  </si>
  <si>
    <t xml:space="preserve"> Jose Manuel</t>
  </si>
  <si>
    <t>Diaz</t>
  </si>
  <si>
    <t xml:space="preserve"> Jorge Elias</t>
  </si>
  <si>
    <t>Guerrero Castaneda</t>
  </si>
  <si>
    <t xml:space="preserve"> Carlos Uriel</t>
  </si>
  <si>
    <t>Hale</t>
  </si>
  <si>
    <t xml:space="preserve"> Dakota Reign</t>
  </si>
  <si>
    <t>Alcaraz</t>
  </si>
  <si>
    <t xml:space="preserve"> Pricila</t>
  </si>
  <si>
    <t>Heredia Ursua</t>
  </si>
  <si>
    <t xml:space="preserve"> Sheila Isabel</t>
  </si>
  <si>
    <t>Lopez</t>
  </si>
  <si>
    <t xml:space="preserve"> Nemecio J</t>
  </si>
  <si>
    <t>Luna</t>
  </si>
  <si>
    <t xml:space="preserve"> Emmanuel J</t>
  </si>
  <si>
    <t>Macduff</t>
  </si>
  <si>
    <t xml:space="preserve"> Ezekiel Z</t>
  </si>
  <si>
    <t>Maguigad</t>
  </si>
  <si>
    <t xml:space="preserve"> Paul N</t>
  </si>
  <si>
    <t>Mendoza</t>
  </si>
  <si>
    <t xml:space="preserve"> Gilbert</t>
  </si>
  <si>
    <t>Meyer</t>
  </si>
  <si>
    <t xml:space="preserve"> Gannin M</t>
  </si>
  <si>
    <t>Mitchell</t>
  </si>
  <si>
    <t xml:space="preserve"> Killian Archer</t>
  </si>
  <si>
    <t>Navarro</t>
  </si>
  <si>
    <t xml:space="preserve"> Yulisa</t>
  </si>
  <si>
    <t>Negron</t>
  </si>
  <si>
    <t xml:space="preserve"> Caleb A</t>
  </si>
  <si>
    <t>Ortega</t>
  </si>
  <si>
    <t xml:space="preserve"> Meidi</t>
  </si>
  <si>
    <t>Pedroza Valdez</t>
  </si>
  <si>
    <t xml:space="preserve"> Brandon Miguel</t>
  </si>
  <si>
    <t>Ramos Lopez</t>
  </si>
  <si>
    <t xml:space="preserve"> Luis Angel</t>
  </si>
  <si>
    <t>Reutov</t>
  </si>
  <si>
    <t xml:space="preserve"> Alex John</t>
  </si>
  <si>
    <t>Rogel</t>
  </si>
  <si>
    <t xml:space="preserve"> Orlando Ivan</t>
  </si>
  <si>
    <t>Salas</t>
  </si>
  <si>
    <t xml:space="preserve"> Ulises L</t>
  </si>
  <si>
    <t>Sanchez Magana</t>
  </si>
  <si>
    <t xml:space="preserve"> Jasmine A</t>
  </si>
  <si>
    <t>Trinidad Sanchez</t>
  </si>
  <si>
    <t xml:space="preserve"> Alexa</t>
  </si>
  <si>
    <t>Vega Aguilar</t>
  </si>
  <si>
    <t xml:space="preserve"> Anthony</t>
  </si>
  <si>
    <t>Zayas</t>
  </si>
  <si>
    <t xml:space="preserve"> Yizel Yzabella</t>
  </si>
  <si>
    <t>IDLOOKUP</t>
  </si>
  <si>
    <t>GRADE</t>
  </si>
  <si>
    <t>USERNAME</t>
  </si>
  <si>
    <t>EMAIL</t>
  </si>
  <si>
    <t>LASTNAME</t>
  </si>
  <si>
    <t>FIRSTNAME</t>
  </si>
  <si>
    <t>YourGradeCouldBe</t>
  </si>
  <si>
    <t>IfYou</t>
  </si>
  <si>
    <t>GradeToPass</t>
  </si>
  <si>
    <t>YouNeedAtLeast</t>
  </si>
  <si>
    <t>IfYouES</t>
  </si>
  <si>
    <t>IfYouRU</t>
  </si>
  <si>
    <t>YouNeedAtLeastES</t>
  </si>
  <si>
    <t>YouNeedAtLeastRU</t>
  </si>
  <si>
    <t>EmailAddress</t>
  </si>
  <si>
    <t>F 34%</t>
  </si>
  <si>
    <t>C 74%</t>
  </si>
  <si>
    <t>F 8%</t>
  </si>
  <si>
    <t>B- 81%</t>
  </si>
  <si>
    <t>Create a Scoresheet Report for your Class in PowerSchool</t>
  </si>
  <si>
    <t>NOTE:  use student ID</t>
  </si>
  <si>
    <t>NOTE:  Excel format</t>
  </si>
  <si>
    <t>NOTE:  No page break between classes</t>
  </si>
  <si>
    <t>Make sure you have all the records from Paste Here in the Email Merge tab.</t>
  </si>
  <si>
    <t>Copy from the Scoresheet report, Paste into "Paste Here" tab,</t>
  </si>
  <si>
    <t>NOTE:  paste as values</t>
  </si>
  <si>
    <t>You may have to highlight all the Student IDs and "Convert to Numbers"</t>
  </si>
  <si>
    <t>CurrentGrade</t>
  </si>
  <si>
    <t>SendThisEmail</t>
  </si>
  <si>
    <t>Y</t>
  </si>
  <si>
    <t>Email Merge Tab Calculates CurrentGrade, you should spot check that</t>
  </si>
  <si>
    <t>You may have to highlight all the grades and "Convert to Numbers"</t>
  </si>
  <si>
    <t>Email Merge Tab has embedded some logic around MidTerm, double check</t>
  </si>
  <si>
    <t>Email Merge Tab has embedded logic that student is getting 100% on classwork which counts as 5% of grade</t>
  </si>
  <si>
    <t>Email Merge Tab has English, Spanish and Russian…</t>
  </si>
  <si>
    <t>jweisenfeldtest</t>
  </si>
  <si>
    <t>WeisStudent</t>
  </si>
  <si>
    <t>Make sure last record is jweisenfeldtest@students.psd1.org</t>
  </si>
  <si>
    <t>NOTE:  need to add 12345 ID which is jweisenfeldtest@students.psd1.org for testing purposes</t>
  </si>
  <si>
    <t>Don't count on the "SkipThisRecordIf" or "NextRecordIf" stuff that SHIT doesn't work, delete the rows you don't want to send on Email Merge Tab</t>
  </si>
  <si>
    <t>ParentEmail</t>
  </si>
  <si>
    <t>johnweis@live.com</t>
  </si>
  <si>
    <t>JohnTest</t>
  </si>
  <si>
    <t>soverturf@psd1.org</t>
  </si>
  <si>
    <t>adriulises@hotmail.com</t>
  </si>
  <si>
    <t>negronjessica@yahoo.com</t>
  </si>
  <si>
    <t>kontry2010@gmail.com</t>
  </si>
  <si>
    <t>steel_angel132000@yahoo.com</t>
  </si>
  <si>
    <t>anthonyvega457@gmail.com</t>
  </si>
  <si>
    <t>analilopez04@yahoo.com</t>
  </si>
  <si>
    <t>aliciasancheznava773@gmail.com</t>
  </si>
  <si>
    <t>jquintero@psd1.org</t>
  </si>
  <si>
    <t>laurarangel81@icloud.com</t>
  </si>
  <si>
    <t>barrapati83@gmail.com</t>
  </si>
  <si>
    <t>yvonnezayas@gmail.com</t>
  </si>
  <si>
    <t>mandy.gustafson@yahoo.com</t>
  </si>
  <si>
    <t>angieluna09@yahoo.com</t>
  </si>
  <si>
    <t>mvanhanehan@hotmail.com</t>
  </si>
  <si>
    <t>mariaa.mgc12@gmail.com</t>
  </si>
  <si>
    <t>brito.ma1976@gmail.com</t>
  </si>
  <si>
    <t>mariabrito@gmail.com</t>
  </si>
  <si>
    <t>wdm629@yahoo.com</t>
  </si>
  <si>
    <t>macdufffam@gmail.com</t>
  </si>
  <si>
    <t>yesinwbmc@yahoo.com</t>
  </si>
  <si>
    <t>yezbaz@yahoo.com</t>
  </si>
  <si>
    <t>brendaalvarez316@gmail.com</t>
  </si>
  <si>
    <t>adriananjc@yahoo.com</t>
  </si>
  <si>
    <t>afreeman@psd1.org</t>
  </si>
  <si>
    <t>eltear7513@gmail.com</t>
  </si>
  <si>
    <t>sunnee30swanby@hotmail.com</t>
  </si>
  <si>
    <t>miranda.blanca877@gmail.com</t>
  </si>
  <si>
    <t>ismaramos11@gmail.com</t>
  </si>
  <si>
    <t>cukiramirez@hotmail.com</t>
  </si>
  <si>
    <t>melissa.willis16@outlook.com</t>
  </si>
  <si>
    <t>enriqueorozco021@gmail.com</t>
  </si>
  <si>
    <t>Student ID</t>
  </si>
  <si>
    <t>D1PA PowerPoint 2019 Session 1 Post-Assessment</t>
  </si>
  <si>
    <t>D2PA PowerPoint 2019 Session 2 Post-Assessment</t>
  </si>
  <si>
    <t>D3PA PowerPoint 2019 Session 3 Post-Assessment</t>
  </si>
  <si>
    <t>D4PA PowerPoint 2019 Session 4 Post-Assessment</t>
  </si>
  <si>
    <t>C+ 77%</t>
  </si>
  <si>
    <t>C- 71%</t>
  </si>
  <si>
    <t>F 53%</t>
  </si>
  <si>
    <t>F 31%</t>
  </si>
  <si>
    <t>F 0%</t>
  </si>
  <si>
    <t>F 1%</t>
  </si>
  <si>
    <t>F 4%</t>
  </si>
  <si>
    <t>A 94%</t>
  </si>
  <si>
    <t>F 47%</t>
  </si>
  <si>
    <t>F 14%</t>
  </si>
  <si>
    <t>F 54%</t>
  </si>
  <si>
    <t>F 10%</t>
  </si>
  <si>
    <t>F 51%</t>
  </si>
  <si>
    <t>F 6%</t>
  </si>
  <si>
    <t>F 27%</t>
  </si>
  <si>
    <t>A 93%</t>
  </si>
  <si>
    <t>F 58%</t>
  </si>
  <si>
    <t>D 60%</t>
  </si>
  <si>
    <t>Check Grade</t>
  </si>
  <si>
    <t>F 50%</t>
  </si>
  <si>
    <t>"Concéntrate en conseguir una puntuación perfecta, 1000/1000 en la Final"</t>
  </si>
  <si>
    <t>«Сосредоточьтесь на том, чтобы получить высший балл, 1000/1000 в финале»</t>
  </si>
  <si>
    <t>"Concentrate on getting a perfect score, 1000/1000 on the MidTerm AND the Final"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</si>
</sst>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1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top" wrapText="1"/>
    </xf>
    <xf numFmtId="0" fontId="4" fillId="2" borderId="0" xfId="2" applyFill="1" applyAlignment="1">
      <alignment vertical="top" wrapText="1"/>
    </xf>
    <xf numFmtId="164" fontId="0" fillId="0" borderId="0" xfId="1" applyNumberFormat="1" applyFont="1"/>
    <xf numFmtId="0" fontId="0" fillId="0" borderId="0" xfId="0" quotePrefix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0" borderId="0" xfId="2"/>
    <xf numFmtId="0" fontId="0" fillId="0" borderId="0" xfId="0"/>
    <xf numFmtId="0" fontId="0" fillId="0" borderId="0" xfId="0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barrapati83@gmail.com" TargetMode="External"/><Relationship Id="rId18" Type="http://schemas.openxmlformats.org/officeDocument/2006/relationships/hyperlink" Target="mailto:mariaa.mgc12@gmail.com" TargetMode="External"/><Relationship Id="rId26" Type="http://schemas.openxmlformats.org/officeDocument/2006/relationships/hyperlink" Target="mailto:soverturf@psd1.org" TargetMode="External"/><Relationship Id="rId21" Type="http://schemas.openxmlformats.org/officeDocument/2006/relationships/hyperlink" Target="mailto:wdm629@yahoo.com" TargetMode="External"/><Relationship Id="rId34" Type="http://schemas.openxmlformats.org/officeDocument/2006/relationships/hyperlink" Target="mailto:cukiramirez@hotmail.com" TargetMode="External"/><Relationship Id="rId7" Type="http://schemas.openxmlformats.org/officeDocument/2006/relationships/hyperlink" Target="mailto:anthonyvega457@gmail.com" TargetMode="External"/><Relationship Id="rId12" Type="http://schemas.openxmlformats.org/officeDocument/2006/relationships/hyperlink" Target="mailto:laurarangel81@icloud.com" TargetMode="External"/><Relationship Id="rId17" Type="http://schemas.openxmlformats.org/officeDocument/2006/relationships/hyperlink" Target="mailto:mvanhanehan@hotmail.com" TargetMode="External"/><Relationship Id="rId25" Type="http://schemas.openxmlformats.org/officeDocument/2006/relationships/hyperlink" Target="mailto:brendaalvarez316@gmail.com" TargetMode="External"/><Relationship Id="rId33" Type="http://schemas.openxmlformats.org/officeDocument/2006/relationships/hyperlink" Target="mailto:ismaramos11@gmail.com" TargetMode="External"/><Relationship Id="rId2" Type="http://schemas.openxmlformats.org/officeDocument/2006/relationships/hyperlink" Target="mailto:soverturf@psd1.org" TargetMode="External"/><Relationship Id="rId16" Type="http://schemas.openxmlformats.org/officeDocument/2006/relationships/hyperlink" Target="mailto:angieluna09@yahoo.com" TargetMode="External"/><Relationship Id="rId20" Type="http://schemas.openxmlformats.org/officeDocument/2006/relationships/hyperlink" Target="mailto:mariabrito@gmail.com" TargetMode="External"/><Relationship Id="rId29" Type="http://schemas.openxmlformats.org/officeDocument/2006/relationships/hyperlink" Target="mailto:afreeman@psd1.org" TargetMode="External"/><Relationship Id="rId1" Type="http://schemas.openxmlformats.org/officeDocument/2006/relationships/hyperlink" Target="mailto:johnweis@live.com" TargetMode="External"/><Relationship Id="rId6" Type="http://schemas.openxmlformats.org/officeDocument/2006/relationships/hyperlink" Target="mailto:steel_angel132000@yahoo.com" TargetMode="External"/><Relationship Id="rId11" Type="http://schemas.openxmlformats.org/officeDocument/2006/relationships/hyperlink" Target="mailto:jquintero@psd1.org" TargetMode="External"/><Relationship Id="rId24" Type="http://schemas.openxmlformats.org/officeDocument/2006/relationships/hyperlink" Target="mailto:yezbaz@yahoo.com" TargetMode="External"/><Relationship Id="rId32" Type="http://schemas.openxmlformats.org/officeDocument/2006/relationships/hyperlink" Target="mailto:miranda.blanca877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kontry2010@gmail.com" TargetMode="External"/><Relationship Id="rId15" Type="http://schemas.openxmlformats.org/officeDocument/2006/relationships/hyperlink" Target="mailto:mandy.gustafson@yahoo.com" TargetMode="External"/><Relationship Id="rId23" Type="http://schemas.openxmlformats.org/officeDocument/2006/relationships/hyperlink" Target="mailto:yesinwbmc@yahoo.com" TargetMode="External"/><Relationship Id="rId28" Type="http://schemas.openxmlformats.org/officeDocument/2006/relationships/hyperlink" Target="mailto:soverturf@psd1.org" TargetMode="External"/><Relationship Id="rId36" Type="http://schemas.openxmlformats.org/officeDocument/2006/relationships/hyperlink" Target="mailto:enriqueorozco021@gmail.com" TargetMode="External"/><Relationship Id="rId10" Type="http://schemas.openxmlformats.org/officeDocument/2006/relationships/hyperlink" Target="mailto:aliciasancheznava773@gmail.com" TargetMode="External"/><Relationship Id="rId19" Type="http://schemas.openxmlformats.org/officeDocument/2006/relationships/hyperlink" Target="mailto:brito.ma1976@gmail.com" TargetMode="External"/><Relationship Id="rId31" Type="http://schemas.openxmlformats.org/officeDocument/2006/relationships/hyperlink" Target="mailto:sunnee30swanby@hotmail.com" TargetMode="External"/><Relationship Id="rId4" Type="http://schemas.openxmlformats.org/officeDocument/2006/relationships/hyperlink" Target="mailto:negronjessica@yahoo.com" TargetMode="External"/><Relationship Id="rId9" Type="http://schemas.openxmlformats.org/officeDocument/2006/relationships/hyperlink" Target="mailto:analilopez04@yahoo.com" TargetMode="External"/><Relationship Id="rId14" Type="http://schemas.openxmlformats.org/officeDocument/2006/relationships/hyperlink" Target="mailto:yvonnezayas@gmail.com" TargetMode="External"/><Relationship Id="rId22" Type="http://schemas.openxmlformats.org/officeDocument/2006/relationships/hyperlink" Target="mailto:macdufffam@gmail.com" TargetMode="External"/><Relationship Id="rId27" Type="http://schemas.openxmlformats.org/officeDocument/2006/relationships/hyperlink" Target="mailto:adriananjc@yahoo.com" TargetMode="External"/><Relationship Id="rId30" Type="http://schemas.openxmlformats.org/officeDocument/2006/relationships/hyperlink" Target="mailto:eltear7513@gmail.com" TargetMode="External"/><Relationship Id="rId35" Type="http://schemas.openxmlformats.org/officeDocument/2006/relationships/hyperlink" Target="mailto:melissa.willis16@outlook.com" TargetMode="External"/><Relationship Id="rId8" Type="http://schemas.openxmlformats.org/officeDocument/2006/relationships/hyperlink" Target="mailto:soverturf@psd1.org" TargetMode="External"/><Relationship Id="rId3" Type="http://schemas.openxmlformats.org/officeDocument/2006/relationships/hyperlink" Target="mailto:adriulise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0B2B-E964-45E4-BCEE-47188B119C09}">
  <dimension ref="A1:B16"/>
  <sheetViews>
    <sheetView zoomScale="220" zoomScaleNormal="220" workbookViewId="0">
      <selection activeCell="B24" sqref="B24"/>
    </sheetView>
  </sheetViews>
  <sheetFormatPr defaultRowHeight="15" x14ac:dyDescent="0.25"/>
  <sheetData>
    <row r="1" spans="1:2" x14ac:dyDescent="0.25">
      <c r="A1">
        <v>1</v>
      </c>
      <c r="B1" t="s">
        <v>123</v>
      </c>
    </row>
    <row r="2" spans="1:2" x14ac:dyDescent="0.25">
      <c r="B2" t="s">
        <v>124</v>
      </c>
    </row>
    <row r="3" spans="1:2" x14ac:dyDescent="0.25">
      <c r="B3" t="s">
        <v>125</v>
      </c>
    </row>
    <row r="4" spans="1:2" x14ac:dyDescent="0.25">
      <c r="B4" t="s">
        <v>126</v>
      </c>
    </row>
    <row r="5" spans="1:2" x14ac:dyDescent="0.25">
      <c r="B5" t="s">
        <v>142</v>
      </c>
    </row>
    <row r="6" spans="1:2" x14ac:dyDescent="0.25">
      <c r="A6">
        <v>2</v>
      </c>
      <c r="B6" t="s">
        <v>128</v>
      </c>
    </row>
    <row r="7" spans="1:2" x14ac:dyDescent="0.25">
      <c r="B7" t="s">
        <v>129</v>
      </c>
    </row>
    <row r="8" spans="1:2" x14ac:dyDescent="0.25">
      <c r="A8">
        <v>3</v>
      </c>
      <c r="B8" t="s">
        <v>130</v>
      </c>
    </row>
    <row r="9" spans="1:2" x14ac:dyDescent="0.25">
      <c r="A9">
        <v>5</v>
      </c>
      <c r="B9" t="s">
        <v>135</v>
      </c>
    </row>
    <row r="10" spans="1:2" x14ac:dyDescent="0.25">
      <c r="A10">
        <v>6</v>
      </c>
      <c r="B10" t="s">
        <v>134</v>
      </c>
    </row>
    <row r="11" spans="1:2" x14ac:dyDescent="0.25">
      <c r="A11">
        <v>7</v>
      </c>
      <c r="B11" t="s">
        <v>136</v>
      </c>
    </row>
    <row r="12" spans="1:2" x14ac:dyDescent="0.25">
      <c r="A12">
        <v>8</v>
      </c>
      <c r="B12" t="s">
        <v>137</v>
      </c>
    </row>
    <row r="13" spans="1:2" x14ac:dyDescent="0.25">
      <c r="A13">
        <v>9</v>
      </c>
      <c r="B13" t="s">
        <v>138</v>
      </c>
    </row>
    <row r="14" spans="1:2" x14ac:dyDescent="0.25">
      <c r="A14">
        <v>10</v>
      </c>
      <c r="B14" t="s">
        <v>127</v>
      </c>
    </row>
    <row r="15" spans="1:2" x14ac:dyDescent="0.25">
      <c r="A15">
        <v>11</v>
      </c>
      <c r="B15" t="s">
        <v>141</v>
      </c>
    </row>
    <row r="16" spans="1:2" x14ac:dyDescent="0.25">
      <c r="A16">
        <v>12</v>
      </c>
      <c r="B16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>
      <selection activeCell="A2" sqref="A2:O31"/>
    </sheetView>
  </sheetViews>
  <sheetFormatPr defaultRowHeight="15" x14ac:dyDescent="0.25"/>
  <cols>
    <col min="1" max="1" width="29.85546875" customWidth="1"/>
    <col min="2" max="2" width="7.7109375" customWidth="1"/>
    <col min="3" max="8" width="41.7109375" customWidth="1"/>
    <col min="9" max="9" width="35.140625" customWidth="1"/>
    <col min="10" max="10" width="41.28515625" customWidth="1"/>
    <col min="11" max="12" width="39.28515625" customWidth="1"/>
    <col min="13" max="13" width="43.140625" customWidth="1"/>
    <col min="14" max="14" width="39.28515625" customWidth="1"/>
    <col min="15" max="15" width="47.42578125" customWidth="1"/>
  </cols>
  <sheetData>
    <row r="1" spans="1:15" x14ac:dyDescent="0.25">
      <c r="A1" s="1" t="s">
        <v>179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8</v>
      </c>
      <c r="O1" s="1" t="s">
        <v>9</v>
      </c>
    </row>
    <row r="2" spans="1:15" x14ac:dyDescent="0.25">
      <c r="A2" s="6">
        <v>28853</v>
      </c>
      <c r="B2" s="11" t="s">
        <v>184</v>
      </c>
      <c r="C2" s="6">
        <v>0</v>
      </c>
      <c r="D2" s="6">
        <v>80</v>
      </c>
      <c r="E2" s="6">
        <v>60</v>
      </c>
      <c r="F2" s="6">
        <v>80</v>
      </c>
      <c r="G2" s="6">
        <v>88</v>
      </c>
      <c r="H2" s="6">
        <v>70</v>
      </c>
      <c r="I2" s="6">
        <v>940</v>
      </c>
      <c r="J2" s="6">
        <v>0</v>
      </c>
      <c r="K2" s="6">
        <v>0</v>
      </c>
      <c r="L2" s="6">
        <v>0</v>
      </c>
      <c r="M2" s="6">
        <v>75</v>
      </c>
      <c r="N2" s="6">
        <v>0</v>
      </c>
      <c r="O2" s="6">
        <v>1000</v>
      </c>
    </row>
    <row r="3" spans="1:15" x14ac:dyDescent="0.25">
      <c r="A3" s="6">
        <v>26271</v>
      </c>
      <c r="B3" s="11" t="s">
        <v>185</v>
      </c>
      <c r="C3" s="6">
        <v>100</v>
      </c>
      <c r="D3" s="6">
        <v>0</v>
      </c>
      <c r="E3" s="6">
        <v>100</v>
      </c>
      <c r="F3" s="6">
        <v>100</v>
      </c>
      <c r="G3" s="6">
        <v>0</v>
      </c>
      <c r="H3" s="6">
        <v>100</v>
      </c>
      <c r="I3" s="6">
        <v>940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850</v>
      </c>
    </row>
    <row r="4" spans="1:15" x14ac:dyDescent="0.25">
      <c r="A4" s="6">
        <v>36300</v>
      </c>
      <c r="B4" s="11" t="s">
        <v>186</v>
      </c>
      <c r="C4" s="6">
        <v>95</v>
      </c>
      <c r="D4" s="6">
        <v>100</v>
      </c>
      <c r="E4" s="6">
        <v>95</v>
      </c>
      <c r="F4" s="6">
        <v>75</v>
      </c>
      <c r="G4" s="6">
        <v>88</v>
      </c>
      <c r="H4" s="6">
        <v>100</v>
      </c>
      <c r="I4" s="6">
        <v>940</v>
      </c>
      <c r="J4" s="6">
        <v>61</v>
      </c>
      <c r="K4" s="6">
        <v>82</v>
      </c>
      <c r="L4" s="6">
        <v>0</v>
      </c>
      <c r="M4" s="6">
        <v>0</v>
      </c>
      <c r="N4" s="6">
        <v>0</v>
      </c>
      <c r="O4" s="6">
        <v>0</v>
      </c>
    </row>
    <row r="5" spans="1:15" x14ac:dyDescent="0.25">
      <c r="A5" s="6">
        <v>25772</v>
      </c>
      <c r="B5" s="11" t="s">
        <v>187</v>
      </c>
      <c r="C5" s="6">
        <v>0</v>
      </c>
      <c r="D5" s="6">
        <v>0</v>
      </c>
      <c r="E5" s="6">
        <v>0</v>
      </c>
      <c r="F5" s="6">
        <v>0</v>
      </c>
      <c r="G5" s="6">
        <v>100</v>
      </c>
      <c r="H5" s="6">
        <v>60</v>
      </c>
      <c r="I5" s="6">
        <v>800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</row>
    <row r="6" spans="1:15" x14ac:dyDescent="0.25">
      <c r="A6" s="6">
        <v>34547</v>
      </c>
      <c r="B6" s="11" t="s">
        <v>188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</row>
    <row r="7" spans="1:15" x14ac:dyDescent="0.25">
      <c r="A7" s="6">
        <v>59719</v>
      </c>
      <c r="B7" s="11" t="s">
        <v>189</v>
      </c>
      <c r="C7" s="6">
        <v>0</v>
      </c>
      <c r="D7" s="6">
        <v>35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5" x14ac:dyDescent="0.25">
      <c r="A8" s="6">
        <v>33893</v>
      </c>
      <c r="B8" s="11" t="s">
        <v>186</v>
      </c>
      <c r="C8" s="6">
        <v>95</v>
      </c>
      <c r="D8" s="6">
        <v>85</v>
      </c>
      <c r="E8" s="6">
        <v>85</v>
      </c>
      <c r="F8" s="6">
        <v>100</v>
      </c>
      <c r="G8" s="6">
        <v>0</v>
      </c>
      <c r="H8" s="6">
        <v>80</v>
      </c>
      <c r="I8" s="6">
        <v>880</v>
      </c>
      <c r="J8" s="6">
        <v>65</v>
      </c>
      <c r="K8" s="6">
        <v>100</v>
      </c>
      <c r="L8" s="6">
        <v>63</v>
      </c>
      <c r="M8" s="6">
        <v>0</v>
      </c>
      <c r="N8" s="6">
        <v>89</v>
      </c>
      <c r="O8" s="6">
        <v>0</v>
      </c>
    </row>
    <row r="9" spans="1:15" x14ac:dyDescent="0.25">
      <c r="A9" s="6">
        <v>31695</v>
      </c>
      <c r="B9" s="11" t="s">
        <v>190</v>
      </c>
      <c r="C9" s="6">
        <v>95</v>
      </c>
      <c r="D9" s="6">
        <v>25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</row>
    <row r="10" spans="1:15" x14ac:dyDescent="0.25">
      <c r="A10" s="6">
        <v>33576</v>
      </c>
      <c r="B10" s="11" t="s">
        <v>191</v>
      </c>
      <c r="C10" s="6">
        <v>100</v>
      </c>
      <c r="D10" s="6">
        <v>95</v>
      </c>
      <c r="E10" s="6">
        <v>95</v>
      </c>
      <c r="F10" s="6">
        <v>100</v>
      </c>
      <c r="G10" s="6">
        <v>88</v>
      </c>
      <c r="H10" s="6">
        <v>90</v>
      </c>
      <c r="I10" s="6">
        <v>1000</v>
      </c>
      <c r="J10" s="6">
        <v>83</v>
      </c>
      <c r="K10" s="6">
        <v>91</v>
      </c>
      <c r="L10" s="6">
        <v>79</v>
      </c>
      <c r="M10" s="6">
        <v>92</v>
      </c>
      <c r="N10" s="6">
        <v>0</v>
      </c>
      <c r="O10" s="6">
        <v>1000</v>
      </c>
    </row>
    <row r="11" spans="1:15" x14ac:dyDescent="0.25">
      <c r="A11" s="6">
        <v>41059</v>
      </c>
      <c r="B11" s="11" t="s">
        <v>192</v>
      </c>
      <c r="C11" s="6">
        <v>85</v>
      </c>
      <c r="D11" s="6">
        <v>75</v>
      </c>
      <c r="E11" s="6">
        <v>80</v>
      </c>
      <c r="F11" s="6">
        <v>90</v>
      </c>
      <c r="G11" s="6">
        <v>75</v>
      </c>
      <c r="H11" s="6">
        <v>90</v>
      </c>
      <c r="I11" s="6">
        <v>910</v>
      </c>
      <c r="J11" s="6">
        <v>0</v>
      </c>
      <c r="K11" s="6">
        <v>0</v>
      </c>
      <c r="L11" s="6">
        <v>0</v>
      </c>
      <c r="M11" s="6">
        <v>67</v>
      </c>
      <c r="N11" s="6">
        <v>0</v>
      </c>
      <c r="O11" s="6">
        <v>0</v>
      </c>
    </row>
    <row r="12" spans="1:15" x14ac:dyDescent="0.25">
      <c r="A12" s="6">
        <v>28485</v>
      </c>
      <c r="B12" s="11" t="s">
        <v>192</v>
      </c>
      <c r="C12" s="6">
        <v>75</v>
      </c>
      <c r="D12" s="6">
        <v>75</v>
      </c>
      <c r="E12" s="6">
        <v>80</v>
      </c>
      <c r="F12" s="6">
        <v>95</v>
      </c>
      <c r="G12" s="6">
        <v>75</v>
      </c>
      <c r="H12" s="6">
        <v>95</v>
      </c>
      <c r="I12" s="6">
        <v>880</v>
      </c>
      <c r="J12" s="6">
        <v>0</v>
      </c>
      <c r="K12" s="6">
        <v>0</v>
      </c>
      <c r="L12" s="6">
        <v>0</v>
      </c>
      <c r="M12" s="6">
        <v>83</v>
      </c>
      <c r="N12" s="6">
        <v>0</v>
      </c>
      <c r="O12" s="6">
        <v>0</v>
      </c>
    </row>
    <row r="13" spans="1:15" x14ac:dyDescent="0.25">
      <c r="A13" s="6">
        <v>25923</v>
      </c>
      <c r="B13" s="11" t="s">
        <v>192</v>
      </c>
      <c r="C13" s="6">
        <v>75</v>
      </c>
      <c r="D13" s="6">
        <v>95</v>
      </c>
      <c r="E13" s="6">
        <v>80</v>
      </c>
      <c r="F13" s="6">
        <v>100</v>
      </c>
      <c r="G13" s="6">
        <v>100</v>
      </c>
      <c r="H13" s="6">
        <v>0</v>
      </c>
      <c r="I13" s="6">
        <v>1000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1:15" x14ac:dyDescent="0.25">
      <c r="A14" s="6">
        <v>40986</v>
      </c>
      <c r="B14" s="11" t="s">
        <v>193</v>
      </c>
      <c r="C14" s="6">
        <v>80</v>
      </c>
      <c r="D14" s="6">
        <v>85</v>
      </c>
      <c r="E14" s="6">
        <v>75</v>
      </c>
      <c r="F14" s="6">
        <v>0</v>
      </c>
      <c r="G14" s="6">
        <v>88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92</v>
      </c>
      <c r="N14" s="6">
        <v>0</v>
      </c>
      <c r="O14" s="6">
        <v>0</v>
      </c>
    </row>
    <row r="15" spans="1:15" x14ac:dyDescent="0.25">
      <c r="A15" s="6">
        <v>31720</v>
      </c>
      <c r="B15" s="11" t="s">
        <v>189</v>
      </c>
      <c r="C15" s="6">
        <v>0</v>
      </c>
      <c r="D15" s="6">
        <v>0</v>
      </c>
      <c r="E15" s="6">
        <v>30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</row>
    <row r="16" spans="1:15" x14ac:dyDescent="0.25">
      <c r="A16" s="6">
        <v>38721</v>
      </c>
      <c r="B16" s="11" t="s">
        <v>121</v>
      </c>
      <c r="C16" s="6">
        <v>90</v>
      </c>
      <c r="D16" s="6">
        <v>55</v>
      </c>
      <c r="E16" s="6">
        <v>20</v>
      </c>
      <c r="F16" s="6">
        <v>0</v>
      </c>
      <c r="G16" s="6">
        <v>75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x14ac:dyDescent="0.25">
      <c r="A17" s="6">
        <v>32040</v>
      </c>
      <c r="B17" s="11" t="s">
        <v>194</v>
      </c>
      <c r="C17" s="6">
        <v>90</v>
      </c>
      <c r="D17" s="6">
        <v>90</v>
      </c>
      <c r="E17" s="6">
        <v>80</v>
      </c>
      <c r="F17" s="6">
        <v>100</v>
      </c>
      <c r="G17" s="6">
        <v>88</v>
      </c>
      <c r="H17" s="6">
        <v>75</v>
      </c>
      <c r="I17" s="6">
        <v>880</v>
      </c>
      <c r="J17" s="6">
        <v>0</v>
      </c>
      <c r="K17" s="6">
        <v>100</v>
      </c>
      <c r="L17" s="6">
        <v>68</v>
      </c>
      <c r="M17" s="6">
        <v>100</v>
      </c>
      <c r="N17" s="6">
        <v>0</v>
      </c>
      <c r="O17" s="6">
        <v>0</v>
      </c>
    </row>
    <row r="18" spans="1:15" x14ac:dyDescent="0.25">
      <c r="A18" s="6">
        <v>26062</v>
      </c>
      <c r="B18" s="11" t="s">
        <v>195</v>
      </c>
      <c r="C18" s="6">
        <v>85</v>
      </c>
      <c r="D18" s="6">
        <v>85</v>
      </c>
      <c r="E18" s="6">
        <v>60</v>
      </c>
      <c r="F18" s="6">
        <v>0</v>
      </c>
      <c r="G18" s="6">
        <v>0</v>
      </c>
      <c r="H18" s="6">
        <v>70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</row>
    <row r="19" spans="1:15" x14ac:dyDescent="0.25">
      <c r="A19" s="6">
        <v>31304</v>
      </c>
      <c r="B19" s="11" t="s">
        <v>186</v>
      </c>
      <c r="C19" s="6">
        <v>90</v>
      </c>
      <c r="D19" s="6">
        <v>90</v>
      </c>
      <c r="E19" s="6">
        <v>85</v>
      </c>
      <c r="F19" s="6">
        <v>100</v>
      </c>
      <c r="G19" s="6">
        <v>88</v>
      </c>
      <c r="H19" s="6">
        <v>75</v>
      </c>
      <c r="I19" s="6">
        <v>860</v>
      </c>
      <c r="J19" s="6">
        <v>43</v>
      </c>
      <c r="K19" s="6">
        <v>64</v>
      </c>
      <c r="L19" s="6">
        <v>58</v>
      </c>
      <c r="M19" s="6">
        <v>92</v>
      </c>
      <c r="N19" s="6">
        <v>0</v>
      </c>
      <c r="O19" s="6">
        <v>0</v>
      </c>
    </row>
    <row r="20" spans="1:15" x14ac:dyDescent="0.25">
      <c r="A20" s="6">
        <v>42054</v>
      </c>
      <c r="B20" s="11" t="s">
        <v>196</v>
      </c>
      <c r="C20" s="6">
        <v>90</v>
      </c>
      <c r="D20" s="6">
        <v>85</v>
      </c>
      <c r="E20" s="6">
        <v>15</v>
      </c>
      <c r="F20" s="6">
        <v>100</v>
      </c>
      <c r="G20" s="6">
        <v>88</v>
      </c>
      <c r="H20" s="6">
        <v>60</v>
      </c>
      <c r="I20" s="6">
        <v>970</v>
      </c>
      <c r="J20" s="6">
        <v>0</v>
      </c>
      <c r="K20" s="6">
        <v>91</v>
      </c>
      <c r="L20" s="6">
        <v>74</v>
      </c>
      <c r="M20" s="6">
        <v>0</v>
      </c>
      <c r="N20" s="6">
        <v>0</v>
      </c>
      <c r="O20" s="6">
        <v>0</v>
      </c>
    </row>
    <row r="21" spans="1:15" x14ac:dyDescent="0.25">
      <c r="A21" s="6">
        <v>16460</v>
      </c>
      <c r="B21" s="11" t="s">
        <v>120</v>
      </c>
      <c r="C21" s="6">
        <v>100</v>
      </c>
      <c r="D21" s="6">
        <v>55</v>
      </c>
      <c r="E21" s="6">
        <v>5</v>
      </c>
      <c r="F21" s="6">
        <v>0</v>
      </c>
      <c r="G21" s="6">
        <v>50</v>
      </c>
      <c r="H21" s="6">
        <v>70</v>
      </c>
      <c r="I21" s="6">
        <v>1000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1000</v>
      </c>
    </row>
    <row r="22" spans="1:15" x14ac:dyDescent="0.25">
      <c r="A22" s="6">
        <v>29765</v>
      </c>
      <c r="B22" s="11" t="s">
        <v>119</v>
      </c>
      <c r="C22" s="6">
        <v>40</v>
      </c>
      <c r="D22" s="6">
        <v>15</v>
      </c>
      <c r="E22" s="6">
        <v>0</v>
      </c>
      <c r="F22" s="6">
        <v>0</v>
      </c>
      <c r="G22" s="6">
        <v>0</v>
      </c>
      <c r="H22" s="6">
        <v>0</v>
      </c>
      <c r="I22" s="6">
        <v>971</v>
      </c>
      <c r="J22" s="6">
        <v>0</v>
      </c>
      <c r="K22" s="6">
        <v>15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25">
      <c r="A23" s="6">
        <v>34964</v>
      </c>
      <c r="B23" s="11" t="s">
        <v>185</v>
      </c>
      <c r="C23" s="6">
        <v>80</v>
      </c>
      <c r="D23" s="6">
        <v>85</v>
      </c>
      <c r="E23" s="6">
        <v>65</v>
      </c>
      <c r="F23" s="6">
        <v>85</v>
      </c>
      <c r="G23" s="6">
        <v>100</v>
      </c>
      <c r="H23" s="6">
        <v>0</v>
      </c>
      <c r="I23" s="6">
        <v>830</v>
      </c>
      <c r="J23" s="6">
        <v>0</v>
      </c>
      <c r="K23" s="6">
        <v>64</v>
      </c>
      <c r="L23" s="6">
        <v>0</v>
      </c>
      <c r="M23" s="6">
        <v>0</v>
      </c>
      <c r="N23" s="6">
        <v>0</v>
      </c>
      <c r="O23" s="6">
        <v>880</v>
      </c>
    </row>
    <row r="24" spans="1:15" x14ac:dyDescent="0.25">
      <c r="A24" s="6">
        <v>31615</v>
      </c>
      <c r="B24" s="11" t="s">
        <v>196</v>
      </c>
      <c r="C24" s="6">
        <v>95</v>
      </c>
      <c r="D24" s="6">
        <v>80</v>
      </c>
      <c r="E24" s="6">
        <v>65</v>
      </c>
      <c r="F24" s="6">
        <v>90</v>
      </c>
      <c r="G24" s="6">
        <v>88</v>
      </c>
      <c r="H24" s="6">
        <v>65</v>
      </c>
      <c r="I24" s="6">
        <v>770</v>
      </c>
      <c r="J24" s="6">
        <v>74</v>
      </c>
      <c r="K24" s="6">
        <v>91</v>
      </c>
      <c r="L24" s="6">
        <v>74</v>
      </c>
      <c r="M24" s="6">
        <v>92</v>
      </c>
      <c r="N24" s="6">
        <v>0</v>
      </c>
      <c r="O24" s="6">
        <v>0</v>
      </c>
    </row>
    <row r="25" spans="1:15" x14ac:dyDescent="0.25">
      <c r="A25" s="6">
        <v>32410</v>
      </c>
      <c r="B25" s="11" t="s">
        <v>197</v>
      </c>
      <c r="C25" s="6">
        <v>0</v>
      </c>
      <c r="D25" s="6">
        <v>65</v>
      </c>
      <c r="E25" s="6">
        <v>65</v>
      </c>
      <c r="F25" s="6">
        <v>0</v>
      </c>
      <c r="G25" s="6">
        <v>50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25">
      <c r="A26" s="6">
        <v>31790</v>
      </c>
      <c r="B26" s="11" t="s">
        <v>198</v>
      </c>
      <c r="C26" s="6">
        <v>0</v>
      </c>
      <c r="D26" s="6">
        <v>70</v>
      </c>
      <c r="E26" s="6">
        <v>0</v>
      </c>
      <c r="F26" s="6">
        <v>0</v>
      </c>
      <c r="G26" s="6">
        <v>0</v>
      </c>
      <c r="H26" s="6">
        <v>0</v>
      </c>
      <c r="I26" s="6">
        <v>770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25">
      <c r="A27" s="6">
        <v>29030</v>
      </c>
      <c r="B27" s="11" t="s">
        <v>122</v>
      </c>
      <c r="C27" s="6">
        <v>90</v>
      </c>
      <c r="D27" s="6">
        <v>60</v>
      </c>
      <c r="E27" s="6">
        <v>90</v>
      </c>
      <c r="F27" s="6">
        <v>100</v>
      </c>
      <c r="G27" s="6">
        <v>88</v>
      </c>
      <c r="H27" s="6">
        <v>90</v>
      </c>
      <c r="I27" s="6">
        <v>1000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1000</v>
      </c>
    </row>
    <row r="28" spans="1:15" x14ac:dyDescent="0.25">
      <c r="A28" s="6">
        <v>34477</v>
      </c>
      <c r="B28" s="11" t="s">
        <v>188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25">
      <c r="A29" s="6">
        <v>24736</v>
      </c>
      <c r="B29" s="11" t="s">
        <v>199</v>
      </c>
      <c r="C29" s="6">
        <v>100</v>
      </c>
      <c r="D29" s="6">
        <v>80</v>
      </c>
      <c r="E29" s="6">
        <v>80</v>
      </c>
      <c r="F29" s="6">
        <v>100</v>
      </c>
      <c r="G29" s="6">
        <v>88</v>
      </c>
      <c r="H29" s="6">
        <v>95</v>
      </c>
      <c r="I29" s="6">
        <v>940</v>
      </c>
      <c r="J29" s="6">
        <v>87</v>
      </c>
      <c r="K29" s="6">
        <v>100</v>
      </c>
      <c r="L29" s="6">
        <v>89</v>
      </c>
      <c r="M29" s="6">
        <v>83</v>
      </c>
      <c r="N29" s="6">
        <v>100</v>
      </c>
      <c r="O29" s="6">
        <v>940</v>
      </c>
    </row>
    <row r="30" spans="1:15" x14ac:dyDescent="0.25">
      <c r="A30" s="6">
        <v>31307</v>
      </c>
      <c r="B30" s="11" t="s">
        <v>200</v>
      </c>
      <c r="C30" s="6">
        <v>100</v>
      </c>
      <c r="D30" s="6">
        <v>100</v>
      </c>
      <c r="E30" s="6">
        <v>100</v>
      </c>
      <c r="F30" s="6">
        <v>100</v>
      </c>
      <c r="G30" s="6">
        <v>100</v>
      </c>
      <c r="H30" s="6">
        <v>100</v>
      </c>
      <c r="I30" s="6">
        <v>1000</v>
      </c>
      <c r="J30" s="6">
        <v>91.3</v>
      </c>
      <c r="K30" s="6">
        <v>100</v>
      </c>
      <c r="L30" s="6">
        <v>0</v>
      </c>
      <c r="M30" s="6">
        <v>0</v>
      </c>
      <c r="N30" s="6">
        <v>0</v>
      </c>
      <c r="O30" s="6">
        <v>0</v>
      </c>
    </row>
    <row r="31" spans="1:15" x14ac:dyDescent="0.25">
      <c r="A31" s="6">
        <v>41105</v>
      </c>
      <c r="B31" s="11" t="s">
        <v>201</v>
      </c>
      <c r="C31" s="6">
        <v>100</v>
      </c>
      <c r="D31" s="6">
        <v>95</v>
      </c>
      <c r="E31" s="6">
        <v>80</v>
      </c>
      <c r="F31" s="6">
        <v>90</v>
      </c>
      <c r="G31" s="6">
        <v>75</v>
      </c>
      <c r="H31" s="6">
        <v>95</v>
      </c>
      <c r="I31" s="6">
        <v>970</v>
      </c>
      <c r="J31" s="6">
        <v>83</v>
      </c>
      <c r="K31" s="6">
        <v>100</v>
      </c>
      <c r="L31" s="6">
        <v>84</v>
      </c>
      <c r="M31" s="6">
        <v>92</v>
      </c>
      <c r="N31" s="6">
        <v>0</v>
      </c>
      <c r="O31" s="6">
        <v>0</v>
      </c>
    </row>
    <row r="32" spans="1:15" x14ac:dyDescent="0.25">
      <c r="A32">
        <v>12345</v>
      </c>
      <c r="B32" t="s">
        <v>203</v>
      </c>
      <c r="C32">
        <v>50</v>
      </c>
      <c r="D32">
        <v>50</v>
      </c>
      <c r="E32">
        <v>50</v>
      </c>
      <c r="F32">
        <v>50</v>
      </c>
      <c r="G32">
        <v>50</v>
      </c>
      <c r="H32">
        <v>50</v>
      </c>
      <c r="I32">
        <v>500</v>
      </c>
      <c r="J32">
        <v>50</v>
      </c>
      <c r="K32">
        <v>50</v>
      </c>
      <c r="L32">
        <v>50</v>
      </c>
      <c r="M32">
        <v>50</v>
      </c>
      <c r="N32">
        <v>50</v>
      </c>
      <c r="O32">
        <v>500</v>
      </c>
    </row>
  </sheetData>
  <sortState xmlns:xlrd2="http://schemas.microsoft.com/office/spreadsheetml/2017/richdata2" ref="A2:O26">
    <sortCondition ref="B2:B26"/>
  </sortState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9AA2-19D6-4190-80AA-DBD75E5C32A0}">
  <dimension ref="A1:O32"/>
  <sheetViews>
    <sheetView tabSelected="1" zoomScale="190" zoomScaleNormal="190" workbookViewId="0">
      <selection activeCell="I2" sqref="I2"/>
    </sheetView>
  </sheetViews>
  <sheetFormatPr defaultRowHeight="15" x14ac:dyDescent="0.25"/>
  <cols>
    <col min="1" max="1" width="15.5703125" bestFit="1" customWidth="1"/>
    <col min="2" max="3" width="15.5703125" style="7" customWidth="1"/>
    <col min="4" max="4" width="18" style="8" bestFit="1" customWidth="1"/>
    <col min="5" max="5" width="18" style="8" customWidth="1"/>
    <col min="6" max="8" width="18" style="4" customWidth="1"/>
    <col min="12" max="12" width="12.7109375" customWidth="1"/>
  </cols>
  <sheetData>
    <row r="1" spans="1:15" x14ac:dyDescent="0.25">
      <c r="A1" t="s">
        <v>10</v>
      </c>
      <c r="B1" s="7" t="s">
        <v>131</v>
      </c>
      <c r="C1" s="7" t="s">
        <v>202</v>
      </c>
      <c r="D1" s="8" t="s">
        <v>110</v>
      </c>
      <c r="F1" s="4" t="s">
        <v>132</v>
      </c>
      <c r="G1" s="4" t="s">
        <v>118</v>
      </c>
      <c r="H1" s="4" t="s">
        <v>144</v>
      </c>
      <c r="I1" t="s">
        <v>111</v>
      </c>
      <c r="J1" t="s">
        <v>114</v>
      </c>
      <c r="K1" t="s">
        <v>115</v>
      </c>
      <c r="L1" t="s">
        <v>112</v>
      </c>
      <c r="M1" t="s">
        <v>113</v>
      </c>
      <c r="N1" t="s">
        <v>116</v>
      </c>
      <c r="O1" t="s">
        <v>117</v>
      </c>
    </row>
    <row r="2" spans="1:15" x14ac:dyDescent="0.25">
      <c r="A2" t="str">
        <f>IF(NOT(ISBLANK('Paste Here'!$A2)),VLOOKUP('Paste Here'!$A2,LOOKUPTABLE,6),"")</f>
        <v xml:space="preserve"> Alexa</v>
      </c>
      <c r="B2" s="8" t="str">
        <f>TEXT((SUM('Paste Here'!$C2:$O2)/(100*11+1000*2)),"0%")</f>
        <v>77%</v>
      </c>
      <c r="C2" s="8" t="str">
        <f>'Paste Here'!$B2</f>
        <v>C+ 77%</v>
      </c>
      <c r="D2" s="8" t="str">
        <f>TEXT(((SUM('Paste Here'!$C2:$H2)+SUM('Paste Here'!$J2:$N2)+2000)/(100*11+2*1000)),"0%")</f>
        <v>79%</v>
      </c>
      <c r="F2" s="4" t="s">
        <v>133</v>
      </c>
      <c r="G2" t="str">
        <f>IF(NOT(ISBLANK('Paste Here'!$A2)),VLOOKUP('Paste Here'!$A2,LOOKUPTABLE,4),"")</f>
        <v>alexa809@students.psd1.org</v>
      </c>
      <c r="H2"/>
      <c r="I2" t="s">
        <v>206</v>
      </c>
      <c r="J2" s="10" t="s">
        <v>206</v>
      </c>
      <c r="K2" s="10" t="s">
        <v>206</v>
      </c>
      <c r="M2" t="str">
        <f t="shared" ref="M2:M32" si="0">_xlfn.CONCAT("You need at least a ",L2," / 1000 on the Mid-Term to be passing.")</f>
        <v>You need at least a  / 1000 on the Mid-Term to be passing.</v>
      </c>
      <c r="N2" t="str">
        <f t="shared" ref="N2:N32" si="1">_xlfn.CONCAT("Necesita al menos un ",L2,"/1000 en el término medio para aprobar.")</f>
        <v>Necesita al menos un /1000 en el término medio para aprobar.</v>
      </c>
      <c r="O2" t="str">
        <f t="shared" ref="O2:O32" si="2">_xlfn.CONCAT("Вам нужно как минимум ",L2," / 1000 в среднесрочной перспективе, чтобы пройти.")</f>
        <v>Вам нужно как минимум  / 1000 в среднесрочной перспективе, чтобы пройти.</v>
      </c>
    </row>
    <row r="3" spans="1:15" x14ac:dyDescent="0.25">
      <c r="A3" s="10" t="str">
        <f>IF(NOT(ISBLANK('Paste Here'!$A3)),VLOOKUP('Paste Here'!$A3,LOOKUPTABLE,6),"")</f>
        <v xml:space="preserve"> Anthony</v>
      </c>
      <c r="B3" s="8" t="str">
        <f>TEXT((SUM('Paste Here'!$C3:$O3)/(100*11+1000*2)),"0%")</f>
        <v>71%</v>
      </c>
      <c r="C3" s="8" t="str">
        <f>'Paste Here'!$B3</f>
        <v>C- 71%</v>
      </c>
      <c r="D3" s="8" t="str">
        <f>TEXT(((SUM('Paste Here'!$C3:$H3)+SUM('Paste Here'!$J3:$N3)+2000)/(100*11+2*1000)),"0%")</f>
        <v>77%</v>
      </c>
      <c r="F3" s="4" t="s">
        <v>133</v>
      </c>
      <c r="G3" s="10" t="str">
        <f>IF(NOT(ISBLANK('Paste Here'!$A3)),VLOOKUP('Paste Here'!$A3,LOOKUPTABLE,4),"")</f>
        <v>anthony011@students.psd1.org</v>
      </c>
      <c r="H3"/>
      <c r="I3" s="10" t="s">
        <v>206</v>
      </c>
      <c r="J3" s="5" t="s">
        <v>204</v>
      </c>
      <c r="K3" s="5" t="s">
        <v>205</v>
      </c>
      <c r="M3" s="10" t="str">
        <f t="shared" si="0"/>
        <v>You need at least a  / 1000 on the Mid-Term to be passing.</v>
      </c>
      <c r="N3" s="10" t="str">
        <f t="shared" si="1"/>
        <v>Necesita al menos un /1000 en el término medio para aprobar.</v>
      </c>
      <c r="O3" s="10" t="str">
        <f t="shared" si="2"/>
        <v>Вам нужно как минимум  / 1000 в среднесрочной перспективе, чтобы пройти.</v>
      </c>
    </row>
    <row r="4" spans="1:15" x14ac:dyDescent="0.25">
      <c r="A4" s="10" t="str">
        <f>IF(NOT(ISBLANK('Paste Here'!$A4)),VLOOKUP('Paste Here'!$A4,LOOKUPTABLE,6),"")</f>
        <v xml:space="preserve"> Brandon Miguel</v>
      </c>
      <c r="B4" s="8" t="str">
        <f>TEXT((SUM('Paste Here'!$C4:$O4)/(100*11+1000*2)),"0%")</f>
        <v>53%</v>
      </c>
      <c r="C4" s="8" t="str">
        <f>'Paste Here'!$B4</f>
        <v>F 53%</v>
      </c>
      <c r="D4" s="8" t="str">
        <f>TEXT(((SUM('Paste Here'!$C4:$H4)+SUM('Paste Here'!$J4:$N4)+2000)/(100*11+2*1000)),"0%")</f>
        <v>87%</v>
      </c>
      <c r="F4" s="4" t="s">
        <v>133</v>
      </c>
      <c r="G4" s="10" t="str">
        <f>IF(NOT(ISBLANK('Paste Here'!$A4)),VLOOKUP('Paste Here'!$A4,LOOKUPTABLE,4),"")</f>
        <v>brandon659@students.psd1.org</v>
      </c>
      <c r="H4"/>
      <c r="I4" s="10" t="s">
        <v>206</v>
      </c>
      <c r="J4" s="5" t="s">
        <v>204</v>
      </c>
      <c r="K4" s="5" t="s">
        <v>205</v>
      </c>
      <c r="M4" s="10" t="str">
        <f t="shared" si="0"/>
        <v>You need at least a  / 1000 on the Mid-Term to be passing.</v>
      </c>
      <c r="N4" s="10" t="str">
        <f t="shared" si="1"/>
        <v>Necesita al menos un /1000 en el término medio para aprobar.</v>
      </c>
      <c r="O4" s="10" t="str">
        <f t="shared" si="2"/>
        <v>Вам нужно как минимум  / 1000 в среднесрочной перспективе, чтобы пройти.</v>
      </c>
    </row>
    <row r="5" spans="1:15" x14ac:dyDescent="0.25">
      <c r="A5" s="10" t="str">
        <f>IF(NOT(ISBLANK('Paste Here'!$A5)),VLOOKUP('Paste Here'!$A5,LOOKUPTABLE,6),"")</f>
        <v xml:space="preserve"> Caleb A</v>
      </c>
      <c r="B5" s="8" t="str">
        <f>TEXT((SUM('Paste Here'!$C5:$O5)/(100*11+1000*2)),"0%")</f>
        <v>31%</v>
      </c>
      <c r="C5" s="8" t="str">
        <f>'Paste Here'!$B5</f>
        <v>F 31%</v>
      </c>
      <c r="D5" s="8" t="str">
        <f>TEXT(((SUM('Paste Here'!$C5:$H5)+SUM('Paste Here'!$J5:$N5)+2000)/(100*11+2*1000)),"0%")</f>
        <v>70%</v>
      </c>
      <c r="F5" s="4" t="s">
        <v>133</v>
      </c>
      <c r="G5" s="10" t="str">
        <f>IF(NOT(ISBLANK('Paste Here'!$A5)),VLOOKUP('Paste Here'!$A5,LOOKUPTABLE,4),"")</f>
        <v>caleb170@students.psd1.org</v>
      </c>
      <c r="H5"/>
      <c r="I5" s="10" t="s">
        <v>206</v>
      </c>
      <c r="J5" s="5" t="s">
        <v>204</v>
      </c>
      <c r="K5" s="5" t="s">
        <v>205</v>
      </c>
      <c r="M5" s="10" t="str">
        <f t="shared" si="0"/>
        <v>You need at least a  / 1000 on the Mid-Term to be passing.</v>
      </c>
      <c r="N5" s="10" t="str">
        <f t="shared" si="1"/>
        <v>Necesita al menos un /1000 en el término medio para aprobar.</v>
      </c>
      <c r="O5" s="10" t="str">
        <f t="shared" si="2"/>
        <v>Вам нужно как минимум  / 1000 в среднесрочной перспективе, чтобы пройти.</v>
      </c>
    </row>
    <row r="6" spans="1:15" x14ac:dyDescent="0.25">
      <c r="A6" s="10" t="str">
        <f>IF(NOT(ISBLANK('Paste Here'!$A6)),VLOOKUP('Paste Here'!$A6,LOOKUPTABLE,6),"")</f>
        <v xml:space="preserve"> Carlos Uriel</v>
      </c>
      <c r="B6" s="8" t="str">
        <f>TEXT((SUM('Paste Here'!$C6:$O6)/(100*11+1000*2)),"0%")</f>
        <v>0%</v>
      </c>
      <c r="C6" s="8" t="str">
        <f>'Paste Here'!$B6</f>
        <v>F 0%</v>
      </c>
      <c r="D6" s="8" t="str">
        <f>TEXT(((SUM('Paste Here'!$C6:$H6)+SUM('Paste Here'!$J6:$N6)+2000)/(100*11+2*1000)),"0%")</f>
        <v>65%</v>
      </c>
      <c r="F6" s="4" t="s">
        <v>133</v>
      </c>
      <c r="G6" s="10" t="str">
        <f>IF(NOT(ISBLANK('Paste Here'!$A6)),VLOOKUP('Paste Here'!$A6,LOOKUPTABLE,4),"")</f>
        <v>carlos475@students.psd1.org</v>
      </c>
      <c r="H6"/>
      <c r="I6" s="10" t="s">
        <v>206</v>
      </c>
      <c r="J6" s="5" t="s">
        <v>204</v>
      </c>
      <c r="K6" s="5" t="s">
        <v>205</v>
      </c>
      <c r="M6" s="10" t="str">
        <f t="shared" si="0"/>
        <v>You need at least a  / 1000 on the Mid-Term to be passing.</v>
      </c>
      <c r="N6" s="10" t="str">
        <f t="shared" si="1"/>
        <v>Necesita al menos un /1000 en el término medio para aprobar.</v>
      </c>
      <c r="O6" s="10" t="str">
        <f t="shared" si="2"/>
        <v>Вам нужно как минимум  / 1000 в среднесрочной перспективе, чтобы пройти.</v>
      </c>
    </row>
    <row r="7" spans="1:15" x14ac:dyDescent="0.25">
      <c r="A7" s="10" t="str">
        <f>IF(NOT(ISBLANK('Paste Here'!$A7)),VLOOKUP('Paste Here'!$A7,LOOKUPTABLE,6),"")</f>
        <v xml:space="preserve"> Dakota Reign</v>
      </c>
      <c r="B7" s="8" t="str">
        <f>TEXT((SUM('Paste Here'!$C7:$O7)/(100*11+1000*2)),"0%")</f>
        <v>1%</v>
      </c>
      <c r="C7" s="8" t="str">
        <f>'Paste Here'!$B7</f>
        <v>F 1%</v>
      </c>
      <c r="D7" s="8" t="str">
        <f>TEXT(((SUM('Paste Here'!$C7:$H7)+SUM('Paste Here'!$J7:$N7)+2000)/(100*11+2*1000)),"0%")</f>
        <v>66%</v>
      </c>
      <c r="F7" s="4" t="s">
        <v>133</v>
      </c>
      <c r="G7" s="10" t="str">
        <f>IF(NOT(ISBLANK('Paste Here'!$A7)),VLOOKUP('Paste Here'!$A7,LOOKUPTABLE,4),"")</f>
        <v>dakota005@students.psd1.org</v>
      </c>
      <c r="H7"/>
      <c r="I7" s="10" t="s">
        <v>206</v>
      </c>
      <c r="J7" s="5" t="s">
        <v>204</v>
      </c>
      <c r="K7" s="5" t="s">
        <v>205</v>
      </c>
      <c r="M7" s="10" t="str">
        <f t="shared" si="0"/>
        <v>You need at least a  / 1000 on the Mid-Term to be passing.</v>
      </c>
      <c r="N7" s="10" t="str">
        <f t="shared" si="1"/>
        <v>Necesita al menos un /1000 en el término medio para aprobar.</v>
      </c>
      <c r="O7" s="10" t="str">
        <f t="shared" si="2"/>
        <v>Вам нужно как минимум  / 1000 в среднесрочной перспективе, чтобы пройти.</v>
      </c>
    </row>
    <row r="8" spans="1:15" x14ac:dyDescent="0.25">
      <c r="A8" s="10" t="str">
        <f>IF(NOT(ISBLANK('Paste Here'!$A8)),VLOOKUP('Paste Here'!$A8,LOOKUPTABLE,6),"")</f>
        <v xml:space="preserve"> Darian J</v>
      </c>
      <c r="B8" s="8" t="str">
        <f>TEXT((SUM('Paste Here'!$C8:$O8)/(100*11+1000*2)),"0%")</f>
        <v>53%</v>
      </c>
      <c r="C8" s="8" t="str">
        <f>'Paste Here'!$B8</f>
        <v>F 53%</v>
      </c>
      <c r="D8" s="8" t="str">
        <f>TEXT(((SUM('Paste Here'!$C8:$H8)+SUM('Paste Here'!$J8:$N8)+2000)/(100*11+2*1000)),"0%")</f>
        <v>89%</v>
      </c>
      <c r="F8" s="4" t="s">
        <v>133</v>
      </c>
      <c r="G8" s="10" t="str">
        <f>IF(NOT(ISBLANK('Paste Here'!$A8)),VLOOKUP('Paste Here'!$A8,LOOKUPTABLE,4),"")</f>
        <v>darian530@students.psd1.org</v>
      </c>
      <c r="H8"/>
      <c r="I8" s="10" t="s">
        <v>206</v>
      </c>
      <c r="J8" s="5" t="s">
        <v>204</v>
      </c>
      <c r="K8" s="5" t="s">
        <v>205</v>
      </c>
      <c r="M8" s="10" t="str">
        <f t="shared" si="0"/>
        <v>You need at least a  / 1000 on the Mid-Term to be passing.</v>
      </c>
      <c r="N8" s="10" t="str">
        <f t="shared" si="1"/>
        <v>Necesita al menos un /1000 en el término medio para aprobar.</v>
      </c>
      <c r="O8" s="10" t="str">
        <f t="shared" si="2"/>
        <v>Вам нужно как минимум  / 1000 в среднесрочной перспективе, чтобы пройти.</v>
      </c>
    </row>
    <row r="9" spans="1:15" x14ac:dyDescent="0.25">
      <c r="A9" s="10" t="str">
        <f>IF(NOT(ISBLANK('Paste Here'!$A9)),VLOOKUP('Paste Here'!$A9,LOOKUPTABLE,6),"")</f>
        <v xml:space="preserve"> Emmanuel J</v>
      </c>
      <c r="B9" s="8" t="str">
        <f>TEXT((SUM('Paste Here'!$C9:$O9)/(100*11+1000*2)),"0%")</f>
        <v>4%</v>
      </c>
      <c r="C9" s="8" t="str">
        <f>'Paste Here'!$B9</f>
        <v>F 4%</v>
      </c>
      <c r="D9" s="8" t="str">
        <f>TEXT(((SUM('Paste Here'!$C9:$H9)+SUM('Paste Here'!$J9:$N9)+2000)/(100*11+2*1000)),"0%")</f>
        <v>68%</v>
      </c>
      <c r="F9" s="4" t="s">
        <v>133</v>
      </c>
      <c r="G9" s="10" t="str">
        <f>IF(NOT(ISBLANK('Paste Here'!$A9)),VLOOKUP('Paste Here'!$A9,LOOKUPTABLE,4),"")</f>
        <v>emmanuel923@students.psd1.org</v>
      </c>
      <c r="H9"/>
      <c r="I9" s="10" t="s">
        <v>206</v>
      </c>
      <c r="J9" s="5" t="s">
        <v>204</v>
      </c>
      <c r="K9" s="5" t="s">
        <v>205</v>
      </c>
      <c r="M9" s="10" t="str">
        <f t="shared" si="0"/>
        <v>You need at least a  / 1000 on the Mid-Term to be passing.</v>
      </c>
      <c r="N9" s="10" t="str">
        <f t="shared" si="1"/>
        <v>Necesita al menos un /1000 en el término medio para aprobar.</v>
      </c>
      <c r="O9" s="10" t="str">
        <f t="shared" si="2"/>
        <v>Вам нужно как минимум  / 1000 в среднесрочной перспективе, чтобы пройти.</v>
      </c>
    </row>
    <row r="10" spans="1:15" x14ac:dyDescent="0.25">
      <c r="A10" s="10" t="str">
        <f>IF(NOT(ISBLANK('Paste Here'!$A10)),VLOOKUP('Paste Here'!$A10,LOOKUPTABLE,6),"")</f>
        <v xml:space="preserve"> Ezekiel Z</v>
      </c>
      <c r="B10" s="8" t="str">
        <f>TEXT((SUM('Paste Here'!$C10:$O10)/(100*11+1000*2)),"0%")</f>
        <v>94%</v>
      </c>
      <c r="C10" s="8" t="str">
        <f>'Paste Here'!$B10</f>
        <v>A 94%</v>
      </c>
      <c r="D10" s="8" t="str">
        <f>TEXT(((SUM('Paste Here'!$C10:$H10)+SUM('Paste Here'!$J10:$N10)+2000)/(100*11+2*1000)),"0%")</f>
        <v>94%</v>
      </c>
      <c r="F10" s="4" t="s">
        <v>133</v>
      </c>
      <c r="G10" s="10" t="str">
        <f>IF(NOT(ISBLANK('Paste Here'!$A10)),VLOOKUP('Paste Here'!$A10,LOOKUPTABLE,4),"")</f>
        <v>ezekiel016@students.psd1.org</v>
      </c>
      <c r="H10"/>
      <c r="I10" s="10" t="s">
        <v>206</v>
      </c>
      <c r="J10" s="5" t="s">
        <v>204</v>
      </c>
      <c r="K10" s="5" t="s">
        <v>205</v>
      </c>
      <c r="M10" s="10" t="str">
        <f t="shared" si="0"/>
        <v>You need at least a  / 1000 on the Mid-Term to be passing.</v>
      </c>
      <c r="N10" s="10" t="str">
        <f t="shared" si="1"/>
        <v>Necesita al menos un /1000 en el término medio para aprobar.</v>
      </c>
      <c r="O10" s="10" t="str">
        <f t="shared" si="2"/>
        <v>Вам нужно как минимум  / 1000 в среднесрочной перспективе, чтобы пройти.</v>
      </c>
    </row>
    <row r="11" spans="1:15" x14ac:dyDescent="0.25">
      <c r="A11" s="10" t="str">
        <f>IF(NOT(ISBLANK('Paste Here'!$A11)),VLOOKUP('Paste Here'!$A11,LOOKUPTABLE,6),"")</f>
        <v xml:space="preserve"> Gannin M</v>
      </c>
      <c r="B11" s="8" t="str">
        <f>TEXT((SUM('Paste Here'!$C11:$O11)/(100*11+1000*2)),"0%")</f>
        <v>47%</v>
      </c>
      <c r="C11" s="8" t="str">
        <f>'Paste Here'!$B11</f>
        <v>F 47%</v>
      </c>
      <c r="D11" s="8" t="str">
        <f>TEXT(((SUM('Paste Here'!$C11:$H11)+SUM('Paste Here'!$J11:$N11)+2000)/(100*11+2*1000)),"0%")</f>
        <v>83%</v>
      </c>
      <c r="F11" s="4" t="s">
        <v>133</v>
      </c>
      <c r="G11" s="10" t="str">
        <f>IF(NOT(ISBLANK('Paste Here'!$A11)),VLOOKUP('Paste Here'!$A11,LOOKUPTABLE,4),"")</f>
        <v>gannin602@students.psd1.org</v>
      </c>
      <c r="H11"/>
      <c r="I11" s="10" t="s">
        <v>206</v>
      </c>
      <c r="J11" s="5" t="s">
        <v>204</v>
      </c>
      <c r="K11" s="5" t="s">
        <v>205</v>
      </c>
      <c r="M11" s="10" t="str">
        <f t="shared" si="0"/>
        <v>You need at least a  / 1000 on the Mid-Term to be passing.</v>
      </c>
      <c r="N11" s="10" t="str">
        <f t="shared" si="1"/>
        <v>Necesita al menos un /1000 en el término medio para aprobar.</v>
      </c>
      <c r="O11" s="10" t="str">
        <f t="shared" si="2"/>
        <v>Вам нужно как минимум  / 1000 в среднесрочной перспективе, чтобы пройти.</v>
      </c>
    </row>
    <row r="12" spans="1:15" x14ac:dyDescent="0.25">
      <c r="A12" s="10" t="str">
        <f>IF(NOT(ISBLANK('Paste Here'!$A12)),VLOOKUP('Paste Here'!$A12,LOOKUPTABLE,6),"")</f>
        <v xml:space="preserve"> Gilbert</v>
      </c>
      <c r="B12" s="8" t="str">
        <f>TEXT((SUM('Paste Here'!$C12:$O12)/(100*11+1000*2)),"0%")</f>
        <v>47%</v>
      </c>
      <c r="C12" s="8" t="str">
        <f>'Paste Here'!$B12</f>
        <v>F 47%</v>
      </c>
      <c r="D12" s="8" t="str">
        <f>TEXT(((SUM('Paste Here'!$C12:$H12)+SUM('Paste Here'!$J12:$N12)+2000)/(100*11+2*1000)),"0%")</f>
        <v>83%</v>
      </c>
      <c r="F12" s="4" t="s">
        <v>133</v>
      </c>
      <c r="G12" s="10" t="str">
        <f>IF(NOT(ISBLANK('Paste Here'!$A12)),VLOOKUP('Paste Here'!$A12,LOOKUPTABLE,4),"")</f>
        <v>gilbert530@students.psd1.org</v>
      </c>
      <c r="H12"/>
      <c r="I12" s="10" t="s">
        <v>206</v>
      </c>
      <c r="J12" s="5" t="s">
        <v>204</v>
      </c>
      <c r="K12" s="5" t="s">
        <v>205</v>
      </c>
      <c r="M12" s="10" t="str">
        <f t="shared" si="0"/>
        <v>You need at least a  / 1000 on the Mid-Term to be passing.</v>
      </c>
      <c r="N12" s="10" t="str">
        <f t="shared" si="1"/>
        <v>Necesita al menos un /1000 en el término medio para aprobar.</v>
      </c>
      <c r="O12" s="10" t="str">
        <f t="shared" si="2"/>
        <v>Вам нужно как минимум  / 1000 в среднесрочной перспективе, чтобы пройти.</v>
      </c>
    </row>
    <row r="13" spans="1:15" x14ac:dyDescent="0.25">
      <c r="A13" s="10" t="str">
        <f>IF(NOT(ISBLANK('Paste Here'!$A13)),VLOOKUP('Paste Here'!$A13,LOOKUPTABLE,6),"")</f>
        <v xml:space="preserve"> Jasmine A</v>
      </c>
      <c r="B13" s="8" t="str">
        <f>TEXT((SUM('Paste Here'!$C13:$O13)/(100*11+1000*2)),"0%")</f>
        <v>47%</v>
      </c>
      <c r="C13" s="8" t="str">
        <f>'Paste Here'!$B13</f>
        <v>F 47%</v>
      </c>
      <c r="D13" s="8" t="str">
        <f>TEXT(((SUM('Paste Here'!$C13:$H13)+SUM('Paste Here'!$J13:$N13)+2000)/(100*11+2*1000)),"0%")</f>
        <v>79%</v>
      </c>
      <c r="F13" s="4" t="s">
        <v>133</v>
      </c>
      <c r="G13" s="10" t="str">
        <f>IF(NOT(ISBLANK('Paste Here'!$A13)),VLOOKUP('Paste Here'!$A13,LOOKUPTABLE,4),"")</f>
        <v>jasmine836@students.psd1.org</v>
      </c>
      <c r="H13"/>
      <c r="I13" s="10" t="s">
        <v>206</v>
      </c>
      <c r="J13" s="5" t="s">
        <v>204</v>
      </c>
      <c r="K13" s="5" t="s">
        <v>205</v>
      </c>
      <c r="M13" s="10" t="str">
        <f t="shared" si="0"/>
        <v>You need at least a  / 1000 on the Mid-Term to be passing.</v>
      </c>
      <c r="N13" s="10" t="str">
        <f t="shared" si="1"/>
        <v>Necesita al menos un /1000 en el término medio para aprobar.</v>
      </c>
      <c r="O13" s="10" t="str">
        <f t="shared" si="2"/>
        <v>Вам нужно как минимум  / 1000 в среднесрочной перспективе, чтобы пройти.</v>
      </c>
    </row>
    <row r="14" spans="1:15" x14ac:dyDescent="0.25">
      <c r="A14" s="10" t="str">
        <f>IF(NOT(ISBLANK('Paste Here'!$A14)),VLOOKUP('Paste Here'!$A14,LOOKUPTABLE,6),"")</f>
        <v xml:space="preserve"> Jorge</v>
      </c>
      <c r="B14" s="8" t="str">
        <f>TEXT((SUM('Paste Here'!$C14:$O14)/(100*11+1000*2)),"0%")</f>
        <v>14%</v>
      </c>
      <c r="C14" s="8" t="str">
        <f>'Paste Here'!$B14</f>
        <v>F 14%</v>
      </c>
      <c r="D14" s="8" t="str">
        <f>TEXT(((SUM('Paste Here'!$C14:$H14)+SUM('Paste Here'!$J14:$N14)+2000)/(100*11+2*1000)),"0%")</f>
        <v>78%</v>
      </c>
      <c r="F14" s="4" t="s">
        <v>133</v>
      </c>
      <c r="G14" s="10" t="str">
        <f>IF(NOT(ISBLANK('Paste Here'!$A14)),VLOOKUP('Paste Here'!$A14,LOOKUPTABLE,4),"")</f>
        <v>jorge616@students.psd1.org</v>
      </c>
      <c r="H14"/>
      <c r="I14" s="10" t="s">
        <v>206</v>
      </c>
      <c r="J14" s="5" t="s">
        <v>204</v>
      </c>
      <c r="K14" s="5" t="s">
        <v>205</v>
      </c>
      <c r="M14" s="10" t="str">
        <f t="shared" si="0"/>
        <v>You need at least a  / 1000 on the Mid-Term to be passing.</v>
      </c>
      <c r="N14" s="10" t="str">
        <f t="shared" si="1"/>
        <v>Necesita al menos un /1000 en el término medio para aprobar.</v>
      </c>
      <c r="O14" s="10" t="str">
        <f t="shared" si="2"/>
        <v>Вам нужно как минимум  / 1000 в среднесрочной перспективе, чтобы пройти.</v>
      </c>
    </row>
    <row r="15" spans="1:15" x14ac:dyDescent="0.25">
      <c r="A15" s="10" t="str">
        <f>IF(NOT(ISBLANK('Paste Here'!$A15)),VLOOKUP('Paste Here'!$A15,LOOKUPTABLE,6),"")</f>
        <v xml:space="preserve"> Jorge Elias</v>
      </c>
      <c r="B15" s="8" t="str">
        <f>TEXT((SUM('Paste Here'!$C15:$O15)/(100*11+1000*2)),"0%")</f>
        <v>1%</v>
      </c>
      <c r="C15" s="8" t="str">
        <f>'Paste Here'!$B15</f>
        <v>F 1%</v>
      </c>
      <c r="D15" s="8" t="str">
        <f>TEXT(((SUM('Paste Here'!$C15:$H15)+SUM('Paste Here'!$J15:$N15)+2000)/(100*11+2*1000)),"0%")</f>
        <v>65%</v>
      </c>
      <c r="F15" s="4" t="s">
        <v>133</v>
      </c>
      <c r="G15" s="10" t="str">
        <f>IF(NOT(ISBLANK('Paste Here'!$A15)),VLOOKUP('Paste Here'!$A15,LOOKUPTABLE,4),"")</f>
        <v>jorge640@students.psd1.org</v>
      </c>
      <c r="H15"/>
      <c r="I15" s="10" t="s">
        <v>206</v>
      </c>
      <c r="J15" s="5" t="s">
        <v>204</v>
      </c>
      <c r="K15" s="5" t="s">
        <v>205</v>
      </c>
      <c r="M15" s="10" t="str">
        <f t="shared" si="0"/>
        <v>You need at least a  / 1000 on the Mid-Term to be passing.</v>
      </c>
      <c r="N15" s="10" t="str">
        <f t="shared" si="1"/>
        <v>Necesita al menos un /1000 en el término medio para aprobar.</v>
      </c>
      <c r="O15" s="10" t="str">
        <f t="shared" si="2"/>
        <v>Вам нужно как минимум  / 1000 в среднесрочной перспективе, чтобы пройти.</v>
      </c>
    </row>
    <row r="16" spans="1:15" x14ac:dyDescent="0.25">
      <c r="A16" s="10" t="str">
        <f>IF(NOT(ISBLANK('Paste Here'!$A16)),VLOOKUP('Paste Here'!$A16,LOOKUPTABLE,6),"")</f>
        <v xml:space="preserve"> Jose Manuel</v>
      </c>
      <c r="B16" s="8" t="str">
        <f>TEXT((SUM('Paste Here'!$C16:$O16)/(100*11+1000*2)),"0%")</f>
        <v>8%</v>
      </c>
      <c r="C16" s="8" t="str">
        <f>'Paste Here'!$B16</f>
        <v>F 8%</v>
      </c>
      <c r="D16" s="8" t="str">
        <f>TEXT(((SUM('Paste Here'!$C16:$H16)+SUM('Paste Here'!$J16:$N16)+2000)/(100*11+2*1000)),"0%")</f>
        <v>72%</v>
      </c>
      <c r="F16" s="4" t="s">
        <v>133</v>
      </c>
      <c r="G16" s="10" t="str">
        <f>IF(NOT(ISBLANK('Paste Here'!$A16)),VLOOKUP('Paste Here'!$A16,LOOKUPTABLE,4),"")</f>
        <v>jose696@students.psd1.org</v>
      </c>
      <c r="H16"/>
      <c r="I16" s="10" t="s">
        <v>206</v>
      </c>
      <c r="J16" s="5" t="s">
        <v>204</v>
      </c>
      <c r="K16" s="5" t="s">
        <v>205</v>
      </c>
      <c r="M16" s="10" t="str">
        <f t="shared" si="0"/>
        <v>You need at least a  / 1000 on the Mid-Term to be passing.</v>
      </c>
      <c r="N16" s="10" t="str">
        <f t="shared" si="1"/>
        <v>Necesita al menos un /1000 en el término medio para aprobar.</v>
      </c>
      <c r="O16" s="10" t="str">
        <f t="shared" si="2"/>
        <v>Вам нужно как минимум  / 1000 в среднесрочной перспективе, чтобы пройти.</v>
      </c>
    </row>
    <row r="17" spans="1:15" x14ac:dyDescent="0.25">
      <c r="A17" s="10" t="str">
        <f>IF(NOT(ISBLANK('Paste Here'!$A17)),VLOOKUP('Paste Here'!$A17,LOOKUPTABLE,6),"")</f>
        <v xml:space="preserve"> Juan</v>
      </c>
      <c r="B17" s="8" t="str">
        <f>TEXT((SUM('Paste Here'!$C17:$O17)/(100*11+1000*2)),"0%")</f>
        <v>54%</v>
      </c>
      <c r="C17" s="8" t="str">
        <f>'Paste Here'!$B17</f>
        <v>F 54%</v>
      </c>
      <c r="D17" s="8" t="str">
        <f>TEXT(((SUM('Paste Here'!$C17:$H17)+SUM('Paste Here'!$J17:$N17)+2000)/(100*11+2*1000)),"0%")</f>
        <v>90%</v>
      </c>
      <c r="F17" s="4" t="s">
        <v>133</v>
      </c>
      <c r="G17" s="10" t="str">
        <f>IF(NOT(ISBLANK('Paste Here'!$A17)),VLOOKUP('Paste Here'!$A17,LOOKUPTABLE,4),"")</f>
        <v>juan434@students.psd1.org</v>
      </c>
      <c r="H17"/>
      <c r="I17" s="10" t="s">
        <v>206</v>
      </c>
      <c r="J17" s="5" t="s">
        <v>204</v>
      </c>
      <c r="K17" s="5" t="s">
        <v>205</v>
      </c>
      <c r="M17" s="10" t="str">
        <f t="shared" si="0"/>
        <v>You need at least a  / 1000 on the Mid-Term to be passing.</v>
      </c>
      <c r="N17" s="10" t="str">
        <f t="shared" si="1"/>
        <v>Necesita al menos un /1000 en el término medio para aprobar.</v>
      </c>
      <c r="O17" s="10" t="str">
        <f t="shared" si="2"/>
        <v>Вам нужно как минимум  / 1000 в среднесрочной перспективе, чтобы пройти.</v>
      </c>
    </row>
    <row r="18" spans="1:15" x14ac:dyDescent="0.25">
      <c r="A18" s="10" t="str">
        <f>IF(NOT(ISBLANK('Paste Here'!$A18)),VLOOKUP('Paste Here'!$A18,LOOKUPTABLE,6),"")</f>
        <v xml:space="preserve"> Killian Archer</v>
      </c>
      <c r="B18" s="8" t="str">
        <f>TEXT((SUM('Paste Here'!$C18:$O18)/(100*11+1000*2)),"0%")</f>
        <v>10%</v>
      </c>
      <c r="C18" s="8" t="str">
        <f>'Paste Here'!$B18</f>
        <v>F 10%</v>
      </c>
      <c r="D18" s="8" t="str">
        <f>TEXT(((SUM('Paste Here'!$C18:$H18)+SUM('Paste Here'!$J18:$N18)+2000)/(100*11+2*1000)),"0%")</f>
        <v>74%</v>
      </c>
      <c r="F18" s="4" t="s">
        <v>133</v>
      </c>
      <c r="G18" s="10" t="str">
        <f>IF(NOT(ISBLANK('Paste Here'!$A18)),VLOOKUP('Paste Here'!$A18,LOOKUPTABLE,4),"")</f>
        <v>killian015@students.psd1.org</v>
      </c>
      <c r="H18"/>
      <c r="I18" s="10" t="s">
        <v>206</v>
      </c>
      <c r="J18" s="5" t="s">
        <v>204</v>
      </c>
      <c r="K18" s="5" t="s">
        <v>205</v>
      </c>
      <c r="M18" s="10" t="str">
        <f t="shared" si="0"/>
        <v>You need at least a  / 1000 on the Mid-Term to be passing.</v>
      </c>
      <c r="N18" s="10" t="str">
        <f t="shared" si="1"/>
        <v>Necesita al menos un /1000 en el término medio para aprobar.</v>
      </c>
      <c r="O18" s="10" t="str">
        <f t="shared" si="2"/>
        <v>Вам нужно как минимум  / 1000 в среднесрочной перспективе, чтобы пройти.</v>
      </c>
    </row>
    <row r="19" spans="1:15" x14ac:dyDescent="0.25">
      <c r="A19" s="10" t="str">
        <f>IF(NOT(ISBLANK('Paste Here'!$A19)),VLOOKUP('Paste Here'!$A19,LOOKUPTABLE,6),"")</f>
        <v xml:space="preserve"> Litzy</v>
      </c>
      <c r="B19" s="8" t="str">
        <f>TEXT((SUM('Paste Here'!$C19:$O19)/(100*11+1000*2)),"0%")</f>
        <v>53%</v>
      </c>
      <c r="C19" s="8" t="str">
        <f>'Paste Here'!$B19</f>
        <v>F 53%</v>
      </c>
      <c r="D19" s="8" t="str">
        <f>TEXT(((SUM('Paste Here'!$C19:$H19)+SUM('Paste Here'!$J19:$N19)+2000)/(100*11+2*1000)),"0%")</f>
        <v>90%</v>
      </c>
      <c r="F19" s="4" t="s">
        <v>133</v>
      </c>
      <c r="G19" s="10" t="str">
        <f>IF(NOT(ISBLANK('Paste Here'!$A19)),VLOOKUP('Paste Here'!$A19,LOOKUPTABLE,4),"")</f>
        <v>litzy414@students.psd1.org</v>
      </c>
      <c r="H19"/>
      <c r="I19" s="10" t="s">
        <v>206</v>
      </c>
      <c r="J19" s="5" t="s">
        <v>204</v>
      </c>
      <c r="K19" s="5" t="s">
        <v>205</v>
      </c>
      <c r="M19" s="10" t="str">
        <f t="shared" si="0"/>
        <v>You need at least a  / 1000 on the Mid-Term to be passing.</v>
      </c>
      <c r="N19" s="10" t="str">
        <f t="shared" si="1"/>
        <v>Necesita al menos un /1000 en el término medio para aprobar.</v>
      </c>
      <c r="O19" s="10" t="str">
        <f t="shared" si="2"/>
        <v>Вам нужно как минимум  / 1000 в среднесрочной перспективе, чтобы пройти.</v>
      </c>
    </row>
    <row r="20" spans="1:15" x14ac:dyDescent="0.25">
      <c r="A20" s="10" t="str">
        <f>IF(NOT(ISBLANK('Paste Here'!$A20)),VLOOKUP('Paste Here'!$A20,LOOKUPTABLE,6),"")</f>
        <v xml:space="preserve"> Luis Angel</v>
      </c>
      <c r="B20" s="8" t="str">
        <f>TEXT((SUM('Paste Here'!$C20:$O20)/(100*11+1000*2)),"0%")</f>
        <v>51%</v>
      </c>
      <c r="C20" s="8" t="str">
        <f>'Paste Here'!$B20</f>
        <v>F 51%</v>
      </c>
      <c r="D20" s="8" t="str">
        <f>TEXT(((SUM('Paste Here'!$C20:$H20)+SUM('Paste Here'!$J20:$N20)+2000)/(100*11+2*1000)),"0%")</f>
        <v>84%</v>
      </c>
      <c r="F20" s="4" t="s">
        <v>133</v>
      </c>
      <c r="G20" s="10" t="str">
        <f>IF(NOT(ISBLANK('Paste Here'!$A20)),VLOOKUP('Paste Here'!$A20,LOOKUPTABLE,4),"")</f>
        <v>luis764@students.psd1.org</v>
      </c>
      <c r="H20"/>
      <c r="I20" s="10" t="s">
        <v>206</v>
      </c>
      <c r="J20" s="5" t="s">
        <v>204</v>
      </c>
      <c r="K20" s="5" t="s">
        <v>205</v>
      </c>
      <c r="M20" s="10" t="str">
        <f t="shared" si="0"/>
        <v>You need at least a  / 1000 on the Mid-Term to be passing.</v>
      </c>
      <c r="N20" s="10" t="str">
        <f t="shared" si="1"/>
        <v>Necesita al menos un /1000 en el término medio para aprobar.</v>
      </c>
      <c r="O20" s="10" t="str">
        <f t="shared" si="2"/>
        <v>Вам нужно как минимум  / 1000 в среднесрочной перспективе, чтобы пройти.</v>
      </c>
    </row>
    <row r="21" spans="1:15" x14ac:dyDescent="0.25">
      <c r="A21" s="10" t="str">
        <f>IF(NOT(ISBLANK('Paste Here'!$A21)),VLOOKUP('Paste Here'!$A21,LOOKUPTABLE,6),"")</f>
        <v xml:space="preserve"> Meidi</v>
      </c>
      <c r="B21" s="8" t="str">
        <f>TEXT((SUM('Paste Here'!$C21:$O21)/(100*11+1000*2)),"0%")</f>
        <v>74%</v>
      </c>
      <c r="C21" s="8" t="str">
        <f>'Paste Here'!$B21</f>
        <v>C 74%</v>
      </c>
      <c r="D21" s="8" t="str">
        <f>TEXT(((SUM('Paste Here'!$C21:$H21)+SUM('Paste Here'!$J21:$N21)+2000)/(100*11+2*1000)),"0%")</f>
        <v>74%</v>
      </c>
      <c r="F21" s="4" t="s">
        <v>133</v>
      </c>
      <c r="G21" s="10" t="str">
        <f>IF(NOT(ISBLANK('Paste Here'!$A21)),VLOOKUP('Paste Here'!$A21,LOOKUPTABLE,4),"")</f>
        <v>meidi256@students.psd1.org</v>
      </c>
      <c r="H21"/>
      <c r="I21" s="10" t="s">
        <v>206</v>
      </c>
      <c r="J21" s="5" t="s">
        <v>204</v>
      </c>
      <c r="K21" s="5" t="s">
        <v>205</v>
      </c>
      <c r="M21" s="10" t="str">
        <f t="shared" si="0"/>
        <v>You need at least a  / 1000 on the Mid-Term to be passing.</v>
      </c>
      <c r="N21" s="10" t="str">
        <f t="shared" si="1"/>
        <v>Necesita al menos un /1000 en el término medio para aprobar.</v>
      </c>
      <c r="O21" s="10" t="str">
        <f t="shared" si="2"/>
        <v>Вам нужно как минимум  / 1000 в среднесрочной перспективе, чтобы пройти.</v>
      </c>
    </row>
    <row r="22" spans="1:15" x14ac:dyDescent="0.25">
      <c r="A22" s="10" t="str">
        <f>IF(NOT(ISBLANK('Paste Here'!$A22)),VLOOKUP('Paste Here'!$A22,LOOKUPTABLE,6),"")</f>
        <v xml:space="preserve"> Melanie</v>
      </c>
      <c r="B22" s="8" t="str">
        <f>TEXT((SUM('Paste Here'!$C22:$O22)/(100*11+1000*2)),"0%")</f>
        <v>34%</v>
      </c>
      <c r="C22" s="8" t="str">
        <f>'Paste Here'!$B22</f>
        <v>F 34%</v>
      </c>
      <c r="D22" s="8" t="str">
        <f>TEXT(((SUM('Paste Here'!$C22:$H22)+SUM('Paste Here'!$J22:$N22)+2000)/(100*11+2*1000)),"0%")</f>
        <v>67%</v>
      </c>
      <c r="F22" s="4" t="s">
        <v>133</v>
      </c>
      <c r="G22" s="10" t="str">
        <f>IF(NOT(ISBLANK('Paste Here'!$A22)),VLOOKUP('Paste Here'!$A22,LOOKUPTABLE,4),"")</f>
        <v>melanie286@students.psd1.org</v>
      </c>
      <c r="H22"/>
      <c r="I22" s="10" t="s">
        <v>206</v>
      </c>
      <c r="J22" s="5" t="s">
        <v>204</v>
      </c>
      <c r="K22" s="5" t="s">
        <v>205</v>
      </c>
      <c r="M22" s="10" t="str">
        <f t="shared" si="0"/>
        <v>You need at least a  / 1000 on the Mid-Term to be passing.</v>
      </c>
      <c r="N22" s="10" t="str">
        <f t="shared" si="1"/>
        <v>Necesita al menos un /1000 en el término medio para aprobar.</v>
      </c>
      <c r="O22" s="10" t="str">
        <f t="shared" si="2"/>
        <v>Вам нужно как минимум  / 1000 в среднесрочной перспективе, чтобы пройти.</v>
      </c>
    </row>
    <row r="23" spans="1:15" s="10" customFormat="1" x14ac:dyDescent="0.25">
      <c r="A23" s="10" t="str">
        <f>IF(NOT(ISBLANK('Paste Here'!$A23)),VLOOKUP('Paste Here'!$A23,LOOKUPTABLE,6),"")</f>
        <v xml:space="preserve"> Michael Javier</v>
      </c>
      <c r="B23" s="8" t="str">
        <f>TEXT((SUM('Paste Here'!$C23:$O23)/(100*11+1000*2)),"0%")</f>
        <v>71%</v>
      </c>
      <c r="C23" s="8" t="str">
        <f>'Paste Here'!$B23</f>
        <v>C- 71%</v>
      </c>
      <c r="D23" s="8" t="str">
        <f>TEXT(((SUM('Paste Here'!$C23:$H23)+SUM('Paste Here'!$J23:$N23)+2000)/(100*11+2*1000)),"0%")</f>
        <v>80%</v>
      </c>
      <c r="E23" s="8"/>
      <c r="F23" s="4" t="s">
        <v>133</v>
      </c>
      <c r="G23" s="10" t="str">
        <f>IF(NOT(ISBLANK('Paste Here'!$A23)),VLOOKUP('Paste Here'!$A23,LOOKUPTABLE,4),"")</f>
        <v>michael013@students.psd1.org</v>
      </c>
      <c r="I23" s="10" t="s">
        <v>206</v>
      </c>
      <c r="J23" s="5" t="s">
        <v>204</v>
      </c>
      <c r="K23" s="5" t="s">
        <v>205</v>
      </c>
      <c r="M23" s="10" t="str">
        <f t="shared" si="0"/>
        <v>You need at least a  / 1000 on the Mid-Term to be passing.</v>
      </c>
      <c r="N23" s="10" t="str">
        <f t="shared" si="1"/>
        <v>Necesita al menos un /1000 en el término medio para aprobar.</v>
      </c>
      <c r="O23" s="10" t="str">
        <f t="shared" si="2"/>
        <v>Вам нужно как минимум  / 1000 в среднесрочной перспективе, чтобы пройти.</v>
      </c>
    </row>
    <row r="24" spans="1:15" s="10" customFormat="1" x14ac:dyDescent="0.25">
      <c r="A24" s="10" t="str">
        <f>IF(NOT(ISBLANK('Paste Here'!$A24)),VLOOKUP('Paste Here'!$A24,LOOKUPTABLE,6),"")</f>
        <v xml:space="preserve"> Nemecio J</v>
      </c>
      <c r="B24" s="8" t="str">
        <f>TEXT((SUM('Paste Here'!$C24:$O24)/(100*11+1000*2)),"0%")</f>
        <v>51%</v>
      </c>
      <c r="C24" s="8" t="str">
        <f>'Paste Here'!$B24</f>
        <v>F 51%</v>
      </c>
      <c r="D24" s="8" t="str">
        <f>TEXT(((SUM('Paste Here'!$C24:$H24)+SUM('Paste Here'!$J24:$N24)+2000)/(100*11+2*1000)),"0%")</f>
        <v>91%</v>
      </c>
      <c r="E24" s="8"/>
      <c r="F24" s="4" t="s">
        <v>133</v>
      </c>
      <c r="G24" s="10" t="str">
        <f>IF(NOT(ISBLANK('Paste Here'!$A24)),VLOOKUP('Paste Here'!$A24,LOOKUPTABLE,4),"")</f>
        <v>nemecio118@students.psd1.org</v>
      </c>
      <c r="I24" s="10" t="s">
        <v>206</v>
      </c>
      <c r="J24" s="5" t="s">
        <v>204</v>
      </c>
      <c r="K24" s="5" t="s">
        <v>205</v>
      </c>
      <c r="M24" s="10" t="str">
        <f t="shared" si="0"/>
        <v>You need at least a  / 1000 on the Mid-Term to be passing.</v>
      </c>
      <c r="N24" s="10" t="str">
        <f t="shared" si="1"/>
        <v>Necesita al menos un /1000 en el término medio para aprobar.</v>
      </c>
      <c r="O24" s="10" t="str">
        <f t="shared" si="2"/>
        <v>Вам нужно как минимум  / 1000 в среднесрочной перспективе, чтобы пройти.</v>
      </c>
    </row>
    <row r="25" spans="1:15" s="10" customFormat="1" x14ac:dyDescent="0.25">
      <c r="A25" s="10" t="str">
        <f>IF(NOT(ISBLANK('Paste Here'!$A25)),VLOOKUP('Paste Here'!$A25,LOOKUPTABLE,6),"")</f>
        <v xml:space="preserve"> Orlando Ivan</v>
      </c>
      <c r="B25" s="8" t="str">
        <f>TEXT((SUM('Paste Here'!$C25:$O25)/(100*11+1000*2)),"0%")</f>
        <v>6%</v>
      </c>
      <c r="C25" s="8" t="str">
        <f>'Paste Here'!$B25</f>
        <v>F 6%</v>
      </c>
      <c r="D25" s="8" t="str">
        <f>TEXT(((SUM('Paste Here'!$C25:$H25)+SUM('Paste Here'!$J25:$N25)+2000)/(100*11+2*1000)),"0%")</f>
        <v>70%</v>
      </c>
      <c r="E25" s="8"/>
      <c r="F25" s="4" t="s">
        <v>133</v>
      </c>
      <c r="G25" s="10" t="str">
        <f>IF(NOT(ISBLANK('Paste Here'!$A25)),VLOOKUP('Paste Here'!$A25,LOOKUPTABLE,4),"")</f>
        <v>orlando980@students.psd1.org</v>
      </c>
      <c r="I25" s="10" t="s">
        <v>206</v>
      </c>
      <c r="J25" s="5" t="s">
        <v>204</v>
      </c>
      <c r="K25" s="5" t="s">
        <v>205</v>
      </c>
      <c r="M25" s="10" t="str">
        <f t="shared" si="0"/>
        <v>You need at least a  / 1000 on the Mid-Term to be passing.</v>
      </c>
      <c r="N25" s="10" t="str">
        <f t="shared" si="1"/>
        <v>Necesita al menos un /1000 en el término medio para aprobar.</v>
      </c>
      <c r="O25" s="10" t="str">
        <f t="shared" si="2"/>
        <v>Вам нужно как минимум  / 1000 в среднесрочной перспективе, чтобы пройти.</v>
      </c>
    </row>
    <row r="26" spans="1:15" x14ac:dyDescent="0.25">
      <c r="A26" s="10" t="str">
        <f>IF(NOT(ISBLANK('Paste Here'!$A26)),VLOOKUP('Paste Here'!$A26,LOOKUPTABLE,6),"")</f>
        <v xml:space="preserve"> Paul N</v>
      </c>
      <c r="B26" s="8" t="str">
        <f>TEXT((SUM('Paste Here'!$C26:$O26)/(100*11+1000*2)),"0%")</f>
        <v>27%</v>
      </c>
      <c r="C26" s="8" t="str">
        <f>'Paste Here'!$B26</f>
        <v>F 27%</v>
      </c>
      <c r="D26" s="8" t="str">
        <f>TEXT(((SUM('Paste Here'!$C26:$H26)+SUM('Paste Here'!$J26:$N26)+2000)/(100*11+2*1000)),"0%")</f>
        <v>67%</v>
      </c>
      <c r="F26" s="4" t="s">
        <v>133</v>
      </c>
      <c r="G26" s="10" t="str">
        <f>IF(NOT(ISBLANK('Paste Here'!$A26)),VLOOKUP('Paste Here'!$A26,LOOKUPTABLE,4),"")</f>
        <v>paul651@students.psd1.org</v>
      </c>
      <c r="I26" s="10" t="s">
        <v>206</v>
      </c>
      <c r="J26" s="5" t="s">
        <v>204</v>
      </c>
      <c r="K26" s="5" t="s">
        <v>205</v>
      </c>
      <c r="M26" s="10" t="str">
        <f t="shared" si="0"/>
        <v>You need at least a  / 1000 on the Mid-Term to be passing.</v>
      </c>
      <c r="N26" s="10" t="str">
        <f t="shared" si="1"/>
        <v>Necesita al menos un /1000 en el término medio para aprobar.</v>
      </c>
      <c r="O26" s="10" t="str">
        <f t="shared" si="2"/>
        <v>Вам нужно как минимум  / 1000 в среднесрочной перспективе, чтобы пройти.</v>
      </c>
    </row>
    <row r="27" spans="1:15" x14ac:dyDescent="0.25">
      <c r="A27" s="10" t="str">
        <f>IF(NOT(ISBLANK('Paste Here'!$A27)),VLOOKUP('Paste Here'!$A27,LOOKUPTABLE,6),"")</f>
        <v xml:space="preserve"> Pricila</v>
      </c>
      <c r="B27" s="8" t="str">
        <f>TEXT((SUM('Paste Here'!$C27:$O27)/(100*11+1000*2)),"0%")</f>
        <v>81%</v>
      </c>
      <c r="C27" s="8" t="str">
        <f>'Paste Here'!$B27</f>
        <v>B- 81%</v>
      </c>
      <c r="D27" s="8" t="str">
        <f>TEXT(((SUM('Paste Here'!$C27:$H27)+SUM('Paste Here'!$J27:$N27)+2000)/(100*11+2*1000)),"0%")</f>
        <v>81%</v>
      </c>
      <c r="F27" s="4" t="s">
        <v>133</v>
      </c>
      <c r="G27" s="10" t="str">
        <f>IF(NOT(ISBLANK('Paste Here'!$A27)),VLOOKUP('Paste Here'!$A27,LOOKUPTABLE,4),"")</f>
        <v>pricila449@students.psd1.org</v>
      </c>
      <c r="I27" s="10" t="s">
        <v>206</v>
      </c>
      <c r="J27" s="5" t="s">
        <v>204</v>
      </c>
      <c r="K27" s="5" t="s">
        <v>205</v>
      </c>
      <c r="M27" s="10" t="str">
        <f t="shared" si="0"/>
        <v>You need at least a  / 1000 on the Mid-Term to be passing.</v>
      </c>
      <c r="N27" s="10" t="str">
        <f t="shared" si="1"/>
        <v>Necesita al menos un /1000 en el término medio para aprobar.</v>
      </c>
      <c r="O27" s="10" t="str">
        <f t="shared" si="2"/>
        <v>Вам нужно как минимум  / 1000 в среднесрочной перспективе, чтобы пройти.</v>
      </c>
    </row>
    <row r="28" spans="1:15" x14ac:dyDescent="0.25">
      <c r="A28" s="10" t="str">
        <f>IF(NOT(ISBLANK('Paste Here'!$A28)),VLOOKUP('Paste Here'!$A28,LOOKUPTABLE,6),"")</f>
        <v xml:space="preserve"> Sheila Isabel</v>
      </c>
      <c r="B28" s="8" t="str">
        <f>TEXT((SUM('Paste Here'!$C28:$O28)/(100*11+1000*2)),"0%")</f>
        <v>0%</v>
      </c>
      <c r="C28" s="8" t="str">
        <f>'Paste Here'!$B28</f>
        <v>F 0%</v>
      </c>
      <c r="D28" s="8" t="str">
        <f>TEXT(((SUM('Paste Here'!$C28:$H28)+SUM('Paste Here'!$J28:$N28)+2000)/(100*11+2*1000)),"0%")</f>
        <v>65%</v>
      </c>
      <c r="F28" s="4" t="s">
        <v>133</v>
      </c>
      <c r="G28" s="10" t="str">
        <f>IF(NOT(ISBLANK('Paste Here'!$A28)),VLOOKUP('Paste Here'!$A28,LOOKUPTABLE,4),"")</f>
        <v>sheila503@students.psd1.org</v>
      </c>
      <c r="I28" s="10" t="s">
        <v>206</v>
      </c>
      <c r="J28" s="5" t="s">
        <v>204</v>
      </c>
      <c r="K28" s="5" t="s">
        <v>205</v>
      </c>
      <c r="M28" s="10" t="str">
        <f t="shared" si="0"/>
        <v>You need at least a  / 1000 on the Mid-Term to be passing.</v>
      </c>
      <c r="N28" s="10" t="str">
        <f t="shared" si="1"/>
        <v>Necesita al menos un /1000 en el término medio para aprobar.</v>
      </c>
      <c r="O28" s="10" t="str">
        <f t="shared" si="2"/>
        <v>Вам нужно как минимум  / 1000 в среднесрочной перспективе, чтобы пройти.</v>
      </c>
    </row>
    <row r="29" spans="1:15" x14ac:dyDescent="0.25">
      <c r="A29" s="10" t="str">
        <f>IF(NOT(ISBLANK('Paste Here'!$A29)),VLOOKUP('Paste Here'!$A29,LOOKUPTABLE,6),"")</f>
        <v xml:space="preserve"> Ulises L</v>
      </c>
      <c r="B29" s="8" t="str">
        <f>TEXT((SUM('Paste Here'!$C29:$O29)/(100*11+1000*2)),"0%")</f>
        <v>93%</v>
      </c>
      <c r="C29" s="8" t="str">
        <f>'Paste Here'!$B29</f>
        <v>A 93%</v>
      </c>
      <c r="D29" s="8" t="str">
        <f>TEXT(((SUM('Paste Here'!$C29:$H29)+SUM('Paste Here'!$J29:$N29)+2000)/(100*11+2*1000)),"0%")</f>
        <v>97%</v>
      </c>
      <c r="F29" s="4" t="s">
        <v>133</v>
      </c>
      <c r="G29" s="10" t="str">
        <f>IF(NOT(ISBLANK('Paste Here'!$A29)),VLOOKUP('Paste Here'!$A29,LOOKUPTABLE,4),"")</f>
        <v>ulises697@students.psd1.org</v>
      </c>
      <c r="I29" s="10" t="s">
        <v>206</v>
      </c>
      <c r="J29" s="5" t="s">
        <v>204</v>
      </c>
      <c r="K29" s="5" t="s">
        <v>205</v>
      </c>
      <c r="M29" s="10" t="str">
        <f t="shared" si="0"/>
        <v>You need at least a  / 1000 on the Mid-Term to be passing.</v>
      </c>
      <c r="N29" s="10" t="str">
        <f t="shared" si="1"/>
        <v>Necesita al menos un /1000 en el término medio para aprobar.</v>
      </c>
      <c r="O29" s="10" t="str">
        <f t="shared" si="2"/>
        <v>Вам нужно как минимум  / 1000 в среднесрочной перспективе, чтобы пройти.</v>
      </c>
    </row>
    <row r="30" spans="1:15" x14ac:dyDescent="0.25">
      <c r="A30" s="10" t="str">
        <f>IF(NOT(ISBLANK('Paste Here'!$A30)),VLOOKUP('Paste Here'!$A30,LOOKUPTABLE,6),"")</f>
        <v xml:space="preserve"> Yizel Yzabella</v>
      </c>
      <c r="B30" s="8" t="str">
        <f>TEXT((SUM('Paste Here'!$C30:$O30)/(100*11+1000*2)),"0%")</f>
        <v>58%</v>
      </c>
      <c r="C30" s="8" t="str">
        <f>'Paste Here'!$B30</f>
        <v>F 58%</v>
      </c>
      <c r="D30" s="8" t="str">
        <f>TEXT(((SUM('Paste Here'!$C30:$H30)+SUM('Paste Here'!$J30:$N30)+2000)/(100*11+2*1000)),"0%")</f>
        <v>90%</v>
      </c>
      <c r="F30" s="4" t="s">
        <v>133</v>
      </c>
      <c r="G30" s="10" t="str">
        <f>IF(NOT(ISBLANK('Paste Here'!$A30)),VLOOKUP('Paste Here'!$A30,LOOKUPTABLE,4),"")</f>
        <v>yizel309@students.psd1.org</v>
      </c>
      <c r="I30" s="10" t="s">
        <v>206</v>
      </c>
      <c r="J30" s="5" t="s">
        <v>204</v>
      </c>
      <c r="K30" s="5" t="s">
        <v>205</v>
      </c>
      <c r="M30" s="10" t="str">
        <f t="shared" si="0"/>
        <v>You need at least a  / 1000 on the Mid-Term to be passing.</v>
      </c>
      <c r="N30" s="10" t="str">
        <f t="shared" si="1"/>
        <v>Necesita al menos un /1000 en el término medio para aprobar.</v>
      </c>
      <c r="O30" s="10" t="str">
        <f t="shared" si="2"/>
        <v>Вам нужно как минимум  / 1000 в среднесрочной перспективе, чтобы пройти.</v>
      </c>
    </row>
    <row r="31" spans="1:15" x14ac:dyDescent="0.25">
      <c r="A31" s="10" t="str">
        <f>IF(NOT(ISBLANK('Paste Here'!$A31)),VLOOKUP('Paste Here'!$A31,LOOKUPTABLE,6),"")</f>
        <v xml:space="preserve"> Yulisa</v>
      </c>
      <c r="B31" s="8" t="str">
        <f>TEXT((SUM('Paste Here'!$C31:$O31)/(100*11+1000*2)),"0%")</f>
        <v>60%</v>
      </c>
      <c r="C31" s="8" t="str">
        <f>'Paste Here'!$B31</f>
        <v>D 60%</v>
      </c>
      <c r="D31" s="8" t="str">
        <f>TEXT(((SUM('Paste Here'!$C31:$H31)+SUM('Paste Here'!$J31:$N31)+2000)/(100*11+2*1000)),"0%")</f>
        <v>93%</v>
      </c>
      <c r="F31" s="4" t="s">
        <v>133</v>
      </c>
      <c r="G31" s="10" t="str">
        <f>IF(NOT(ISBLANK('Paste Here'!$A31)),VLOOKUP('Paste Here'!$A31,LOOKUPTABLE,4),"")</f>
        <v>yulisa495@students.psd1.org</v>
      </c>
      <c r="I31" s="10" t="s">
        <v>206</v>
      </c>
      <c r="J31" s="5" t="s">
        <v>204</v>
      </c>
      <c r="K31" s="5" t="s">
        <v>205</v>
      </c>
      <c r="M31" s="10" t="str">
        <f t="shared" si="0"/>
        <v>You need at least a  / 1000 on the Mid-Term to be passing.</v>
      </c>
      <c r="N31" s="10" t="str">
        <f t="shared" si="1"/>
        <v>Necesita al menos un /1000 en el término medio para aprobar.</v>
      </c>
      <c r="O31" s="10" t="str">
        <f t="shared" si="2"/>
        <v>Вам нужно как минимум  / 1000 в среднесрочной перспективе, чтобы пройти.</v>
      </c>
    </row>
    <row r="32" spans="1:15" x14ac:dyDescent="0.25">
      <c r="A32" s="10" t="str">
        <f>IF(NOT(ISBLANK('Paste Here'!$A32)),VLOOKUP('Paste Here'!$A32,LOOKUPTABLE,6),"")</f>
        <v>JohnTest</v>
      </c>
      <c r="B32" s="8" t="str">
        <f>TEXT((SUM('Paste Here'!$C32:$O32)/(100*11+1000*2)),"0%")</f>
        <v>50%</v>
      </c>
      <c r="C32" s="8" t="str">
        <f>'Paste Here'!$B32</f>
        <v>F 50%</v>
      </c>
      <c r="D32" s="8" t="str">
        <f>TEXT(((SUM('Paste Here'!$C32:$H32)+SUM('Paste Here'!$J32:$N32)+2000)/(100*11+2*1000)),"0%")</f>
        <v>82%</v>
      </c>
      <c r="F32" s="4" t="s">
        <v>133</v>
      </c>
      <c r="G32" s="10" t="str">
        <f>IF(NOT(ISBLANK('Paste Here'!$A32)),VLOOKUP('Paste Here'!$A32,LOOKUPTABLE,4),"")</f>
        <v>jweisenfeldtest@students.psd1.org</v>
      </c>
      <c r="I32" s="10" t="s">
        <v>206</v>
      </c>
      <c r="J32" s="5" t="s">
        <v>204</v>
      </c>
      <c r="K32" s="5" t="s">
        <v>205</v>
      </c>
      <c r="M32" s="10" t="str">
        <f t="shared" si="0"/>
        <v>You need at least a  / 1000 on the Mid-Term to be passing.</v>
      </c>
      <c r="N32" s="10" t="str">
        <f t="shared" si="1"/>
        <v>Necesita al menos un /1000 en el término medio para aprobar.</v>
      </c>
      <c r="O32" s="10" t="str">
        <f t="shared" si="2"/>
        <v>Вам нужно как минимум  / 1000 в среднесрочной перспективе, чтобы пройти.</v>
      </c>
    </row>
  </sheetData>
  <sortState xmlns:xlrd2="http://schemas.microsoft.com/office/spreadsheetml/2017/richdata2" ref="A2:O29">
    <sortCondition ref="H2:H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59ED-CABD-44BD-82AC-93EEBB237C98}">
  <dimension ref="A1:H34"/>
  <sheetViews>
    <sheetView workbookViewId="0">
      <selection activeCell="G16" sqref="G16"/>
    </sheetView>
  </sheetViews>
  <sheetFormatPr defaultColWidth="19" defaultRowHeight="15" x14ac:dyDescent="0.25"/>
  <cols>
    <col min="4" max="4" width="34.42578125" customWidth="1"/>
    <col min="5" max="5" width="33.28515625" customWidth="1"/>
    <col min="7" max="7" width="38.28515625" customWidth="1"/>
  </cols>
  <sheetData>
    <row r="1" spans="1:8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144</v>
      </c>
    </row>
    <row r="2" spans="1:8" x14ac:dyDescent="0.25">
      <c r="A2" s="2">
        <v>12345</v>
      </c>
      <c r="B2" s="2">
        <v>12</v>
      </c>
      <c r="C2" s="2" t="s">
        <v>139</v>
      </c>
      <c r="D2" s="3" t="str">
        <f t="shared" ref="D2:D33" si="0">_xlfn.CONCAT(C2,"@students.psd1.org")</f>
        <v>jweisenfeldtest@students.psd1.org</v>
      </c>
      <c r="E2" s="2" t="s">
        <v>140</v>
      </c>
      <c r="F2" t="s">
        <v>146</v>
      </c>
      <c r="G2" s="3" t="s">
        <v>145</v>
      </c>
    </row>
    <row r="3" spans="1:8" x14ac:dyDescent="0.25">
      <c r="A3" s="2">
        <v>16460</v>
      </c>
      <c r="B3" s="2">
        <v>11</v>
      </c>
      <c r="C3" s="2" t="s">
        <v>32</v>
      </c>
      <c r="D3" s="3" t="str">
        <f t="shared" ref="D3" si="1">_xlfn.CONCAT(C3,"@students.psd1.org")</f>
        <v>meidi256@students.psd1.org</v>
      </c>
      <c r="E3" s="2" t="s">
        <v>84</v>
      </c>
      <c r="F3" t="s">
        <v>85</v>
      </c>
      <c r="G3" s="3" t="s">
        <v>147</v>
      </c>
    </row>
    <row r="4" spans="1:8" x14ac:dyDescent="0.25">
      <c r="A4" s="2">
        <v>24736</v>
      </c>
      <c r="B4" s="2">
        <v>10</v>
      </c>
      <c r="C4" s="2" t="s">
        <v>37</v>
      </c>
      <c r="D4" s="3" t="str">
        <f t="shared" si="0"/>
        <v>ulises697@students.psd1.org</v>
      </c>
      <c r="E4" s="2" t="s">
        <v>94</v>
      </c>
      <c r="F4" t="s">
        <v>95</v>
      </c>
      <c r="G4" s="3" t="s">
        <v>148</v>
      </c>
    </row>
    <row r="5" spans="1:8" x14ac:dyDescent="0.25">
      <c r="A5" s="2">
        <v>25772</v>
      </c>
      <c r="B5" s="2">
        <v>12</v>
      </c>
      <c r="C5" s="2" t="s">
        <v>31</v>
      </c>
      <c r="D5" s="3" t="str">
        <f t="shared" si="0"/>
        <v>caleb170@students.psd1.org</v>
      </c>
      <c r="E5" s="2" t="s">
        <v>82</v>
      </c>
      <c r="F5" t="s">
        <v>83</v>
      </c>
      <c r="G5" s="3" t="s">
        <v>149</v>
      </c>
    </row>
    <row r="6" spans="1:8" x14ac:dyDescent="0.25">
      <c r="A6" s="2">
        <v>25923</v>
      </c>
      <c r="B6" s="2">
        <v>12</v>
      </c>
      <c r="C6" s="2" t="s">
        <v>38</v>
      </c>
      <c r="D6" s="3" t="str">
        <f t="shared" si="0"/>
        <v>jasmine836@students.psd1.org</v>
      </c>
      <c r="E6" s="2" t="s">
        <v>96</v>
      </c>
      <c r="F6" t="s">
        <v>97</v>
      </c>
      <c r="G6" s="3" t="s">
        <v>150</v>
      </c>
    </row>
    <row r="7" spans="1:8" x14ac:dyDescent="0.25">
      <c r="A7" s="2">
        <v>26062</v>
      </c>
      <c r="B7" s="2">
        <v>11</v>
      </c>
      <c r="C7" s="2" t="s">
        <v>29</v>
      </c>
      <c r="D7" s="3" t="str">
        <f t="shared" si="0"/>
        <v>killian015@students.psd1.org</v>
      </c>
      <c r="E7" s="2" t="s">
        <v>78</v>
      </c>
      <c r="F7" t="s">
        <v>79</v>
      </c>
      <c r="G7" s="3" t="s">
        <v>151</v>
      </c>
      <c r="H7" s="9" t="s">
        <v>165</v>
      </c>
    </row>
    <row r="8" spans="1:8" x14ac:dyDescent="0.25">
      <c r="A8" s="2">
        <v>26271</v>
      </c>
      <c r="B8" s="2">
        <v>12</v>
      </c>
      <c r="C8" s="2" t="s">
        <v>40</v>
      </c>
      <c r="D8" s="3" t="str">
        <f t="shared" si="0"/>
        <v>anthony011@students.psd1.org</v>
      </c>
      <c r="E8" s="2" t="s">
        <v>100</v>
      </c>
      <c r="F8" t="s">
        <v>101</v>
      </c>
      <c r="G8" s="3" t="s">
        <v>152</v>
      </c>
    </row>
    <row r="9" spans="1:8" x14ac:dyDescent="0.25">
      <c r="A9" s="2">
        <v>27168</v>
      </c>
      <c r="B9" s="2">
        <v>12</v>
      </c>
      <c r="C9" s="2" t="s">
        <v>35</v>
      </c>
      <c r="D9" s="3" t="str">
        <f t="shared" si="0"/>
        <v>alex222@students.psd1.org</v>
      </c>
      <c r="E9" s="2" t="s">
        <v>90</v>
      </c>
      <c r="F9" t="s">
        <v>91</v>
      </c>
      <c r="G9" s="3" t="s">
        <v>147</v>
      </c>
    </row>
    <row r="10" spans="1:8" x14ac:dyDescent="0.25">
      <c r="A10" s="2">
        <v>28485</v>
      </c>
      <c r="B10" s="2">
        <v>10</v>
      </c>
      <c r="C10" s="2" t="s">
        <v>27</v>
      </c>
      <c r="D10" s="3" t="str">
        <f t="shared" si="0"/>
        <v>gilbert530@students.psd1.org</v>
      </c>
      <c r="E10" s="2" t="s">
        <v>74</v>
      </c>
      <c r="F10" t="s">
        <v>75</v>
      </c>
      <c r="G10" s="3" t="s">
        <v>153</v>
      </c>
    </row>
    <row r="11" spans="1:8" x14ac:dyDescent="0.25">
      <c r="A11" s="2">
        <v>28853</v>
      </c>
      <c r="B11" s="2">
        <v>11</v>
      </c>
      <c r="C11" s="2" t="s">
        <v>39</v>
      </c>
      <c r="D11" s="3" t="str">
        <f t="shared" si="0"/>
        <v>alexa809@students.psd1.org</v>
      </c>
      <c r="E11" s="2" t="s">
        <v>98</v>
      </c>
      <c r="F11" t="s">
        <v>99</v>
      </c>
      <c r="G11" s="3" t="s">
        <v>154</v>
      </c>
    </row>
    <row r="12" spans="1:8" x14ac:dyDescent="0.25">
      <c r="A12" s="2">
        <v>29030</v>
      </c>
      <c r="B12" s="2">
        <v>11</v>
      </c>
      <c r="C12" s="2" t="s">
        <v>21</v>
      </c>
      <c r="D12" s="3" t="str">
        <f t="shared" si="0"/>
        <v>pricila449@students.psd1.org</v>
      </c>
      <c r="E12" s="2" t="s">
        <v>62</v>
      </c>
      <c r="F12" t="s">
        <v>63</v>
      </c>
      <c r="G12" s="3" t="s">
        <v>155</v>
      </c>
    </row>
    <row r="13" spans="1:8" x14ac:dyDescent="0.25">
      <c r="A13" s="2">
        <v>29765</v>
      </c>
      <c r="B13" s="2">
        <v>11</v>
      </c>
      <c r="C13" s="2" t="s">
        <v>16</v>
      </c>
      <c r="D13" s="3" t="str">
        <f t="shared" si="0"/>
        <v>melanie286@students.psd1.org</v>
      </c>
      <c r="E13" s="2" t="s">
        <v>52</v>
      </c>
      <c r="F13" t="s">
        <v>53</v>
      </c>
      <c r="G13" s="3" t="s">
        <v>156</v>
      </c>
    </row>
    <row r="14" spans="1:8" x14ac:dyDescent="0.25">
      <c r="A14" s="2">
        <v>31304</v>
      </c>
      <c r="B14" s="2">
        <v>10</v>
      </c>
      <c r="C14" s="2" t="s">
        <v>13</v>
      </c>
      <c r="D14" s="3" t="str">
        <f t="shared" si="0"/>
        <v>litzy414@students.psd1.org</v>
      </c>
      <c r="E14" s="2" t="s">
        <v>46</v>
      </c>
      <c r="F14" t="s">
        <v>47</v>
      </c>
      <c r="G14" s="3" t="s">
        <v>157</v>
      </c>
      <c r="H14" s="9" t="s">
        <v>176</v>
      </c>
    </row>
    <row r="15" spans="1:8" x14ac:dyDescent="0.25">
      <c r="A15" s="2">
        <v>31307</v>
      </c>
      <c r="B15" s="2">
        <v>10</v>
      </c>
      <c r="C15" s="2" t="s">
        <v>41</v>
      </c>
      <c r="D15" s="3" t="str">
        <f t="shared" si="0"/>
        <v>yizel309@students.psd1.org</v>
      </c>
      <c r="E15" s="2" t="s">
        <v>102</v>
      </c>
      <c r="F15" t="s">
        <v>103</v>
      </c>
      <c r="G15" s="3" t="s">
        <v>158</v>
      </c>
    </row>
    <row r="16" spans="1:8" x14ac:dyDescent="0.25">
      <c r="A16" s="2">
        <v>31615</v>
      </c>
      <c r="B16" s="2">
        <v>10</v>
      </c>
      <c r="C16" s="2" t="s">
        <v>23</v>
      </c>
      <c r="D16" s="3" t="str">
        <f t="shared" si="0"/>
        <v>nemecio118@students.psd1.org</v>
      </c>
      <c r="E16" s="2" t="s">
        <v>66</v>
      </c>
      <c r="F16" t="s">
        <v>67</v>
      </c>
      <c r="G16" s="3" t="s">
        <v>159</v>
      </c>
    </row>
    <row r="17" spans="1:8" x14ac:dyDescent="0.25">
      <c r="A17" s="2">
        <v>31695</v>
      </c>
      <c r="B17" s="2">
        <v>10</v>
      </c>
      <c r="C17" s="2" t="s">
        <v>24</v>
      </c>
      <c r="D17" s="3" t="str">
        <f t="shared" si="0"/>
        <v>emmanuel923@students.psd1.org</v>
      </c>
      <c r="E17" s="2" t="s">
        <v>68</v>
      </c>
      <c r="F17" t="s">
        <v>69</v>
      </c>
      <c r="G17" s="3" t="s">
        <v>160</v>
      </c>
    </row>
    <row r="18" spans="1:8" x14ac:dyDescent="0.25">
      <c r="A18" s="2">
        <v>31720</v>
      </c>
      <c r="B18" s="2">
        <v>10</v>
      </c>
      <c r="C18" s="2" t="s">
        <v>18</v>
      </c>
      <c r="D18" s="3" t="str">
        <f t="shared" si="0"/>
        <v>jorge640@students.psd1.org</v>
      </c>
      <c r="E18" s="2" t="s">
        <v>56</v>
      </c>
      <c r="F18" t="s">
        <v>57</v>
      </c>
      <c r="G18" s="3" t="s">
        <v>178</v>
      </c>
    </row>
    <row r="19" spans="1:8" x14ac:dyDescent="0.25">
      <c r="A19" s="2">
        <v>31790</v>
      </c>
      <c r="B19" s="2">
        <v>10</v>
      </c>
      <c r="C19" s="2" t="s">
        <v>26</v>
      </c>
      <c r="D19" s="3" t="str">
        <f t="shared" si="0"/>
        <v>paul651@students.psd1.org</v>
      </c>
      <c r="E19" s="2" t="s">
        <v>72</v>
      </c>
      <c r="F19" t="s">
        <v>73</v>
      </c>
      <c r="G19" s="3" t="s">
        <v>161</v>
      </c>
    </row>
    <row r="20" spans="1:8" x14ac:dyDescent="0.25">
      <c r="A20" s="2">
        <v>32040</v>
      </c>
      <c r="B20" s="2">
        <v>10</v>
      </c>
      <c r="C20" s="2" t="s">
        <v>15</v>
      </c>
      <c r="D20" s="3" t="str">
        <f t="shared" si="0"/>
        <v>juan434@students.psd1.org</v>
      </c>
      <c r="E20" s="2" t="s">
        <v>50</v>
      </c>
      <c r="F20" t="s">
        <v>51</v>
      </c>
      <c r="G20" s="3" t="s">
        <v>162</v>
      </c>
    </row>
    <row r="21" spans="1:8" x14ac:dyDescent="0.25">
      <c r="A21" s="2">
        <v>32410</v>
      </c>
      <c r="B21" s="2">
        <v>11</v>
      </c>
      <c r="C21" s="2" t="s">
        <v>36</v>
      </c>
      <c r="D21" s="3" t="str">
        <f t="shared" si="0"/>
        <v>orlando980@students.psd1.org</v>
      </c>
      <c r="E21" s="2" t="s">
        <v>92</v>
      </c>
      <c r="F21" t="s">
        <v>93</v>
      </c>
      <c r="G21" s="3" t="s">
        <v>163</v>
      </c>
      <c r="H21" s="9" t="s">
        <v>164</v>
      </c>
    </row>
    <row r="22" spans="1:8" x14ac:dyDescent="0.25">
      <c r="A22" s="2">
        <v>33576</v>
      </c>
      <c r="B22" s="2">
        <v>12</v>
      </c>
      <c r="C22" s="2" t="s">
        <v>25</v>
      </c>
      <c r="D22" s="3" t="str">
        <f t="shared" si="0"/>
        <v>ezekiel016@students.psd1.org</v>
      </c>
      <c r="E22" s="2" t="s">
        <v>70</v>
      </c>
      <c r="F22" t="s">
        <v>71</v>
      </c>
      <c r="G22" s="3" t="s">
        <v>166</v>
      </c>
    </row>
    <row r="23" spans="1:8" x14ac:dyDescent="0.25">
      <c r="A23" s="2">
        <v>33893</v>
      </c>
      <c r="B23" s="2">
        <v>9</v>
      </c>
      <c r="C23" s="2" t="s">
        <v>12</v>
      </c>
      <c r="D23" s="3" t="str">
        <f t="shared" si="0"/>
        <v>darian530@students.psd1.org</v>
      </c>
      <c r="E23" s="2" t="s">
        <v>44</v>
      </c>
      <c r="F23" t="s">
        <v>45</v>
      </c>
      <c r="G23" s="3" t="s">
        <v>167</v>
      </c>
      <c r="H23" s="9" t="s">
        <v>168</v>
      </c>
    </row>
    <row r="24" spans="1:8" x14ac:dyDescent="0.25">
      <c r="A24" s="2">
        <v>34477</v>
      </c>
      <c r="B24" s="2">
        <v>9</v>
      </c>
      <c r="C24" s="2" t="s">
        <v>22</v>
      </c>
      <c r="D24" s="3" t="str">
        <f t="shared" si="0"/>
        <v>sheila503@students.psd1.org</v>
      </c>
      <c r="E24" s="2" t="s">
        <v>64</v>
      </c>
      <c r="F24" t="s">
        <v>65</v>
      </c>
      <c r="G24" s="3" t="s">
        <v>169</v>
      </c>
    </row>
    <row r="25" spans="1:8" x14ac:dyDescent="0.25">
      <c r="A25" s="2">
        <v>34547</v>
      </c>
      <c r="B25" s="2">
        <v>9</v>
      </c>
      <c r="C25" s="2" t="s">
        <v>19</v>
      </c>
      <c r="D25" s="3" t="str">
        <f t="shared" si="0"/>
        <v>carlos475@students.psd1.org</v>
      </c>
      <c r="E25" s="2" t="s">
        <v>58</v>
      </c>
      <c r="F25" t="s">
        <v>59</v>
      </c>
      <c r="G25" s="3" t="s">
        <v>147</v>
      </c>
    </row>
    <row r="26" spans="1:8" x14ac:dyDescent="0.25">
      <c r="A26" s="2">
        <v>34964</v>
      </c>
      <c r="B26" s="2">
        <v>9</v>
      </c>
      <c r="C26" s="2" t="s">
        <v>14</v>
      </c>
      <c r="D26" s="3" t="str">
        <f t="shared" si="0"/>
        <v>michael013@students.psd1.org</v>
      </c>
      <c r="E26" s="2" t="s">
        <v>48</v>
      </c>
      <c r="F26" t="s">
        <v>49</v>
      </c>
      <c r="G26" s="3" t="s">
        <v>170</v>
      </c>
    </row>
    <row r="27" spans="1:8" x14ac:dyDescent="0.25">
      <c r="A27" s="2">
        <v>36300</v>
      </c>
      <c r="B27" s="2">
        <v>12</v>
      </c>
      <c r="C27" s="2" t="s">
        <v>33</v>
      </c>
      <c r="D27" s="3" t="str">
        <f t="shared" si="0"/>
        <v>brandon659@students.psd1.org</v>
      </c>
      <c r="E27" s="2" t="s">
        <v>86</v>
      </c>
      <c r="F27" t="s">
        <v>87</v>
      </c>
      <c r="G27" s="3" t="s">
        <v>147</v>
      </c>
    </row>
    <row r="28" spans="1:8" x14ac:dyDescent="0.25">
      <c r="A28" s="2">
        <v>38721</v>
      </c>
      <c r="B28" s="2">
        <v>12</v>
      </c>
      <c r="C28" s="2" t="s">
        <v>17</v>
      </c>
      <c r="D28" s="3" t="str">
        <f t="shared" si="0"/>
        <v>jose696@students.psd1.org</v>
      </c>
      <c r="E28" s="2" t="s">
        <v>54</v>
      </c>
      <c r="F28" t="s">
        <v>55</v>
      </c>
      <c r="G28" s="3" t="s">
        <v>171</v>
      </c>
    </row>
    <row r="29" spans="1:8" x14ac:dyDescent="0.25">
      <c r="A29" s="2">
        <v>40986</v>
      </c>
      <c r="B29" s="2">
        <v>10</v>
      </c>
      <c r="C29" s="2" t="s">
        <v>11</v>
      </c>
      <c r="D29" s="3" t="str">
        <f t="shared" si="0"/>
        <v>jorge616@students.psd1.org</v>
      </c>
      <c r="E29" s="2" t="s">
        <v>42</v>
      </c>
      <c r="F29" t="s">
        <v>43</v>
      </c>
      <c r="G29" s="3" t="s">
        <v>172</v>
      </c>
    </row>
    <row r="30" spans="1:8" x14ac:dyDescent="0.25">
      <c r="A30" s="2">
        <v>41059</v>
      </c>
      <c r="B30" s="2">
        <v>10</v>
      </c>
      <c r="C30" s="2" t="s">
        <v>28</v>
      </c>
      <c r="D30" s="3" t="str">
        <f t="shared" si="0"/>
        <v>gannin602@students.psd1.org</v>
      </c>
      <c r="E30" s="2" t="s">
        <v>76</v>
      </c>
      <c r="F30" t="s">
        <v>77</v>
      </c>
      <c r="G30" s="3" t="s">
        <v>173</v>
      </c>
    </row>
    <row r="31" spans="1:8" x14ac:dyDescent="0.25">
      <c r="A31" s="2">
        <v>41105</v>
      </c>
      <c r="B31" s="2">
        <v>11</v>
      </c>
      <c r="C31" s="2" t="s">
        <v>30</v>
      </c>
      <c r="D31" s="3" t="str">
        <f t="shared" si="0"/>
        <v>yulisa495@students.psd1.org</v>
      </c>
      <c r="E31" s="2" t="s">
        <v>80</v>
      </c>
      <c r="F31" t="s">
        <v>81</v>
      </c>
      <c r="G31" s="3" t="s">
        <v>174</v>
      </c>
    </row>
    <row r="32" spans="1:8" x14ac:dyDescent="0.25">
      <c r="A32" s="2">
        <v>42054</v>
      </c>
      <c r="B32" s="2">
        <v>11</v>
      </c>
      <c r="C32" s="2" t="s">
        <v>34</v>
      </c>
      <c r="D32" s="3" t="str">
        <f t="shared" si="0"/>
        <v>luis764@students.psd1.org</v>
      </c>
      <c r="E32" s="2" t="s">
        <v>88</v>
      </c>
      <c r="F32" t="s">
        <v>89</v>
      </c>
      <c r="G32" s="3" t="s">
        <v>175</v>
      </c>
    </row>
    <row r="33" spans="1:7" x14ac:dyDescent="0.25">
      <c r="A33" s="2">
        <v>59719</v>
      </c>
      <c r="B33" s="2">
        <v>12</v>
      </c>
      <c r="C33" s="2" t="s">
        <v>20</v>
      </c>
      <c r="D33" s="3" t="str">
        <f t="shared" si="0"/>
        <v>dakota005@students.psd1.org</v>
      </c>
      <c r="E33" s="2" t="s">
        <v>60</v>
      </c>
      <c r="F33" t="s">
        <v>61</v>
      </c>
      <c r="G33" s="3" t="s">
        <v>177</v>
      </c>
    </row>
    <row r="34" spans="1:7" x14ac:dyDescent="0.25">
      <c r="D34" s="3"/>
    </row>
  </sheetData>
  <sortState xmlns:xlrd2="http://schemas.microsoft.com/office/spreadsheetml/2017/richdata2" ref="A2:F34">
    <sortCondition ref="A2:A34"/>
  </sortState>
  <hyperlinks>
    <hyperlink ref="G2" r:id="rId1" xr:uid="{0B6DD0CF-8ED7-4806-A5BF-F2CA02E55E2B}"/>
    <hyperlink ref="G3" r:id="rId2" xr:uid="{167EF5C4-80A7-4B7D-B7CE-394F3A7B784E}"/>
    <hyperlink ref="G4" r:id="rId3" xr:uid="{DB70A302-D4B7-4DE3-8C7B-933096A16F87}"/>
    <hyperlink ref="G5" r:id="rId4" xr:uid="{529022D7-F322-461D-87B4-3ECE0D397543}"/>
    <hyperlink ref="G6" r:id="rId5" xr:uid="{93AB77C0-93DA-4C95-871E-BF09B77F7723}"/>
    <hyperlink ref="G7" r:id="rId6" xr:uid="{7302F1EF-E68F-4411-954B-D0EFC5132DC1}"/>
    <hyperlink ref="G8" r:id="rId7" xr:uid="{F8D57819-1107-4747-BD12-004933199AA7}"/>
    <hyperlink ref="G9" r:id="rId8" xr:uid="{4E229DBB-BDFC-4C1B-AA4E-9B7928B7D499}"/>
    <hyperlink ref="G10" r:id="rId9" xr:uid="{6C27BC66-6AF5-47A5-80DE-91F613F5A3FB}"/>
    <hyperlink ref="G11" r:id="rId10" xr:uid="{A63022FD-A36D-4D60-A9CC-765CBC023BE1}"/>
    <hyperlink ref="G12" r:id="rId11" xr:uid="{63390300-FF29-48AF-823A-8F54C9D96FD0}"/>
    <hyperlink ref="G13" r:id="rId12" xr:uid="{7431C1BF-CA77-4F3F-979B-1D78A84888E3}"/>
    <hyperlink ref="G14" r:id="rId13" xr:uid="{BF13C0A7-F93A-4B45-9522-C92CDD63BA20}"/>
    <hyperlink ref="G15" r:id="rId14" xr:uid="{586FFBDB-FD58-44CF-B58B-4519DCD56A68}"/>
    <hyperlink ref="G16" r:id="rId15" xr:uid="{74BE2393-D989-4EAD-B709-3F580BB9543F}"/>
    <hyperlink ref="G17" r:id="rId16" xr:uid="{9A4C9AD7-BD1E-41FE-BB04-3DC92BE1BB4E}"/>
    <hyperlink ref="G19" r:id="rId17" xr:uid="{64215C6F-082E-437A-8731-0F5A48C51B0C}"/>
    <hyperlink ref="G20" r:id="rId18" xr:uid="{FE183BFC-D165-47F2-AB3B-A4A60D008586}"/>
    <hyperlink ref="G21" r:id="rId19" xr:uid="{88E8EAC0-9025-4FDD-87CD-9928A5C06F70}"/>
    <hyperlink ref="H21" r:id="rId20" xr:uid="{8C0F3B8F-371B-4EED-A8FD-A3AA820F96B2}"/>
    <hyperlink ref="H7" r:id="rId21" xr:uid="{9FD66BD7-04DF-4683-A643-227B2764C74B}"/>
    <hyperlink ref="G22" r:id="rId22" xr:uid="{02957E84-E0C6-43FA-8029-D52B21AB078A}"/>
    <hyperlink ref="G23" r:id="rId23" xr:uid="{F4A010EF-71E3-4F03-946B-BE1B7349CD76}"/>
    <hyperlink ref="H23" r:id="rId24" xr:uid="{D9F8D9DF-42D0-493C-A1C8-61D94DEEE3E8}"/>
    <hyperlink ref="G24" r:id="rId25" xr:uid="{F175B357-8697-4C14-ACE4-9A1330F5B76D}"/>
    <hyperlink ref="G25" r:id="rId26" xr:uid="{929BE00E-5358-429C-A1C3-C9BE80BB52E9}"/>
    <hyperlink ref="G26" r:id="rId27" xr:uid="{3B147C31-556E-414C-9688-295160D2027F}"/>
    <hyperlink ref="G27" r:id="rId28" xr:uid="{C57CDCC4-7264-4D0A-B97B-4984A49C27C5}"/>
    <hyperlink ref="G28" r:id="rId29" xr:uid="{DA14FDC7-17EE-4F84-AD52-8E7D9E5C06DF}"/>
    <hyperlink ref="G29" r:id="rId30" xr:uid="{8A4A63EA-90D7-48CB-B49D-C334988CE77E}"/>
    <hyperlink ref="G30" r:id="rId31" xr:uid="{799DAE64-7F98-4DF3-9855-FAD7001E1369}"/>
    <hyperlink ref="G31" r:id="rId32" xr:uid="{14E3209D-18B2-47C7-BDE8-84358940FEBB}"/>
    <hyperlink ref="G32" r:id="rId33" xr:uid="{5A26B133-EB6B-4394-882A-5B09D938CC0A}"/>
    <hyperlink ref="H14" r:id="rId34" xr:uid="{EBE18F8F-D1D8-44A0-B0B7-D65E31595B18}"/>
    <hyperlink ref="G33" r:id="rId35" xr:uid="{7D2E4660-27FA-4481-950C-28E1B6CB7A53}"/>
    <hyperlink ref="G18" r:id="rId36" xr:uid="{56C724CB-AC8F-4641-B949-B2C935B41B05}"/>
  </hyperlinks>
  <pageMargins left="0.7" right="0.7" top="0.75" bottom="0.75" header="0.3" footer="0.3"/>
  <pageSetup orientation="portrait" horizontalDpi="1200" verticalDpi="12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Paste Here</vt:lpstr>
      <vt:lpstr>Email Merge</vt:lpstr>
      <vt:lpstr>IDLOOKUPTABLE</vt:lpstr>
      <vt:lpstr>LOOKUPTABLE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Weisenfeld johnweisatlivedotcom</cp:lastModifiedBy>
  <dcterms:created xsi:type="dcterms:W3CDTF">2022-01-29T21:10:34Z</dcterms:created>
  <dcterms:modified xsi:type="dcterms:W3CDTF">2022-03-08T12:51:40Z</dcterms:modified>
</cp:coreProperties>
</file>