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MOS MidTerm Email Merge\"/>
    </mc:Choice>
  </mc:AlternateContent>
  <xr:revisionPtr revIDLastSave="0" documentId="13_ncr:1_{2C78CB66-F481-4E28-A92A-9B30755CC7D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STRUCTIONS" sheetId="2" r:id="rId1"/>
    <sheet name="Paste Here" sheetId="1" r:id="rId2"/>
    <sheet name="Email Merge" sheetId="3" r:id="rId3"/>
    <sheet name="IDLOOKUPTABLE" sheetId="4" r:id="rId4"/>
  </sheets>
  <definedNames>
    <definedName name="LOOKUPTABLE">IDLOOKUPTABLE!$A$2:$G$33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M14" i="3" s="1"/>
  <c r="F14" i="3"/>
  <c r="E14" i="3"/>
  <c r="C14" i="3"/>
  <c r="B14" i="3"/>
  <c r="A14" i="3"/>
  <c r="J11" i="3"/>
  <c r="M11" i="3" s="1"/>
  <c r="F11" i="3"/>
  <c r="E11" i="3"/>
  <c r="C11" i="3"/>
  <c r="B11" i="3"/>
  <c r="A11" i="3"/>
  <c r="J16" i="3"/>
  <c r="K16" i="3" s="1"/>
  <c r="F16" i="3"/>
  <c r="E16" i="3"/>
  <c r="C16" i="3"/>
  <c r="B16" i="3"/>
  <c r="A16" i="3"/>
  <c r="J10" i="3"/>
  <c r="M10" i="3" s="1"/>
  <c r="F10" i="3"/>
  <c r="E10" i="3"/>
  <c r="C10" i="3"/>
  <c r="B10" i="3"/>
  <c r="A10" i="3"/>
  <c r="J8" i="3"/>
  <c r="M8" i="3" s="1"/>
  <c r="F8" i="3"/>
  <c r="E8" i="3"/>
  <c r="C8" i="3"/>
  <c r="B8" i="3"/>
  <c r="A8" i="3"/>
  <c r="J20" i="3"/>
  <c r="M20" i="3" s="1"/>
  <c r="F20" i="3"/>
  <c r="E20" i="3"/>
  <c r="C20" i="3"/>
  <c r="B20" i="3"/>
  <c r="A20" i="3"/>
  <c r="J7" i="3"/>
  <c r="M7" i="3" s="1"/>
  <c r="F7" i="3"/>
  <c r="E7" i="3"/>
  <c r="C7" i="3"/>
  <c r="B7" i="3"/>
  <c r="A7" i="3"/>
  <c r="J3" i="3"/>
  <c r="L3" i="3" s="1"/>
  <c r="F3" i="3"/>
  <c r="E3" i="3"/>
  <c r="C3" i="3"/>
  <c r="B3" i="3"/>
  <c r="A3" i="3"/>
  <c r="J5" i="3"/>
  <c r="M5" i="3" s="1"/>
  <c r="F5" i="3"/>
  <c r="E5" i="3"/>
  <c r="C5" i="3"/>
  <c r="B5" i="3"/>
  <c r="A5" i="3"/>
  <c r="J19" i="3"/>
  <c r="M19" i="3" s="1"/>
  <c r="F19" i="3"/>
  <c r="E19" i="3"/>
  <c r="C19" i="3"/>
  <c r="B19" i="3"/>
  <c r="A19" i="3"/>
  <c r="J13" i="3"/>
  <c r="M13" i="3" s="1"/>
  <c r="F13" i="3"/>
  <c r="E13" i="3"/>
  <c r="C13" i="3"/>
  <c r="B13" i="3"/>
  <c r="A13" i="3"/>
  <c r="J22" i="3"/>
  <c r="M22" i="3" s="1"/>
  <c r="F22" i="3"/>
  <c r="E22" i="3"/>
  <c r="C22" i="3"/>
  <c r="B22" i="3"/>
  <c r="A22" i="3"/>
  <c r="J2" i="3"/>
  <c r="M2" i="3" s="1"/>
  <c r="F2" i="3"/>
  <c r="E2" i="3"/>
  <c r="C2" i="3"/>
  <c r="B2" i="3"/>
  <c r="A2" i="3"/>
  <c r="J21" i="3"/>
  <c r="M21" i="3" s="1"/>
  <c r="F21" i="3"/>
  <c r="E21" i="3"/>
  <c r="C21" i="3"/>
  <c r="B21" i="3"/>
  <c r="A21" i="3"/>
  <c r="J6" i="3"/>
  <c r="M6" i="3" s="1"/>
  <c r="F6" i="3"/>
  <c r="E6" i="3"/>
  <c r="C6" i="3"/>
  <c r="B6" i="3"/>
  <c r="A6" i="3"/>
  <c r="J17" i="3"/>
  <c r="M17" i="3" s="1"/>
  <c r="F17" i="3"/>
  <c r="E17" i="3"/>
  <c r="C17" i="3"/>
  <c r="B17" i="3"/>
  <c r="A17" i="3"/>
  <c r="J9" i="3"/>
  <c r="M9" i="3" s="1"/>
  <c r="F9" i="3"/>
  <c r="E9" i="3"/>
  <c r="C9" i="3"/>
  <c r="B9" i="3"/>
  <c r="A9" i="3"/>
  <c r="J4" i="3"/>
  <c r="K4" i="3" s="1"/>
  <c r="F4" i="3"/>
  <c r="E4" i="3"/>
  <c r="C4" i="3"/>
  <c r="B4" i="3"/>
  <c r="A4" i="3"/>
  <c r="J18" i="3"/>
  <c r="M18" i="3" s="1"/>
  <c r="F18" i="3"/>
  <c r="E18" i="3"/>
  <c r="C18" i="3"/>
  <c r="B18" i="3"/>
  <c r="A18" i="3"/>
  <c r="J12" i="3"/>
  <c r="M12" i="3" s="1"/>
  <c r="F12" i="3"/>
  <c r="E12" i="3"/>
  <c r="C12" i="3"/>
  <c r="B12" i="3"/>
  <c r="A12" i="3"/>
  <c r="J15" i="3"/>
  <c r="M15" i="3" s="1"/>
  <c r="F15" i="3"/>
  <c r="E15" i="3"/>
  <c r="C15" i="3"/>
  <c r="B15" i="3"/>
  <c r="A15" i="3"/>
  <c r="D3" i="4"/>
  <c r="M4" i="3" l="1"/>
  <c r="K7" i="3"/>
  <c r="L7" i="3"/>
  <c r="L16" i="3"/>
  <c r="M16" i="3"/>
  <c r="L4" i="3"/>
  <c r="L20" i="3"/>
  <c r="L18" i="3"/>
  <c r="L9" i="3"/>
  <c r="L2" i="3"/>
  <c r="K13" i="3"/>
  <c r="K18" i="3"/>
  <c r="L13" i="3"/>
  <c r="L21" i="3"/>
  <c r="L5" i="3"/>
  <c r="K6" i="3"/>
  <c r="L6" i="3"/>
  <c r="L19" i="3"/>
  <c r="L8" i="3"/>
  <c r="K15" i="3"/>
  <c r="K12" i="3"/>
  <c r="K17" i="3"/>
  <c r="K22" i="3"/>
  <c r="K3" i="3"/>
  <c r="K10" i="3"/>
  <c r="L10" i="3"/>
  <c r="L12" i="3"/>
  <c r="L17" i="3"/>
  <c r="L22" i="3"/>
  <c r="M3" i="3"/>
  <c r="L15" i="3"/>
  <c r="K9" i="3"/>
  <c r="K2" i="3"/>
  <c r="K5" i="3"/>
  <c r="K8" i="3"/>
  <c r="K14" i="3"/>
  <c r="L14" i="3"/>
  <c r="K21" i="3"/>
  <c r="K19" i="3"/>
  <c r="K20" i="3"/>
  <c r="K11" i="3"/>
  <c r="L11" i="3"/>
  <c r="D15" i="4"/>
  <c r="D8" i="4"/>
  <c r="D11" i="4"/>
  <c r="D6" i="4"/>
  <c r="D4" i="4"/>
  <c r="D21" i="4"/>
  <c r="D9" i="4"/>
  <c r="D32" i="4"/>
  <c r="D27" i="4"/>
  <c r="D2" i="4"/>
  <c r="D5" i="4"/>
  <c r="D31" i="4"/>
  <c r="D7" i="4"/>
  <c r="D30" i="4"/>
  <c r="D10" i="4"/>
  <c r="D19" i="4"/>
  <c r="D22" i="4"/>
  <c r="D17" i="4"/>
  <c r="D16" i="4"/>
  <c r="D24" i="4"/>
  <c r="D12" i="4"/>
  <c r="D33" i="4"/>
  <c r="D25" i="4"/>
  <c r="D18" i="4"/>
  <c r="D28" i="4"/>
  <c r="D13" i="4"/>
  <c r="D20" i="4"/>
  <c r="D26" i="4"/>
  <c r="D14" i="4"/>
  <c r="D23" i="4"/>
  <c r="D29" i="4"/>
</calcChain>
</file>

<file path=xl/sharedStrings.xml><?xml version="1.0" encoding="utf-8"?>
<sst xmlns="http://schemas.openxmlformats.org/spreadsheetml/2006/main" count="313" uniqueCount="219">
  <si>
    <t>T2</t>
  </si>
  <si>
    <t>D2PA Word 2019 Domain 2 Post Assessment</t>
  </si>
  <si>
    <t>D3PA Word 2019 Domain 3 Post Assessment</t>
  </si>
  <si>
    <t>D4PA Word 2019 Domain 4 Post Assessment</t>
  </si>
  <si>
    <t>D5PA Word 2019 Domain 5 Post Assessment</t>
  </si>
  <si>
    <t>D6PA Word 2019 Domain 6 Post Assessment</t>
  </si>
  <si>
    <t>D1PA Word 2019 Domain 1 Post Assessment</t>
  </si>
  <si>
    <t>Midterm: Word 2019 Practice Exam 1</t>
  </si>
  <si>
    <t>XC:  Extra Credit Word 2019 Practice Exam 2</t>
  </si>
  <si>
    <t>D1L1 PowerPoint 2019 Domain 1 Lesson 1</t>
  </si>
  <si>
    <t>D1L2 PowerPoint 2019 Domain 1 Lesson 2</t>
  </si>
  <si>
    <t>D1L3L4 PowerPoint 2019 Domain 1 Lesson 3-4</t>
  </si>
  <si>
    <t>D1L5 PowerPoint 2019 Domain 1 Lesson 5</t>
  </si>
  <si>
    <t>D1PA PowerPoint 2019 Domain 1 Post-Assessment</t>
  </si>
  <si>
    <t>D2L1 PowerPoint 2019 Domain 2 Lesson 1</t>
  </si>
  <si>
    <t>D2L2 PowerPoint 2019 Domain 2 Lesson 2</t>
  </si>
  <si>
    <t>D2PA PowerPoint 2019 Domain 2 Post-Assessment</t>
  </si>
  <si>
    <t>D3L1 PowerPoint 2019 Domain 3 Lesson 1</t>
  </si>
  <si>
    <t>D3L2 PowerPoint 2019 Domain 3 Lesson 2</t>
  </si>
  <si>
    <t>D3PA PowerPoint 2019 Domain 3 Post-Assessment</t>
  </si>
  <si>
    <t>D4L1 PowerPoint 2019 Domain 4 Lesson 1</t>
  </si>
  <si>
    <t>D4L2 PowerPoint 2019 Domain 4 Lesson 2</t>
  </si>
  <si>
    <t>D4PA PowerPoint 2019 Domain 4 Post-Assessment</t>
  </si>
  <si>
    <t>D5L1 D5L2 PowerPoint 2019 Domain 5 Lesson 1  &amp; 2</t>
  </si>
  <si>
    <t>D5L3 PowerPoint 2019 Domain 5 Lesson 3</t>
  </si>
  <si>
    <t>D5PA PowerPoint 2019 Domain 5 Post-Assessment</t>
  </si>
  <si>
    <t>Final:  PowerPoint 2019 Practice Exam 1</t>
  </si>
  <si>
    <t>XC:  ExtraCredit PowerPoint 2019 Practice Exam 2</t>
  </si>
  <si>
    <t>F 7%</t>
  </si>
  <si>
    <t>F 5%</t>
  </si>
  <si>
    <t>B+ 87%</t>
  </si>
  <si>
    <t>B+ 88%</t>
  </si>
  <si>
    <t>B 84%</t>
  </si>
  <si>
    <t>F 30%</t>
  </si>
  <si>
    <t>FirstName</t>
  </si>
  <si>
    <t>jorge616</t>
  </si>
  <si>
    <t>darian530</t>
  </si>
  <si>
    <t>litzy414</t>
  </si>
  <si>
    <t>michael013</t>
  </si>
  <si>
    <t>juan434</t>
  </si>
  <si>
    <t>melanie286</t>
  </si>
  <si>
    <t>jose696</t>
  </si>
  <si>
    <t>jorge640</t>
  </si>
  <si>
    <t>carlos475</t>
  </si>
  <si>
    <t>dakota005</t>
  </si>
  <si>
    <t>pricila449</t>
  </si>
  <si>
    <t>sheila503</t>
  </si>
  <si>
    <t>nemecio118</t>
  </si>
  <si>
    <t>emmanuel923</t>
  </si>
  <si>
    <t>ezekiel016</t>
  </si>
  <si>
    <t>paul651</t>
  </si>
  <si>
    <t>gilbert530</t>
  </si>
  <si>
    <t>gannin602</t>
  </si>
  <si>
    <t>killian015</t>
  </si>
  <si>
    <t>yulisa495</t>
  </si>
  <si>
    <t>caleb170</t>
  </si>
  <si>
    <t>meidi256</t>
  </si>
  <si>
    <t>brandon659</t>
  </si>
  <si>
    <t>luis764</t>
  </si>
  <si>
    <t>alex222</t>
  </si>
  <si>
    <t>orlando980</t>
  </si>
  <si>
    <t>ulises697</t>
  </si>
  <si>
    <t>jasmine836</t>
  </si>
  <si>
    <t>alexa809</t>
  </si>
  <si>
    <t>anthony011</t>
  </si>
  <si>
    <t>yizel309</t>
  </si>
  <si>
    <t>Beiza II</t>
  </si>
  <si>
    <t xml:space="preserve"> Jorge</t>
  </si>
  <si>
    <t>Bazaldua</t>
  </si>
  <si>
    <t xml:space="preserve"> Darian J</t>
  </si>
  <si>
    <t>Barragan</t>
  </si>
  <si>
    <t xml:space="preserve"> Litzy</t>
  </si>
  <si>
    <t>Cardenas</t>
  </si>
  <si>
    <t xml:space="preserve"> Michael Javier</t>
  </si>
  <si>
    <t>Chavez Negrete</t>
  </si>
  <si>
    <t xml:space="preserve"> Juan</t>
  </si>
  <si>
    <t>Acosta Rangel</t>
  </si>
  <si>
    <t xml:space="preserve"> Melanie</t>
  </si>
  <si>
    <t>Contreras Carrillo</t>
  </si>
  <si>
    <t xml:space="preserve"> Jose Manuel</t>
  </si>
  <si>
    <t>Diaz</t>
  </si>
  <si>
    <t xml:space="preserve"> Jorge Elias</t>
  </si>
  <si>
    <t>Guerrero Castaneda</t>
  </si>
  <si>
    <t xml:space="preserve"> Carlos Uriel</t>
  </si>
  <si>
    <t>Hale</t>
  </si>
  <si>
    <t xml:space="preserve"> Dakota Reign</t>
  </si>
  <si>
    <t>Alcaraz</t>
  </si>
  <si>
    <t xml:space="preserve"> Pricila</t>
  </si>
  <si>
    <t>Heredia Ursua</t>
  </si>
  <si>
    <t xml:space="preserve"> Sheila Isabel</t>
  </si>
  <si>
    <t>Lopez</t>
  </si>
  <si>
    <t xml:space="preserve"> Nemecio J</t>
  </si>
  <si>
    <t>Luna</t>
  </si>
  <si>
    <t xml:space="preserve"> Emmanuel J</t>
  </si>
  <si>
    <t>Macduff</t>
  </si>
  <si>
    <t xml:space="preserve"> Ezekiel Z</t>
  </si>
  <si>
    <t>Maguigad</t>
  </si>
  <si>
    <t xml:space="preserve"> Paul N</t>
  </si>
  <si>
    <t>Mendoza</t>
  </si>
  <si>
    <t xml:space="preserve"> Gilbert</t>
  </si>
  <si>
    <t>Meyer</t>
  </si>
  <si>
    <t xml:space="preserve"> Gannin M</t>
  </si>
  <si>
    <t>Mitchell</t>
  </si>
  <si>
    <t xml:space="preserve"> Killian Archer</t>
  </si>
  <si>
    <t>Navarro</t>
  </si>
  <si>
    <t xml:space="preserve"> Yulisa</t>
  </si>
  <si>
    <t>Negron</t>
  </si>
  <si>
    <t xml:space="preserve"> Caleb A</t>
  </si>
  <si>
    <t>Ortega</t>
  </si>
  <si>
    <t xml:space="preserve"> Meidi</t>
  </si>
  <si>
    <t>Pedroza Valdez</t>
  </si>
  <si>
    <t xml:space="preserve"> Brandon Miguel</t>
  </si>
  <si>
    <t>Ramos Lopez</t>
  </si>
  <si>
    <t xml:space="preserve"> Luis Angel</t>
  </si>
  <si>
    <t>Reutov</t>
  </si>
  <si>
    <t xml:space="preserve"> Alex John</t>
  </si>
  <si>
    <t>Rogel</t>
  </si>
  <si>
    <t xml:space="preserve"> Orlando Ivan</t>
  </si>
  <si>
    <t>Salas</t>
  </si>
  <si>
    <t xml:space="preserve"> Ulises L</t>
  </si>
  <si>
    <t>Sanchez Magana</t>
  </si>
  <si>
    <t xml:space="preserve"> Jasmine A</t>
  </si>
  <si>
    <t>Trinidad Sanchez</t>
  </si>
  <si>
    <t xml:space="preserve"> Alexa</t>
  </si>
  <si>
    <t>Vega Aguilar</t>
  </si>
  <si>
    <t xml:space="preserve"> Anthony</t>
  </si>
  <si>
    <t>Zayas</t>
  </si>
  <si>
    <t xml:space="preserve"> Yizel Yzabella</t>
  </si>
  <si>
    <t>IDLOOKUP</t>
  </si>
  <si>
    <t>GRADE</t>
  </si>
  <si>
    <t>USERNAME</t>
  </si>
  <si>
    <t>EMAIL</t>
  </si>
  <si>
    <t>LASTNAME</t>
  </si>
  <si>
    <t>FIRSTNAME</t>
  </si>
  <si>
    <t>YourGradeCouldBe</t>
  </si>
  <si>
    <t>IfYou</t>
  </si>
  <si>
    <t>"Concentrate on getting a perfect score, 1000/1000 on the Mid-Term"</t>
  </si>
  <si>
    <t>GradeToPass</t>
  </si>
  <si>
    <t>YouNeedAtLeast</t>
  </si>
  <si>
    <t>IfYouES</t>
  </si>
  <si>
    <t>IfYouRU</t>
  </si>
  <si>
    <t>"Concéntrate en obtener una puntuación perfecta, 1000/1000 en el semestre"</t>
  </si>
  <si>
    <t>«Сосредоточьтесь на получении идеального результата, 1000/1000 в среднесрочной перспективе»</t>
  </si>
  <si>
    <t>YouNeedAtLeastES</t>
  </si>
  <si>
    <t>YouNeedAtLeastRU</t>
  </si>
  <si>
    <t>EmailAddress</t>
  </si>
  <si>
    <t/>
  </si>
  <si>
    <t>D 64%</t>
  </si>
  <si>
    <t>F 36%</t>
  </si>
  <si>
    <t>D 62%</t>
  </si>
  <si>
    <t>F 24%</t>
  </si>
  <si>
    <t>F 34%</t>
  </si>
  <si>
    <t>F 37%</t>
  </si>
  <si>
    <t>B- 80%</t>
  </si>
  <si>
    <t>F 57%</t>
  </si>
  <si>
    <t>F 43%</t>
  </si>
  <si>
    <t>F 25%</t>
  </si>
  <si>
    <t>C 74%</t>
  </si>
  <si>
    <t>F 8%</t>
  </si>
  <si>
    <t>B- 81%</t>
  </si>
  <si>
    <t>F 16%</t>
  </si>
  <si>
    <t>Create a Scoresheet Report for your Class in PowerSchool</t>
  </si>
  <si>
    <t>NOTE:  use student ID</t>
  </si>
  <si>
    <t>NOTE:  Excel format</t>
  </si>
  <si>
    <t>NOTE:  No page break between classes</t>
  </si>
  <si>
    <t>Make sure you have all the records from Paste Here in the Email Merge tab.</t>
  </si>
  <si>
    <t>Copy from the Scoresheet report, Paste into "Paste Here" tab,</t>
  </si>
  <si>
    <t>NOTE:  paste as values</t>
  </si>
  <si>
    <t>You may have to highlight all the Student IDs and "Convert to Numbers"</t>
  </si>
  <si>
    <t>CurrentGrade</t>
  </si>
  <si>
    <t>SendThisEmail</t>
  </si>
  <si>
    <t>Y</t>
  </si>
  <si>
    <t>Email Merge Tab Calculates CurrentGrade, you should spot check that</t>
  </si>
  <si>
    <t>You may have to highlight all the grades and "Convert to Numbers"</t>
  </si>
  <si>
    <t>Email Merge Tab has embedded some logic around MidTerm, double check</t>
  </si>
  <si>
    <t>Email Merge Tab has embedded logic that student is getting 100% on classwork which counts as 5% of grade</t>
  </si>
  <si>
    <t>Email Merge Tab has English, Spanish and Russian…</t>
  </si>
  <si>
    <t>F 35%</t>
  </si>
  <si>
    <t>jweisenfeldtest</t>
  </si>
  <si>
    <t>WeisStudent</t>
  </si>
  <si>
    <t>Make sure last record is jweisenfeldtest@students.psd1.org</t>
  </si>
  <si>
    <t>NOTE:  need to add 12345 ID which is jweisenfeldtest@students.psd1.org for testing purposes</t>
  </si>
  <si>
    <t>Don't count on the "SkipThisRecordIf" or "NextRecordIf" stuff that SHIT doesn't work, delete the rows you don't want to send on Email Merge Tab</t>
  </si>
  <si>
    <t>ParentEmail</t>
  </si>
  <si>
    <t>johnweis@live.com</t>
  </si>
  <si>
    <t>JohnTest</t>
  </si>
  <si>
    <t>soverturf@psd1.org</t>
  </si>
  <si>
    <t>adriulises@hotmail.com</t>
  </si>
  <si>
    <t>negronjessica@yahoo.com</t>
  </si>
  <si>
    <t>kontry2010@gmail.com</t>
  </si>
  <si>
    <t>steel_angel132000@yahoo.com</t>
  </si>
  <si>
    <t>anthonyvega457@gmail.com</t>
  </si>
  <si>
    <t>analilopez04@yahoo.com</t>
  </si>
  <si>
    <t>aliciasancheznava773@gmail.com</t>
  </si>
  <si>
    <t>jquintero@psd1.org</t>
  </si>
  <si>
    <t>laurarangel81@icloud.com</t>
  </si>
  <si>
    <t>barrapati83@gmail.com</t>
  </si>
  <si>
    <t>yvonnezayas@gmail.com</t>
  </si>
  <si>
    <t>mandy.gustafson@yahoo.com</t>
  </si>
  <si>
    <t>angieluna09@yahoo.com</t>
  </si>
  <si>
    <t>mvanhanehan@hotmail.com</t>
  </si>
  <si>
    <t>mariaa.mgc12@gmail.com</t>
  </si>
  <si>
    <t>brito.ma1976@gmail.com</t>
  </si>
  <si>
    <t>mariabrito@gmail.com</t>
  </si>
  <si>
    <t>wdm629@yahoo.com</t>
  </si>
  <si>
    <t>macdufffam@gmail.com</t>
  </si>
  <si>
    <t>yesinwbmc@yahoo.com</t>
  </si>
  <si>
    <t>yezbaz@yahoo.com</t>
  </si>
  <si>
    <t>brendaalvarez316@gmail.com</t>
  </si>
  <si>
    <t>adriananjc@yahoo.com</t>
  </si>
  <si>
    <t>afreeman@psd1.org</t>
  </si>
  <si>
    <t>eltear7513@gmail.com</t>
  </si>
  <si>
    <t>sunnee30swanby@hotmail.com</t>
  </si>
  <si>
    <t>miranda.blanca877@gmail.com</t>
  </si>
  <si>
    <t>ismaramos11@gmail.com</t>
  </si>
  <si>
    <t>cukiramirez@hotmail.com</t>
  </si>
  <si>
    <t>melissa.willis16@outlook.com</t>
  </si>
  <si>
    <t>enriqueorozco021@gmail.com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</si>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</sst>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4" fillId="2" borderId="0" xfId="2" applyFill="1" applyAlignment="1">
      <alignment vertical="top" wrapText="1"/>
    </xf>
    <xf numFmtId="164" fontId="0" fillId="0" borderId="0" xfId="1" applyNumberFormat="1" applyFont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arrapati83@gmail.com" TargetMode="External"/><Relationship Id="rId18" Type="http://schemas.openxmlformats.org/officeDocument/2006/relationships/hyperlink" Target="mailto:mariaa.mgc12@gmail.com" TargetMode="External"/><Relationship Id="rId26" Type="http://schemas.openxmlformats.org/officeDocument/2006/relationships/hyperlink" Target="mailto:soverturf@psd1.org" TargetMode="External"/><Relationship Id="rId21" Type="http://schemas.openxmlformats.org/officeDocument/2006/relationships/hyperlink" Target="mailto:wdm629@yahoo.com" TargetMode="External"/><Relationship Id="rId34" Type="http://schemas.openxmlformats.org/officeDocument/2006/relationships/hyperlink" Target="mailto:cukiramirez@hotmail.com" TargetMode="External"/><Relationship Id="rId7" Type="http://schemas.openxmlformats.org/officeDocument/2006/relationships/hyperlink" Target="mailto:anthonyvega457@gmail.com" TargetMode="External"/><Relationship Id="rId12" Type="http://schemas.openxmlformats.org/officeDocument/2006/relationships/hyperlink" Target="mailto:laurarangel81@icloud.com" TargetMode="External"/><Relationship Id="rId17" Type="http://schemas.openxmlformats.org/officeDocument/2006/relationships/hyperlink" Target="mailto:mvanhanehan@hotmail.com" TargetMode="External"/><Relationship Id="rId25" Type="http://schemas.openxmlformats.org/officeDocument/2006/relationships/hyperlink" Target="mailto:brendaalvarez316@gmail.com" TargetMode="External"/><Relationship Id="rId33" Type="http://schemas.openxmlformats.org/officeDocument/2006/relationships/hyperlink" Target="mailto:ismaramos11@gmail.com" TargetMode="External"/><Relationship Id="rId2" Type="http://schemas.openxmlformats.org/officeDocument/2006/relationships/hyperlink" Target="mailto:soverturf@psd1.org" TargetMode="External"/><Relationship Id="rId16" Type="http://schemas.openxmlformats.org/officeDocument/2006/relationships/hyperlink" Target="mailto:angieluna09@yahoo.com" TargetMode="External"/><Relationship Id="rId20" Type="http://schemas.openxmlformats.org/officeDocument/2006/relationships/hyperlink" Target="mailto:mariabrito@gmail.com" TargetMode="External"/><Relationship Id="rId29" Type="http://schemas.openxmlformats.org/officeDocument/2006/relationships/hyperlink" Target="mailto:afreeman@psd1.org" TargetMode="External"/><Relationship Id="rId1" Type="http://schemas.openxmlformats.org/officeDocument/2006/relationships/hyperlink" Target="mailto:johnweis@live.com" TargetMode="External"/><Relationship Id="rId6" Type="http://schemas.openxmlformats.org/officeDocument/2006/relationships/hyperlink" Target="mailto:steel_angel132000@yahoo.com" TargetMode="External"/><Relationship Id="rId11" Type="http://schemas.openxmlformats.org/officeDocument/2006/relationships/hyperlink" Target="mailto:jquintero@psd1.org" TargetMode="External"/><Relationship Id="rId24" Type="http://schemas.openxmlformats.org/officeDocument/2006/relationships/hyperlink" Target="mailto:yezbaz@yahoo.com" TargetMode="External"/><Relationship Id="rId32" Type="http://schemas.openxmlformats.org/officeDocument/2006/relationships/hyperlink" Target="mailto:miranda.blanca877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kontry2010@gmail.com" TargetMode="External"/><Relationship Id="rId15" Type="http://schemas.openxmlformats.org/officeDocument/2006/relationships/hyperlink" Target="mailto:mandy.gustafson@yahoo.com" TargetMode="External"/><Relationship Id="rId23" Type="http://schemas.openxmlformats.org/officeDocument/2006/relationships/hyperlink" Target="mailto:yesinwbmc@yahoo.com" TargetMode="External"/><Relationship Id="rId28" Type="http://schemas.openxmlformats.org/officeDocument/2006/relationships/hyperlink" Target="mailto:soverturf@psd1.org" TargetMode="External"/><Relationship Id="rId36" Type="http://schemas.openxmlformats.org/officeDocument/2006/relationships/hyperlink" Target="mailto:enriqueorozco021@gmail.com" TargetMode="External"/><Relationship Id="rId10" Type="http://schemas.openxmlformats.org/officeDocument/2006/relationships/hyperlink" Target="mailto:aliciasancheznava773@gmail.com" TargetMode="External"/><Relationship Id="rId19" Type="http://schemas.openxmlformats.org/officeDocument/2006/relationships/hyperlink" Target="mailto:brito.ma1976@gmail.com" TargetMode="External"/><Relationship Id="rId31" Type="http://schemas.openxmlformats.org/officeDocument/2006/relationships/hyperlink" Target="mailto:sunnee30swanby@hotmail.com" TargetMode="External"/><Relationship Id="rId4" Type="http://schemas.openxmlformats.org/officeDocument/2006/relationships/hyperlink" Target="mailto:negronjessica@yahoo.com" TargetMode="External"/><Relationship Id="rId9" Type="http://schemas.openxmlformats.org/officeDocument/2006/relationships/hyperlink" Target="mailto:analilopez04@yahoo.com" TargetMode="External"/><Relationship Id="rId14" Type="http://schemas.openxmlformats.org/officeDocument/2006/relationships/hyperlink" Target="mailto:yvonnezayas@gmail.com" TargetMode="External"/><Relationship Id="rId22" Type="http://schemas.openxmlformats.org/officeDocument/2006/relationships/hyperlink" Target="mailto:macdufffam@gmail.com" TargetMode="External"/><Relationship Id="rId27" Type="http://schemas.openxmlformats.org/officeDocument/2006/relationships/hyperlink" Target="mailto:adriananjc@yahoo.com" TargetMode="External"/><Relationship Id="rId30" Type="http://schemas.openxmlformats.org/officeDocument/2006/relationships/hyperlink" Target="mailto:eltear7513@gmail.com" TargetMode="External"/><Relationship Id="rId35" Type="http://schemas.openxmlformats.org/officeDocument/2006/relationships/hyperlink" Target="mailto:melissa.willis16@outlook.com" TargetMode="External"/><Relationship Id="rId8" Type="http://schemas.openxmlformats.org/officeDocument/2006/relationships/hyperlink" Target="mailto:soverturf@psd1.org" TargetMode="External"/><Relationship Id="rId3" Type="http://schemas.openxmlformats.org/officeDocument/2006/relationships/hyperlink" Target="mailto:adriulis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B2B-E964-45E4-BCEE-47188B119C09}">
  <dimension ref="A1:B16"/>
  <sheetViews>
    <sheetView zoomScale="220" zoomScaleNormal="220" workbookViewId="0">
      <selection activeCell="A17" sqref="A17"/>
    </sheetView>
  </sheetViews>
  <sheetFormatPr defaultRowHeight="15" x14ac:dyDescent="0.25"/>
  <sheetData>
    <row r="1" spans="1:2" x14ac:dyDescent="0.25">
      <c r="A1">
        <v>1</v>
      </c>
      <c r="B1" t="s">
        <v>161</v>
      </c>
    </row>
    <row r="2" spans="1:2" x14ac:dyDescent="0.25"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181</v>
      </c>
    </row>
    <row r="6" spans="1:2" x14ac:dyDescent="0.25">
      <c r="A6">
        <v>2</v>
      </c>
      <c r="B6" t="s">
        <v>166</v>
      </c>
    </row>
    <row r="7" spans="1:2" x14ac:dyDescent="0.25">
      <c r="B7" t="s">
        <v>167</v>
      </c>
    </row>
    <row r="8" spans="1:2" x14ac:dyDescent="0.25">
      <c r="A8">
        <v>3</v>
      </c>
      <c r="B8" t="s">
        <v>168</v>
      </c>
    </row>
    <row r="9" spans="1:2" x14ac:dyDescent="0.25">
      <c r="A9">
        <v>5</v>
      </c>
      <c r="B9" t="s">
        <v>173</v>
      </c>
    </row>
    <row r="10" spans="1:2" x14ac:dyDescent="0.25">
      <c r="A10">
        <v>6</v>
      </c>
      <c r="B10" t="s">
        <v>172</v>
      </c>
    </row>
    <row r="11" spans="1:2" x14ac:dyDescent="0.25">
      <c r="A11">
        <v>7</v>
      </c>
      <c r="B11" t="s">
        <v>174</v>
      </c>
    </row>
    <row r="12" spans="1:2" x14ac:dyDescent="0.25">
      <c r="A12">
        <v>8</v>
      </c>
      <c r="B12" t="s">
        <v>175</v>
      </c>
    </row>
    <row r="13" spans="1:2" x14ac:dyDescent="0.25">
      <c r="A13">
        <v>9</v>
      </c>
      <c r="B13" t="s">
        <v>176</v>
      </c>
    </row>
    <row r="14" spans="1:2" x14ac:dyDescent="0.25">
      <c r="A14">
        <v>10</v>
      </c>
      <c r="B14" t="s">
        <v>165</v>
      </c>
    </row>
    <row r="15" spans="1:2" x14ac:dyDescent="0.25">
      <c r="A15">
        <v>11</v>
      </c>
      <c r="B15" t="s">
        <v>180</v>
      </c>
    </row>
    <row r="16" spans="1:2" x14ac:dyDescent="0.25">
      <c r="A16">
        <v>12</v>
      </c>
      <c r="B16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workbookViewId="0">
      <selection activeCell="A3" sqref="A3"/>
    </sheetView>
  </sheetViews>
  <sheetFormatPr defaultRowHeight="15" x14ac:dyDescent="0.25"/>
  <cols>
    <col min="1" max="1" width="29.85546875" customWidth="1"/>
    <col min="2" max="2" width="7.7109375" customWidth="1"/>
    <col min="3" max="8" width="41.7109375" customWidth="1"/>
    <col min="9" max="9" width="35.140625" customWidth="1"/>
    <col min="10" max="10" width="41.28515625" customWidth="1"/>
    <col min="11" max="12" width="39.28515625" customWidth="1"/>
    <col min="13" max="13" width="43.140625" customWidth="1"/>
    <col min="14" max="14" width="39.28515625" customWidth="1"/>
    <col min="15" max="15" width="47.42578125" customWidth="1"/>
    <col min="16" max="17" width="39.28515625" customWidth="1"/>
    <col min="18" max="18" width="47.42578125" customWidth="1"/>
    <col min="19" max="20" width="39.28515625" customWidth="1"/>
    <col min="21" max="21" width="47.42578125" customWidth="1"/>
    <col min="22" max="23" width="39.28515625" customWidth="1"/>
    <col min="24" max="24" width="47.42578125" customWidth="1"/>
    <col min="25" max="25" width="48.5703125" customWidth="1"/>
    <col min="26" max="26" width="39.28515625" customWidth="1"/>
    <col min="27" max="27" width="47.42578125" customWidth="1"/>
    <col min="28" max="28" width="37.5703125" customWidth="1"/>
    <col min="29" max="29" width="46.28515625" customWidth="1"/>
  </cols>
  <sheetData>
    <row r="1" spans="1:29" x14ac:dyDescent="0.25">
      <c r="A1" s="1" t="s">
        <v>218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6">
        <v>25923</v>
      </c>
      <c r="B2" t="s">
        <v>153</v>
      </c>
      <c r="C2" s="6">
        <v>75</v>
      </c>
      <c r="D2" s="6">
        <v>95</v>
      </c>
      <c r="E2" s="6">
        <v>0</v>
      </c>
      <c r="F2" s="6">
        <v>100</v>
      </c>
      <c r="G2" s="6">
        <v>0</v>
      </c>
      <c r="H2" s="6">
        <v>0</v>
      </c>
      <c r="I2" s="6">
        <v>1000</v>
      </c>
      <c r="X2">
        <v>80</v>
      </c>
    </row>
    <row r="3" spans="1:29" x14ac:dyDescent="0.25">
      <c r="A3" s="6">
        <v>31615</v>
      </c>
      <c r="B3" t="s">
        <v>159</v>
      </c>
      <c r="C3" s="6">
        <v>95</v>
      </c>
      <c r="D3" s="6">
        <v>80</v>
      </c>
      <c r="E3" s="6">
        <v>65</v>
      </c>
      <c r="F3" s="6">
        <v>90</v>
      </c>
      <c r="G3" s="6">
        <v>88</v>
      </c>
      <c r="H3" s="6">
        <v>65</v>
      </c>
      <c r="I3" t="s">
        <v>146</v>
      </c>
    </row>
    <row r="4" spans="1:29" x14ac:dyDescent="0.25">
      <c r="A4" s="6">
        <v>33893</v>
      </c>
      <c r="B4" t="s">
        <v>32</v>
      </c>
      <c r="C4" s="6">
        <v>95</v>
      </c>
      <c r="D4" s="6">
        <v>85</v>
      </c>
      <c r="E4" s="6">
        <v>85</v>
      </c>
      <c r="F4" s="6">
        <v>100</v>
      </c>
      <c r="G4" s="6">
        <v>0</v>
      </c>
      <c r="H4" s="6">
        <v>80</v>
      </c>
      <c r="I4" s="6">
        <v>880</v>
      </c>
    </row>
    <row r="5" spans="1:29" x14ac:dyDescent="0.25">
      <c r="A5" s="6">
        <v>31304</v>
      </c>
      <c r="B5" t="s">
        <v>30</v>
      </c>
      <c r="C5" s="6">
        <v>90</v>
      </c>
      <c r="D5" s="6">
        <v>90</v>
      </c>
      <c r="E5" s="6">
        <v>85</v>
      </c>
      <c r="F5" s="6">
        <v>100</v>
      </c>
      <c r="G5" s="6">
        <v>88</v>
      </c>
      <c r="H5" s="6">
        <v>75</v>
      </c>
      <c r="I5" s="6">
        <v>860</v>
      </c>
      <c r="X5">
        <v>60</v>
      </c>
    </row>
    <row r="6" spans="1:29" x14ac:dyDescent="0.25">
      <c r="A6" s="6">
        <v>32040</v>
      </c>
      <c r="B6" t="s">
        <v>31</v>
      </c>
      <c r="C6" s="6">
        <v>90</v>
      </c>
      <c r="D6" s="6">
        <v>90</v>
      </c>
      <c r="E6" s="6">
        <v>80</v>
      </c>
      <c r="F6" s="6">
        <v>100</v>
      </c>
      <c r="G6" s="6">
        <v>88</v>
      </c>
      <c r="H6" s="6">
        <v>75</v>
      </c>
      <c r="I6" s="6">
        <v>880</v>
      </c>
    </row>
    <row r="7" spans="1:29" x14ac:dyDescent="0.25">
      <c r="A7" s="6">
        <v>42054</v>
      </c>
      <c r="B7" t="s">
        <v>157</v>
      </c>
      <c r="C7" s="6">
        <v>90</v>
      </c>
      <c r="D7" s="6">
        <v>85</v>
      </c>
      <c r="E7" s="6">
        <v>15</v>
      </c>
      <c r="F7" s="6">
        <v>100</v>
      </c>
      <c r="G7" s="6">
        <v>88</v>
      </c>
      <c r="H7" s="6">
        <v>60</v>
      </c>
      <c r="I7" t="s">
        <v>146</v>
      </c>
      <c r="X7">
        <v>85</v>
      </c>
    </row>
    <row r="8" spans="1:29" x14ac:dyDescent="0.25">
      <c r="A8" s="6">
        <v>25772</v>
      </c>
      <c r="B8" t="s">
        <v>149</v>
      </c>
      <c r="C8" s="6">
        <v>0</v>
      </c>
      <c r="D8" s="6">
        <v>0</v>
      </c>
      <c r="E8" s="6">
        <v>0</v>
      </c>
      <c r="F8" s="6">
        <v>0</v>
      </c>
      <c r="G8" s="6">
        <v>100</v>
      </c>
      <c r="H8" s="6">
        <v>60</v>
      </c>
      <c r="I8" s="6">
        <v>800</v>
      </c>
    </row>
    <row r="9" spans="1:29" x14ac:dyDescent="0.25">
      <c r="A9" s="6">
        <v>28853</v>
      </c>
      <c r="B9" t="s">
        <v>147</v>
      </c>
      <c r="C9" s="6">
        <v>0</v>
      </c>
      <c r="D9" s="6">
        <v>80</v>
      </c>
      <c r="E9" s="6">
        <v>55</v>
      </c>
      <c r="F9" s="6">
        <v>80</v>
      </c>
      <c r="G9" s="6">
        <v>88</v>
      </c>
      <c r="H9" s="6">
        <v>70</v>
      </c>
      <c r="I9" t="s">
        <v>146</v>
      </c>
    </row>
    <row r="10" spans="1:29" x14ac:dyDescent="0.25">
      <c r="A10" s="6">
        <v>32410</v>
      </c>
      <c r="B10" t="s">
        <v>160</v>
      </c>
      <c r="C10" s="6">
        <v>0</v>
      </c>
      <c r="D10" s="6">
        <v>65</v>
      </c>
      <c r="E10" s="6">
        <v>65</v>
      </c>
      <c r="F10" s="6">
        <v>0</v>
      </c>
      <c r="G10" s="6">
        <v>50</v>
      </c>
      <c r="H10" s="6">
        <v>0</v>
      </c>
      <c r="I10" s="6">
        <v>0</v>
      </c>
    </row>
    <row r="11" spans="1:29" x14ac:dyDescent="0.25">
      <c r="A11" s="6">
        <v>31790</v>
      </c>
      <c r="B11" t="s">
        <v>160</v>
      </c>
      <c r="C11" s="6">
        <v>0</v>
      </c>
      <c r="D11" s="6">
        <v>70</v>
      </c>
      <c r="E11" s="6">
        <v>0</v>
      </c>
      <c r="F11" s="6">
        <v>0</v>
      </c>
      <c r="G11" s="6">
        <v>0</v>
      </c>
      <c r="H11" s="6">
        <v>0</v>
      </c>
      <c r="I11" t="s">
        <v>146</v>
      </c>
    </row>
    <row r="12" spans="1:29" x14ac:dyDescent="0.25">
      <c r="A12" s="6">
        <v>31695</v>
      </c>
      <c r="B12" t="s">
        <v>150</v>
      </c>
      <c r="C12" s="6">
        <v>95</v>
      </c>
      <c r="D12" s="6">
        <v>25</v>
      </c>
      <c r="E12" s="6">
        <v>0</v>
      </c>
      <c r="F12" s="6">
        <v>0</v>
      </c>
      <c r="G12" s="6">
        <v>0</v>
      </c>
      <c r="H12" s="6">
        <v>0</v>
      </c>
      <c r="I12" t="s">
        <v>146</v>
      </c>
      <c r="X12">
        <v>85</v>
      </c>
    </row>
    <row r="13" spans="1:29" x14ac:dyDescent="0.25">
      <c r="A13" s="6">
        <v>26062</v>
      </c>
      <c r="B13" t="s">
        <v>156</v>
      </c>
      <c r="C13" s="6">
        <v>85</v>
      </c>
      <c r="D13" s="6">
        <v>85</v>
      </c>
      <c r="E13" s="6">
        <v>60</v>
      </c>
      <c r="F13" s="6">
        <v>0</v>
      </c>
      <c r="G13" s="6">
        <v>0</v>
      </c>
      <c r="H13" s="6">
        <v>70</v>
      </c>
      <c r="I13" s="6">
        <v>0</v>
      </c>
    </row>
    <row r="14" spans="1:29" x14ac:dyDescent="0.25">
      <c r="A14" s="6">
        <v>34964</v>
      </c>
      <c r="B14" t="s">
        <v>33</v>
      </c>
      <c r="C14" s="6">
        <v>80</v>
      </c>
      <c r="D14" s="6">
        <v>85</v>
      </c>
      <c r="E14" s="6">
        <v>65</v>
      </c>
      <c r="F14" s="6">
        <v>85</v>
      </c>
      <c r="G14" s="6">
        <v>100</v>
      </c>
      <c r="H14" s="6">
        <v>0</v>
      </c>
      <c r="I14" s="6">
        <v>0</v>
      </c>
    </row>
    <row r="15" spans="1:29" x14ac:dyDescent="0.25">
      <c r="A15" s="6">
        <v>41059</v>
      </c>
      <c r="B15" t="s">
        <v>151</v>
      </c>
      <c r="C15" s="6">
        <v>85</v>
      </c>
      <c r="D15" s="6">
        <v>75</v>
      </c>
      <c r="E15" s="6">
        <v>80</v>
      </c>
      <c r="F15" s="6">
        <v>90</v>
      </c>
      <c r="G15" s="6">
        <v>75</v>
      </c>
      <c r="H15" s="6">
        <v>90</v>
      </c>
      <c r="I15" s="6">
        <v>0</v>
      </c>
    </row>
    <row r="16" spans="1:29" x14ac:dyDescent="0.25">
      <c r="A16" s="6">
        <v>12345</v>
      </c>
      <c r="B16" t="s">
        <v>177</v>
      </c>
      <c r="C16" s="6">
        <v>35</v>
      </c>
      <c r="D16" s="6">
        <v>35</v>
      </c>
      <c r="E16" s="6">
        <v>35</v>
      </c>
      <c r="F16" s="6">
        <v>35</v>
      </c>
      <c r="G16" s="6">
        <v>35</v>
      </c>
      <c r="H16" s="6">
        <v>35</v>
      </c>
      <c r="I16" s="6">
        <v>350</v>
      </c>
    </row>
    <row r="17" spans="1:9" x14ac:dyDescent="0.25">
      <c r="A17" s="6">
        <v>36300</v>
      </c>
      <c r="B17" t="s">
        <v>148</v>
      </c>
      <c r="C17" s="6">
        <v>95</v>
      </c>
      <c r="D17" s="6">
        <v>100</v>
      </c>
      <c r="E17" s="6">
        <v>60</v>
      </c>
      <c r="F17" s="6">
        <v>75</v>
      </c>
      <c r="G17" s="6">
        <v>88</v>
      </c>
      <c r="H17" s="6">
        <v>100</v>
      </c>
      <c r="I17" s="6">
        <v>0</v>
      </c>
    </row>
    <row r="18" spans="1:9" x14ac:dyDescent="0.25">
      <c r="A18" s="6">
        <v>28485</v>
      </c>
      <c r="B18" t="s">
        <v>152</v>
      </c>
      <c r="C18" s="6">
        <v>75</v>
      </c>
      <c r="D18" s="6">
        <v>75</v>
      </c>
      <c r="E18" s="6">
        <v>80</v>
      </c>
      <c r="F18" s="6">
        <v>95</v>
      </c>
      <c r="G18" s="6">
        <v>75</v>
      </c>
      <c r="H18" s="6">
        <v>95</v>
      </c>
      <c r="I18" s="6">
        <v>0</v>
      </c>
    </row>
    <row r="19" spans="1:9" x14ac:dyDescent="0.25">
      <c r="A19" s="6">
        <v>38721</v>
      </c>
      <c r="B19" t="s">
        <v>155</v>
      </c>
      <c r="C19" s="6">
        <v>90</v>
      </c>
      <c r="D19" s="6">
        <v>55</v>
      </c>
      <c r="E19" s="6">
        <v>20</v>
      </c>
      <c r="F19" s="6">
        <v>0</v>
      </c>
      <c r="G19" s="6">
        <v>75</v>
      </c>
      <c r="H19" s="6">
        <v>0</v>
      </c>
      <c r="I19" t="s">
        <v>146</v>
      </c>
    </row>
    <row r="20" spans="1:9" x14ac:dyDescent="0.25">
      <c r="A20" s="6">
        <v>26271</v>
      </c>
      <c r="B20" t="s">
        <v>29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 s="6">
        <v>34547</v>
      </c>
      <c r="B21" t="s">
        <v>29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 s="6">
        <v>34477</v>
      </c>
      <c r="B22" t="s">
        <v>29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 s="6">
        <v>40986</v>
      </c>
      <c r="B23" t="s">
        <v>154</v>
      </c>
      <c r="C23" s="6">
        <v>80</v>
      </c>
      <c r="D23" s="6">
        <v>85</v>
      </c>
      <c r="E23" s="6">
        <v>75</v>
      </c>
      <c r="F23" s="6">
        <v>0</v>
      </c>
      <c r="G23" s="6">
        <v>88</v>
      </c>
      <c r="H23" s="6">
        <v>0</v>
      </c>
      <c r="I23" t="s">
        <v>146</v>
      </c>
    </row>
    <row r="24" spans="1:9" x14ac:dyDescent="0.25">
      <c r="A24" s="6">
        <v>59719</v>
      </c>
      <c r="B24" t="s">
        <v>28</v>
      </c>
      <c r="C24" s="6">
        <v>0</v>
      </c>
      <c r="D24" s="6">
        <v>35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 s="6">
        <v>31720</v>
      </c>
      <c r="B25" t="s">
        <v>28</v>
      </c>
      <c r="C25" s="6">
        <v>0</v>
      </c>
      <c r="D25" s="6">
        <v>0</v>
      </c>
      <c r="E25" s="6">
        <v>30</v>
      </c>
      <c r="F25" s="6">
        <v>0</v>
      </c>
      <c r="G25" s="6">
        <v>0</v>
      </c>
      <c r="H25" s="6">
        <v>0</v>
      </c>
      <c r="I25" s="6">
        <v>0</v>
      </c>
    </row>
    <row r="26" spans="1:9" x14ac:dyDescent="0.25">
      <c r="A26" s="6">
        <v>29765</v>
      </c>
      <c r="B26" t="s">
        <v>158</v>
      </c>
      <c r="C26" s="6">
        <v>40</v>
      </c>
      <c r="D26" s="6">
        <v>15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</sheetData>
  <sortState xmlns:xlrd2="http://schemas.microsoft.com/office/spreadsheetml/2017/richdata2" ref="A2:AC26">
    <sortCondition ref="B2:B26"/>
  </sortState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AA2-19D6-4190-80AA-DBD75E5C32A0}">
  <dimension ref="A1:M22"/>
  <sheetViews>
    <sheetView tabSelected="1" topLeftCell="B1" zoomScale="190" zoomScaleNormal="190" workbookViewId="0">
      <selection activeCell="F20" sqref="F20"/>
    </sheetView>
  </sheetViews>
  <sheetFormatPr defaultRowHeight="15" x14ac:dyDescent="0.25"/>
  <cols>
    <col min="1" max="1" width="15.5703125" bestFit="1" customWidth="1"/>
    <col min="2" max="2" width="15.5703125" style="7" customWidth="1"/>
    <col min="3" max="3" width="18" style="8" bestFit="1" customWidth="1"/>
    <col min="4" max="6" width="18" style="4" customWidth="1"/>
    <col min="10" max="10" width="12.7109375" customWidth="1"/>
  </cols>
  <sheetData>
    <row r="1" spans="1:13" x14ac:dyDescent="0.25">
      <c r="A1" t="s">
        <v>34</v>
      </c>
      <c r="B1" s="7" t="s">
        <v>169</v>
      </c>
      <c r="C1" s="8" t="s">
        <v>134</v>
      </c>
      <c r="D1" s="4" t="s">
        <v>170</v>
      </c>
      <c r="E1" s="4" t="s">
        <v>145</v>
      </c>
      <c r="F1" s="4" t="s">
        <v>183</v>
      </c>
      <c r="G1" t="s">
        <v>135</v>
      </c>
      <c r="H1" t="s">
        <v>139</v>
      </c>
      <c r="I1" t="s">
        <v>140</v>
      </c>
      <c r="J1" t="s">
        <v>137</v>
      </c>
      <c r="K1" t="s">
        <v>138</v>
      </c>
      <c r="L1" t="s">
        <v>143</v>
      </c>
      <c r="M1" t="s">
        <v>144</v>
      </c>
    </row>
    <row r="2" spans="1:13" x14ac:dyDescent="0.25">
      <c r="A2" t="str">
        <f>IF(NOT(ISBLANK('Paste Here'!$A14)),VLOOKUP('Paste Here'!$A14,LOOKUPTABLE,6),"")</f>
        <v xml:space="preserve"> Michael Javier</v>
      </c>
      <c r="B2" s="8" t="str">
        <f>TEXT(0.95*(SUM('Paste Here'!C14:I14)/(100*6+1000))+0.05,"0%")</f>
        <v>30%</v>
      </c>
      <c r="C2" s="8" t="str">
        <f>TEXT((0.95*(SUM('Paste Here'!C14:H14)+1000)/(100*6+1000))+0.05,"0%")</f>
        <v>89%</v>
      </c>
      <c r="D2" s="4" t="s">
        <v>171</v>
      </c>
      <c r="E2" t="str">
        <f>IF(NOT(ISBLANK('Paste Here'!$A14)),VLOOKUP('Paste Here'!$A14,LOOKUPTABLE,4),"")</f>
        <v>michael013@students.psd1.org</v>
      </c>
      <c r="F2" t="str">
        <f>IF(NOT(ISBLANK('Paste Here'!$A14)),VLOOKUP('Paste Here'!$A14,LOOKUPTABLE,7),"")</f>
        <v>adriananjc@yahoo.com</v>
      </c>
      <c r="G2" t="s">
        <v>136</v>
      </c>
      <c r="H2" s="5" t="s">
        <v>141</v>
      </c>
      <c r="I2" s="5" t="s">
        <v>142</v>
      </c>
      <c r="J2">
        <f>0.6*(100*6+1000)-SUM('Paste Here'!C14:H14)</f>
        <v>545</v>
      </c>
      <c r="K2" t="str">
        <f>_xlfn.CONCAT("You need at least a ",J2," / 1000 on the Mid-Term to be passing.")</f>
        <v>You need at least a 545 / 1000 on the Mid-Term to be passing.</v>
      </c>
      <c r="L2" t="str">
        <f>_xlfn.CONCAT("Necesita al menos un ",J2,"/1000 en el término medio para aprobar.")</f>
        <v>Necesita al menos un 545/1000 en el término medio para aprobar.</v>
      </c>
      <c r="M2" t="str">
        <f>_xlfn.CONCAT("Вам нужно как минимум ",J2," / 1000 в среднесрочной перспективе, чтобы пройти.")</f>
        <v>Вам нужно как минимум 545 / 1000 в среднесрочной перспективе, чтобы пройти.</v>
      </c>
    </row>
    <row r="3" spans="1:13" x14ac:dyDescent="0.25">
      <c r="A3" t="str">
        <f>IF(NOT(ISBLANK('Paste Here'!$A19)),VLOOKUP('Paste Here'!$A19,LOOKUPTABLE,6),"")</f>
        <v xml:space="preserve"> Jose Manuel</v>
      </c>
      <c r="B3" s="8" t="str">
        <f>TEXT(0.95*(SUM('Paste Here'!C19:I19)/(100*6+1000))+0.05,"0%")</f>
        <v>19%</v>
      </c>
      <c r="C3" s="8" t="str">
        <f>TEXT((0.95*(SUM('Paste Here'!C19:H19)+1000)/(100*6+1000))+0.05,"0%")</f>
        <v>79%</v>
      </c>
      <c r="D3" s="4" t="s">
        <v>171</v>
      </c>
      <c r="E3" t="str">
        <f>IF(NOT(ISBLANK('Paste Here'!$A19)),VLOOKUP('Paste Here'!$A19,LOOKUPTABLE,4),"")</f>
        <v>jose696@students.psd1.org</v>
      </c>
      <c r="F3" t="str">
        <f>IF(NOT(ISBLANK('Paste Here'!$A19)),VLOOKUP('Paste Here'!$A19,LOOKUPTABLE,7),"")</f>
        <v>afreeman@psd1.org</v>
      </c>
      <c r="G3" t="s">
        <v>136</v>
      </c>
      <c r="H3" s="5" t="s">
        <v>141</v>
      </c>
      <c r="I3" s="5" t="s">
        <v>142</v>
      </c>
      <c r="J3">
        <f>0.6*(100*6+1000)-SUM('Paste Here'!C19:H19)</f>
        <v>720</v>
      </c>
      <c r="K3" t="str">
        <f>_xlfn.CONCAT("You need at least a ",J3," / 1000 on the Mid-Term to be passing.")</f>
        <v>You need at least a 720 / 1000 on the Mid-Term to be passing.</v>
      </c>
      <c r="L3" t="str">
        <f>_xlfn.CONCAT("Necesita al menos un ",J3,"/1000 en el término medio para aprobar.")</f>
        <v>Necesita al menos un 720/1000 en el término medio para aprobar.</v>
      </c>
      <c r="M3" t="str">
        <f>_xlfn.CONCAT("Вам нужно как минимум ",J3," / 1000 в среднесрочной перспективе, чтобы пройти.")</f>
        <v>Вам нужно как минимум 720 / 1000 в среднесрочной перспективе, чтобы пройти.</v>
      </c>
    </row>
    <row r="4" spans="1:13" x14ac:dyDescent="0.25">
      <c r="A4" t="str">
        <f>IF(NOT(ISBLANK('Paste Here'!$A9)),VLOOKUP('Paste Here'!$A9,LOOKUPTABLE,6),"")</f>
        <v xml:space="preserve"> Alexa</v>
      </c>
      <c r="B4" s="8" t="str">
        <f>TEXT(0.95*(SUM('Paste Here'!C9:I9)/(100*6+1000))+0.05,"0%")</f>
        <v>27%</v>
      </c>
      <c r="C4" s="8" t="str">
        <f>TEXT((0.95*(SUM('Paste Here'!C9:H9)+1000)/(100*6+1000))+0.05,"0%")</f>
        <v>87%</v>
      </c>
      <c r="D4" s="4" t="s">
        <v>171</v>
      </c>
      <c r="E4" t="str">
        <f>IF(NOT(ISBLANK('Paste Here'!$A9)),VLOOKUP('Paste Here'!$A9,LOOKUPTABLE,4),"")</f>
        <v>alexa809@students.psd1.org</v>
      </c>
      <c r="F4" t="str">
        <f>IF(NOT(ISBLANK('Paste Here'!$A9)),VLOOKUP('Paste Here'!$A9,LOOKUPTABLE,7),"")</f>
        <v>aliciasancheznava773@gmail.com</v>
      </c>
      <c r="G4" t="s">
        <v>136</v>
      </c>
      <c r="H4" s="5" t="s">
        <v>141</v>
      </c>
      <c r="I4" s="5" t="s">
        <v>142</v>
      </c>
      <c r="J4">
        <f>0.6*(100*6+1000)-SUM('Paste Here'!C9:H9)</f>
        <v>587</v>
      </c>
      <c r="K4" t="str">
        <f>_xlfn.CONCAT("You need at least a ",J4," / 1000 on the Mid-Term to be passing.")</f>
        <v>You need at least a 587 / 1000 on the Mid-Term to be passing.</v>
      </c>
      <c r="L4" t="str">
        <f>_xlfn.CONCAT("Necesita al menos un ",J4,"/1000 en el término medio para aprobar.")</f>
        <v>Necesita al menos un 587/1000 en el término medio para aprobar.</v>
      </c>
      <c r="M4" t="str">
        <f>_xlfn.CONCAT("Вам нужно как минимум ",J4," / 1000 в среднесрочной перспективе, чтобы пройти.")</f>
        <v>Вам нужно как минимум 587 / 1000 в среднесрочной перспективе, чтобы пройти.</v>
      </c>
    </row>
    <row r="5" spans="1:13" x14ac:dyDescent="0.25">
      <c r="A5" t="str">
        <f>IF(NOT(ISBLANK('Paste Here'!$A18)),VLOOKUP('Paste Here'!$A18,LOOKUPTABLE,6),"")</f>
        <v xml:space="preserve"> Gilbert</v>
      </c>
      <c r="B5" s="8" t="str">
        <f>TEXT(0.95*(SUM('Paste Here'!C18:I18)/(100*6+1000))+0.05,"0%")</f>
        <v>34%</v>
      </c>
      <c r="C5" s="8" t="str">
        <f>TEXT((0.95*(SUM('Paste Here'!C18:H18)+1000)/(100*6+1000))+0.05,"0%")</f>
        <v>94%</v>
      </c>
      <c r="D5" s="4" t="s">
        <v>171</v>
      </c>
      <c r="E5" t="str">
        <f>IF(NOT(ISBLANK('Paste Here'!$A18)),VLOOKUP('Paste Here'!$A18,LOOKUPTABLE,4),"")</f>
        <v>gilbert530@students.psd1.org</v>
      </c>
      <c r="F5" t="str">
        <f>IF(NOT(ISBLANK('Paste Here'!$A18)),VLOOKUP('Paste Here'!$A18,LOOKUPTABLE,7),"")</f>
        <v>analilopez04@yahoo.com</v>
      </c>
      <c r="G5" t="s">
        <v>136</v>
      </c>
      <c r="H5" s="5" t="s">
        <v>141</v>
      </c>
      <c r="I5" s="5" t="s">
        <v>142</v>
      </c>
      <c r="J5">
        <f>0.6*(100*6+1000)-SUM('Paste Here'!C18:H18)</f>
        <v>465</v>
      </c>
      <c r="K5" t="str">
        <f>_xlfn.CONCAT("You need at least a ",J5," / 1000 on the Mid-Term to be passing.")</f>
        <v>You need at least a 465 / 1000 on the Mid-Term to be passing.</v>
      </c>
      <c r="L5" t="str">
        <f>_xlfn.CONCAT("Necesita al menos un ",J5,"/1000 en el término medio para aprobar.")</f>
        <v>Necesita al menos un 465/1000 en el término medio para aprobar.</v>
      </c>
      <c r="M5" t="str">
        <f>_xlfn.CONCAT("Вам нужно как минимум ",J5," / 1000 в среднесрочной перспективе, чтобы пройти.")</f>
        <v>Вам нужно как минимум 465 / 1000 в среднесрочной перспективе, чтобы пройти.</v>
      </c>
    </row>
    <row r="6" spans="1:13" x14ac:dyDescent="0.25">
      <c r="A6" t="str">
        <f>IF(NOT(ISBLANK('Paste Here'!$A12)),VLOOKUP('Paste Here'!$A12,LOOKUPTABLE,6),"")</f>
        <v xml:space="preserve"> Emmanuel J</v>
      </c>
      <c r="B6" s="8" t="str">
        <f>TEXT(0.95*(SUM('Paste Here'!C12:I12)/(100*6+1000))+0.05,"0%")</f>
        <v>12%</v>
      </c>
      <c r="C6" s="8" t="str">
        <f>TEXT((0.95*(SUM('Paste Here'!C12:H12)+1000)/(100*6+1000))+0.05,"0%")</f>
        <v>72%</v>
      </c>
      <c r="D6" s="4" t="s">
        <v>171</v>
      </c>
      <c r="E6" t="str">
        <f>IF(NOT(ISBLANK('Paste Here'!$A12)),VLOOKUP('Paste Here'!$A12,LOOKUPTABLE,4),"")</f>
        <v>emmanuel923@students.psd1.org</v>
      </c>
      <c r="F6" t="str">
        <f>IF(NOT(ISBLANK('Paste Here'!$A12)),VLOOKUP('Paste Here'!$A12,LOOKUPTABLE,7),"")</f>
        <v>angieluna09@yahoo.com</v>
      </c>
      <c r="G6" t="s">
        <v>136</v>
      </c>
      <c r="H6" s="5" t="s">
        <v>141</v>
      </c>
      <c r="I6" s="5" t="s">
        <v>142</v>
      </c>
      <c r="J6">
        <f>0.6*(100*6+1000)-SUM('Paste Here'!C12:H12)</f>
        <v>840</v>
      </c>
      <c r="K6" t="str">
        <f>_xlfn.CONCAT("You need at least a ",J6," / 1000 on the Mid-Term to be passing.")</f>
        <v>You need at least a 840 / 1000 on the Mid-Term to be passing.</v>
      </c>
      <c r="L6" t="str">
        <f>_xlfn.CONCAT("Necesita al menos un ",J6,"/1000 en el término medio para aprobar.")</f>
        <v>Necesita al menos un 840/1000 en el término medio para aprobar.</v>
      </c>
      <c r="M6" t="str">
        <f>_xlfn.CONCAT("Вам нужно как минимум ",J6," / 1000 в среднесрочной перспективе, чтобы пройти.")</f>
        <v>Вам нужно как минимум 840 / 1000 в среднесрочной перспективе, чтобы пройти.</v>
      </c>
    </row>
    <row r="7" spans="1:13" x14ac:dyDescent="0.25">
      <c r="A7" t="str">
        <f>IF(NOT(ISBLANK('Paste Here'!$A20)),VLOOKUP('Paste Here'!$A20,LOOKUPTABLE,6),"")</f>
        <v xml:space="preserve"> Anthony</v>
      </c>
      <c r="B7" s="8" t="str">
        <f>TEXT(0.95*(SUM('Paste Here'!C20:I20)/(100*6+1000))+0.05,"0%")</f>
        <v>5%</v>
      </c>
      <c r="C7" s="8" t="str">
        <f>TEXT((0.95*(SUM('Paste Here'!C20:H20)+1000)/(100*6+1000))+0.05,"0%")</f>
        <v>64%</v>
      </c>
      <c r="D7" s="4" t="s">
        <v>171</v>
      </c>
      <c r="E7" t="str">
        <f>IF(NOT(ISBLANK('Paste Here'!$A20)),VLOOKUP('Paste Here'!$A20,LOOKUPTABLE,4),"")</f>
        <v>anthony011@students.psd1.org</v>
      </c>
      <c r="F7" t="str">
        <f>IF(NOT(ISBLANK('Paste Here'!$A20)),VLOOKUP('Paste Here'!$A20,LOOKUPTABLE,7),"")</f>
        <v>anthonyvega457@gmail.com</v>
      </c>
      <c r="G7" t="s">
        <v>136</v>
      </c>
      <c r="H7" s="5" t="s">
        <v>141</v>
      </c>
      <c r="I7" s="5" t="s">
        <v>142</v>
      </c>
      <c r="J7">
        <f>0.6*(100*6+1000)-SUM('Paste Here'!C20:H20)</f>
        <v>960</v>
      </c>
      <c r="K7" t="str">
        <f>_xlfn.CONCAT("You need at least a ",J7," / 1000 on the Mid-Term to be passing.")</f>
        <v>You need at least a 960 / 1000 on the Mid-Term to be passing.</v>
      </c>
      <c r="L7" t="str">
        <f>_xlfn.CONCAT("Necesita al menos un ",J7,"/1000 en el término medio para aprobar.")</f>
        <v>Necesita al menos un 960/1000 en el término medio para aprobar.</v>
      </c>
      <c r="M7" t="str">
        <f>_xlfn.CONCAT("Вам нужно как минимум ",J7," / 1000 в среднесрочной перспективе, чтобы пройти.")</f>
        <v>Вам нужно как минимум 960 / 1000 в среднесрочной перспективе, чтобы пройти.</v>
      </c>
    </row>
    <row r="8" spans="1:13" x14ac:dyDescent="0.25">
      <c r="A8" t="str">
        <f>IF(NOT(ISBLANK('Paste Here'!$A22)),VLOOKUP('Paste Here'!$A22,LOOKUPTABLE,6),"")</f>
        <v xml:space="preserve"> Sheila Isabel</v>
      </c>
      <c r="B8" s="8" t="str">
        <f>TEXT(0.95*(SUM('Paste Here'!C22:I22)/(100*6+1000))+0.05,"0%")</f>
        <v>5%</v>
      </c>
      <c r="C8" s="8" t="str">
        <f>TEXT((0.95*(SUM('Paste Here'!C22:H22)+1000)/(100*6+1000))+0.05,"0%")</f>
        <v>64%</v>
      </c>
      <c r="D8" s="4" t="s">
        <v>171</v>
      </c>
      <c r="E8" t="str">
        <f>IF(NOT(ISBLANK('Paste Here'!$A22)),VLOOKUP('Paste Here'!$A22,LOOKUPTABLE,4),"")</f>
        <v>sheila503@students.psd1.org</v>
      </c>
      <c r="F8" t="str">
        <f>IF(NOT(ISBLANK('Paste Here'!$A22)),VLOOKUP('Paste Here'!$A22,LOOKUPTABLE,7),"")</f>
        <v>brendaalvarez316@gmail.com</v>
      </c>
      <c r="G8" t="s">
        <v>136</v>
      </c>
      <c r="H8" s="5" t="s">
        <v>141</v>
      </c>
      <c r="I8" s="5" t="s">
        <v>142</v>
      </c>
      <c r="J8">
        <f>0.6*(100*6+1000)-SUM('Paste Here'!C22:H22)</f>
        <v>960</v>
      </c>
      <c r="K8" t="str">
        <f>_xlfn.CONCAT("You need at least a ",J8," / 1000 on the Mid-Term to be passing.")</f>
        <v>You need at least a 960 / 1000 on the Mid-Term to be passing.</v>
      </c>
      <c r="L8" t="str">
        <f>_xlfn.CONCAT("Necesita al menos un ",J8,"/1000 en el término medio para aprobar.")</f>
        <v>Necesita al menos un 960/1000 en el término medio para aprobar.</v>
      </c>
      <c r="M8" t="str">
        <f>_xlfn.CONCAT("Вам нужно как минимум ",J8," / 1000 в среднесрочной перспективе, чтобы пройти.")</f>
        <v>Вам нужно как минимум 960 / 1000 в среднесрочной перспективе, чтобы пройти.</v>
      </c>
    </row>
    <row r="9" spans="1:13" x14ac:dyDescent="0.25">
      <c r="A9" t="str">
        <f>IF(NOT(ISBLANK('Paste Here'!$A10)),VLOOKUP('Paste Here'!$A10,LOOKUPTABLE,6),"")</f>
        <v xml:space="preserve"> Orlando Ivan</v>
      </c>
      <c r="B9" s="8" t="str">
        <f>TEXT(0.95*(SUM('Paste Here'!C10:I10)/(100*6+1000))+0.05,"0%")</f>
        <v>16%</v>
      </c>
      <c r="C9" s="8" t="str">
        <f>TEXT((0.95*(SUM('Paste Here'!C10:H10)+1000)/(100*6+1000))+0.05,"0%")</f>
        <v>75%</v>
      </c>
      <c r="D9" s="4" t="s">
        <v>171</v>
      </c>
      <c r="E9" t="str">
        <f>IF(NOT(ISBLANK('Paste Here'!$A10)),VLOOKUP('Paste Here'!$A10,LOOKUPTABLE,4),"")</f>
        <v>orlando980@students.psd1.org</v>
      </c>
      <c r="F9" t="str">
        <f>IF(NOT(ISBLANK('Paste Here'!$A10)),VLOOKUP('Paste Here'!$A10,LOOKUPTABLE,7),"")</f>
        <v>brito.ma1976@gmail.com</v>
      </c>
      <c r="G9" t="s">
        <v>136</v>
      </c>
      <c r="H9" s="5" t="s">
        <v>141</v>
      </c>
      <c r="I9" s="5" t="s">
        <v>142</v>
      </c>
      <c r="J9">
        <f>0.6*(100*6+1000)-SUM('Paste Here'!C10:H10)</f>
        <v>780</v>
      </c>
      <c r="K9" t="str">
        <f>_xlfn.CONCAT("You need at least a ",J9," / 1000 on the Mid-Term to be passing.")</f>
        <v>You need at least a 780 / 1000 on the Mid-Term to be passing.</v>
      </c>
      <c r="L9" t="str">
        <f>_xlfn.CONCAT("Necesita al menos un ",J9,"/1000 en el término medio para aprobar.")</f>
        <v>Necesita al menos un 780/1000 en el término medio para aprobar.</v>
      </c>
      <c r="M9" t="str">
        <f>_xlfn.CONCAT("Вам нужно как минимум ",J9," / 1000 в среднесрочной перспективе, чтобы пройти.")</f>
        <v>Вам нужно как минимум 780 / 1000 в среднесрочной перспективе, чтобы пройти.</v>
      </c>
    </row>
    <row r="10" spans="1:13" x14ac:dyDescent="0.25">
      <c r="A10" t="str">
        <f>IF(NOT(ISBLANK('Paste Here'!$A23)),VLOOKUP('Paste Here'!$A23,LOOKUPTABLE,6),"")</f>
        <v xml:space="preserve"> Jorge</v>
      </c>
      <c r="B10" s="8" t="str">
        <f>TEXT(0.95*(SUM('Paste Here'!C23:I23)/(100*6+1000))+0.05,"0%")</f>
        <v>24%</v>
      </c>
      <c r="C10" s="8" t="str">
        <f>TEXT((0.95*(SUM('Paste Here'!C23:H23)+1000)/(100*6+1000))+0.05,"0%")</f>
        <v>84%</v>
      </c>
      <c r="D10" s="4" t="s">
        <v>171</v>
      </c>
      <c r="E10" t="str">
        <f>IF(NOT(ISBLANK('Paste Here'!$A23)),VLOOKUP('Paste Here'!$A23,LOOKUPTABLE,4),"")</f>
        <v>jorge616@students.psd1.org</v>
      </c>
      <c r="F10" t="str">
        <f>IF(NOT(ISBLANK('Paste Here'!$A23)),VLOOKUP('Paste Here'!$A23,LOOKUPTABLE,7),"")</f>
        <v>eltear7513@gmail.com</v>
      </c>
      <c r="G10" t="s">
        <v>136</v>
      </c>
      <c r="H10" s="5" t="s">
        <v>141</v>
      </c>
      <c r="I10" s="5" t="s">
        <v>142</v>
      </c>
      <c r="J10">
        <f>0.6*(100*6+1000)-SUM('Paste Here'!C23:H23)</f>
        <v>632</v>
      </c>
      <c r="K10" t="str">
        <f>_xlfn.CONCAT("You need at least a ",J10," / 1000 on the Mid-Term to be passing.")</f>
        <v>You need at least a 632 / 1000 on the Mid-Term to be passing.</v>
      </c>
      <c r="L10" t="str">
        <f>_xlfn.CONCAT("Necesita al menos un ",J10,"/1000 en el término medio para aprobar.")</f>
        <v>Necesita al menos un 632/1000 en el término medio para aprobar.</v>
      </c>
      <c r="M10" t="str">
        <f>_xlfn.CONCAT("Вам нужно как минимум ",J10," / 1000 в среднесрочной перспективе, чтобы пройти.")</f>
        <v>Вам нужно как минимум 632 / 1000 в среднесрочной перспективе, чтобы пройти.</v>
      </c>
    </row>
    <row r="11" spans="1:13" x14ac:dyDescent="0.25">
      <c r="A11" t="str">
        <f>IF(NOT(ISBLANK('Paste Here'!$A25)),VLOOKUP('Paste Here'!$A25,LOOKUPTABLE,6),"")</f>
        <v xml:space="preserve"> Jorge Elias</v>
      </c>
      <c r="B11" s="8" t="str">
        <f>TEXT(0.95*(SUM('Paste Here'!C25:I25)/(100*6+1000))+0.05,"0%")</f>
        <v>7%</v>
      </c>
      <c r="C11" s="8" t="str">
        <f>TEXT((0.95*(SUM('Paste Here'!C25:H25)+1000)/(100*6+1000))+0.05,"0%")</f>
        <v>66%</v>
      </c>
      <c r="D11" s="4" t="s">
        <v>171</v>
      </c>
      <c r="E11" t="str">
        <f>IF(NOT(ISBLANK('Paste Here'!$A25)),VLOOKUP('Paste Here'!$A25,LOOKUPTABLE,4),"")</f>
        <v>jorge640@students.psd1.org</v>
      </c>
      <c r="F11" t="str">
        <f>IF(NOT(ISBLANK('Paste Here'!$A25)),VLOOKUP('Paste Here'!$A25,LOOKUPTABLE,7),"")</f>
        <v>enriqueorozco021@gmail.com</v>
      </c>
      <c r="G11" t="s">
        <v>136</v>
      </c>
      <c r="H11" s="5" t="s">
        <v>141</v>
      </c>
      <c r="I11" s="5" t="s">
        <v>142</v>
      </c>
      <c r="J11">
        <f>0.6*(100*6+1000)-SUM('Paste Here'!C25:H25)</f>
        <v>930</v>
      </c>
      <c r="K11" t="str">
        <f>_xlfn.CONCAT("You need at least a ",J11," / 1000 on the Mid-Term to be passing.")</f>
        <v>You need at least a 930 / 1000 on the Mid-Term to be passing.</v>
      </c>
      <c r="L11" t="str">
        <f>_xlfn.CONCAT("Necesita al menos un ",J11,"/1000 en el término medio para aprobar.")</f>
        <v>Necesita al menos un 930/1000 en el término medio para aprobar.</v>
      </c>
      <c r="M11" t="str">
        <f>_xlfn.CONCAT("Вам нужно как минимум ",J11," / 1000 в среднесрочной перспективе, чтобы пройти.")</f>
        <v>Вам нужно как минимум 930 / 1000 в среднесрочной перспективе, чтобы пройти.</v>
      </c>
    </row>
    <row r="12" spans="1:13" x14ac:dyDescent="0.25">
      <c r="A12" t="str">
        <f>IF(NOT(ISBLANK('Paste Here'!$A7)),VLOOKUP('Paste Here'!$A7,LOOKUPTABLE,6),"")</f>
        <v xml:space="preserve"> Luis Angel</v>
      </c>
      <c r="B12" s="8" t="str">
        <f>TEXT(0.95*(SUM('Paste Here'!C7:I7)/(100*6+1000))+0.05,"0%")</f>
        <v>31%</v>
      </c>
      <c r="C12" s="8" t="str">
        <f>TEXT((0.95*(SUM('Paste Here'!C7:H7)+1000)/(100*6+1000))+0.05,"0%")</f>
        <v>90%</v>
      </c>
      <c r="D12" s="4" t="s">
        <v>171</v>
      </c>
      <c r="E12" t="str">
        <f>IF(NOT(ISBLANK('Paste Here'!$A7)),VLOOKUP('Paste Here'!$A7,LOOKUPTABLE,4),"")</f>
        <v>luis764@students.psd1.org</v>
      </c>
      <c r="F12" t="str">
        <f>IF(NOT(ISBLANK('Paste Here'!$A7)),VLOOKUP('Paste Here'!$A7,LOOKUPTABLE,7),"")</f>
        <v>ismaramos11@gmail.com</v>
      </c>
      <c r="G12" t="s">
        <v>136</v>
      </c>
      <c r="H12" s="5" t="s">
        <v>141</v>
      </c>
      <c r="I12" s="5" t="s">
        <v>142</v>
      </c>
      <c r="J12">
        <f>0.6*(100*6+1000)-SUM('Paste Here'!C7:H7)</f>
        <v>522</v>
      </c>
      <c r="K12" t="str">
        <f>_xlfn.CONCAT("You need at least a ",J12," / 1000 on the Mid-Term to be passing.")</f>
        <v>You need at least a 522 / 1000 on the Mid-Term to be passing.</v>
      </c>
      <c r="L12" t="str">
        <f>_xlfn.CONCAT("Necesita al menos un ",J12,"/1000 en el término medio para aprobar.")</f>
        <v>Necesita al menos un 522/1000 en el término medio para aprobar.</v>
      </c>
      <c r="M12" t="str">
        <f>_xlfn.CONCAT("Вам нужно как минимум ",J12," / 1000 в среднесрочной перспективе, чтобы пройти.")</f>
        <v>Вам нужно как минимум 522 / 1000 в среднесрочной перспективе, чтобы пройти.</v>
      </c>
    </row>
    <row r="13" spans="1:13" x14ac:dyDescent="0.25">
      <c r="A13" t="str">
        <f>IF(NOT(ISBLANK('Paste Here'!$A16)),VLOOKUP('Paste Here'!$A16,LOOKUPTABLE,6),"")</f>
        <v>JohnTest</v>
      </c>
      <c r="B13" s="8" t="str">
        <f>TEXT(0.95*(SUM('Paste Here'!C16:I16)/(100*6+1000))+0.05,"0%")</f>
        <v>38%</v>
      </c>
      <c r="C13" s="8" t="str">
        <f>TEXT((0.95*(SUM('Paste Here'!C16:H16)+1000)/(100*6+1000))+0.05,"0%")</f>
        <v>77%</v>
      </c>
      <c r="D13" s="4" t="s">
        <v>171</v>
      </c>
      <c r="E13" t="str">
        <f>IF(NOT(ISBLANK('Paste Here'!$A16)),VLOOKUP('Paste Here'!$A16,LOOKUPTABLE,4),"")</f>
        <v>jweisenfeldtest@students.psd1.org</v>
      </c>
      <c r="F13" t="str">
        <f>IF(NOT(ISBLANK('Paste Here'!$A16)),VLOOKUP('Paste Here'!$A16,LOOKUPTABLE,7),"")</f>
        <v>johnweis@live.com</v>
      </c>
      <c r="G13" t="s">
        <v>136</v>
      </c>
      <c r="H13" s="5" t="s">
        <v>141</v>
      </c>
      <c r="I13" s="5" t="s">
        <v>142</v>
      </c>
      <c r="J13">
        <f>0.6*(100*6+1000)-SUM('Paste Here'!C16:H16)</f>
        <v>750</v>
      </c>
      <c r="K13" t="str">
        <f>_xlfn.CONCAT("You need at least a ",J13," / 1000 on the Mid-Term to be passing.")</f>
        <v>You need at least a 750 / 1000 on the Mid-Term to be passing.</v>
      </c>
      <c r="L13" t="str">
        <f>_xlfn.CONCAT("Necesita al menos un ",J13,"/1000 en el término medio para aprobar.")</f>
        <v>Necesita al menos un 750/1000 en el término medio para aprobar.</v>
      </c>
      <c r="M13" t="str">
        <f>_xlfn.CONCAT("Вам нужно как минимум ",J13," / 1000 в среднесрочной перспективе, чтобы пройти.")</f>
        <v>Вам нужно как минимум 750 / 1000 в среднесрочной перспективе, чтобы пройти.</v>
      </c>
    </row>
    <row r="14" spans="1:13" x14ac:dyDescent="0.25">
      <c r="A14" t="str">
        <f>IF(NOT(ISBLANK('Paste Here'!$A26)),VLOOKUP('Paste Here'!$A26,LOOKUPTABLE,6),"")</f>
        <v xml:space="preserve"> Melanie</v>
      </c>
      <c r="B14" s="8" t="str">
        <f>TEXT(0.95*(SUM('Paste Here'!C26:I26)/(100*6+1000))+0.05,"0%")</f>
        <v>8%</v>
      </c>
      <c r="C14" s="8" t="str">
        <f>TEXT((0.95*(SUM('Paste Here'!C26:H26)+1000)/(100*6+1000))+0.05,"0%")</f>
        <v>68%</v>
      </c>
      <c r="D14" s="4" t="s">
        <v>171</v>
      </c>
      <c r="E14" t="str">
        <f>IF(NOT(ISBLANK('Paste Here'!$A26)),VLOOKUP('Paste Here'!$A26,LOOKUPTABLE,4),"")</f>
        <v>melanie286@students.psd1.org</v>
      </c>
      <c r="F14" t="str">
        <f>IF(NOT(ISBLANK('Paste Here'!$A26)),VLOOKUP('Paste Here'!$A26,LOOKUPTABLE,7),"")</f>
        <v>laurarangel81@icloud.com</v>
      </c>
      <c r="G14" t="s">
        <v>136</v>
      </c>
      <c r="H14" s="5" t="s">
        <v>141</v>
      </c>
      <c r="I14" s="5" t="s">
        <v>142</v>
      </c>
      <c r="J14">
        <f>0.6*(100*6+1000)-SUM('Paste Here'!C26:H26)</f>
        <v>905</v>
      </c>
      <c r="K14" t="str">
        <f>_xlfn.CONCAT("You need at least a ",J14," / 1000 on the Mid-Term to be passing.")</f>
        <v>You need at least a 905 / 1000 on the Mid-Term to be passing.</v>
      </c>
      <c r="L14" t="str">
        <f>_xlfn.CONCAT("Necesita al menos un ",J14,"/1000 en el término medio para aprobar.")</f>
        <v>Necesita al menos un 905/1000 en el término medio para aprobar.</v>
      </c>
      <c r="M14" t="str">
        <f>_xlfn.CONCAT("Вам нужно как минимум ",J14," / 1000 в среднесрочной перспективе, чтобы пройти.")</f>
        <v>Вам нужно как минимум 905 / 1000 в среднесрочной перспективе, чтобы пройти.</v>
      </c>
    </row>
    <row r="15" spans="1:13" x14ac:dyDescent="0.25">
      <c r="A15" t="str">
        <f>IF(NOT(ISBLANK('Paste Here'!$A3)),VLOOKUP('Paste Here'!$A3,LOOKUPTABLE,6),"")</f>
        <v xml:space="preserve"> Nemecio J</v>
      </c>
      <c r="B15" s="8" t="str">
        <f>TEXT(0.95*(SUM('Paste Here'!C3:I3)/(100*6+1000))+0.05,"0%")</f>
        <v>34%</v>
      </c>
      <c r="C15" s="8" t="str">
        <f>TEXT((0.95*(SUM('Paste Here'!C3:H3)+1000)/(100*6+1000))+0.05,"0%")</f>
        <v>93%</v>
      </c>
      <c r="D15" s="4" t="s">
        <v>171</v>
      </c>
      <c r="E15" t="str">
        <f>IF(NOT(ISBLANK('Paste Here'!$A3)),VLOOKUP('Paste Here'!$A3,LOOKUPTABLE,4),"")</f>
        <v>nemecio118@students.psd1.org</v>
      </c>
      <c r="F15" t="str">
        <f>IF(NOT(ISBLANK('Paste Here'!$A3)),VLOOKUP('Paste Here'!$A3,LOOKUPTABLE,7),"")</f>
        <v>mandy.gustafson@yahoo.com</v>
      </c>
      <c r="G15" t="s">
        <v>136</v>
      </c>
      <c r="H15" s="5" t="s">
        <v>141</v>
      </c>
      <c r="I15" s="5" t="s">
        <v>142</v>
      </c>
      <c r="J15">
        <f>0.6*(100*6+1000)-SUM('Paste Here'!C3:H3)</f>
        <v>477</v>
      </c>
      <c r="K15" t="str">
        <f>_xlfn.CONCAT("You need at least a ",J15," / 1000 on the Mid-Term to be passing.")</f>
        <v>You need at least a 477 / 1000 on the Mid-Term to be passing.</v>
      </c>
      <c r="L15" t="str">
        <f>_xlfn.CONCAT("Necesita al menos un ",J15,"/1000 en el término medio para aprobar.")</f>
        <v>Necesita al menos un 477/1000 en el término medio para aprobar.</v>
      </c>
      <c r="M15" t="str">
        <f>_xlfn.CONCAT("Вам нужно как минимум ",J15," / 1000 в среднесрочной перспективе, чтобы пройти.")</f>
        <v>Вам нужно как минимум 477 / 1000 в среднесрочной перспективе, чтобы пройти.</v>
      </c>
    </row>
    <row r="16" spans="1:13" x14ac:dyDescent="0.25">
      <c r="A16" t="str">
        <f>IF(NOT(ISBLANK('Paste Here'!$A24)),VLOOKUP('Paste Here'!$A24,LOOKUPTABLE,6),"")</f>
        <v xml:space="preserve"> Dakota Reign</v>
      </c>
      <c r="B16" s="8" t="str">
        <f>TEXT(0.95*(SUM('Paste Here'!C24:I24)/(100*6+1000))+0.05,"0%")</f>
        <v>7%</v>
      </c>
      <c r="C16" s="8" t="str">
        <f>TEXT((0.95*(SUM('Paste Here'!C24:H24)+1000)/(100*6+1000))+0.05,"0%")</f>
        <v>66%</v>
      </c>
      <c r="D16" s="4" t="s">
        <v>171</v>
      </c>
      <c r="E16" t="str">
        <f>IF(NOT(ISBLANK('Paste Here'!$A24)),VLOOKUP('Paste Here'!$A24,LOOKUPTABLE,4),"")</f>
        <v>dakota005@students.psd1.org</v>
      </c>
      <c r="F16" t="str">
        <f>IF(NOT(ISBLANK('Paste Here'!$A24)),VLOOKUP('Paste Here'!$A24,LOOKUPTABLE,7),"")</f>
        <v>melissa.willis16@outlook.com</v>
      </c>
      <c r="G16" t="s">
        <v>136</v>
      </c>
      <c r="H16" s="5" t="s">
        <v>141</v>
      </c>
      <c r="I16" s="5" t="s">
        <v>142</v>
      </c>
      <c r="J16">
        <f>0.6*(100*6+1000)-SUM('Paste Here'!C24:H24)</f>
        <v>925</v>
      </c>
      <c r="K16" t="str">
        <f>_xlfn.CONCAT("You need at least a ",J16," / 1000 on the Mid-Term to be passing.")</f>
        <v>You need at least a 925 / 1000 on the Mid-Term to be passing.</v>
      </c>
      <c r="L16" t="str">
        <f>_xlfn.CONCAT("Necesita al menos un ",J16,"/1000 en el término medio para aprobar.")</f>
        <v>Necesita al menos un 925/1000 en el término medio para aprobar.</v>
      </c>
      <c r="M16" t="str">
        <f>_xlfn.CONCAT("Вам нужно как минимум ",J16," / 1000 в среднесрочной перспективе, чтобы пройти.")</f>
        <v>Вам нужно как минимум 925 / 1000 в среднесрочной перспективе, чтобы пройти.</v>
      </c>
    </row>
    <row r="17" spans="1:13" x14ac:dyDescent="0.25">
      <c r="A17" t="str">
        <f>IF(NOT(ISBLANK('Paste Here'!$A11)),VLOOKUP('Paste Here'!$A11,LOOKUPTABLE,6),"")</f>
        <v xml:space="preserve"> Paul N</v>
      </c>
      <c r="B17" s="8" t="str">
        <f>TEXT(0.95*(SUM('Paste Here'!C11:I11)/(100*6+1000))+0.05,"0%")</f>
        <v>9%</v>
      </c>
      <c r="C17" s="8" t="str">
        <f>TEXT((0.95*(SUM('Paste Here'!C11:H11)+1000)/(100*6+1000))+0.05,"0%")</f>
        <v>69%</v>
      </c>
      <c r="D17" s="4" t="s">
        <v>171</v>
      </c>
      <c r="E17" t="str">
        <f>IF(NOT(ISBLANK('Paste Here'!$A11)),VLOOKUP('Paste Here'!$A11,LOOKUPTABLE,4),"")</f>
        <v>paul651@students.psd1.org</v>
      </c>
      <c r="F17" t="str">
        <f>IF(NOT(ISBLANK('Paste Here'!$A11)),VLOOKUP('Paste Here'!$A11,LOOKUPTABLE,7),"")</f>
        <v>mvanhanehan@hotmail.com</v>
      </c>
      <c r="G17" t="s">
        <v>136</v>
      </c>
      <c r="H17" s="5" t="s">
        <v>141</v>
      </c>
      <c r="I17" s="5" t="s">
        <v>142</v>
      </c>
      <c r="J17">
        <f>0.6*(100*6+1000)-SUM('Paste Here'!C11:H11)</f>
        <v>890</v>
      </c>
      <c r="K17" t="str">
        <f>_xlfn.CONCAT("You need at least a ",J17," / 1000 on the Mid-Term to be passing.")</f>
        <v>You need at least a 890 / 1000 on the Mid-Term to be passing.</v>
      </c>
      <c r="L17" t="str">
        <f>_xlfn.CONCAT("Necesita al menos un ",J17,"/1000 en el término medio para aprobar.")</f>
        <v>Necesita al menos un 890/1000 en el término medio para aprobar.</v>
      </c>
      <c r="M17" t="str">
        <f>_xlfn.CONCAT("Вам нужно как минимум ",J17," / 1000 в среднесрочной перспективе, чтобы пройти.")</f>
        <v>Вам нужно как минимум 890 / 1000 в среднесрочной перспективе, чтобы пройти.</v>
      </c>
    </row>
    <row r="18" spans="1:13" x14ac:dyDescent="0.25">
      <c r="A18" t="str">
        <f>IF(NOT(ISBLANK('Paste Here'!$A8)),VLOOKUP('Paste Here'!$A8,LOOKUPTABLE,6),"")</f>
        <v xml:space="preserve"> Caleb A</v>
      </c>
      <c r="B18" s="8" t="str">
        <f>TEXT(0.95*(SUM('Paste Here'!C8:I8)/(100*6+1000))+0.05,"0%")</f>
        <v>62%</v>
      </c>
      <c r="C18" s="8" t="str">
        <f>TEXT((0.95*(SUM('Paste Here'!C8:H8)+1000)/(100*6+1000))+0.05,"0%")</f>
        <v>74%</v>
      </c>
      <c r="D18" s="4" t="s">
        <v>171</v>
      </c>
      <c r="E18" t="str">
        <f>IF(NOT(ISBLANK('Paste Here'!$A8)),VLOOKUP('Paste Here'!$A8,LOOKUPTABLE,4),"")</f>
        <v>caleb170@students.psd1.org</v>
      </c>
      <c r="F18" t="str">
        <f>IF(NOT(ISBLANK('Paste Here'!$A8)),VLOOKUP('Paste Here'!$A8,LOOKUPTABLE,7),"")</f>
        <v>negronjessica@yahoo.com</v>
      </c>
      <c r="G18" t="s">
        <v>136</v>
      </c>
      <c r="H18" s="5" t="s">
        <v>141</v>
      </c>
      <c r="I18" s="5" t="s">
        <v>142</v>
      </c>
      <c r="J18">
        <f>0.6*(100*6+1000)-SUM('Paste Here'!C8:H8)</f>
        <v>800</v>
      </c>
      <c r="K18" t="str">
        <f>_xlfn.CONCAT("You need at least a ",J18," / 1000 on the Mid-Term to be passing.")</f>
        <v>You need at least a 800 / 1000 on the Mid-Term to be passing.</v>
      </c>
      <c r="L18" t="str">
        <f>_xlfn.CONCAT("Necesita al menos un ",J18,"/1000 en el término medio para aprobar.")</f>
        <v>Necesita al menos un 800/1000 en el término medio para aprobar.</v>
      </c>
      <c r="M18" t="str">
        <f>_xlfn.CONCAT("Вам нужно как минимум ",J18," / 1000 в среднесрочной перспективе, чтобы пройти.")</f>
        <v>Вам нужно как минимум 800 / 1000 в среднесрочной перспективе, чтобы пройти.</v>
      </c>
    </row>
    <row r="19" spans="1:13" x14ac:dyDescent="0.25">
      <c r="A19" t="str">
        <f>IF(NOT(ISBLANK('Paste Here'!$A17)),VLOOKUP('Paste Here'!$A17,LOOKUPTABLE,6),"")</f>
        <v xml:space="preserve"> Brandon Miguel</v>
      </c>
      <c r="B19" s="8" t="str">
        <f>TEXT(0.95*(SUM('Paste Here'!C17:I17)/(100*6+1000))+0.05,"0%")</f>
        <v>36%</v>
      </c>
      <c r="C19" s="8" t="str">
        <f>TEXT((0.95*(SUM('Paste Here'!C17:H17)+1000)/(100*6+1000))+0.05,"0%")</f>
        <v>95%</v>
      </c>
      <c r="D19" s="4" t="s">
        <v>171</v>
      </c>
      <c r="E19" t="str">
        <f>IF(NOT(ISBLANK('Paste Here'!$A17)),VLOOKUP('Paste Here'!$A17,LOOKUPTABLE,4),"")</f>
        <v>brandon659@students.psd1.org</v>
      </c>
      <c r="F19" t="str">
        <f>IF(NOT(ISBLANK('Paste Here'!$A17)),VLOOKUP('Paste Here'!$A17,LOOKUPTABLE,7),"")</f>
        <v>soverturf@psd1.org</v>
      </c>
      <c r="G19" t="s">
        <v>136</v>
      </c>
      <c r="H19" s="5" t="s">
        <v>141</v>
      </c>
      <c r="I19" s="5" t="s">
        <v>142</v>
      </c>
      <c r="J19">
        <f>0.6*(100*6+1000)-SUM('Paste Here'!C17:H17)</f>
        <v>442</v>
      </c>
      <c r="K19" t="str">
        <f>_xlfn.CONCAT("You need at least a ",J19," / 1000 on the Mid-Term to be passing.")</f>
        <v>You need at least a 442 / 1000 on the Mid-Term to be passing.</v>
      </c>
      <c r="L19" t="str">
        <f>_xlfn.CONCAT("Necesita al menos un ",J19,"/1000 en el término medio para aprobar.")</f>
        <v>Necesita al menos un 442/1000 en el término medio para aprobar.</v>
      </c>
      <c r="M19" t="str">
        <f>_xlfn.CONCAT("Вам нужно как минимум ",J19," / 1000 в среднесрочной перспективе, чтобы пройти.")</f>
        <v>Вам нужно как минимум 442 / 1000 в среднесрочной перспективе, чтобы пройти.</v>
      </c>
    </row>
    <row r="20" spans="1:13" x14ac:dyDescent="0.25">
      <c r="A20" t="str">
        <f>IF(NOT(ISBLANK('Paste Here'!$A21)),VLOOKUP('Paste Here'!$A21,LOOKUPTABLE,6),"")</f>
        <v xml:space="preserve"> Carlos Uriel</v>
      </c>
      <c r="B20" s="8" t="str">
        <f>TEXT(0.95*(SUM('Paste Here'!C21:I21)/(100*6+1000))+0.05,"0%")</f>
        <v>5%</v>
      </c>
      <c r="C20" s="8" t="str">
        <f>TEXT((0.95*(SUM('Paste Here'!C21:H21)+1000)/(100*6+1000))+0.05,"0%")</f>
        <v>64%</v>
      </c>
      <c r="D20" s="4" t="s">
        <v>171</v>
      </c>
      <c r="E20" t="str">
        <f>IF(NOT(ISBLANK('Paste Here'!$A21)),VLOOKUP('Paste Here'!$A21,LOOKUPTABLE,4),"")</f>
        <v>carlos475@students.psd1.org</v>
      </c>
      <c r="F20" t="str">
        <f>IF(NOT(ISBLANK('Paste Here'!$A21)),VLOOKUP('Paste Here'!$A21,LOOKUPTABLE,7),"")</f>
        <v>soverturf@psd1.org</v>
      </c>
      <c r="G20" t="s">
        <v>136</v>
      </c>
      <c r="H20" s="5" t="s">
        <v>141</v>
      </c>
      <c r="I20" s="5" t="s">
        <v>142</v>
      </c>
      <c r="J20">
        <f>0.6*(100*6+1000)-SUM('Paste Here'!C21:H21)</f>
        <v>960</v>
      </c>
      <c r="K20" t="str">
        <f>_xlfn.CONCAT("You need at least a ",J20," / 1000 on the Mid-Term to be passing.")</f>
        <v>You need at least a 960 / 1000 on the Mid-Term to be passing.</v>
      </c>
      <c r="L20" t="str">
        <f>_xlfn.CONCAT("Necesita al menos un ",J20,"/1000 en el término medio para aprobar.")</f>
        <v>Necesita al menos un 960/1000 en el término medio para aprobar.</v>
      </c>
      <c r="M20" t="str">
        <f>_xlfn.CONCAT("Вам нужно как минимум ",J20," / 1000 в среднесрочной перспективе, чтобы пройти.")</f>
        <v>Вам нужно как минимум 960 / 1000 в среднесрочной перспективе, чтобы пройти.</v>
      </c>
    </row>
    <row r="21" spans="1:13" x14ac:dyDescent="0.25">
      <c r="A21" t="str">
        <f>IF(NOT(ISBLANK('Paste Here'!$A13)),VLOOKUP('Paste Here'!$A13,LOOKUPTABLE,6),"")</f>
        <v xml:space="preserve"> Killian Archer</v>
      </c>
      <c r="B21" s="8" t="str">
        <f>TEXT(0.95*(SUM('Paste Here'!C13:I13)/(100*6+1000))+0.05,"0%")</f>
        <v>23%</v>
      </c>
      <c r="C21" s="8" t="str">
        <f>TEXT((0.95*(SUM('Paste Here'!C13:H13)+1000)/(100*6+1000))+0.05,"0%")</f>
        <v>82%</v>
      </c>
      <c r="D21" s="4" t="s">
        <v>171</v>
      </c>
      <c r="E21" t="str">
        <f>IF(NOT(ISBLANK('Paste Here'!$A13)),VLOOKUP('Paste Here'!$A13,LOOKUPTABLE,4),"")</f>
        <v>killian015@students.psd1.org</v>
      </c>
      <c r="F21" t="str">
        <f>IF(NOT(ISBLANK('Paste Here'!$A13)),VLOOKUP('Paste Here'!$A13,LOOKUPTABLE,7),"")</f>
        <v>steel_angel132000@yahoo.com</v>
      </c>
      <c r="G21" t="s">
        <v>136</v>
      </c>
      <c r="H21" s="5" t="s">
        <v>141</v>
      </c>
      <c r="I21" s="5" t="s">
        <v>142</v>
      </c>
      <c r="J21">
        <f>0.6*(100*6+1000)-SUM('Paste Here'!C13:H13)</f>
        <v>660</v>
      </c>
      <c r="K21" t="str">
        <f>_xlfn.CONCAT("You need at least a ",J21," / 1000 on the Mid-Term to be passing.")</f>
        <v>You need at least a 660 / 1000 on the Mid-Term to be passing.</v>
      </c>
      <c r="L21" t="str">
        <f>_xlfn.CONCAT("Necesita al menos un ",J21,"/1000 en el término medio para aprobar.")</f>
        <v>Necesita al menos un 660/1000 en el término medio para aprobar.</v>
      </c>
      <c r="M21" t="str">
        <f>_xlfn.CONCAT("Вам нужно как минимум ",J21," / 1000 в среднесрочной перспективе, чтобы пройти.")</f>
        <v>Вам нужно как минимум 660 / 1000 в среднесрочной перспективе, чтобы пройти.</v>
      </c>
    </row>
    <row r="22" spans="1:13" x14ac:dyDescent="0.25">
      <c r="A22" t="str">
        <f>IF(NOT(ISBLANK('Paste Here'!$A15)),VLOOKUP('Paste Here'!$A15,LOOKUPTABLE,6),"")</f>
        <v xml:space="preserve"> Gannin M</v>
      </c>
      <c r="B22" s="8" t="str">
        <f>TEXT(0.95*(SUM('Paste Here'!C15:I15)/(100*6+1000))+0.05,"0%")</f>
        <v>34%</v>
      </c>
      <c r="C22" s="8" t="str">
        <f>TEXT((0.95*(SUM('Paste Here'!C15:H15)+1000)/(100*6+1000))+0.05,"0%")</f>
        <v>94%</v>
      </c>
      <c r="D22" s="4" t="s">
        <v>171</v>
      </c>
      <c r="E22" t="str">
        <f>IF(NOT(ISBLANK('Paste Here'!$A15)),VLOOKUP('Paste Here'!$A15,LOOKUPTABLE,4),"")</f>
        <v>gannin602@students.psd1.org</v>
      </c>
      <c r="F22" t="str">
        <f>IF(NOT(ISBLANK('Paste Here'!$A15)),VLOOKUP('Paste Here'!$A15,LOOKUPTABLE,7),"")</f>
        <v>sunnee30swanby@hotmail.com</v>
      </c>
      <c r="G22" t="s">
        <v>136</v>
      </c>
      <c r="H22" s="5" t="s">
        <v>141</v>
      </c>
      <c r="I22" s="5" t="s">
        <v>142</v>
      </c>
      <c r="J22">
        <f>0.6*(100*6+1000)-SUM('Paste Here'!C15:H15)</f>
        <v>465</v>
      </c>
      <c r="K22" t="str">
        <f>_xlfn.CONCAT("You need at least a ",J22," / 1000 on the Mid-Term to be passing.")</f>
        <v>You need at least a 465 / 1000 on the Mid-Term to be passing.</v>
      </c>
      <c r="L22" t="str">
        <f>_xlfn.CONCAT("Necesita al menos un ",J22,"/1000 en el término medio para aprobar.")</f>
        <v>Necesita al menos un 465/1000 en el término medio para aprobar.</v>
      </c>
      <c r="M22" t="str">
        <f>_xlfn.CONCAT("Вам нужно как минимум ",J22," / 1000 в среднесрочной перспективе, чтобы пройти.")</f>
        <v>Вам нужно как минимум 465 / 1000 в среднесрочной перспективе, чтобы пройти.</v>
      </c>
    </row>
  </sheetData>
  <sortState xmlns:xlrd2="http://schemas.microsoft.com/office/spreadsheetml/2017/richdata2" ref="A2:M29">
    <sortCondition ref="F2:F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ED-CABD-44BD-82AC-93EEBB237C98}">
  <dimension ref="A1:H34"/>
  <sheetViews>
    <sheetView topLeftCell="A11" workbookViewId="0">
      <selection activeCell="G16" sqref="G16"/>
    </sheetView>
  </sheetViews>
  <sheetFormatPr defaultColWidth="19" defaultRowHeight="15" x14ac:dyDescent="0.25"/>
  <cols>
    <col min="4" max="4" width="34.42578125" customWidth="1"/>
    <col min="5" max="5" width="33.28515625" customWidth="1"/>
    <col min="7" max="7" width="38.28515625" customWidth="1"/>
  </cols>
  <sheetData>
    <row r="1" spans="1:8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183</v>
      </c>
    </row>
    <row r="2" spans="1:8" x14ac:dyDescent="0.25">
      <c r="A2" s="2">
        <v>12345</v>
      </c>
      <c r="B2" s="2">
        <v>12</v>
      </c>
      <c r="C2" s="2" t="s">
        <v>178</v>
      </c>
      <c r="D2" s="3" t="str">
        <f t="shared" ref="D2:D33" si="0">_xlfn.CONCAT(C2,"@students.psd1.org")</f>
        <v>jweisenfeldtest@students.psd1.org</v>
      </c>
      <c r="E2" s="2" t="s">
        <v>179</v>
      </c>
      <c r="F2" t="s">
        <v>185</v>
      </c>
      <c r="G2" s="3" t="s">
        <v>184</v>
      </c>
    </row>
    <row r="3" spans="1:8" x14ac:dyDescent="0.25">
      <c r="A3" s="2">
        <v>16460</v>
      </c>
      <c r="B3" s="2">
        <v>11</v>
      </c>
      <c r="C3" s="2" t="s">
        <v>56</v>
      </c>
      <c r="D3" s="3" t="str">
        <f t="shared" ref="D3" si="1">_xlfn.CONCAT(C3,"@students.psd1.org")</f>
        <v>meidi256@students.psd1.org</v>
      </c>
      <c r="E3" s="2" t="s">
        <v>108</v>
      </c>
      <c r="F3" t="s">
        <v>109</v>
      </c>
      <c r="G3" s="3" t="s">
        <v>186</v>
      </c>
    </row>
    <row r="4" spans="1:8" x14ac:dyDescent="0.25">
      <c r="A4" s="2">
        <v>24736</v>
      </c>
      <c r="B4" s="2">
        <v>10</v>
      </c>
      <c r="C4" s="2" t="s">
        <v>61</v>
      </c>
      <c r="D4" s="3" t="str">
        <f t="shared" si="0"/>
        <v>ulises697@students.psd1.org</v>
      </c>
      <c r="E4" s="2" t="s">
        <v>118</v>
      </c>
      <c r="F4" t="s">
        <v>119</v>
      </c>
      <c r="G4" s="3" t="s">
        <v>187</v>
      </c>
    </row>
    <row r="5" spans="1:8" x14ac:dyDescent="0.25">
      <c r="A5" s="2">
        <v>25772</v>
      </c>
      <c r="B5" s="2">
        <v>12</v>
      </c>
      <c r="C5" s="2" t="s">
        <v>55</v>
      </c>
      <c r="D5" s="3" t="str">
        <f t="shared" si="0"/>
        <v>caleb170@students.psd1.org</v>
      </c>
      <c r="E5" s="2" t="s">
        <v>106</v>
      </c>
      <c r="F5" t="s">
        <v>107</v>
      </c>
      <c r="G5" s="3" t="s">
        <v>188</v>
      </c>
    </row>
    <row r="6" spans="1:8" x14ac:dyDescent="0.25">
      <c r="A6" s="2">
        <v>25923</v>
      </c>
      <c r="B6" s="2">
        <v>12</v>
      </c>
      <c r="C6" s="2" t="s">
        <v>62</v>
      </c>
      <c r="D6" s="3" t="str">
        <f t="shared" si="0"/>
        <v>jasmine836@students.psd1.org</v>
      </c>
      <c r="E6" s="2" t="s">
        <v>120</v>
      </c>
      <c r="F6" t="s">
        <v>121</v>
      </c>
      <c r="G6" s="3" t="s">
        <v>189</v>
      </c>
    </row>
    <row r="7" spans="1:8" x14ac:dyDescent="0.25">
      <c r="A7" s="2">
        <v>26062</v>
      </c>
      <c r="B7" s="2">
        <v>11</v>
      </c>
      <c r="C7" s="2" t="s">
        <v>53</v>
      </c>
      <c r="D7" s="3" t="str">
        <f t="shared" si="0"/>
        <v>killian015@students.psd1.org</v>
      </c>
      <c r="E7" s="2" t="s">
        <v>102</v>
      </c>
      <c r="F7" t="s">
        <v>103</v>
      </c>
      <c r="G7" s="3" t="s">
        <v>190</v>
      </c>
      <c r="H7" s="9" t="s">
        <v>204</v>
      </c>
    </row>
    <row r="8" spans="1:8" x14ac:dyDescent="0.25">
      <c r="A8" s="2">
        <v>26271</v>
      </c>
      <c r="B8" s="2">
        <v>12</v>
      </c>
      <c r="C8" s="2" t="s">
        <v>64</v>
      </c>
      <c r="D8" s="3" t="str">
        <f t="shared" si="0"/>
        <v>anthony011@students.psd1.org</v>
      </c>
      <c r="E8" s="2" t="s">
        <v>124</v>
      </c>
      <c r="F8" t="s">
        <v>125</v>
      </c>
      <c r="G8" s="3" t="s">
        <v>191</v>
      </c>
    </row>
    <row r="9" spans="1:8" x14ac:dyDescent="0.25">
      <c r="A9" s="2">
        <v>27168</v>
      </c>
      <c r="B9" s="2">
        <v>12</v>
      </c>
      <c r="C9" s="2" t="s">
        <v>59</v>
      </c>
      <c r="D9" s="3" t="str">
        <f t="shared" si="0"/>
        <v>alex222@students.psd1.org</v>
      </c>
      <c r="E9" s="2" t="s">
        <v>114</v>
      </c>
      <c r="F9" t="s">
        <v>115</v>
      </c>
      <c r="G9" s="3" t="s">
        <v>186</v>
      </c>
    </row>
    <row r="10" spans="1:8" x14ac:dyDescent="0.25">
      <c r="A10" s="2">
        <v>28485</v>
      </c>
      <c r="B10" s="2">
        <v>10</v>
      </c>
      <c r="C10" s="2" t="s">
        <v>51</v>
      </c>
      <c r="D10" s="3" t="str">
        <f t="shared" si="0"/>
        <v>gilbert530@students.psd1.org</v>
      </c>
      <c r="E10" s="2" t="s">
        <v>98</v>
      </c>
      <c r="F10" t="s">
        <v>99</v>
      </c>
      <c r="G10" s="3" t="s">
        <v>192</v>
      </c>
    </row>
    <row r="11" spans="1:8" x14ac:dyDescent="0.25">
      <c r="A11" s="2">
        <v>28853</v>
      </c>
      <c r="B11" s="2">
        <v>11</v>
      </c>
      <c r="C11" s="2" t="s">
        <v>63</v>
      </c>
      <c r="D11" s="3" t="str">
        <f t="shared" si="0"/>
        <v>alexa809@students.psd1.org</v>
      </c>
      <c r="E11" s="2" t="s">
        <v>122</v>
      </c>
      <c r="F11" t="s">
        <v>123</v>
      </c>
      <c r="G11" s="3" t="s">
        <v>193</v>
      </c>
    </row>
    <row r="12" spans="1:8" x14ac:dyDescent="0.25">
      <c r="A12" s="2">
        <v>29030</v>
      </c>
      <c r="B12" s="2">
        <v>11</v>
      </c>
      <c r="C12" s="2" t="s">
        <v>45</v>
      </c>
      <c r="D12" s="3" t="str">
        <f t="shared" si="0"/>
        <v>pricila449@students.psd1.org</v>
      </c>
      <c r="E12" s="2" t="s">
        <v>86</v>
      </c>
      <c r="F12" t="s">
        <v>87</v>
      </c>
      <c r="G12" s="3" t="s">
        <v>194</v>
      </c>
    </row>
    <row r="13" spans="1:8" x14ac:dyDescent="0.25">
      <c r="A13" s="2">
        <v>29765</v>
      </c>
      <c r="B13" s="2">
        <v>11</v>
      </c>
      <c r="C13" s="2" t="s">
        <v>40</v>
      </c>
      <c r="D13" s="3" t="str">
        <f t="shared" si="0"/>
        <v>melanie286@students.psd1.org</v>
      </c>
      <c r="E13" s="2" t="s">
        <v>76</v>
      </c>
      <c r="F13" t="s">
        <v>77</v>
      </c>
      <c r="G13" s="3" t="s">
        <v>195</v>
      </c>
    </row>
    <row r="14" spans="1:8" x14ac:dyDescent="0.25">
      <c r="A14" s="2">
        <v>31304</v>
      </c>
      <c r="B14" s="2">
        <v>10</v>
      </c>
      <c r="C14" s="2" t="s">
        <v>37</v>
      </c>
      <c r="D14" s="3" t="str">
        <f t="shared" si="0"/>
        <v>litzy414@students.psd1.org</v>
      </c>
      <c r="E14" s="2" t="s">
        <v>70</v>
      </c>
      <c r="F14" t="s">
        <v>71</v>
      </c>
      <c r="G14" s="3" t="s">
        <v>196</v>
      </c>
      <c r="H14" s="9" t="s">
        <v>215</v>
      </c>
    </row>
    <row r="15" spans="1:8" x14ac:dyDescent="0.25">
      <c r="A15" s="2">
        <v>31307</v>
      </c>
      <c r="B15" s="2">
        <v>10</v>
      </c>
      <c r="C15" s="2" t="s">
        <v>65</v>
      </c>
      <c r="D15" s="3" t="str">
        <f t="shared" si="0"/>
        <v>yizel309@students.psd1.org</v>
      </c>
      <c r="E15" s="2" t="s">
        <v>126</v>
      </c>
      <c r="F15" t="s">
        <v>127</v>
      </c>
      <c r="G15" s="3" t="s">
        <v>197</v>
      </c>
    </row>
    <row r="16" spans="1:8" x14ac:dyDescent="0.25">
      <c r="A16" s="2">
        <v>31615</v>
      </c>
      <c r="B16" s="2">
        <v>10</v>
      </c>
      <c r="C16" s="2" t="s">
        <v>47</v>
      </c>
      <c r="D16" s="3" t="str">
        <f t="shared" si="0"/>
        <v>nemecio118@students.psd1.org</v>
      </c>
      <c r="E16" s="2" t="s">
        <v>90</v>
      </c>
      <c r="F16" t="s">
        <v>91</v>
      </c>
      <c r="G16" s="3" t="s">
        <v>198</v>
      </c>
    </row>
    <row r="17" spans="1:8" x14ac:dyDescent="0.25">
      <c r="A17" s="2">
        <v>31695</v>
      </c>
      <c r="B17" s="2">
        <v>10</v>
      </c>
      <c r="C17" s="2" t="s">
        <v>48</v>
      </c>
      <c r="D17" s="3" t="str">
        <f t="shared" si="0"/>
        <v>emmanuel923@students.psd1.org</v>
      </c>
      <c r="E17" s="2" t="s">
        <v>92</v>
      </c>
      <c r="F17" t="s">
        <v>93</v>
      </c>
      <c r="G17" s="3" t="s">
        <v>199</v>
      </c>
    </row>
    <row r="18" spans="1:8" x14ac:dyDescent="0.25">
      <c r="A18" s="2">
        <v>31720</v>
      </c>
      <c r="B18" s="2">
        <v>10</v>
      </c>
      <c r="C18" s="2" t="s">
        <v>42</v>
      </c>
      <c r="D18" s="3" t="str">
        <f t="shared" si="0"/>
        <v>jorge640@students.psd1.org</v>
      </c>
      <c r="E18" s="2" t="s">
        <v>80</v>
      </c>
      <c r="F18" t="s">
        <v>81</v>
      </c>
      <c r="G18" s="3" t="s">
        <v>217</v>
      </c>
    </row>
    <row r="19" spans="1:8" x14ac:dyDescent="0.25">
      <c r="A19" s="2">
        <v>31790</v>
      </c>
      <c r="B19" s="2">
        <v>10</v>
      </c>
      <c r="C19" s="2" t="s">
        <v>50</v>
      </c>
      <c r="D19" s="3" t="str">
        <f t="shared" si="0"/>
        <v>paul651@students.psd1.org</v>
      </c>
      <c r="E19" s="2" t="s">
        <v>96</v>
      </c>
      <c r="F19" t="s">
        <v>97</v>
      </c>
      <c r="G19" s="3" t="s">
        <v>200</v>
      </c>
    </row>
    <row r="20" spans="1:8" x14ac:dyDescent="0.25">
      <c r="A20" s="2">
        <v>32040</v>
      </c>
      <c r="B20" s="2">
        <v>10</v>
      </c>
      <c r="C20" s="2" t="s">
        <v>39</v>
      </c>
      <c r="D20" s="3" t="str">
        <f t="shared" si="0"/>
        <v>juan434@students.psd1.org</v>
      </c>
      <c r="E20" s="2" t="s">
        <v>74</v>
      </c>
      <c r="F20" t="s">
        <v>75</v>
      </c>
      <c r="G20" s="3" t="s">
        <v>201</v>
      </c>
    </row>
    <row r="21" spans="1:8" x14ac:dyDescent="0.25">
      <c r="A21" s="2">
        <v>32410</v>
      </c>
      <c r="B21" s="2">
        <v>11</v>
      </c>
      <c r="C21" s="2" t="s">
        <v>60</v>
      </c>
      <c r="D21" s="3" t="str">
        <f t="shared" si="0"/>
        <v>orlando980@students.psd1.org</v>
      </c>
      <c r="E21" s="2" t="s">
        <v>116</v>
      </c>
      <c r="F21" t="s">
        <v>117</v>
      </c>
      <c r="G21" s="3" t="s">
        <v>202</v>
      </c>
      <c r="H21" s="9" t="s">
        <v>203</v>
      </c>
    </row>
    <row r="22" spans="1:8" x14ac:dyDescent="0.25">
      <c r="A22" s="2">
        <v>33576</v>
      </c>
      <c r="B22" s="2">
        <v>12</v>
      </c>
      <c r="C22" s="2" t="s">
        <v>49</v>
      </c>
      <c r="D22" s="3" t="str">
        <f t="shared" si="0"/>
        <v>ezekiel016@students.psd1.org</v>
      </c>
      <c r="E22" s="2" t="s">
        <v>94</v>
      </c>
      <c r="F22" t="s">
        <v>95</v>
      </c>
      <c r="G22" s="3" t="s">
        <v>205</v>
      </c>
    </row>
    <row r="23" spans="1:8" x14ac:dyDescent="0.25">
      <c r="A23" s="2">
        <v>33893</v>
      </c>
      <c r="B23" s="2">
        <v>9</v>
      </c>
      <c r="C23" s="2" t="s">
        <v>36</v>
      </c>
      <c r="D23" s="3" t="str">
        <f t="shared" si="0"/>
        <v>darian530@students.psd1.org</v>
      </c>
      <c r="E23" s="2" t="s">
        <v>68</v>
      </c>
      <c r="F23" t="s">
        <v>69</v>
      </c>
      <c r="G23" s="3" t="s">
        <v>206</v>
      </c>
      <c r="H23" s="9" t="s">
        <v>207</v>
      </c>
    </row>
    <row r="24" spans="1:8" x14ac:dyDescent="0.25">
      <c r="A24" s="2">
        <v>34477</v>
      </c>
      <c r="B24" s="2">
        <v>9</v>
      </c>
      <c r="C24" s="2" t="s">
        <v>46</v>
      </c>
      <c r="D24" s="3" t="str">
        <f t="shared" si="0"/>
        <v>sheila503@students.psd1.org</v>
      </c>
      <c r="E24" s="2" t="s">
        <v>88</v>
      </c>
      <c r="F24" t="s">
        <v>89</v>
      </c>
      <c r="G24" s="3" t="s">
        <v>208</v>
      </c>
    </row>
    <row r="25" spans="1:8" x14ac:dyDescent="0.25">
      <c r="A25" s="2">
        <v>34547</v>
      </c>
      <c r="B25" s="2">
        <v>9</v>
      </c>
      <c r="C25" s="2" t="s">
        <v>43</v>
      </c>
      <c r="D25" s="3" t="str">
        <f t="shared" si="0"/>
        <v>carlos475@students.psd1.org</v>
      </c>
      <c r="E25" s="2" t="s">
        <v>82</v>
      </c>
      <c r="F25" t="s">
        <v>83</v>
      </c>
      <c r="G25" s="3" t="s">
        <v>186</v>
      </c>
    </row>
    <row r="26" spans="1:8" x14ac:dyDescent="0.25">
      <c r="A26" s="2">
        <v>34964</v>
      </c>
      <c r="B26" s="2">
        <v>9</v>
      </c>
      <c r="C26" s="2" t="s">
        <v>38</v>
      </c>
      <c r="D26" s="3" t="str">
        <f t="shared" si="0"/>
        <v>michael013@students.psd1.org</v>
      </c>
      <c r="E26" s="2" t="s">
        <v>72</v>
      </c>
      <c r="F26" t="s">
        <v>73</v>
      </c>
      <c r="G26" s="3" t="s">
        <v>209</v>
      </c>
    </row>
    <row r="27" spans="1:8" x14ac:dyDescent="0.25">
      <c r="A27" s="2">
        <v>36300</v>
      </c>
      <c r="B27" s="2">
        <v>12</v>
      </c>
      <c r="C27" s="2" t="s">
        <v>57</v>
      </c>
      <c r="D27" s="3" t="str">
        <f t="shared" si="0"/>
        <v>brandon659@students.psd1.org</v>
      </c>
      <c r="E27" s="2" t="s">
        <v>110</v>
      </c>
      <c r="F27" t="s">
        <v>111</v>
      </c>
      <c r="G27" s="3" t="s">
        <v>186</v>
      </c>
    </row>
    <row r="28" spans="1:8" x14ac:dyDescent="0.25">
      <c r="A28" s="2">
        <v>38721</v>
      </c>
      <c r="B28" s="2">
        <v>12</v>
      </c>
      <c r="C28" s="2" t="s">
        <v>41</v>
      </c>
      <c r="D28" s="3" t="str">
        <f t="shared" si="0"/>
        <v>jose696@students.psd1.org</v>
      </c>
      <c r="E28" s="2" t="s">
        <v>78</v>
      </c>
      <c r="F28" t="s">
        <v>79</v>
      </c>
      <c r="G28" s="3" t="s">
        <v>210</v>
      </c>
    </row>
    <row r="29" spans="1:8" x14ac:dyDescent="0.25">
      <c r="A29" s="2">
        <v>40986</v>
      </c>
      <c r="B29" s="2">
        <v>10</v>
      </c>
      <c r="C29" s="2" t="s">
        <v>35</v>
      </c>
      <c r="D29" s="3" t="str">
        <f t="shared" si="0"/>
        <v>jorge616@students.psd1.org</v>
      </c>
      <c r="E29" s="2" t="s">
        <v>66</v>
      </c>
      <c r="F29" t="s">
        <v>67</v>
      </c>
      <c r="G29" s="3" t="s">
        <v>211</v>
      </c>
    </row>
    <row r="30" spans="1:8" x14ac:dyDescent="0.25">
      <c r="A30" s="2">
        <v>41059</v>
      </c>
      <c r="B30" s="2">
        <v>10</v>
      </c>
      <c r="C30" s="2" t="s">
        <v>52</v>
      </c>
      <c r="D30" s="3" t="str">
        <f t="shared" si="0"/>
        <v>gannin602@students.psd1.org</v>
      </c>
      <c r="E30" s="2" t="s">
        <v>100</v>
      </c>
      <c r="F30" t="s">
        <v>101</v>
      </c>
      <c r="G30" s="3" t="s">
        <v>212</v>
      </c>
    </row>
    <row r="31" spans="1:8" x14ac:dyDescent="0.25">
      <c r="A31" s="2">
        <v>41105</v>
      </c>
      <c r="B31" s="2">
        <v>11</v>
      </c>
      <c r="C31" s="2" t="s">
        <v>54</v>
      </c>
      <c r="D31" s="3" t="str">
        <f t="shared" si="0"/>
        <v>yulisa495@students.psd1.org</v>
      </c>
      <c r="E31" s="2" t="s">
        <v>104</v>
      </c>
      <c r="F31" t="s">
        <v>105</v>
      </c>
      <c r="G31" s="3" t="s">
        <v>213</v>
      </c>
    </row>
    <row r="32" spans="1:8" x14ac:dyDescent="0.25">
      <c r="A32" s="2">
        <v>42054</v>
      </c>
      <c r="B32" s="2">
        <v>11</v>
      </c>
      <c r="C32" s="2" t="s">
        <v>58</v>
      </c>
      <c r="D32" s="3" t="str">
        <f t="shared" si="0"/>
        <v>luis764@students.psd1.org</v>
      </c>
      <c r="E32" s="2" t="s">
        <v>112</v>
      </c>
      <c r="F32" t="s">
        <v>113</v>
      </c>
      <c r="G32" s="3" t="s">
        <v>214</v>
      </c>
    </row>
    <row r="33" spans="1:7" x14ac:dyDescent="0.25">
      <c r="A33" s="2">
        <v>59719</v>
      </c>
      <c r="B33" s="2">
        <v>12</v>
      </c>
      <c r="C33" s="2" t="s">
        <v>44</v>
      </c>
      <c r="D33" s="3" t="str">
        <f t="shared" si="0"/>
        <v>dakota005@students.psd1.org</v>
      </c>
      <c r="E33" s="2" t="s">
        <v>84</v>
      </c>
      <c r="F33" t="s">
        <v>85</v>
      </c>
      <c r="G33" s="3" t="s">
        <v>216</v>
      </c>
    </row>
    <row r="34" spans="1:7" x14ac:dyDescent="0.25">
      <c r="D34" s="3"/>
    </row>
  </sheetData>
  <sortState xmlns:xlrd2="http://schemas.microsoft.com/office/spreadsheetml/2017/richdata2" ref="A2:F34">
    <sortCondition ref="A2:A34"/>
  </sortState>
  <hyperlinks>
    <hyperlink ref="G2" r:id="rId1" xr:uid="{0B6DD0CF-8ED7-4806-A5BF-F2CA02E55E2B}"/>
    <hyperlink ref="G3" r:id="rId2" xr:uid="{167EF5C4-80A7-4B7D-B7CE-394F3A7B784E}"/>
    <hyperlink ref="G4" r:id="rId3" xr:uid="{DB70A302-D4B7-4DE3-8C7B-933096A16F87}"/>
    <hyperlink ref="G5" r:id="rId4" xr:uid="{529022D7-F322-461D-87B4-3ECE0D397543}"/>
    <hyperlink ref="G6" r:id="rId5" xr:uid="{93AB77C0-93DA-4C95-871E-BF09B77F7723}"/>
    <hyperlink ref="G7" r:id="rId6" xr:uid="{7302F1EF-E68F-4411-954B-D0EFC5132DC1}"/>
    <hyperlink ref="G8" r:id="rId7" xr:uid="{F8D57819-1107-4747-BD12-004933199AA7}"/>
    <hyperlink ref="G9" r:id="rId8" xr:uid="{4E229DBB-BDFC-4C1B-AA4E-9B7928B7D499}"/>
    <hyperlink ref="G10" r:id="rId9" xr:uid="{6C27BC66-6AF5-47A5-80DE-91F613F5A3FB}"/>
    <hyperlink ref="G11" r:id="rId10" xr:uid="{A63022FD-A36D-4D60-A9CC-765CBC023BE1}"/>
    <hyperlink ref="G12" r:id="rId11" xr:uid="{63390300-FF29-48AF-823A-8F54C9D96FD0}"/>
    <hyperlink ref="G13" r:id="rId12" xr:uid="{7431C1BF-CA77-4F3F-979B-1D78A84888E3}"/>
    <hyperlink ref="G14" r:id="rId13" xr:uid="{BF13C0A7-F93A-4B45-9522-C92CDD63BA20}"/>
    <hyperlink ref="G15" r:id="rId14" xr:uid="{586FFBDB-FD58-44CF-B58B-4519DCD56A68}"/>
    <hyperlink ref="G16" r:id="rId15" xr:uid="{74BE2393-D989-4EAD-B709-3F580BB9543F}"/>
    <hyperlink ref="G17" r:id="rId16" xr:uid="{9A4C9AD7-BD1E-41FE-BB04-3DC92BE1BB4E}"/>
    <hyperlink ref="G19" r:id="rId17" xr:uid="{64215C6F-082E-437A-8731-0F5A48C51B0C}"/>
    <hyperlink ref="G20" r:id="rId18" xr:uid="{FE183BFC-D165-47F2-AB3B-A4A60D008586}"/>
    <hyperlink ref="G21" r:id="rId19" xr:uid="{88E8EAC0-9025-4FDD-87CD-9928A5C06F70}"/>
    <hyperlink ref="H21" r:id="rId20" xr:uid="{8C0F3B8F-371B-4EED-A8FD-A3AA820F96B2}"/>
    <hyperlink ref="H7" r:id="rId21" xr:uid="{9FD66BD7-04DF-4683-A643-227B2764C74B}"/>
    <hyperlink ref="G22" r:id="rId22" xr:uid="{02957E84-E0C6-43FA-8029-D52B21AB078A}"/>
    <hyperlink ref="G23" r:id="rId23" xr:uid="{F4A010EF-71E3-4F03-946B-BE1B7349CD76}"/>
    <hyperlink ref="H23" r:id="rId24" xr:uid="{D9F8D9DF-42D0-493C-A1C8-61D94DEEE3E8}"/>
    <hyperlink ref="G24" r:id="rId25" xr:uid="{F175B357-8697-4C14-ACE4-9A1330F5B76D}"/>
    <hyperlink ref="G25" r:id="rId26" xr:uid="{929BE00E-5358-429C-A1C3-C9BE80BB52E9}"/>
    <hyperlink ref="G26" r:id="rId27" xr:uid="{3B147C31-556E-414C-9688-295160D2027F}"/>
    <hyperlink ref="G27" r:id="rId28" xr:uid="{C57CDCC4-7264-4D0A-B97B-4984A49C27C5}"/>
    <hyperlink ref="G28" r:id="rId29" xr:uid="{DA14FDC7-17EE-4F84-AD52-8E7D9E5C06DF}"/>
    <hyperlink ref="G29" r:id="rId30" xr:uid="{8A4A63EA-90D7-48CB-B49D-C334988CE77E}"/>
    <hyperlink ref="G30" r:id="rId31" xr:uid="{799DAE64-7F98-4DF3-9855-FAD7001E1369}"/>
    <hyperlink ref="G31" r:id="rId32" xr:uid="{14E3209D-18B2-47C7-BDE8-84358940FEBB}"/>
    <hyperlink ref="G32" r:id="rId33" xr:uid="{5A26B133-EB6B-4394-882A-5B09D938CC0A}"/>
    <hyperlink ref="H14" r:id="rId34" xr:uid="{EBE18F8F-D1D8-44A0-B0B7-D65E31595B18}"/>
    <hyperlink ref="G33" r:id="rId35" xr:uid="{7D2E4660-27FA-4481-950C-28E1B6CB7A53}"/>
    <hyperlink ref="G18" r:id="rId36" xr:uid="{56C724CB-AC8F-4641-B949-B2C935B41B05}"/>
  </hyperlinks>
  <pageMargins left="0.7" right="0.7" top="0.75" bottom="0.75" header="0.3" footer="0.3"/>
  <pageSetup orientation="portrait" horizontalDpi="1200" verticalDpi="12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Paste Here</vt:lpstr>
      <vt:lpstr>Email Merge</vt:lpstr>
      <vt:lpstr>IDLOOKUPTABLE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2022-01-29T21:10:34Z</dcterms:created>
  <dcterms:modified xsi:type="dcterms:W3CDTF">2022-02-05T17:53:07Z</dcterms:modified>
</cp:coreProperties>
</file>