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on.nixon\Documents\Projects\Adhesion Study\Rheological Characterization\PEI (ULTEM1010, Wet)\"/>
    </mc:Choice>
  </mc:AlternateContent>
  <bookViews>
    <workbookView xWindow="0" yWindow="0" windowWidth="28800" windowHeight="13020" activeTab="1"/>
  </bookViews>
  <sheets>
    <sheet name="Raw Data" sheetId="3" r:id="rId1"/>
    <sheet name="Shift Factors" sheetId="1" r:id="rId2"/>
    <sheet name="G'-G'' Crossover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E4" i="2" l="1"/>
  <c r="E5" i="2"/>
  <c r="E6" i="2"/>
  <c r="E7" i="2"/>
  <c r="E8" i="2"/>
  <c r="E9" i="2"/>
  <c r="E3" i="2"/>
  <c r="A18" i="2" l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17" i="2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H51" i="3"/>
  <c r="I51" i="3" s="1"/>
  <c r="H52" i="3"/>
  <c r="I52" i="3" s="1"/>
  <c r="H53" i="3"/>
  <c r="J53" i="3" s="1"/>
  <c r="H54" i="3"/>
  <c r="I54" i="3" s="1"/>
  <c r="H55" i="3"/>
  <c r="J55" i="3" s="1"/>
  <c r="H56" i="3"/>
  <c r="I56" i="3" s="1"/>
  <c r="H57" i="3"/>
  <c r="J57" i="3" s="1"/>
  <c r="H58" i="3"/>
  <c r="I58" i="3" s="1"/>
  <c r="H59" i="3"/>
  <c r="J59" i="3" s="1"/>
  <c r="H60" i="3"/>
  <c r="J60" i="3" s="1"/>
  <c r="H61" i="3"/>
  <c r="J61" i="3" s="1"/>
  <c r="H62" i="3"/>
  <c r="I62" i="3" s="1"/>
  <c r="H63" i="3"/>
  <c r="I63" i="3" s="1"/>
  <c r="H64" i="3"/>
  <c r="I64" i="3" s="1"/>
  <c r="H65" i="3"/>
  <c r="J65" i="3" s="1"/>
  <c r="H66" i="3"/>
  <c r="I66" i="3" s="1"/>
  <c r="H35" i="3"/>
  <c r="I35" i="3" s="1"/>
  <c r="H36" i="3"/>
  <c r="I36" i="3" s="1"/>
  <c r="H37" i="3"/>
  <c r="J37" i="3" s="1"/>
  <c r="H38" i="3"/>
  <c r="I38" i="3" s="1"/>
  <c r="H39" i="3"/>
  <c r="J39" i="3" s="1"/>
  <c r="H40" i="3"/>
  <c r="I40" i="3" s="1"/>
  <c r="H41" i="3"/>
  <c r="J41" i="3" s="1"/>
  <c r="H42" i="3"/>
  <c r="I42" i="3" s="1"/>
  <c r="H43" i="3"/>
  <c r="I43" i="3" s="1"/>
  <c r="H44" i="3"/>
  <c r="J44" i="3" s="1"/>
  <c r="H45" i="3"/>
  <c r="J45" i="3" s="1"/>
  <c r="H46" i="3"/>
  <c r="I46" i="3" s="1"/>
  <c r="H47" i="3"/>
  <c r="J47" i="3" s="1"/>
  <c r="H48" i="3"/>
  <c r="J48" i="3" s="1"/>
  <c r="H49" i="3"/>
  <c r="J49" i="3" s="1"/>
  <c r="H50" i="3"/>
  <c r="I50" i="3" s="1"/>
  <c r="H19" i="3"/>
  <c r="I19" i="3" s="1"/>
  <c r="H20" i="3"/>
  <c r="I20" i="3" s="1"/>
  <c r="H21" i="3"/>
  <c r="J21" i="3" s="1"/>
  <c r="H22" i="3"/>
  <c r="I22" i="3" s="1"/>
  <c r="H23" i="3"/>
  <c r="J23" i="3" s="1"/>
  <c r="H24" i="3"/>
  <c r="I24" i="3" s="1"/>
  <c r="H25" i="3"/>
  <c r="J25" i="3" s="1"/>
  <c r="H26" i="3"/>
  <c r="I26" i="3" s="1"/>
  <c r="H27" i="3"/>
  <c r="J27" i="3" s="1"/>
  <c r="H28" i="3"/>
  <c r="J28" i="3" s="1"/>
  <c r="H29" i="3"/>
  <c r="J29" i="3" s="1"/>
  <c r="H30" i="3"/>
  <c r="I30" i="3" s="1"/>
  <c r="H31" i="3"/>
  <c r="I31" i="3" s="1"/>
  <c r="H32" i="3"/>
  <c r="J32" i="3" s="1"/>
  <c r="H33" i="3"/>
  <c r="J33" i="3" s="1"/>
  <c r="H34" i="3"/>
  <c r="I34" i="3" s="1"/>
  <c r="H3" i="3"/>
  <c r="H4" i="3"/>
  <c r="I4" i="3" s="1"/>
  <c r="H5" i="3"/>
  <c r="J5" i="3" s="1"/>
  <c r="H6" i="3"/>
  <c r="I6" i="3" s="1"/>
  <c r="H7" i="3"/>
  <c r="I7" i="3" s="1"/>
  <c r="H8" i="3"/>
  <c r="J8" i="3" s="1"/>
  <c r="H9" i="3"/>
  <c r="J9" i="3" s="1"/>
  <c r="H10" i="3"/>
  <c r="I10" i="3" s="1"/>
  <c r="H11" i="3"/>
  <c r="I11" i="3" s="1"/>
  <c r="H12" i="3"/>
  <c r="J12" i="3" s="1"/>
  <c r="H13" i="3"/>
  <c r="J13" i="3" s="1"/>
  <c r="H14" i="3"/>
  <c r="I14" i="3" s="1"/>
  <c r="H15" i="3"/>
  <c r="I15" i="3" s="1"/>
  <c r="H16" i="3"/>
  <c r="J16" i="3" s="1"/>
  <c r="H17" i="3"/>
  <c r="J17" i="3" s="1"/>
  <c r="H18" i="3"/>
  <c r="I18" i="3" s="1"/>
  <c r="H67" i="3"/>
  <c r="I67" i="3" s="1"/>
  <c r="H68" i="3"/>
  <c r="I68" i="3" s="1"/>
  <c r="H69" i="3"/>
  <c r="J69" i="3" s="1"/>
  <c r="H70" i="3"/>
  <c r="I70" i="3" s="1"/>
  <c r="H71" i="3"/>
  <c r="J71" i="3" s="1"/>
  <c r="H72" i="3"/>
  <c r="I72" i="3" s="1"/>
  <c r="H73" i="3"/>
  <c r="J73" i="3" s="1"/>
  <c r="H74" i="3"/>
  <c r="I74" i="3" s="1"/>
  <c r="H75" i="3"/>
  <c r="J75" i="3" s="1"/>
  <c r="H76" i="3"/>
  <c r="J76" i="3" s="1"/>
  <c r="H77" i="3"/>
  <c r="J77" i="3" s="1"/>
  <c r="H78" i="3"/>
  <c r="I78" i="3" s="1"/>
  <c r="H79" i="3"/>
  <c r="J79" i="3" s="1"/>
  <c r="H80" i="3"/>
  <c r="J80" i="3" s="1"/>
  <c r="H81" i="3"/>
  <c r="J81" i="3" s="1"/>
  <c r="H82" i="3"/>
  <c r="I82" i="3" s="1"/>
  <c r="H83" i="3"/>
  <c r="I83" i="3" s="1"/>
  <c r="H84" i="3"/>
  <c r="I84" i="3" s="1"/>
  <c r="H85" i="3"/>
  <c r="J85" i="3" s="1"/>
  <c r="H86" i="3"/>
  <c r="I86" i="3" s="1"/>
  <c r="H87" i="3"/>
  <c r="J87" i="3" s="1"/>
  <c r="H88" i="3"/>
  <c r="I88" i="3" s="1"/>
  <c r="H89" i="3"/>
  <c r="J89" i="3" s="1"/>
  <c r="H90" i="3"/>
  <c r="I90" i="3" s="1"/>
  <c r="H91" i="3"/>
  <c r="J91" i="3" s="1"/>
  <c r="H92" i="3"/>
  <c r="J92" i="3" s="1"/>
  <c r="H93" i="3"/>
  <c r="J93" i="3" s="1"/>
  <c r="H94" i="3"/>
  <c r="I94" i="3" s="1"/>
  <c r="H95" i="3"/>
  <c r="I95" i="3" s="1"/>
  <c r="H96" i="3"/>
  <c r="J96" i="3" s="1"/>
  <c r="H97" i="3"/>
  <c r="J97" i="3" s="1"/>
  <c r="H98" i="3"/>
  <c r="I98" i="3" s="1"/>
  <c r="H115" i="3"/>
  <c r="I115" i="3" s="1"/>
  <c r="H116" i="3"/>
  <c r="I116" i="3" s="1"/>
  <c r="H117" i="3"/>
  <c r="J117" i="3" s="1"/>
  <c r="H118" i="3"/>
  <c r="I118" i="3" s="1"/>
  <c r="H119" i="3"/>
  <c r="J119" i="3" s="1"/>
  <c r="H120" i="3"/>
  <c r="I120" i="3" s="1"/>
  <c r="H121" i="3"/>
  <c r="J121" i="3" s="1"/>
  <c r="H122" i="3"/>
  <c r="I122" i="3" s="1"/>
  <c r="H123" i="3"/>
  <c r="J123" i="3" s="1"/>
  <c r="H124" i="3"/>
  <c r="J124" i="3" s="1"/>
  <c r="H125" i="3"/>
  <c r="J125" i="3" s="1"/>
  <c r="H126" i="3"/>
  <c r="I126" i="3" s="1"/>
  <c r="H127" i="3"/>
  <c r="I127" i="3" s="1"/>
  <c r="H128" i="3"/>
  <c r="I128" i="3" s="1"/>
  <c r="H129" i="3"/>
  <c r="J129" i="3" s="1"/>
  <c r="H130" i="3"/>
  <c r="I130" i="3" s="1"/>
  <c r="H99" i="3"/>
  <c r="I99" i="3" s="1"/>
  <c r="H100" i="3"/>
  <c r="I100" i="3" s="1"/>
  <c r="H101" i="3"/>
  <c r="J101" i="3" s="1"/>
  <c r="H102" i="3"/>
  <c r="I102" i="3" s="1"/>
  <c r="H103" i="3"/>
  <c r="J103" i="3" s="1"/>
  <c r="H104" i="3"/>
  <c r="I104" i="3" s="1"/>
  <c r="H105" i="3"/>
  <c r="J105" i="3" s="1"/>
  <c r="H106" i="3"/>
  <c r="I106" i="3" s="1"/>
  <c r="H107" i="3"/>
  <c r="I107" i="3" s="1"/>
  <c r="H108" i="3"/>
  <c r="J108" i="3" s="1"/>
  <c r="H109" i="3"/>
  <c r="J109" i="3" s="1"/>
  <c r="H110" i="3"/>
  <c r="I110" i="3" s="1"/>
  <c r="H111" i="3"/>
  <c r="J111" i="3" s="1"/>
  <c r="H112" i="3"/>
  <c r="J112" i="3" s="1"/>
  <c r="H113" i="3"/>
  <c r="J113" i="3" s="1"/>
  <c r="H114" i="3"/>
  <c r="I114" i="3" s="1"/>
  <c r="H131" i="3"/>
  <c r="I131" i="3" s="1"/>
  <c r="H132" i="3"/>
  <c r="I132" i="3" s="1"/>
  <c r="H133" i="3"/>
  <c r="J133" i="3" s="1"/>
  <c r="H134" i="3"/>
  <c r="I134" i="3" s="1"/>
  <c r="H135" i="3"/>
  <c r="J135" i="3" s="1"/>
  <c r="H136" i="3"/>
  <c r="I136" i="3" s="1"/>
  <c r="H137" i="3"/>
  <c r="J137" i="3" s="1"/>
  <c r="H138" i="3"/>
  <c r="I138" i="3" s="1"/>
  <c r="H139" i="3"/>
  <c r="J139" i="3" s="1"/>
  <c r="H140" i="3"/>
  <c r="J140" i="3" s="1"/>
  <c r="H141" i="3"/>
  <c r="J141" i="3" s="1"/>
  <c r="H142" i="3"/>
  <c r="I142" i="3" s="1"/>
  <c r="H143" i="3"/>
  <c r="I143" i="3" s="1"/>
  <c r="H144" i="3"/>
  <c r="J144" i="3" s="1"/>
  <c r="H145" i="3"/>
  <c r="J145" i="3" s="1"/>
  <c r="H146" i="3"/>
  <c r="I146" i="3" s="1"/>
  <c r="H147" i="3"/>
  <c r="I147" i="3" s="1"/>
  <c r="H148" i="3"/>
  <c r="I148" i="3" s="1"/>
  <c r="H149" i="3"/>
  <c r="J149" i="3" s="1"/>
  <c r="H150" i="3"/>
  <c r="I150" i="3" s="1"/>
  <c r="H151" i="3"/>
  <c r="J151" i="3" s="1"/>
  <c r="H152" i="3"/>
  <c r="I152" i="3" s="1"/>
  <c r="H153" i="3"/>
  <c r="J153" i="3" s="1"/>
  <c r="H154" i="3"/>
  <c r="I154" i="3" s="1"/>
  <c r="H155" i="3"/>
  <c r="J155" i="3" s="1"/>
  <c r="H156" i="3"/>
  <c r="J156" i="3" s="1"/>
  <c r="H157" i="3"/>
  <c r="J157" i="3" s="1"/>
  <c r="H158" i="3"/>
  <c r="I158" i="3" s="1"/>
  <c r="H159" i="3"/>
  <c r="I159" i="3" s="1"/>
  <c r="H160" i="3"/>
  <c r="J160" i="3" s="1"/>
  <c r="H161" i="3"/>
  <c r="J161" i="3" s="1"/>
  <c r="B14" i="1"/>
  <c r="A15" i="1"/>
  <c r="B15" i="1" s="1"/>
  <c r="I123" i="3" l="1"/>
  <c r="J84" i="3"/>
  <c r="I161" i="3"/>
  <c r="J143" i="3"/>
  <c r="I79" i="3"/>
  <c r="J35" i="3"/>
  <c r="I33" i="3"/>
  <c r="D12" i="2"/>
  <c r="D11" i="2"/>
  <c r="A50" i="2"/>
  <c r="I129" i="3"/>
  <c r="I91" i="3"/>
  <c r="I47" i="3"/>
  <c r="J148" i="3"/>
  <c r="J99" i="3"/>
  <c r="J43" i="3"/>
  <c r="I155" i="3"/>
  <c r="I111" i="3"/>
  <c r="I65" i="3"/>
  <c r="I27" i="3"/>
  <c r="J128" i="3"/>
  <c r="J20" i="3"/>
  <c r="I97" i="3"/>
  <c r="I59" i="3"/>
  <c r="I9" i="3"/>
  <c r="J107" i="3"/>
  <c r="J64" i="3"/>
  <c r="J15" i="3"/>
  <c r="J158" i="3"/>
  <c r="J58" i="3"/>
  <c r="I156" i="3"/>
  <c r="I144" i="3"/>
  <c r="I135" i="3"/>
  <c r="I124" i="3"/>
  <c r="I112" i="3"/>
  <c r="I103" i="3"/>
  <c r="I92" i="3"/>
  <c r="I80" i="3"/>
  <c r="I71" i="3"/>
  <c r="I60" i="3"/>
  <c r="I48" i="3"/>
  <c r="I39" i="3"/>
  <c r="I28" i="3"/>
  <c r="I16" i="3"/>
  <c r="J159" i="3"/>
  <c r="J150" i="3"/>
  <c r="J138" i="3"/>
  <c r="J130" i="3"/>
  <c r="J115" i="3"/>
  <c r="J110" i="3"/>
  <c r="J100" i="3"/>
  <c r="J95" i="3"/>
  <c r="J86" i="3"/>
  <c r="J74" i="3"/>
  <c r="J66" i="3"/>
  <c r="J51" i="3"/>
  <c r="J46" i="3"/>
  <c r="J36" i="3"/>
  <c r="J31" i="3"/>
  <c r="J22" i="3"/>
  <c r="J10" i="3"/>
  <c r="J122" i="3"/>
  <c r="J30" i="3"/>
  <c r="I160" i="3"/>
  <c r="I151" i="3"/>
  <c r="I140" i="3"/>
  <c r="I119" i="3"/>
  <c r="I108" i="3"/>
  <c r="I96" i="3"/>
  <c r="I87" i="3"/>
  <c r="I76" i="3"/>
  <c r="I55" i="3"/>
  <c r="I44" i="3"/>
  <c r="I32" i="3"/>
  <c r="I23" i="3"/>
  <c r="I8" i="3"/>
  <c r="J147" i="3"/>
  <c r="J142" i="3"/>
  <c r="J132" i="3"/>
  <c r="J127" i="3"/>
  <c r="J118" i="3"/>
  <c r="J106" i="3"/>
  <c r="J98" i="3"/>
  <c r="J83" i="3"/>
  <c r="J78" i="3"/>
  <c r="J68" i="3"/>
  <c r="J63" i="3"/>
  <c r="J54" i="3"/>
  <c r="J42" i="3"/>
  <c r="J34" i="3"/>
  <c r="J19" i="3"/>
  <c r="J14" i="3"/>
  <c r="J4" i="3"/>
  <c r="J134" i="3"/>
  <c r="J114" i="3"/>
  <c r="J94" i="3"/>
  <c r="J70" i="3"/>
  <c r="J50" i="3"/>
  <c r="J6" i="3"/>
  <c r="I145" i="3"/>
  <c r="I139" i="3"/>
  <c r="I113" i="3"/>
  <c r="I81" i="3"/>
  <c r="I75" i="3"/>
  <c r="I49" i="3"/>
  <c r="I17" i="3"/>
  <c r="J154" i="3"/>
  <c r="J146" i="3"/>
  <c r="J131" i="3"/>
  <c r="J126" i="3"/>
  <c r="J116" i="3"/>
  <c r="J102" i="3"/>
  <c r="J90" i="3"/>
  <c r="J82" i="3"/>
  <c r="J67" i="3"/>
  <c r="J62" i="3"/>
  <c r="J52" i="3"/>
  <c r="J38" i="3"/>
  <c r="J26" i="3"/>
  <c r="J18" i="3"/>
  <c r="J11" i="3"/>
  <c r="I149" i="3"/>
  <c r="I133" i="3"/>
  <c r="I117" i="3"/>
  <c r="I101" i="3"/>
  <c r="I85" i="3"/>
  <c r="I69" i="3"/>
  <c r="I53" i="3"/>
  <c r="I37" i="3"/>
  <c r="I21" i="3"/>
  <c r="I153" i="3"/>
  <c r="I137" i="3"/>
  <c r="I121" i="3"/>
  <c r="I105" i="3"/>
  <c r="I89" i="3"/>
  <c r="I73" i="3"/>
  <c r="I57" i="3"/>
  <c r="I41" i="3"/>
  <c r="I25" i="3"/>
  <c r="I13" i="3"/>
  <c r="I5" i="3"/>
  <c r="J152" i="3"/>
  <c r="J136" i="3"/>
  <c r="J120" i="3"/>
  <c r="J104" i="3"/>
  <c r="J88" i="3"/>
  <c r="J72" i="3"/>
  <c r="J56" i="3"/>
  <c r="J40" i="3"/>
  <c r="J24" i="3"/>
  <c r="I3" i="3"/>
  <c r="J3" i="3"/>
  <c r="I157" i="3"/>
  <c r="I141" i="3"/>
  <c r="I125" i="3"/>
  <c r="I109" i="3"/>
  <c r="I93" i="3"/>
  <c r="I77" i="3"/>
  <c r="I61" i="3"/>
  <c r="I45" i="3"/>
  <c r="I29" i="3"/>
  <c r="I12" i="3"/>
  <c r="J7" i="3"/>
  <c r="A16" i="1"/>
  <c r="A51" i="2" l="1"/>
  <c r="B16" i="1"/>
  <c r="A17" i="1"/>
  <c r="A52" i="2" l="1"/>
  <c r="B51" i="2"/>
  <c r="A18" i="1"/>
  <c r="B17" i="1"/>
  <c r="A53" i="2" l="1"/>
  <c r="B52" i="2"/>
  <c r="A19" i="1"/>
  <c r="B18" i="1"/>
  <c r="A54" i="2" l="1"/>
  <c r="B53" i="2"/>
  <c r="A20" i="1"/>
  <c r="B19" i="1"/>
  <c r="A55" i="2" l="1"/>
  <c r="B54" i="2"/>
  <c r="A21" i="1"/>
  <c r="B20" i="1"/>
  <c r="A56" i="2" l="1"/>
  <c r="B55" i="2"/>
  <c r="A22" i="1"/>
  <c r="B21" i="1"/>
  <c r="A57" i="2" l="1"/>
  <c r="B56" i="2"/>
  <c r="A23" i="1"/>
  <c r="B22" i="1"/>
  <c r="A58" i="2" l="1"/>
  <c r="B57" i="2"/>
  <c r="A24" i="1"/>
  <c r="B23" i="1"/>
  <c r="A59" i="2" l="1"/>
  <c r="B58" i="2"/>
  <c r="A25" i="1"/>
  <c r="B24" i="1"/>
  <c r="A60" i="2" l="1"/>
  <c r="B59" i="2"/>
  <c r="A26" i="1"/>
  <c r="B25" i="1"/>
  <c r="A61" i="2" l="1"/>
  <c r="B60" i="2"/>
  <c r="A27" i="1"/>
  <c r="B26" i="1"/>
  <c r="A62" i="2" l="1"/>
  <c r="B61" i="2"/>
  <c r="A28" i="1"/>
  <c r="B27" i="1"/>
  <c r="A63" i="2" l="1"/>
  <c r="B62" i="2"/>
  <c r="A29" i="1"/>
  <c r="B28" i="1"/>
  <c r="A64" i="2" l="1"/>
  <c r="B63" i="2"/>
  <c r="A30" i="1"/>
  <c r="B29" i="1"/>
  <c r="A65" i="2" l="1"/>
  <c r="B64" i="2"/>
  <c r="A31" i="1"/>
  <c r="B30" i="1"/>
  <c r="A66" i="2" l="1"/>
  <c r="B65" i="2"/>
  <c r="A32" i="1"/>
  <c r="B31" i="1"/>
  <c r="A67" i="2" l="1"/>
  <c r="B66" i="2"/>
  <c r="A33" i="1"/>
  <c r="B32" i="1"/>
  <c r="A68" i="2" l="1"/>
  <c r="B67" i="2"/>
  <c r="A34" i="1"/>
  <c r="B33" i="1"/>
  <c r="A69" i="2" l="1"/>
  <c r="B68" i="2"/>
  <c r="A35" i="1"/>
  <c r="B34" i="1"/>
  <c r="A70" i="2" l="1"/>
  <c r="B69" i="2"/>
  <c r="A36" i="1"/>
  <c r="B35" i="1"/>
  <c r="A71" i="2" l="1"/>
  <c r="B70" i="2"/>
  <c r="A37" i="1"/>
  <c r="B36" i="1"/>
  <c r="A72" i="2" l="1"/>
  <c r="B71" i="2"/>
  <c r="A38" i="1"/>
  <c r="B37" i="1"/>
  <c r="A73" i="2" l="1"/>
  <c r="B72" i="2"/>
  <c r="A39" i="1"/>
  <c r="B38" i="1"/>
  <c r="A74" i="2" l="1"/>
  <c r="B73" i="2"/>
  <c r="A40" i="1"/>
  <c r="B39" i="1"/>
  <c r="A75" i="2" l="1"/>
  <c r="B74" i="2"/>
  <c r="A41" i="1"/>
  <c r="B40" i="1"/>
  <c r="A76" i="2" l="1"/>
  <c r="B75" i="2"/>
  <c r="A42" i="1"/>
  <c r="B41" i="1"/>
  <c r="A77" i="2" l="1"/>
  <c r="B76" i="2"/>
  <c r="B42" i="1"/>
  <c r="A43" i="1"/>
  <c r="A78" i="2" l="1"/>
  <c r="B77" i="2"/>
  <c r="A44" i="1"/>
  <c r="B43" i="1"/>
  <c r="B44" i="1" l="1"/>
  <c r="A45" i="1"/>
  <c r="A79" i="2"/>
  <c r="B78" i="2"/>
  <c r="A46" i="1" l="1"/>
  <c r="B45" i="1"/>
  <c r="A80" i="2"/>
  <c r="B79" i="2"/>
  <c r="A47" i="1" l="1"/>
  <c r="B46" i="1"/>
  <c r="A81" i="2"/>
  <c r="B80" i="2"/>
  <c r="A48" i="1" l="1"/>
  <c r="B48" i="1" s="1"/>
  <c r="B47" i="1"/>
  <c r="A82" i="2"/>
  <c r="B81" i="2"/>
  <c r="A83" i="2" l="1"/>
  <c r="B82" i="2"/>
  <c r="A84" i="2" l="1"/>
  <c r="B83" i="2"/>
  <c r="A85" i="2" l="1"/>
  <c r="B84" i="2"/>
  <c r="A86" i="2" l="1"/>
  <c r="B86" i="2" s="1"/>
  <c r="B85" i="2"/>
</calcChain>
</file>

<file path=xl/sharedStrings.xml><?xml version="1.0" encoding="utf-8"?>
<sst xmlns="http://schemas.openxmlformats.org/spreadsheetml/2006/main" count="44" uniqueCount="27">
  <si>
    <t>C1</t>
  </si>
  <si>
    <t>C2</t>
  </si>
  <si>
    <t>Tref</t>
  </si>
  <si>
    <r>
      <t>a</t>
    </r>
    <r>
      <rPr>
        <vertAlign val="subscript"/>
        <sz val="11"/>
        <color theme="1"/>
        <rFont val="Calibri"/>
        <family val="2"/>
        <scheme val="minor"/>
      </rPr>
      <t>T</t>
    </r>
  </si>
  <si>
    <t>T</t>
  </si>
  <si>
    <t>-</t>
  </si>
  <si>
    <t>°C</t>
  </si>
  <si>
    <t>G'-G'' Cross</t>
  </si>
  <si>
    <t>ω</t>
  </si>
  <si>
    <t>G'</t>
  </si>
  <si>
    <t>G''</t>
  </si>
  <si>
    <r>
      <t>tan(</t>
    </r>
    <r>
      <rPr>
        <sz val="11"/>
        <color theme="1"/>
        <rFont val="Calibri"/>
        <family val="2"/>
      </rPr>
      <t>δ)</t>
    </r>
  </si>
  <si>
    <t>η*</t>
  </si>
  <si>
    <t>Repeat</t>
  </si>
  <si>
    <r>
      <t>a</t>
    </r>
    <r>
      <rPr>
        <vertAlign val="subscript"/>
        <sz val="11"/>
        <color theme="1"/>
        <rFont val="Calibri"/>
        <family val="2"/>
      </rPr>
      <t>T</t>
    </r>
  </si>
  <si>
    <r>
      <t>a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>ω</t>
    </r>
  </si>
  <si>
    <r>
      <t>η*/a</t>
    </r>
    <r>
      <rPr>
        <vertAlign val="subscript"/>
        <sz val="11"/>
        <color theme="1"/>
        <rFont val="Calibri"/>
        <family val="2"/>
      </rPr>
      <t>T</t>
    </r>
  </si>
  <si>
    <t>m</t>
  </si>
  <si>
    <t>b</t>
  </si>
  <si>
    <t>ms</t>
  </si>
  <si>
    <t xml:space="preserve">G'/G'' Crossover </t>
  </si>
  <si>
    <t>rad/s</t>
  </si>
  <si>
    <t>s</t>
  </si>
  <si>
    <t>Pa</t>
  </si>
  <si>
    <t>Pa-s</t>
  </si>
  <si>
    <t>WLF</t>
  </si>
  <si>
    <t>Empirical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</si>
</sst>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E+0"/>
    <numFmt numFmtId="166" formatCode="0.0000"/>
  </numFmts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PEI</a:t>
            </a:r>
            <a:r>
              <a:rPr lang="en-US" baseline="0"/>
              <a:t> (ULTEM1010)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G'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Data'!$I$3:$I$161</c:f>
              <c:numCache>
                <c:formatCode>General</c:formatCode>
                <c:ptCount val="159"/>
                <c:pt idx="0">
                  <c:v>120.1935130884996</c:v>
                </c:pt>
                <c:pt idx="1">
                  <c:v>190.4938912835529</c:v>
                </c:pt>
                <c:pt idx="2">
                  <c:v>301.91247561969936</c:v>
                </c:pt>
                <c:pt idx="3">
                  <c:v>478.49904286947628</c:v>
                </c:pt>
                <c:pt idx="4">
                  <c:v>758.36989262756856</c:v>
                </c:pt>
                <c:pt idx="5">
                  <c:v>1201.9353712721374</c:v>
                </c:pt>
                <c:pt idx="6">
                  <c:v>1904.9391772613851</c:v>
                </c:pt>
                <c:pt idx="7">
                  <c:v>3019.1252369712765</c:v>
                </c:pt>
                <c:pt idx="8">
                  <c:v>4784.9911498561869</c:v>
                </c:pt>
                <c:pt idx="9">
                  <c:v>7583.7001282113933</c:v>
                </c:pt>
                <c:pt idx="10">
                  <c:v>12019.355155044224</c:v>
                </c:pt>
                <c:pt idx="11">
                  <c:v>19049.395378420973</c:v>
                </c:pt>
                <c:pt idx="12">
                  <c:v>30191.257177455595</c:v>
                </c:pt>
                <c:pt idx="13">
                  <c:v>47849.91871017612</c:v>
                </c:pt>
                <c:pt idx="14">
                  <c:v>75837.015705342434</c:v>
                </c:pt>
                <c:pt idx="15">
                  <c:v>120193.57078141357</c:v>
                </c:pt>
                <c:pt idx="16">
                  <c:v>6.1089028818781062</c:v>
                </c:pt>
                <c:pt idx="17">
                  <c:v>9.6819591302354358</c:v>
                </c:pt>
                <c:pt idx="18">
                  <c:v>15.344871324545776</c:v>
                </c:pt>
                <c:pt idx="19">
                  <c:v>24.319982891330838</c:v>
                </c:pt>
                <c:pt idx="20">
                  <c:v>38.544576188491668</c:v>
                </c:pt>
                <c:pt idx="21">
                  <c:v>61.08904103659269</c:v>
                </c:pt>
                <c:pt idx="22">
                  <c:v>96.81960474194716</c:v>
                </c:pt>
                <c:pt idx="23">
                  <c:v>153.44873768108101</c:v>
                </c:pt>
                <c:pt idx="24">
                  <c:v>243.19986556674326</c:v>
                </c:pt>
                <c:pt idx="25">
                  <c:v>385.44582297397488</c:v>
                </c:pt>
                <c:pt idx="26">
                  <c:v>610.89048367279668</c:v>
                </c:pt>
                <c:pt idx="27">
                  <c:v>968.196230686646</c:v>
                </c:pt>
                <c:pt idx="28">
                  <c:v>1534.4876211670426</c:v>
                </c:pt>
                <c:pt idx="29">
                  <c:v>2431.9990222017814</c:v>
                </c:pt>
                <c:pt idx="30">
                  <c:v>3854.4589628084468</c:v>
                </c:pt>
                <c:pt idx="31">
                  <c:v>6108.9058141528967</c:v>
                </c:pt>
                <c:pt idx="32">
                  <c:v>1.444861967548579</c:v>
                </c:pt>
                <c:pt idx="33">
                  <c:v>2.2899520239771971</c:v>
                </c:pt>
                <c:pt idx="34">
                  <c:v>3.6293294233786728</c:v>
                </c:pt>
                <c:pt idx="35">
                  <c:v>5.7520996831288622</c:v>
                </c:pt>
                <c:pt idx="36">
                  <c:v>9.116463834322488</c:v>
                </c:pt>
                <c:pt idx="37">
                  <c:v>14.44862256521111</c:v>
                </c:pt>
                <c:pt idx="38">
                  <c:v>22.899523418469826</c:v>
                </c:pt>
                <c:pt idx="39">
                  <c:v>36.293300013237371</c:v>
                </c:pt>
                <c:pt idx="40">
                  <c:v>57.521005500464589</c:v>
                </c:pt>
                <c:pt idx="41">
                  <c:v>91.164652791851495</c:v>
                </c:pt>
                <c:pt idx="42">
                  <c:v>144.48624299046304</c:v>
                </c:pt>
                <c:pt idx="43">
                  <c:v>228.99527753057808</c:v>
                </c:pt>
                <c:pt idx="44">
                  <c:v>362.93305792688011</c:v>
                </c:pt>
                <c:pt idx="45">
                  <c:v>575.21014169640557</c:v>
                </c:pt>
                <c:pt idx="46">
                  <c:v>911.64670130203433</c:v>
                </c:pt>
                <c:pt idx="47">
                  <c:v>1444.8626610826564</c:v>
                </c:pt>
                <c:pt idx="48">
                  <c:v>0.49999976000000002</c:v>
                </c:pt>
                <c:pt idx="49">
                  <c:v>0.79244625999999996</c:v>
                </c:pt>
                <c:pt idx="50">
                  <c:v>1.2559427000000001</c:v>
                </c:pt>
                <c:pt idx="51">
                  <c:v>1.9905351</c:v>
                </c:pt>
                <c:pt idx="52">
                  <c:v>3.1547855999999999</c:v>
                </c:pt>
                <c:pt idx="53">
                  <c:v>4.9999985999999996</c:v>
                </c:pt>
                <c:pt idx="54">
                  <c:v>7.9244637000000004</c:v>
                </c:pt>
                <c:pt idx="55">
                  <c:v>12.559429</c:v>
                </c:pt>
                <c:pt idx="56">
                  <c:v>19.905353999999999</c:v>
                </c:pt>
                <c:pt idx="57">
                  <c:v>31.547861000000001</c:v>
                </c:pt>
                <c:pt idx="58">
                  <c:v>49.999991999999999</c:v>
                </c:pt>
                <c:pt idx="59">
                  <c:v>79.244652000000002</c:v>
                </c:pt>
                <c:pt idx="60">
                  <c:v>125.59430999999999</c:v>
                </c:pt>
                <c:pt idx="61">
                  <c:v>199.05357000000001</c:v>
                </c:pt>
                <c:pt idx="62">
                  <c:v>315.47867000000002</c:v>
                </c:pt>
                <c:pt idx="63">
                  <c:v>500</c:v>
                </c:pt>
                <c:pt idx="64">
                  <c:v>0.49999976000000002</c:v>
                </c:pt>
                <c:pt idx="65">
                  <c:v>0.79244625999999996</c:v>
                </c:pt>
                <c:pt idx="66">
                  <c:v>1.2559427000000001</c:v>
                </c:pt>
                <c:pt idx="67">
                  <c:v>1.9905351</c:v>
                </c:pt>
                <c:pt idx="68">
                  <c:v>3.1547855999999999</c:v>
                </c:pt>
                <c:pt idx="69">
                  <c:v>4.9999985999999996</c:v>
                </c:pt>
                <c:pt idx="70">
                  <c:v>7.9244637000000004</c:v>
                </c:pt>
                <c:pt idx="71">
                  <c:v>12.559429</c:v>
                </c:pt>
                <c:pt idx="72">
                  <c:v>19.905353999999999</c:v>
                </c:pt>
                <c:pt idx="73">
                  <c:v>31.547861000000001</c:v>
                </c:pt>
                <c:pt idx="74">
                  <c:v>49.999991999999999</c:v>
                </c:pt>
                <c:pt idx="75">
                  <c:v>79.244652000000002</c:v>
                </c:pt>
                <c:pt idx="76">
                  <c:v>125.59430999999999</c:v>
                </c:pt>
                <c:pt idx="77">
                  <c:v>199.05357000000001</c:v>
                </c:pt>
                <c:pt idx="78">
                  <c:v>315.47867000000002</c:v>
                </c:pt>
                <c:pt idx="79">
                  <c:v>500</c:v>
                </c:pt>
                <c:pt idx="80">
                  <c:v>0.1759592068327954</c:v>
                </c:pt>
                <c:pt idx="81">
                  <c:v>0.27887656459518129</c:v>
                </c:pt>
                <c:pt idx="82">
                  <c:v>0.44198957479387491</c:v>
                </c:pt>
                <c:pt idx="83">
                  <c:v>0.70050629098069783</c:v>
                </c:pt>
                <c:pt idx="84">
                  <c:v>1.1102276767163337</c:v>
                </c:pt>
                <c:pt idx="85">
                  <c:v>1.7595924202465365</c:v>
                </c:pt>
                <c:pt idx="86">
                  <c:v>2.7887660330622541</c:v>
                </c:pt>
                <c:pt idx="87">
                  <c:v>4.4198964517759141</c:v>
                </c:pt>
                <c:pt idx="88">
                  <c:v>7.0050639655627256</c:v>
                </c:pt>
                <c:pt idx="89">
                  <c:v>11.102278526756251</c:v>
                </c:pt>
                <c:pt idx="90">
                  <c:v>17.595926313976861</c:v>
                </c:pt>
                <c:pt idx="91">
                  <c:v>27.887665609401278</c:v>
                </c:pt>
                <c:pt idx="92">
                  <c:v>44.198971556130793</c:v>
                </c:pt>
                <c:pt idx="93">
                  <c:v>70.050650213184738</c:v>
                </c:pt>
                <c:pt idx="94">
                  <c:v>111.02280638267747</c:v>
                </c:pt>
                <c:pt idx="95">
                  <c:v>175.95929129325521</c:v>
                </c:pt>
                <c:pt idx="96">
                  <c:v>8.1269908322396139E-2</c:v>
                </c:pt>
                <c:pt idx="97">
                  <c:v>0.12880413162723456</c:v>
                </c:pt>
                <c:pt idx="98">
                  <c:v>0.20414079416194658</c:v>
                </c:pt>
                <c:pt idx="99">
                  <c:v>0.32354136547887868</c:v>
                </c:pt>
                <c:pt idx="100">
                  <c:v>0.51277851911132022</c:v>
                </c:pt>
                <c:pt idx="101">
                  <c:v>0.81269924576385599</c:v>
                </c:pt>
                <c:pt idx="102">
                  <c:v>1.28804149506623</c:v>
                </c:pt>
                <c:pt idx="103">
                  <c:v>2.0414082666992548</c:v>
                </c:pt>
                <c:pt idx="104">
                  <c:v>3.2354141424084708</c:v>
                </c:pt>
                <c:pt idx="105">
                  <c:v>5.127786003812675</c:v>
                </c:pt>
                <c:pt idx="106">
                  <c:v>8.1269934328779296</c:v>
                </c:pt>
                <c:pt idx="107">
                  <c:v>12.880417388760719</c:v>
                </c:pt>
                <c:pt idx="108">
                  <c:v>20.414085917790441</c:v>
                </c:pt>
                <c:pt idx="109">
                  <c:v>32.354146300281549</c:v>
                </c:pt>
                <c:pt idx="110">
                  <c:v>51.277869790520434</c:v>
                </c:pt>
                <c:pt idx="111">
                  <c:v>81.269947331970869</c:v>
                </c:pt>
                <c:pt idx="112">
                  <c:v>4.4846167908475863E-2</c:v>
                </c:pt>
                <c:pt idx="113">
                  <c:v>7.1076390185474722E-2</c:v>
                </c:pt>
                <c:pt idx="114">
                  <c:v>0.11264848848652353</c:v>
                </c:pt>
                <c:pt idx="115">
                  <c:v>0.17853582834182719</c:v>
                </c:pt>
                <c:pt idx="116">
                  <c:v>0.28296022528659165</c:v>
                </c:pt>
                <c:pt idx="117">
                  <c:v>0.44846176877713745</c:v>
                </c:pt>
                <c:pt idx="118">
                  <c:v>0.71076400051636413</c:v>
                </c:pt>
                <c:pt idx="119">
                  <c:v>1.1264850642499931</c:v>
                </c:pt>
                <c:pt idx="120">
                  <c:v>1.7853585524954085</c:v>
                </c:pt>
                <c:pt idx="121">
                  <c:v>2.8296027013278113</c:v>
                </c:pt>
                <c:pt idx="122">
                  <c:v>4.4846182259256482</c:v>
                </c:pt>
                <c:pt idx="123">
                  <c:v>7.1076413505493239</c:v>
                </c:pt>
                <c:pt idx="124">
                  <c:v>11.264852436347507</c:v>
                </c:pt>
                <c:pt idx="125">
                  <c:v>17.853588215725452</c:v>
                </c:pt>
                <c:pt idx="126">
                  <c:v>28.296032394820845</c:v>
                </c:pt>
                <c:pt idx="127">
                  <c:v>44.846189434646796</c:v>
                </c:pt>
                <c:pt idx="128">
                  <c:v>2.7980479716433092E-2</c:v>
                </c:pt>
                <c:pt idx="129">
                  <c:v>4.4346074294702185E-2</c:v>
                </c:pt>
                <c:pt idx="130">
                  <c:v>7.0283792220924693E-2</c:v>
                </c:pt>
                <c:pt idx="131">
                  <c:v>0.11139230744910381</c:v>
                </c:pt>
                <c:pt idx="132">
                  <c:v>0.17654491372254899</c:v>
                </c:pt>
                <c:pt idx="133">
                  <c:v>0.27980485312531722</c:v>
                </c:pt>
                <c:pt idx="134">
                  <c:v>0.44346080450410685</c:v>
                </c:pt>
                <c:pt idx="135">
                  <c:v>0.70283803413121948</c:v>
                </c:pt>
                <c:pt idx="136">
                  <c:v>1.1139232423739969</c:v>
                </c:pt>
                <c:pt idx="137">
                  <c:v>1.7654494170304214</c:v>
                </c:pt>
                <c:pt idx="138">
                  <c:v>2.7980488670190899</c:v>
                </c:pt>
                <c:pt idx="139">
                  <c:v>4.4346088844558631</c:v>
                </c:pt>
                <c:pt idx="140">
                  <c:v>7.0283814605319206</c:v>
                </c:pt>
                <c:pt idx="141">
                  <c:v>11.139234102569558</c:v>
                </c:pt>
                <c:pt idx="142">
                  <c:v>17.654497527963393</c:v>
                </c:pt>
                <c:pt idx="143">
                  <c:v>27.980493147069804</c:v>
                </c:pt>
                <c:pt idx="144">
                  <c:v>3.0223254060201096E-2</c:v>
                </c:pt>
                <c:pt idx="145">
                  <c:v>4.7900630267540073E-2</c:v>
                </c:pt>
                <c:pt idx="146">
                  <c:v>7.5917385291272371E-2</c:v>
                </c:pt>
                <c:pt idx="147">
                  <c:v>0.12032094983231285</c:v>
                </c:pt>
                <c:pt idx="148">
                  <c:v>0.19069586875007752</c:v>
                </c:pt>
                <c:pt idx="149">
                  <c:v>0.30223258255511387</c:v>
                </c:pt>
                <c:pt idx="150">
                  <c:v>0.47900637895376957</c:v>
                </c:pt>
                <c:pt idx="151">
                  <c:v>0.75917396733027698</c:v>
                </c:pt>
                <c:pt idx="152">
                  <c:v>1.2032096890190509</c:v>
                </c:pt>
                <c:pt idx="153">
                  <c:v>1.9069589163358818</c:v>
                </c:pt>
                <c:pt idx="154">
                  <c:v>3.022326397638905</c:v>
                </c:pt>
                <c:pt idx="155">
                  <c:v>4.7900645523213843</c:v>
                </c:pt>
                <c:pt idx="156">
                  <c:v>7.5917408174783025</c:v>
                </c:pt>
                <c:pt idx="157">
                  <c:v>12.032099178541575</c:v>
                </c:pt>
                <c:pt idx="158">
                  <c:v>19.069592214493571</c:v>
                </c:pt>
              </c:numCache>
            </c:numRef>
          </c:xVal>
          <c:yVal>
            <c:numRef>
              <c:f>'Raw Data'!$D$3:$D$161</c:f>
              <c:numCache>
                <c:formatCode>General</c:formatCode>
                <c:ptCount val="159"/>
                <c:pt idx="0">
                  <c:v>140909.64000000001</c:v>
                </c:pt>
                <c:pt idx="1">
                  <c:v>192333.45</c:v>
                </c:pt>
                <c:pt idx="2">
                  <c:v>250298.34</c:v>
                </c:pt>
                <c:pt idx="3">
                  <c:v>315052.28000000003</c:v>
                </c:pt>
                <c:pt idx="4">
                  <c:v>383959.47</c:v>
                </c:pt>
                <c:pt idx="5">
                  <c:v>455650.84</c:v>
                </c:pt>
                <c:pt idx="6">
                  <c:v>527229.75</c:v>
                </c:pt>
                <c:pt idx="7">
                  <c:v>598765.88</c:v>
                </c:pt>
                <c:pt idx="8">
                  <c:v>668777.06000000006</c:v>
                </c:pt>
                <c:pt idx="9">
                  <c:v>737731.38</c:v>
                </c:pt>
                <c:pt idx="10">
                  <c:v>801081</c:v>
                </c:pt>
                <c:pt idx="11">
                  <c:v>865371</c:v>
                </c:pt>
                <c:pt idx="12">
                  <c:v>928471.69</c:v>
                </c:pt>
                <c:pt idx="13">
                  <c:v>989828.06</c:v>
                </c:pt>
                <c:pt idx="14">
                  <c:v>1036885</c:v>
                </c:pt>
                <c:pt idx="15">
                  <c:v>934082.5</c:v>
                </c:pt>
                <c:pt idx="16">
                  <c:v>8027.0595999999996</c:v>
                </c:pt>
                <c:pt idx="17">
                  <c:v>14561.705</c:v>
                </c:pt>
                <c:pt idx="18">
                  <c:v>25298.221000000001</c:v>
                </c:pt>
                <c:pt idx="19">
                  <c:v>41961.773000000001</c:v>
                </c:pt>
                <c:pt idx="20">
                  <c:v>66552.827999999994</c:v>
                </c:pt>
                <c:pt idx="21">
                  <c:v>100362.87</c:v>
                </c:pt>
                <c:pt idx="22">
                  <c:v>144044.35999999999</c:v>
                </c:pt>
                <c:pt idx="23">
                  <c:v>198068.3</c:v>
                </c:pt>
                <c:pt idx="24">
                  <c:v>260772.13</c:v>
                </c:pt>
                <c:pt idx="25">
                  <c:v>330155.44</c:v>
                </c:pt>
                <c:pt idx="26">
                  <c:v>406268.56</c:v>
                </c:pt>
                <c:pt idx="27">
                  <c:v>484438.19</c:v>
                </c:pt>
                <c:pt idx="28">
                  <c:v>564953.93999999994</c:v>
                </c:pt>
                <c:pt idx="29">
                  <c:v>644229.93999999994</c:v>
                </c:pt>
                <c:pt idx="30">
                  <c:v>712798.56</c:v>
                </c:pt>
                <c:pt idx="31">
                  <c:v>670646.13</c:v>
                </c:pt>
                <c:pt idx="32">
                  <c:v>900.20636000000002</c:v>
                </c:pt>
                <c:pt idx="33">
                  <c:v>1834.0074</c:v>
                </c:pt>
                <c:pt idx="34">
                  <c:v>3601.6864999999998</c:v>
                </c:pt>
                <c:pt idx="35">
                  <c:v>6833.1450000000004</c:v>
                </c:pt>
                <c:pt idx="36">
                  <c:v>12621.225</c:v>
                </c:pt>
                <c:pt idx="37">
                  <c:v>22213.868999999999</c:v>
                </c:pt>
                <c:pt idx="38">
                  <c:v>37467.245999999999</c:v>
                </c:pt>
                <c:pt idx="39">
                  <c:v>60301.711000000003</c:v>
                </c:pt>
                <c:pt idx="40">
                  <c:v>92280.835999999996</c:v>
                </c:pt>
                <c:pt idx="41">
                  <c:v>134898.5</c:v>
                </c:pt>
                <c:pt idx="42">
                  <c:v>188285.13</c:v>
                </c:pt>
                <c:pt idx="43">
                  <c:v>252284.42</c:v>
                </c:pt>
                <c:pt idx="44">
                  <c:v>325572.06</c:v>
                </c:pt>
                <c:pt idx="45">
                  <c:v>406477.25</c:v>
                </c:pt>
                <c:pt idx="46">
                  <c:v>488026.59</c:v>
                </c:pt>
                <c:pt idx="47">
                  <c:v>500683.19</c:v>
                </c:pt>
                <c:pt idx="48">
                  <c:v>149.04219000000001</c:v>
                </c:pt>
                <c:pt idx="49">
                  <c:v>299.47005999999999</c:v>
                </c:pt>
                <c:pt idx="50">
                  <c:v>613.1748</c:v>
                </c:pt>
                <c:pt idx="51">
                  <c:v>1252.7816</c:v>
                </c:pt>
                <c:pt idx="52">
                  <c:v>2497.2583</c:v>
                </c:pt>
                <c:pt idx="53">
                  <c:v>4897.2772999999997</c:v>
                </c:pt>
                <c:pt idx="54">
                  <c:v>9266.2909999999993</c:v>
                </c:pt>
                <c:pt idx="55">
                  <c:v>16817.796999999999</c:v>
                </c:pt>
                <c:pt idx="56">
                  <c:v>29275.831999999999</c:v>
                </c:pt>
                <c:pt idx="57">
                  <c:v>48678.906000000003</c:v>
                </c:pt>
                <c:pt idx="58">
                  <c:v>76900.664000000004</c:v>
                </c:pt>
                <c:pt idx="59">
                  <c:v>115711.82</c:v>
                </c:pt>
                <c:pt idx="60">
                  <c:v>166201.14000000001</c:v>
                </c:pt>
                <c:pt idx="61">
                  <c:v>228916.17</c:v>
                </c:pt>
                <c:pt idx="62">
                  <c:v>301763.88</c:v>
                </c:pt>
                <c:pt idx="63">
                  <c:v>341435.84</c:v>
                </c:pt>
                <c:pt idx="64">
                  <c:v>139.9325</c:v>
                </c:pt>
                <c:pt idx="65">
                  <c:v>278.43957999999998</c:v>
                </c:pt>
                <c:pt idx="66">
                  <c:v>555.44213999999999</c:v>
                </c:pt>
                <c:pt idx="67">
                  <c:v>1159.3462999999999</c:v>
                </c:pt>
                <c:pt idx="68">
                  <c:v>2363.9155000000001</c:v>
                </c:pt>
                <c:pt idx="69">
                  <c:v>4650.1201000000001</c:v>
                </c:pt>
                <c:pt idx="70">
                  <c:v>8859.6728999999996</c:v>
                </c:pt>
                <c:pt idx="71">
                  <c:v>16240.076999999999</c:v>
                </c:pt>
                <c:pt idx="72">
                  <c:v>28389.506000000001</c:v>
                </c:pt>
                <c:pt idx="73">
                  <c:v>47226.188000000002</c:v>
                </c:pt>
                <c:pt idx="74">
                  <c:v>74830.266000000003</c:v>
                </c:pt>
                <c:pt idx="75">
                  <c:v>112417.45</c:v>
                </c:pt>
                <c:pt idx="76">
                  <c:v>161551.20000000001</c:v>
                </c:pt>
                <c:pt idx="77">
                  <c:v>222463.89</c:v>
                </c:pt>
                <c:pt idx="78">
                  <c:v>292418.71999999997</c:v>
                </c:pt>
                <c:pt idx="79">
                  <c:v>328441.40999999997</c:v>
                </c:pt>
                <c:pt idx="80">
                  <c:v>45.475257999999997</c:v>
                </c:pt>
                <c:pt idx="81">
                  <c:v>64.534064999999998</c:v>
                </c:pt>
                <c:pt idx="82">
                  <c:v>117.85336</c:v>
                </c:pt>
                <c:pt idx="83">
                  <c:v>212.66079999999999</c:v>
                </c:pt>
                <c:pt idx="84">
                  <c:v>444.03802000000002</c:v>
                </c:pt>
                <c:pt idx="85">
                  <c:v>925.09937000000002</c:v>
                </c:pt>
                <c:pt idx="86">
                  <c:v>1909.5255999999999</c:v>
                </c:pt>
                <c:pt idx="87">
                  <c:v>3822.8159000000001</c:v>
                </c:pt>
                <c:pt idx="88">
                  <c:v>7431.8242</c:v>
                </c:pt>
                <c:pt idx="89">
                  <c:v>13889.021000000001</c:v>
                </c:pt>
                <c:pt idx="90">
                  <c:v>24995.581999999999</c:v>
                </c:pt>
                <c:pt idx="91">
                  <c:v>43034.042999999998</c:v>
                </c:pt>
                <c:pt idx="92">
                  <c:v>70608.929999999993</c:v>
                </c:pt>
                <c:pt idx="93">
                  <c:v>111341.78</c:v>
                </c:pt>
                <c:pt idx="94">
                  <c:v>168702.11</c:v>
                </c:pt>
                <c:pt idx="95">
                  <c:v>221573.02</c:v>
                </c:pt>
                <c:pt idx="96">
                  <c:v>31.372979999999998</c:v>
                </c:pt>
                <c:pt idx="97">
                  <c:v>36.402306000000003</c:v>
                </c:pt>
                <c:pt idx="98">
                  <c:v>51.229275000000001</c:v>
                </c:pt>
                <c:pt idx="99">
                  <c:v>79.998001000000002</c:v>
                </c:pt>
                <c:pt idx="100">
                  <c:v>139.11377999999999</c:v>
                </c:pt>
                <c:pt idx="101">
                  <c:v>255.84717000000001</c:v>
                </c:pt>
                <c:pt idx="102">
                  <c:v>515.37207000000001</c:v>
                </c:pt>
                <c:pt idx="103">
                  <c:v>1087.4185</c:v>
                </c:pt>
                <c:pt idx="104">
                  <c:v>2243.6190999999999</c:v>
                </c:pt>
                <c:pt idx="105">
                  <c:v>4477.4058000000005</c:v>
                </c:pt>
                <c:pt idx="106">
                  <c:v>8793.0077999999994</c:v>
                </c:pt>
                <c:pt idx="107">
                  <c:v>16604.613000000001</c:v>
                </c:pt>
                <c:pt idx="108">
                  <c:v>29951.875</c:v>
                </c:pt>
                <c:pt idx="109">
                  <c:v>52555.281000000003</c:v>
                </c:pt>
                <c:pt idx="110">
                  <c:v>89821.641000000003</c:v>
                </c:pt>
                <c:pt idx="111">
                  <c:v>135368.94</c:v>
                </c:pt>
                <c:pt idx="112">
                  <c:v>24.470237999999998</c:v>
                </c:pt>
                <c:pt idx="113">
                  <c:v>31.344774000000001</c:v>
                </c:pt>
                <c:pt idx="114">
                  <c:v>35.845455000000001</c:v>
                </c:pt>
                <c:pt idx="115">
                  <c:v>39.709057000000001</c:v>
                </c:pt>
                <c:pt idx="116">
                  <c:v>61.452587000000001</c:v>
                </c:pt>
                <c:pt idx="117">
                  <c:v>103.43637</c:v>
                </c:pt>
                <c:pt idx="118">
                  <c:v>186.04723999999999</c:v>
                </c:pt>
                <c:pt idx="119">
                  <c:v>382.31952000000001</c:v>
                </c:pt>
                <c:pt idx="120">
                  <c:v>775.56726000000003</c:v>
                </c:pt>
                <c:pt idx="121">
                  <c:v>1636.9156</c:v>
                </c:pt>
                <c:pt idx="122">
                  <c:v>3368.7660999999998</c:v>
                </c:pt>
                <c:pt idx="123">
                  <c:v>6694.7559000000001</c:v>
                </c:pt>
                <c:pt idx="124">
                  <c:v>13051.573</c:v>
                </c:pt>
                <c:pt idx="125">
                  <c:v>24861.973000000002</c:v>
                </c:pt>
                <c:pt idx="126">
                  <c:v>46846.016000000003</c:v>
                </c:pt>
                <c:pt idx="127">
                  <c:v>79642.226999999999</c:v>
                </c:pt>
                <c:pt idx="128">
                  <c:v>23.904382999999999</c:v>
                </c:pt>
                <c:pt idx="129">
                  <c:v>23.916900999999999</c:v>
                </c:pt>
                <c:pt idx="130">
                  <c:v>30.275079999999999</c:v>
                </c:pt>
                <c:pt idx="131">
                  <c:v>47.863163</c:v>
                </c:pt>
                <c:pt idx="132">
                  <c:v>47.951934999999999</c:v>
                </c:pt>
                <c:pt idx="133">
                  <c:v>65.277327999999997</c:v>
                </c:pt>
                <c:pt idx="134">
                  <c:v>97.504752999999994</c:v>
                </c:pt>
                <c:pt idx="135">
                  <c:v>172.67510999999999</c:v>
                </c:pt>
                <c:pt idx="136">
                  <c:v>326.19135</c:v>
                </c:pt>
                <c:pt idx="137">
                  <c:v>671.40704000000005</c:v>
                </c:pt>
                <c:pt idx="138">
                  <c:v>1397.6401000000001</c:v>
                </c:pt>
                <c:pt idx="139">
                  <c:v>2850.239</c:v>
                </c:pt>
                <c:pt idx="140">
                  <c:v>5833.71</c:v>
                </c:pt>
                <c:pt idx="141">
                  <c:v>11756.433000000001</c:v>
                </c:pt>
                <c:pt idx="142">
                  <c:v>24134.002</c:v>
                </c:pt>
                <c:pt idx="143">
                  <c:v>45790.855000000003</c:v>
                </c:pt>
                <c:pt idx="144">
                  <c:v>55.332638000000003</c:v>
                </c:pt>
                <c:pt idx="145">
                  <c:v>60.718333999999999</c:v>
                </c:pt>
                <c:pt idx="146">
                  <c:v>67.972763</c:v>
                </c:pt>
                <c:pt idx="147">
                  <c:v>74.008446000000006</c:v>
                </c:pt>
                <c:pt idx="148">
                  <c:v>90.447777000000002</c:v>
                </c:pt>
                <c:pt idx="149">
                  <c:v>119.12873999999999</c:v>
                </c:pt>
                <c:pt idx="150">
                  <c:v>167.73514</c:v>
                </c:pt>
                <c:pt idx="151">
                  <c:v>258.01324</c:v>
                </c:pt>
                <c:pt idx="152">
                  <c:v>432.32062000000002</c:v>
                </c:pt>
                <c:pt idx="153">
                  <c:v>785.27826000000005</c:v>
                </c:pt>
                <c:pt idx="154">
                  <c:v>1522.9541999999999</c:v>
                </c:pt>
                <c:pt idx="155">
                  <c:v>2956.4652999999998</c:v>
                </c:pt>
                <c:pt idx="156">
                  <c:v>6116.5698000000002</c:v>
                </c:pt>
                <c:pt idx="157">
                  <c:v>13091.349</c:v>
                </c:pt>
                <c:pt idx="158">
                  <c:v>26833.24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'Raw Data'!$E$1</c:f>
              <c:strCache>
                <c:ptCount val="1"/>
                <c:pt idx="0">
                  <c:v>G''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Data'!$I$3:$I$161</c:f>
              <c:numCache>
                <c:formatCode>General</c:formatCode>
                <c:ptCount val="159"/>
                <c:pt idx="0">
                  <c:v>120.1935130884996</c:v>
                </c:pt>
                <c:pt idx="1">
                  <c:v>190.4938912835529</c:v>
                </c:pt>
                <c:pt idx="2">
                  <c:v>301.91247561969936</c:v>
                </c:pt>
                <c:pt idx="3">
                  <c:v>478.49904286947628</c:v>
                </c:pt>
                <c:pt idx="4">
                  <c:v>758.36989262756856</c:v>
                </c:pt>
                <c:pt idx="5">
                  <c:v>1201.9353712721374</c:v>
                </c:pt>
                <c:pt idx="6">
                  <c:v>1904.9391772613851</c:v>
                </c:pt>
                <c:pt idx="7">
                  <c:v>3019.1252369712765</c:v>
                </c:pt>
                <c:pt idx="8">
                  <c:v>4784.9911498561869</c:v>
                </c:pt>
                <c:pt idx="9">
                  <c:v>7583.7001282113933</c:v>
                </c:pt>
                <c:pt idx="10">
                  <c:v>12019.355155044224</c:v>
                </c:pt>
                <c:pt idx="11">
                  <c:v>19049.395378420973</c:v>
                </c:pt>
                <c:pt idx="12">
                  <c:v>30191.257177455595</c:v>
                </c:pt>
                <c:pt idx="13">
                  <c:v>47849.91871017612</c:v>
                </c:pt>
                <c:pt idx="14">
                  <c:v>75837.015705342434</c:v>
                </c:pt>
                <c:pt idx="15">
                  <c:v>120193.57078141357</c:v>
                </c:pt>
                <c:pt idx="16">
                  <c:v>6.1089028818781062</c:v>
                </c:pt>
                <c:pt idx="17">
                  <c:v>9.6819591302354358</c:v>
                </c:pt>
                <c:pt idx="18">
                  <c:v>15.344871324545776</c:v>
                </c:pt>
                <c:pt idx="19">
                  <c:v>24.319982891330838</c:v>
                </c:pt>
                <c:pt idx="20">
                  <c:v>38.544576188491668</c:v>
                </c:pt>
                <c:pt idx="21">
                  <c:v>61.08904103659269</c:v>
                </c:pt>
                <c:pt idx="22">
                  <c:v>96.81960474194716</c:v>
                </c:pt>
                <c:pt idx="23">
                  <c:v>153.44873768108101</c:v>
                </c:pt>
                <c:pt idx="24">
                  <c:v>243.19986556674326</c:v>
                </c:pt>
                <c:pt idx="25">
                  <c:v>385.44582297397488</c:v>
                </c:pt>
                <c:pt idx="26">
                  <c:v>610.89048367279668</c:v>
                </c:pt>
                <c:pt idx="27">
                  <c:v>968.196230686646</c:v>
                </c:pt>
                <c:pt idx="28">
                  <c:v>1534.4876211670426</c:v>
                </c:pt>
                <c:pt idx="29">
                  <c:v>2431.9990222017814</c:v>
                </c:pt>
                <c:pt idx="30">
                  <c:v>3854.4589628084468</c:v>
                </c:pt>
                <c:pt idx="31">
                  <c:v>6108.9058141528967</c:v>
                </c:pt>
                <c:pt idx="32">
                  <c:v>1.444861967548579</c:v>
                </c:pt>
                <c:pt idx="33">
                  <c:v>2.2899520239771971</c:v>
                </c:pt>
                <c:pt idx="34">
                  <c:v>3.6293294233786728</c:v>
                </c:pt>
                <c:pt idx="35">
                  <c:v>5.7520996831288622</c:v>
                </c:pt>
                <c:pt idx="36">
                  <c:v>9.116463834322488</c:v>
                </c:pt>
                <c:pt idx="37">
                  <c:v>14.44862256521111</c:v>
                </c:pt>
                <c:pt idx="38">
                  <c:v>22.899523418469826</c:v>
                </c:pt>
                <c:pt idx="39">
                  <c:v>36.293300013237371</c:v>
                </c:pt>
                <c:pt idx="40">
                  <c:v>57.521005500464589</c:v>
                </c:pt>
                <c:pt idx="41">
                  <c:v>91.164652791851495</c:v>
                </c:pt>
                <c:pt idx="42">
                  <c:v>144.48624299046304</c:v>
                </c:pt>
                <c:pt idx="43">
                  <c:v>228.99527753057808</c:v>
                </c:pt>
                <c:pt idx="44">
                  <c:v>362.93305792688011</c:v>
                </c:pt>
                <c:pt idx="45">
                  <c:v>575.21014169640557</c:v>
                </c:pt>
                <c:pt idx="46">
                  <c:v>911.64670130203433</c:v>
                </c:pt>
                <c:pt idx="47">
                  <c:v>1444.8626610826564</c:v>
                </c:pt>
                <c:pt idx="48">
                  <c:v>0.49999976000000002</c:v>
                </c:pt>
                <c:pt idx="49">
                  <c:v>0.79244625999999996</c:v>
                </c:pt>
                <c:pt idx="50">
                  <c:v>1.2559427000000001</c:v>
                </c:pt>
                <c:pt idx="51">
                  <c:v>1.9905351</c:v>
                </c:pt>
                <c:pt idx="52">
                  <c:v>3.1547855999999999</c:v>
                </c:pt>
                <c:pt idx="53">
                  <c:v>4.9999985999999996</c:v>
                </c:pt>
                <c:pt idx="54">
                  <c:v>7.9244637000000004</c:v>
                </c:pt>
                <c:pt idx="55">
                  <c:v>12.559429</c:v>
                </c:pt>
                <c:pt idx="56">
                  <c:v>19.905353999999999</c:v>
                </c:pt>
                <c:pt idx="57">
                  <c:v>31.547861000000001</c:v>
                </c:pt>
                <c:pt idx="58">
                  <c:v>49.999991999999999</c:v>
                </c:pt>
                <c:pt idx="59">
                  <c:v>79.244652000000002</c:v>
                </c:pt>
                <c:pt idx="60">
                  <c:v>125.59430999999999</c:v>
                </c:pt>
                <c:pt idx="61">
                  <c:v>199.05357000000001</c:v>
                </c:pt>
                <c:pt idx="62">
                  <c:v>315.47867000000002</c:v>
                </c:pt>
                <c:pt idx="63">
                  <c:v>500</c:v>
                </c:pt>
                <c:pt idx="64">
                  <c:v>0.49999976000000002</c:v>
                </c:pt>
                <c:pt idx="65">
                  <c:v>0.79244625999999996</c:v>
                </c:pt>
                <c:pt idx="66">
                  <c:v>1.2559427000000001</c:v>
                </c:pt>
                <c:pt idx="67">
                  <c:v>1.9905351</c:v>
                </c:pt>
                <c:pt idx="68">
                  <c:v>3.1547855999999999</c:v>
                </c:pt>
                <c:pt idx="69">
                  <c:v>4.9999985999999996</c:v>
                </c:pt>
                <c:pt idx="70">
                  <c:v>7.9244637000000004</c:v>
                </c:pt>
                <c:pt idx="71">
                  <c:v>12.559429</c:v>
                </c:pt>
                <c:pt idx="72">
                  <c:v>19.905353999999999</c:v>
                </c:pt>
                <c:pt idx="73">
                  <c:v>31.547861000000001</c:v>
                </c:pt>
                <c:pt idx="74">
                  <c:v>49.999991999999999</c:v>
                </c:pt>
                <c:pt idx="75">
                  <c:v>79.244652000000002</c:v>
                </c:pt>
                <c:pt idx="76">
                  <c:v>125.59430999999999</c:v>
                </c:pt>
                <c:pt idx="77">
                  <c:v>199.05357000000001</c:v>
                </c:pt>
                <c:pt idx="78">
                  <c:v>315.47867000000002</c:v>
                </c:pt>
                <c:pt idx="79">
                  <c:v>500</c:v>
                </c:pt>
                <c:pt idx="80">
                  <c:v>0.1759592068327954</c:v>
                </c:pt>
                <c:pt idx="81">
                  <c:v>0.27887656459518129</c:v>
                </c:pt>
                <c:pt idx="82">
                  <c:v>0.44198957479387491</c:v>
                </c:pt>
                <c:pt idx="83">
                  <c:v>0.70050629098069783</c:v>
                </c:pt>
                <c:pt idx="84">
                  <c:v>1.1102276767163337</c:v>
                </c:pt>
                <c:pt idx="85">
                  <c:v>1.7595924202465365</c:v>
                </c:pt>
                <c:pt idx="86">
                  <c:v>2.7887660330622541</c:v>
                </c:pt>
                <c:pt idx="87">
                  <c:v>4.4198964517759141</c:v>
                </c:pt>
                <c:pt idx="88">
                  <c:v>7.0050639655627256</c:v>
                </c:pt>
                <c:pt idx="89">
                  <c:v>11.102278526756251</c:v>
                </c:pt>
                <c:pt idx="90">
                  <c:v>17.595926313976861</c:v>
                </c:pt>
                <c:pt idx="91">
                  <c:v>27.887665609401278</c:v>
                </c:pt>
                <c:pt idx="92">
                  <c:v>44.198971556130793</c:v>
                </c:pt>
                <c:pt idx="93">
                  <c:v>70.050650213184738</c:v>
                </c:pt>
                <c:pt idx="94">
                  <c:v>111.02280638267747</c:v>
                </c:pt>
                <c:pt idx="95">
                  <c:v>175.95929129325521</c:v>
                </c:pt>
                <c:pt idx="96">
                  <c:v>8.1269908322396139E-2</c:v>
                </c:pt>
                <c:pt idx="97">
                  <c:v>0.12880413162723456</c:v>
                </c:pt>
                <c:pt idx="98">
                  <c:v>0.20414079416194658</c:v>
                </c:pt>
                <c:pt idx="99">
                  <c:v>0.32354136547887868</c:v>
                </c:pt>
                <c:pt idx="100">
                  <c:v>0.51277851911132022</c:v>
                </c:pt>
                <c:pt idx="101">
                  <c:v>0.81269924576385599</c:v>
                </c:pt>
                <c:pt idx="102">
                  <c:v>1.28804149506623</c:v>
                </c:pt>
                <c:pt idx="103">
                  <c:v>2.0414082666992548</c:v>
                </c:pt>
                <c:pt idx="104">
                  <c:v>3.2354141424084708</c:v>
                </c:pt>
                <c:pt idx="105">
                  <c:v>5.127786003812675</c:v>
                </c:pt>
                <c:pt idx="106">
                  <c:v>8.1269934328779296</c:v>
                </c:pt>
                <c:pt idx="107">
                  <c:v>12.880417388760719</c:v>
                </c:pt>
                <c:pt idx="108">
                  <c:v>20.414085917790441</c:v>
                </c:pt>
                <c:pt idx="109">
                  <c:v>32.354146300281549</c:v>
                </c:pt>
                <c:pt idx="110">
                  <c:v>51.277869790520434</c:v>
                </c:pt>
                <c:pt idx="111">
                  <c:v>81.269947331970869</c:v>
                </c:pt>
                <c:pt idx="112">
                  <c:v>4.4846167908475863E-2</c:v>
                </c:pt>
                <c:pt idx="113">
                  <c:v>7.1076390185474722E-2</c:v>
                </c:pt>
                <c:pt idx="114">
                  <c:v>0.11264848848652353</c:v>
                </c:pt>
                <c:pt idx="115">
                  <c:v>0.17853582834182719</c:v>
                </c:pt>
                <c:pt idx="116">
                  <c:v>0.28296022528659165</c:v>
                </c:pt>
                <c:pt idx="117">
                  <c:v>0.44846176877713745</c:v>
                </c:pt>
                <c:pt idx="118">
                  <c:v>0.71076400051636413</c:v>
                </c:pt>
                <c:pt idx="119">
                  <c:v>1.1264850642499931</c:v>
                </c:pt>
                <c:pt idx="120">
                  <c:v>1.7853585524954085</c:v>
                </c:pt>
                <c:pt idx="121">
                  <c:v>2.8296027013278113</c:v>
                </c:pt>
                <c:pt idx="122">
                  <c:v>4.4846182259256482</c:v>
                </c:pt>
                <c:pt idx="123">
                  <c:v>7.1076413505493239</c:v>
                </c:pt>
                <c:pt idx="124">
                  <c:v>11.264852436347507</c:v>
                </c:pt>
                <c:pt idx="125">
                  <c:v>17.853588215725452</c:v>
                </c:pt>
                <c:pt idx="126">
                  <c:v>28.296032394820845</c:v>
                </c:pt>
                <c:pt idx="127">
                  <c:v>44.846189434646796</c:v>
                </c:pt>
                <c:pt idx="128">
                  <c:v>2.7980479716433092E-2</c:v>
                </c:pt>
                <c:pt idx="129">
                  <c:v>4.4346074294702185E-2</c:v>
                </c:pt>
                <c:pt idx="130">
                  <c:v>7.0283792220924693E-2</c:v>
                </c:pt>
                <c:pt idx="131">
                  <c:v>0.11139230744910381</c:v>
                </c:pt>
                <c:pt idx="132">
                  <c:v>0.17654491372254899</c:v>
                </c:pt>
                <c:pt idx="133">
                  <c:v>0.27980485312531722</c:v>
                </c:pt>
                <c:pt idx="134">
                  <c:v>0.44346080450410685</c:v>
                </c:pt>
                <c:pt idx="135">
                  <c:v>0.70283803413121948</c:v>
                </c:pt>
                <c:pt idx="136">
                  <c:v>1.1139232423739969</c:v>
                </c:pt>
                <c:pt idx="137">
                  <c:v>1.7654494170304214</c:v>
                </c:pt>
                <c:pt idx="138">
                  <c:v>2.7980488670190899</c:v>
                </c:pt>
                <c:pt idx="139">
                  <c:v>4.4346088844558631</c:v>
                </c:pt>
                <c:pt idx="140">
                  <c:v>7.0283814605319206</c:v>
                </c:pt>
                <c:pt idx="141">
                  <c:v>11.139234102569558</c:v>
                </c:pt>
                <c:pt idx="142">
                  <c:v>17.654497527963393</c:v>
                </c:pt>
                <c:pt idx="143">
                  <c:v>27.980493147069804</c:v>
                </c:pt>
                <c:pt idx="144">
                  <c:v>3.0223254060201096E-2</c:v>
                </c:pt>
                <c:pt idx="145">
                  <c:v>4.7900630267540073E-2</c:v>
                </c:pt>
                <c:pt idx="146">
                  <c:v>7.5917385291272371E-2</c:v>
                </c:pt>
                <c:pt idx="147">
                  <c:v>0.12032094983231285</c:v>
                </c:pt>
                <c:pt idx="148">
                  <c:v>0.19069586875007752</c:v>
                </c:pt>
                <c:pt idx="149">
                  <c:v>0.30223258255511387</c:v>
                </c:pt>
                <c:pt idx="150">
                  <c:v>0.47900637895376957</c:v>
                </c:pt>
                <c:pt idx="151">
                  <c:v>0.75917396733027698</c:v>
                </c:pt>
                <c:pt idx="152">
                  <c:v>1.2032096890190509</c:v>
                </c:pt>
                <c:pt idx="153">
                  <c:v>1.9069589163358818</c:v>
                </c:pt>
                <c:pt idx="154">
                  <c:v>3.022326397638905</c:v>
                </c:pt>
                <c:pt idx="155">
                  <c:v>4.7900645523213843</c:v>
                </c:pt>
                <c:pt idx="156">
                  <c:v>7.5917408174783025</c:v>
                </c:pt>
                <c:pt idx="157">
                  <c:v>12.032099178541575</c:v>
                </c:pt>
                <c:pt idx="158">
                  <c:v>19.069592214493571</c:v>
                </c:pt>
              </c:numCache>
            </c:numRef>
          </c:xVal>
          <c:yVal>
            <c:numRef>
              <c:f>'Raw Data'!$E$3:$E$161</c:f>
              <c:numCache>
                <c:formatCode>General</c:formatCode>
                <c:ptCount val="159"/>
                <c:pt idx="0">
                  <c:v>150759.16</c:v>
                </c:pt>
                <c:pt idx="1">
                  <c:v>173809.92000000001</c:v>
                </c:pt>
                <c:pt idx="2">
                  <c:v>193898.44</c:v>
                </c:pt>
                <c:pt idx="3">
                  <c:v>209885.91</c:v>
                </c:pt>
                <c:pt idx="4">
                  <c:v>221343.88</c:v>
                </c:pt>
                <c:pt idx="5">
                  <c:v>227878.59</c:v>
                </c:pt>
                <c:pt idx="6">
                  <c:v>231018</c:v>
                </c:pt>
                <c:pt idx="7">
                  <c:v>231583.38</c:v>
                </c:pt>
                <c:pt idx="8">
                  <c:v>229760.69</c:v>
                </c:pt>
                <c:pt idx="9">
                  <c:v>229949.77</c:v>
                </c:pt>
                <c:pt idx="10">
                  <c:v>228908.75</c:v>
                </c:pt>
                <c:pt idx="11">
                  <c:v>232347.13</c:v>
                </c:pt>
                <c:pt idx="12">
                  <c:v>237547.09</c:v>
                </c:pt>
                <c:pt idx="13">
                  <c:v>241147.22</c:v>
                </c:pt>
                <c:pt idx="14">
                  <c:v>209020.36</c:v>
                </c:pt>
                <c:pt idx="15">
                  <c:v>82253.937999999995</c:v>
                </c:pt>
                <c:pt idx="16">
                  <c:v>29251.305</c:v>
                </c:pt>
                <c:pt idx="17">
                  <c:v>42269.440999999999</c:v>
                </c:pt>
                <c:pt idx="18">
                  <c:v>59464.343999999997</c:v>
                </c:pt>
                <c:pt idx="19">
                  <c:v>80493.976999999999</c:v>
                </c:pt>
                <c:pt idx="20">
                  <c:v>105296.78</c:v>
                </c:pt>
                <c:pt idx="21">
                  <c:v>132307.78</c:v>
                </c:pt>
                <c:pt idx="22">
                  <c:v>159967.48000000001</c:v>
                </c:pt>
                <c:pt idx="23">
                  <c:v>186300.06</c:v>
                </c:pt>
                <c:pt idx="24">
                  <c:v>209339.64</c:v>
                </c:pt>
                <c:pt idx="25">
                  <c:v>227959.86</c:v>
                </c:pt>
                <c:pt idx="26">
                  <c:v>241659.28</c:v>
                </c:pt>
                <c:pt idx="27">
                  <c:v>250276.16</c:v>
                </c:pt>
                <c:pt idx="28">
                  <c:v>253413.66</c:v>
                </c:pt>
                <c:pt idx="29">
                  <c:v>245300.25</c:v>
                </c:pt>
                <c:pt idx="30">
                  <c:v>202444.86</c:v>
                </c:pt>
                <c:pt idx="31">
                  <c:v>74223.5</c:v>
                </c:pt>
                <c:pt idx="32">
                  <c:v>7940.5883999999996</c:v>
                </c:pt>
                <c:pt idx="33">
                  <c:v>12245.15</c:v>
                </c:pt>
                <c:pt idx="34">
                  <c:v>18582.84</c:v>
                </c:pt>
                <c:pt idx="35">
                  <c:v>27627.875</c:v>
                </c:pt>
                <c:pt idx="36">
                  <c:v>40198.351999999999</c:v>
                </c:pt>
                <c:pt idx="37">
                  <c:v>56805.25</c:v>
                </c:pt>
                <c:pt idx="38">
                  <c:v>77897.531000000003</c:v>
                </c:pt>
                <c:pt idx="39">
                  <c:v>103109.96</c:v>
                </c:pt>
                <c:pt idx="40">
                  <c:v>131415.23000000001</c:v>
                </c:pt>
                <c:pt idx="41">
                  <c:v>160977.10999999999</c:v>
                </c:pt>
                <c:pt idx="42">
                  <c:v>190652.25</c:v>
                </c:pt>
                <c:pt idx="43">
                  <c:v>217492.39</c:v>
                </c:pt>
                <c:pt idx="44">
                  <c:v>239872.03</c:v>
                </c:pt>
                <c:pt idx="45">
                  <c:v>251443.84</c:v>
                </c:pt>
                <c:pt idx="46">
                  <c:v>233573.78</c:v>
                </c:pt>
                <c:pt idx="47">
                  <c:v>130717.29</c:v>
                </c:pt>
                <c:pt idx="48">
                  <c:v>2543.2494999999999</c:v>
                </c:pt>
                <c:pt idx="49">
                  <c:v>4011.7195000000002</c:v>
                </c:pt>
                <c:pt idx="50">
                  <c:v>6276.2885999999999</c:v>
                </c:pt>
                <c:pt idx="51">
                  <c:v>9765.6309000000001</c:v>
                </c:pt>
                <c:pt idx="52">
                  <c:v>14956.022000000001</c:v>
                </c:pt>
                <c:pt idx="53">
                  <c:v>22573.282999999999</c:v>
                </c:pt>
                <c:pt idx="54">
                  <c:v>33403.921999999999</c:v>
                </c:pt>
                <c:pt idx="55">
                  <c:v>48192.281000000003</c:v>
                </c:pt>
                <c:pt idx="56">
                  <c:v>67557.866999999998</c:v>
                </c:pt>
                <c:pt idx="57">
                  <c:v>91556.148000000001</c:v>
                </c:pt>
                <c:pt idx="58">
                  <c:v>119136.96000000001</c:v>
                </c:pt>
                <c:pt idx="59">
                  <c:v>149125.39000000001</c:v>
                </c:pt>
                <c:pt idx="60">
                  <c:v>179007.69</c:v>
                </c:pt>
                <c:pt idx="61">
                  <c:v>203579.73</c:v>
                </c:pt>
                <c:pt idx="62">
                  <c:v>207862.28</c:v>
                </c:pt>
                <c:pt idx="63">
                  <c:v>142843.97</c:v>
                </c:pt>
                <c:pt idx="64">
                  <c:v>2508.4294</c:v>
                </c:pt>
                <c:pt idx="65">
                  <c:v>3930.4695000000002</c:v>
                </c:pt>
                <c:pt idx="66">
                  <c:v>6144.9877999999999</c:v>
                </c:pt>
                <c:pt idx="67">
                  <c:v>9537.6650000000009</c:v>
                </c:pt>
                <c:pt idx="68">
                  <c:v>14589.509</c:v>
                </c:pt>
                <c:pt idx="69">
                  <c:v>22027.205000000002</c:v>
                </c:pt>
                <c:pt idx="70">
                  <c:v>32607.421999999999</c:v>
                </c:pt>
                <c:pt idx="71">
                  <c:v>47047.891000000003</c:v>
                </c:pt>
                <c:pt idx="72">
                  <c:v>65809.960999999996</c:v>
                </c:pt>
                <c:pt idx="73">
                  <c:v>88748.116999999998</c:v>
                </c:pt>
                <c:pt idx="74">
                  <c:v>115562.88</c:v>
                </c:pt>
                <c:pt idx="75">
                  <c:v>144392.41</c:v>
                </c:pt>
                <c:pt idx="76">
                  <c:v>172693.16</c:v>
                </c:pt>
                <c:pt idx="77">
                  <c:v>196281.55</c:v>
                </c:pt>
                <c:pt idx="78">
                  <c:v>198938.84</c:v>
                </c:pt>
                <c:pt idx="79">
                  <c:v>134370.19</c:v>
                </c:pt>
                <c:pt idx="80">
                  <c:v>948.67664000000002</c:v>
                </c:pt>
                <c:pt idx="81">
                  <c:v>1498.8928000000001</c:v>
                </c:pt>
                <c:pt idx="82">
                  <c:v>2371.2948999999999</c:v>
                </c:pt>
                <c:pt idx="83">
                  <c:v>3730.4652999999998</c:v>
                </c:pt>
                <c:pt idx="84">
                  <c:v>5851.3168999999998</c:v>
                </c:pt>
                <c:pt idx="85">
                  <c:v>9132.4521000000004</c:v>
                </c:pt>
                <c:pt idx="86">
                  <c:v>14122.553</c:v>
                </c:pt>
                <c:pt idx="87">
                  <c:v>21535.138999999999</c:v>
                </c:pt>
                <c:pt idx="88">
                  <c:v>32296.401999999998</c:v>
                </c:pt>
                <c:pt idx="89">
                  <c:v>47347.012000000002</c:v>
                </c:pt>
                <c:pt idx="90">
                  <c:v>67676.422000000006</c:v>
                </c:pt>
                <c:pt idx="91">
                  <c:v>93652.898000000001</c:v>
                </c:pt>
                <c:pt idx="92">
                  <c:v>125014.76</c:v>
                </c:pt>
                <c:pt idx="93">
                  <c:v>158778.47</c:v>
                </c:pt>
                <c:pt idx="94">
                  <c:v>183174.22</c:v>
                </c:pt>
                <c:pt idx="95">
                  <c:v>152716.34</c:v>
                </c:pt>
                <c:pt idx="96">
                  <c:v>450.57760999999999</c:v>
                </c:pt>
                <c:pt idx="97">
                  <c:v>709.64850000000001</c:v>
                </c:pt>
                <c:pt idx="98">
                  <c:v>1116.4744000000001</c:v>
                </c:pt>
                <c:pt idx="99">
                  <c:v>1771.95</c:v>
                </c:pt>
                <c:pt idx="100">
                  <c:v>2797.8939999999998</c:v>
                </c:pt>
                <c:pt idx="101">
                  <c:v>4406.5991000000004</c:v>
                </c:pt>
                <c:pt idx="102">
                  <c:v>6930.3315000000002</c:v>
                </c:pt>
                <c:pt idx="103">
                  <c:v>10826.644</c:v>
                </c:pt>
                <c:pt idx="104">
                  <c:v>16755.044999999998</c:v>
                </c:pt>
                <c:pt idx="105">
                  <c:v>25557.268</c:v>
                </c:pt>
                <c:pt idx="106">
                  <c:v>38367.527000000002</c:v>
                </c:pt>
                <c:pt idx="107">
                  <c:v>56249.671999999999</c:v>
                </c:pt>
                <c:pt idx="108">
                  <c:v>80308.016000000003</c:v>
                </c:pt>
                <c:pt idx="109">
                  <c:v>110270.66</c:v>
                </c:pt>
                <c:pt idx="110">
                  <c:v>139638.06</c:v>
                </c:pt>
                <c:pt idx="111">
                  <c:v>133237.54999999999</c:v>
                </c:pt>
                <c:pt idx="112">
                  <c:v>246.27608000000001</c:v>
                </c:pt>
                <c:pt idx="113">
                  <c:v>383.88378999999998</c:v>
                </c:pt>
                <c:pt idx="114">
                  <c:v>595.79956000000004</c:v>
                </c:pt>
                <c:pt idx="115">
                  <c:v>942.98815999999999</c:v>
                </c:pt>
                <c:pt idx="116">
                  <c:v>1501.8525</c:v>
                </c:pt>
                <c:pt idx="117">
                  <c:v>2369.0329999999999</c:v>
                </c:pt>
                <c:pt idx="118">
                  <c:v>3754.4697000000001</c:v>
                </c:pt>
                <c:pt idx="119">
                  <c:v>5908.2992999999997</c:v>
                </c:pt>
                <c:pt idx="120">
                  <c:v>9285.0468999999994</c:v>
                </c:pt>
                <c:pt idx="121">
                  <c:v>14465.103999999999</c:v>
                </c:pt>
                <c:pt idx="122">
                  <c:v>22343.401999999998</c:v>
                </c:pt>
                <c:pt idx="123">
                  <c:v>33946.688000000002</c:v>
                </c:pt>
                <c:pt idx="124">
                  <c:v>50574.152000000002</c:v>
                </c:pt>
                <c:pt idx="125">
                  <c:v>72997.031000000003</c:v>
                </c:pt>
                <c:pt idx="126">
                  <c:v>98316.898000000001</c:v>
                </c:pt>
                <c:pt idx="127">
                  <c:v>102848.87</c:v>
                </c:pt>
                <c:pt idx="128">
                  <c:v>155.96365</c:v>
                </c:pt>
                <c:pt idx="129">
                  <c:v>230.76324</c:v>
                </c:pt>
                <c:pt idx="130">
                  <c:v>360.25112999999999</c:v>
                </c:pt>
                <c:pt idx="131">
                  <c:v>559.14342999999997</c:v>
                </c:pt>
                <c:pt idx="132">
                  <c:v>883.58007999999995</c:v>
                </c:pt>
                <c:pt idx="133">
                  <c:v>1388.9943000000001</c:v>
                </c:pt>
                <c:pt idx="134">
                  <c:v>2206.7527</c:v>
                </c:pt>
                <c:pt idx="135">
                  <c:v>3486.364</c:v>
                </c:pt>
                <c:pt idx="136">
                  <c:v>5496.6190999999999</c:v>
                </c:pt>
                <c:pt idx="137">
                  <c:v>8643.7978999999996</c:v>
                </c:pt>
                <c:pt idx="138">
                  <c:v>13487.700999999999</c:v>
                </c:pt>
                <c:pt idx="139">
                  <c:v>20834.062999999998</c:v>
                </c:pt>
                <c:pt idx="140">
                  <c:v>31829.903999999999</c:v>
                </c:pt>
                <c:pt idx="141">
                  <c:v>47401.144999999997</c:v>
                </c:pt>
                <c:pt idx="142">
                  <c:v>66710.891000000003</c:v>
                </c:pt>
                <c:pt idx="143">
                  <c:v>74623.601999999999</c:v>
                </c:pt>
                <c:pt idx="144">
                  <c:v>177.41569999999999</c:v>
                </c:pt>
                <c:pt idx="145">
                  <c:v>256.35964999999999</c:v>
                </c:pt>
                <c:pt idx="146">
                  <c:v>375.43002000000001</c:v>
                </c:pt>
                <c:pt idx="147">
                  <c:v>585.72742000000005</c:v>
                </c:pt>
                <c:pt idx="148">
                  <c:v>896.82294000000002</c:v>
                </c:pt>
                <c:pt idx="149">
                  <c:v>1396.5007000000001</c:v>
                </c:pt>
                <c:pt idx="150">
                  <c:v>2189.1747999999998</c:v>
                </c:pt>
                <c:pt idx="151">
                  <c:v>3431.8928000000001</c:v>
                </c:pt>
                <c:pt idx="152">
                  <c:v>5367.9087</c:v>
                </c:pt>
                <c:pt idx="153">
                  <c:v>8410.7880999999998</c:v>
                </c:pt>
                <c:pt idx="154">
                  <c:v>13101.348</c:v>
                </c:pt>
                <c:pt idx="155">
                  <c:v>20233.603999999999</c:v>
                </c:pt>
                <c:pt idx="156">
                  <c:v>30704.848000000002</c:v>
                </c:pt>
                <c:pt idx="157">
                  <c:v>44271.226999999999</c:v>
                </c:pt>
                <c:pt idx="158">
                  <c:v>51742.949000000001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'Raw Data'!$F$1</c:f>
              <c:strCache>
                <c:ptCount val="1"/>
                <c:pt idx="0">
                  <c:v>tan(δ)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20000"/>
                  <a:lumOff val="8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Data'!$I$3:$I$161</c:f>
              <c:numCache>
                <c:formatCode>General</c:formatCode>
                <c:ptCount val="159"/>
                <c:pt idx="0">
                  <c:v>120.1935130884996</c:v>
                </c:pt>
                <c:pt idx="1">
                  <c:v>190.4938912835529</c:v>
                </c:pt>
                <c:pt idx="2">
                  <c:v>301.91247561969936</c:v>
                </c:pt>
                <c:pt idx="3">
                  <c:v>478.49904286947628</c:v>
                </c:pt>
                <c:pt idx="4">
                  <c:v>758.36989262756856</c:v>
                </c:pt>
                <c:pt idx="5">
                  <c:v>1201.9353712721374</c:v>
                </c:pt>
                <c:pt idx="6">
                  <c:v>1904.9391772613851</c:v>
                </c:pt>
                <c:pt idx="7">
                  <c:v>3019.1252369712765</c:v>
                </c:pt>
                <c:pt idx="8">
                  <c:v>4784.9911498561869</c:v>
                </c:pt>
                <c:pt idx="9">
                  <c:v>7583.7001282113933</c:v>
                </c:pt>
                <c:pt idx="10">
                  <c:v>12019.355155044224</c:v>
                </c:pt>
                <c:pt idx="11">
                  <c:v>19049.395378420973</c:v>
                </c:pt>
                <c:pt idx="12">
                  <c:v>30191.257177455595</c:v>
                </c:pt>
                <c:pt idx="13">
                  <c:v>47849.91871017612</c:v>
                </c:pt>
                <c:pt idx="14">
                  <c:v>75837.015705342434</c:v>
                </c:pt>
                <c:pt idx="15">
                  <c:v>120193.57078141357</c:v>
                </c:pt>
                <c:pt idx="16">
                  <c:v>6.1089028818781062</c:v>
                </c:pt>
                <c:pt idx="17">
                  <c:v>9.6819591302354358</c:v>
                </c:pt>
                <c:pt idx="18">
                  <c:v>15.344871324545776</c:v>
                </c:pt>
                <c:pt idx="19">
                  <c:v>24.319982891330838</c:v>
                </c:pt>
                <c:pt idx="20">
                  <c:v>38.544576188491668</c:v>
                </c:pt>
                <c:pt idx="21">
                  <c:v>61.08904103659269</c:v>
                </c:pt>
                <c:pt idx="22">
                  <c:v>96.81960474194716</c:v>
                </c:pt>
                <c:pt idx="23">
                  <c:v>153.44873768108101</c:v>
                </c:pt>
                <c:pt idx="24">
                  <c:v>243.19986556674326</c:v>
                </c:pt>
                <c:pt idx="25">
                  <c:v>385.44582297397488</c:v>
                </c:pt>
                <c:pt idx="26">
                  <c:v>610.89048367279668</c:v>
                </c:pt>
                <c:pt idx="27">
                  <c:v>968.196230686646</c:v>
                </c:pt>
                <c:pt idx="28">
                  <c:v>1534.4876211670426</c:v>
                </c:pt>
                <c:pt idx="29">
                  <c:v>2431.9990222017814</c:v>
                </c:pt>
                <c:pt idx="30">
                  <c:v>3854.4589628084468</c:v>
                </c:pt>
                <c:pt idx="31">
                  <c:v>6108.9058141528967</c:v>
                </c:pt>
                <c:pt idx="32">
                  <c:v>1.444861967548579</c:v>
                </c:pt>
                <c:pt idx="33">
                  <c:v>2.2899520239771971</c:v>
                </c:pt>
                <c:pt idx="34">
                  <c:v>3.6293294233786728</c:v>
                </c:pt>
                <c:pt idx="35">
                  <c:v>5.7520996831288622</c:v>
                </c:pt>
                <c:pt idx="36">
                  <c:v>9.116463834322488</c:v>
                </c:pt>
                <c:pt idx="37">
                  <c:v>14.44862256521111</c:v>
                </c:pt>
                <c:pt idx="38">
                  <c:v>22.899523418469826</c:v>
                </c:pt>
                <c:pt idx="39">
                  <c:v>36.293300013237371</c:v>
                </c:pt>
                <c:pt idx="40">
                  <c:v>57.521005500464589</c:v>
                </c:pt>
                <c:pt idx="41">
                  <c:v>91.164652791851495</c:v>
                </c:pt>
                <c:pt idx="42">
                  <c:v>144.48624299046304</c:v>
                </c:pt>
                <c:pt idx="43">
                  <c:v>228.99527753057808</c:v>
                </c:pt>
                <c:pt idx="44">
                  <c:v>362.93305792688011</c:v>
                </c:pt>
                <c:pt idx="45">
                  <c:v>575.21014169640557</c:v>
                </c:pt>
                <c:pt idx="46">
                  <c:v>911.64670130203433</c:v>
                </c:pt>
                <c:pt idx="47">
                  <c:v>1444.8626610826564</c:v>
                </c:pt>
                <c:pt idx="48">
                  <c:v>0.49999976000000002</c:v>
                </c:pt>
                <c:pt idx="49">
                  <c:v>0.79244625999999996</c:v>
                </c:pt>
                <c:pt idx="50">
                  <c:v>1.2559427000000001</c:v>
                </c:pt>
                <c:pt idx="51">
                  <c:v>1.9905351</c:v>
                </c:pt>
                <c:pt idx="52">
                  <c:v>3.1547855999999999</c:v>
                </c:pt>
                <c:pt idx="53">
                  <c:v>4.9999985999999996</c:v>
                </c:pt>
                <c:pt idx="54">
                  <c:v>7.9244637000000004</c:v>
                </c:pt>
                <c:pt idx="55">
                  <c:v>12.559429</c:v>
                </c:pt>
                <c:pt idx="56">
                  <c:v>19.905353999999999</c:v>
                </c:pt>
                <c:pt idx="57">
                  <c:v>31.547861000000001</c:v>
                </c:pt>
                <c:pt idx="58">
                  <c:v>49.999991999999999</c:v>
                </c:pt>
                <c:pt idx="59">
                  <c:v>79.244652000000002</c:v>
                </c:pt>
                <c:pt idx="60">
                  <c:v>125.59430999999999</c:v>
                </c:pt>
                <c:pt idx="61">
                  <c:v>199.05357000000001</c:v>
                </c:pt>
                <c:pt idx="62">
                  <c:v>315.47867000000002</c:v>
                </c:pt>
                <c:pt idx="63">
                  <c:v>500</c:v>
                </c:pt>
                <c:pt idx="64">
                  <c:v>0.49999976000000002</c:v>
                </c:pt>
                <c:pt idx="65">
                  <c:v>0.79244625999999996</c:v>
                </c:pt>
                <c:pt idx="66">
                  <c:v>1.2559427000000001</c:v>
                </c:pt>
                <c:pt idx="67">
                  <c:v>1.9905351</c:v>
                </c:pt>
                <c:pt idx="68">
                  <c:v>3.1547855999999999</c:v>
                </c:pt>
                <c:pt idx="69">
                  <c:v>4.9999985999999996</c:v>
                </c:pt>
                <c:pt idx="70">
                  <c:v>7.9244637000000004</c:v>
                </c:pt>
                <c:pt idx="71">
                  <c:v>12.559429</c:v>
                </c:pt>
                <c:pt idx="72">
                  <c:v>19.905353999999999</c:v>
                </c:pt>
                <c:pt idx="73">
                  <c:v>31.547861000000001</c:v>
                </c:pt>
                <c:pt idx="74">
                  <c:v>49.999991999999999</c:v>
                </c:pt>
                <c:pt idx="75">
                  <c:v>79.244652000000002</c:v>
                </c:pt>
                <c:pt idx="76">
                  <c:v>125.59430999999999</c:v>
                </c:pt>
                <c:pt idx="77">
                  <c:v>199.05357000000001</c:v>
                </c:pt>
                <c:pt idx="78">
                  <c:v>315.47867000000002</c:v>
                </c:pt>
                <c:pt idx="79">
                  <c:v>500</c:v>
                </c:pt>
                <c:pt idx="80">
                  <c:v>0.1759592068327954</c:v>
                </c:pt>
                <c:pt idx="81">
                  <c:v>0.27887656459518129</c:v>
                </c:pt>
                <c:pt idx="82">
                  <c:v>0.44198957479387491</c:v>
                </c:pt>
                <c:pt idx="83">
                  <c:v>0.70050629098069783</c:v>
                </c:pt>
                <c:pt idx="84">
                  <c:v>1.1102276767163337</c:v>
                </c:pt>
                <c:pt idx="85">
                  <c:v>1.7595924202465365</c:v>
                </c:pt>
                <c:pt idx="86">
                  <c:v>2.7887660330622541</c:v>
                </c:pt>
                <c:pt idx="87">
                  <c:v>4.4198964517759141</c:v>
                </c:pt>
                <c:pt idx="88">
                  <c:v>7.0050639655627256</c:v>
                </c:pt>
                <c:pt idx="89">
                  <c:v>11.102278526756251</c:v>
                </c:pt>
                <c:pt idx="90">
                  <c:v>17.595926313976861</c:v>
                </c:pt>
                <c:pt idx="91">
                  <c:v>27.887665609401278</c:v>
                </c:pt>
                <c:pt idx="92">
                  <c:v>44.198971556130793</c:v>
                </c:pt>
                <c:pt idx="93">
                  <c:v>70.050650213184738</c:v>
                </c:pt>
                <c:pt idx="94">
                  <c:v>111.02280638267747</c:v>
                </c:pt>
                <c:pt idx="95">
                  <c:v>175.95929129325521</c:v>
                </c:pt>
                <c:pt idx="96">
                  <c:v>8.1269908322396139E-2</c:v>
                </c:pt>
                <c:pt idx="97">
                  <c:v>0.12880413162723456</c:v>
                </c:pt>
                <c:pt idx="98">
                  <c:v>0.20414079416194658</c:v>
                </c:pt>
                <c:pt idx="99">
                  <c:v>0.32354136547887868</c:v>
                </c:pt>
                <c:pt idx="100">
                  <c:v>0.51277851911132022</c:v>
                </c:pt>
                <c:pt idx="101">
                  <c:v>0.81269924576385599</c:v>
                </c:pt>
                <c:pt idx="102">
                  <c:v>1.28804149506623</c:v>
                </c:pt>
                <c:pt idx="103">
                  <c:v>2.0414082666992548</c:v>
                </c:pt>
                <c:pt idx="104">
                  <c:v>3.2354141424084708</c:v>
                </c:pt>
                <c:pt idx="105">
                  <c:v>5.127786003812675</c:v>
                </c:pt>
                <c:pt idx="106">
                  <c:v>8.1269934328779296</c:v>
                </c:pt>
                <c:pt idx="107">
                  <c:v>12.880417388760719</c:v>
                </c:pt>
                <c:pt idx="108">
                  <c:v>20.414085917790441</c:v>
                </c:pt>
                <c:pt idx="109">
                  <c:v>32.354146300281549</c:v>
                </c:pt>
                <c:pt idx="110">
                  <c:v>51.277869790520434</c:v>
                </c:pt>
                <c:pt idx="111">
                  <c:v>81.269947331970869</c:v>
                </c:pt>
                <c:pt idx="112">
                  <c:v>4.4846167908475863E-2</c:v>
                </c:pt>
                <c:pt idx="113">
                  <c:v>7.1076390185474722E-2</c:v>
                </c:pt>
                <c:pt idx="114">
                  <c:v>0.11264848848652353</c:v>
                </c:pt>
                <c:pt idx="115">
                  <c:v>0.17853582834182719</c:v>
                </c:pt>
                <c:pt idx="116">
                  <c:v>0.28296022528659165</c:v>
                </c:pt>
                <c:pt idx="117">
                  <c:v>0.44846176877713745</c:v>
                </c:pt>
                <c:pt idx="118">
                  <c:v>0.71076400051636413</c:v>
                </c:pt>
                <c:pt idx="119">
                  <c:v>1.1264850642499931</c:v>
                </c:pt>
                <c:pt idx="120">
                  <c:v>1.7853585524954085</c:v>
                </c:pt>
                <c:pt idx="121">
                  <c:v>2.8296027013278113</c:v>
                </c:pt>
                <c:pt idx="122">
                  <c:v>4.4846182259256482</c:v>
                </c:pt>
                <c:pt idx="123">
                  <c:v>7.1076413505493239</c:v>
                </c:pt>
                <c:pt idx="124">
                  <c:v>11.264852436347507</c:v>
                </c:pt>
                <c:pt idx="125">
                  <c:v>17.853588215725452</c:v>
                </c:pt>
                <c:pt idx="126">
                  <c:v>28.296032394820845</c:v>
                </c:pt>
                <c:pt idx="127">
                  <c:v>44.846189434646796</c:v>
                </c:pt>
                <c:pt idx="128">
                  <c:v>2.7980479716433092E-2</c:v>
                </c:pt>
                <c:pt idx="129">
                  <c:v>4.4346074294702185E-2</c:v>
                </c:pt>
                <c:pt idx="130">
                  <c:v>7.0283792220924693E-2</c:v>
                </c:pt>
                <c:pt idx="131">
                  <c:v>0.11139230744910381</c:v>
                </c:pt>
                <c:pt idx="132">
                  <c:v>0.17654491372254899</c:v>
                </c:pt>
                <c:pt idx="133">
                  <c:v>0.27980485312531722</c:v>
                </c:pt>
                <c:pt idx="134">
                  <c:v>0.44346080450410685</c:v>
                </c:pt>
                <c:pt idx="135">
                  <c:v>0.70283803413121948</c:v>
                </c:pt>
                <c:pt idx="136">
                  <c:v>1.1139232423739969</c:v>
                </c:pt>
                <c:pt idx="137">
                  <c:v>1.7654494170304214</c:v>
                </c:pt>
                <c:pt idx="138">
                  <c:v>2.7980488670190899</c:v>
                </c:pt>
                <c:pt idx="139">
                  <c:v>4.4346088844558631</c:v>
                </c:pt>
                <c:pt idx="140">
                  <c:v>7.0283814605319206</c:v>
                </c:pt>
                <c:pt idx="141">
                  <c:v>11.139234102569558</c:v>
                </c:pt>
                <c:pt idx="142">
                  <c:v>17.654497527963393</c:v>
                </c:pt>
                <c:pt idx="143">
                  <c:v>27.980493147069804</c:v>
                </c:pt>
                <c:pt idx="144">
                  <c:v>3.0223254060201096E-2</c:v>
                </c:pt>
                <c:pt idx="145">
                  <c:v>4.7900630267540073E-2</c:v>
                </c:pt>
                <c:pt idx="146">
                  <c:v>7.5917385291272371E-2</c:v>
                </c:pt>
                <c:pt idx="147">
                  <c:v>0.12032094983231285</c:v>
                </c:pt>
                <c:pt idx="148">
                  <c:v>0.19069586875007752</c:v>
                </c:pt>
                <c:pt idx="149">
                  <c:v>0.30223258255511387</c:v>
                </c:pt>
                <c:pt idx="150">
                  <c:v>0.47900637895376957</c:v>
                </c:pt>
                <c:pt idx="151">
                  <c:v>0.75917396733027698</c:v>
                </c:pt>
                <c:pt idx="152">
                  <c:v>1.2032096890190509</c:v>
                </c:pt>
                <c:pt idx="153">
                  <c:v>1.9069589163358818</c:v>
                </c:pt>
                <c:pt idx="154">
                  <c:v>3.022326397638905</c:v>
                </c:pt>
                <c:pt idx="155">
                  <c:v>4.7900645523213843</c:v>
                </c:pt>
                <c:pt idx="156">
                  <c:v>7.5917408174783025</c:v>
                </c:pt>
                <c:pt idx="157">
                  <c:v>12.032099178541575</c:v>
                </c:pt>
                <c:pt idx="158">
                  <c:v>19.069592214493571</c:v>
                </c:pt>
              </c:numCache>
            </c:numRef>
          </c:xVal>
          <c:yVal>
            <c:numRef>
              <c:f>'Raw Data'!$F$3:$F$161</c:f>
              <c:numCache>
                <c:formatCode>General</c:formatCode>
                <c:ptCount val="159"/>
                <c:pt idx="0">
                  <c:v>1.0698996000000001</c:v>
                </c:pt>
                <c:pt idx="1">
                  <c:v>0.90369058000000002</c:v>
                </c:pt>
                <c:pt idx="2">
                  <c:v>0.77466922999999999</c:v>
                </c:pt>
                <c:pt idx="3">
                  <c:v>0.66619390000000001</c:v>
                </c:pt>
                <c:pt idx="4">
                  <c:v>0.57647722999999995</c:v>
                </c:pt>
                <c:pt idx="5">
                  <c:v>0.50011671000000002</c:v>
                </c:pt>
                <c:pt idx="6">
                  <c:v>0.43817331999999998</c:v>
                </c:pt>
                <c:pt idx="7">
                  <c:v>0.38676782999999998</c:v>
                </c:pt>
                <c:pt idx="8">
                  <c:v>0.34355348000000002</c:v>
                </c:pt>
                <c:pt idx="9">
                  <c:v>0.31169849999999999</c:v>
                </c:pt>
                <c:pt idx="10">
                  <c:v>0.28574979</c:v>
                </c:pt>
                <c:pt idx="11">
                  <c:v>0.26849424999999999</c:v>
                </c:pt>
                <c:pt idx="12">
                  <c:v>0.25584741999999999</c:v>
                </c:pt>
                <c:pt idx="13">
                  <c:v>0.24362537000000001</c:v>
                </c:pt>
                <c:pt idx="14">
                  <c:v>0.20158488999999999</c:v>
                </c:pt>
                <c:pt idx="15">
                  <c:v>8.8058530999999995E-2</c:v>
                </c:pt>
                <c:pt idx="16">
                  <c:v>3.6440872999999998</c:v>
                </c:pt>
                <c:pt idx="17">
                  <c:v>2.9027810000000001</c:v>
                </c:pt>
                <c:pt idx="18">
                  <c:v>2.3505346999999999</c:v>
                </c:pt>
                <c:pt idx="19">
                  <c:v>1.9182691999999999</c:v>
                </c:pt>
                <c:pt idx="20">
                  <c:v>1.5821533000000001</c:v>
                </c:pt>
                <c:pt idx="21">
                  <c:v>1.3182940000000001</c:v>
                </c:pt>
                <c:pt idx="22">
                  <c:v>1.1105433</c:v>
                </c:pt>
                <c:pt idx="23">
                  <c:v>0.94058496000000003</c:v>
                </c:pt>
                <c:pt idx="24">
                  <c:v>0.80276846999999996</c:v>
                </c:pt>
                <c:pt idx="25">
                  <c:v>0.69046222999999995</c:v>
                </c:pt>
                <c:pt idx="26">
                  <c:v>0.59482639999999998</c:v>
                </c:pt>
                <c:pt idx="27">
                  <c:v>0.51663177999999998</c:v>
                </c:pt>
                <c:pt idx="28">
                  <c:v>0.44855630000000002</c:v>
                </c:pt>
                <c:pt idx="29">
                  <c:v>0.38076504999999999</c:v>
                </c:pt>
                <c:pt idx="30">
                  <c:v>0.28401410999999999</c:v>
                </c:pt>
                <c:pt idx="31">
                  <c:v>0.1106746</c:v>
                </c:pt>
                <c:pt idx="32">
                  <c:v>8.8208532000000002</c:v>
                </c:pt>
                <c:pt idx="33">
                  <c:v>6.6767177999999996</c:v>
                </c:pt>
                <c:pt idx="34">
                  <c:v>5.1594825000000002</c:v>
                </c:pt>
                <c:pt idx="35">
                  <c:v>4.0432153</c:v>
                </c:pt>
                <c:pt idx="36">
                  <c:v>3.1849802</c:v>
                </c:pt>
                <c:pt idx="37">
                  <c:v>2.5571975999999998</c:v>
                </c:pt>
                <c:pt idx="38">
                  <c:v>2.0790831999999999</c:v>
                </c:pt>
                <c:pt idx="39">
                  <c:v>1.7099011</c:v>
                </c:pt>
                <c:pt idx="40">
                  <c:v>1.4240793</c:v>
                </c:pt>
                <c:pt idx="41">
                  <c:v>1.1933202999999999</c:v>
                </c:pt>
                <c:pt idx="42">
                  <c:v>1.0125721000000001</c:v>
                </c:pt>
                <c:pt idx="43">
                  <c:v>0.86209201999999996</c:v>
                </c:pt>
                <c:pt idx="44">
                  <c:v>0.73677093000000005</c:v>
                </c:pt>
                <c:pt idx="45">
                  <c:v>0.61859262000000004</c:v>
                </c:pt>
                <c:pt idx="46">
                  <c:v>0.47860872999999998</c:v>
                </c:pt>
                <c:pt idx="47">
                  <c:v>0.26107785</c:v>
                </c:pt>
                <c:pt idx="48">
                  <c:v>17.063956999999998</c:v>
                </c:pt>
                <c:pt idx="49">
                  <c:v>13.396062000000001</c:v>
                </c:pt>
                <c:pt idx="50">
                  <c:v>10.235725</c:v>
                </c:pt>
                <c:pt idx="51">
                  <c:v>7.7951573999999999</c:v>
                </c:pt>
                <c:pt idx="52">
                  <c:v>5.9889770000000002</c:v>
                </c:pt>
                <c:pt idx="53">
                  <c:v>4.6093539999999997</c:v>
                </c:pt>
                <c:pt idx="54">
                  <c:v>3.6048860999999999</c:v>
                </c:pt>
                <c:pt idx="55">
                  <c:v>2.8655523999999999</c:v>
                </c:pt>
                <c:pt idx="56">
                  <c:v>2.3076327000000001</c:v>
                </c:pt>
                <c:pt idx="57">
                  <c:v>1.8808176999999999</c:v>
                </c:pt>
                <c:pt idx="58">
                  <c:v>1.5492319999999999</c:v>
                </c:pt>
                <c:pt idx="59">
                  <c:v>1.2887653999999999</c:v>
                </c:pt>
                <c:pt idx="60">
                  <c:v>1.0770545</c:v>
                </c:pt>
                <c:pt idx="61">
                  <c:v>0.88932001999999999</c:v>
                </c:pt>
                <c:pt idx="62">
                  <c:v>0.68882423999999998</c:v>
                </c:pt>
                <c:pt idx="63">
                  <c:v>0.41836253000000001</c:v>
                </c:pt>
                <c:pt idx="64">
                  <c:v>17.925996999999999</c:v>
                </c:pt>
                <c:pt idx="65">
                  <c:v>14.116059</c:v>
                </c:pt>
                <c:pt idx="66">
                  <c:v>11.063236</c:v>
                </c:pt>
                <c:pt idx="67">
                  <c:v>8.2267609000000004</c:v>
                </c:pt>
                <c:pt idx="68">
                  <c:v>6.1717557999999997</c:v>
                </c:pt>
                <c:pt idx="69">
                  <c:v>4.7369108000000004</c:v>
                </c:pt>
                <c:pt idx="70">
                  <c:v>3.6804318</c:v>
                </c:pt>
                <c:pt idx="71">
                  <c:v>2.8970239000000002</c:v>
                </c:pt>
                <c:pt idx="72">
                  <c:v>2.3181086</c:v>
                </c:pt>
                <c:pt idx="73">
                  <c:v>1.8792142000000001</c:v>
                </c:pt>
                <c:pt idx="74">
                  <c:v>1.5443335</c:v>
                </c:pt>
                <c:pt idx="75">
                  <c:v>1.2844306000000001</c:v>
                </c:pt>
                <c:pt idx="76">
                  <c:v>1.0689687000000001</c:v>
                </c:pt>
                <c:pt idx="77">
                  <c:v>0.88230741000000001</c:v>
                </c:pt>
                <c:pt idx="78">
                  <c:v>0.68032181000000003</c:v>
                </c:pt>
                <c:pt idx="79">
                  <c:v>0.40911462999999998</c:v>
                </c:pt>
                <c:pt idx="80">
                  <c:v>20.86138</c:v>
                </c:pt>
                <c:pt idx="81">
                  <c:v>23.226382999999998</c:v>
                </c:pt>
                <c:pt idx="82">
                  <c:v>20.120723999999999</c:v>
                </c:pt>
                <c:pt idx="83">
                  <c:v>17.541857</c:v>
                </c:pt>
                <c:pt idx="84">
                  <c:v>13.177512999999999</c:v>
                </c:pt>
                <c:pt idx="85">
                  <c:v>9.8718605000000004</c:v>
                </c:pt>
                <c:pt idx="86">
                  <c:v>7.3958430000000002</c:v>
                </c:pt>
                <c:pt idx="87">
                  <c:v>5.6333184000000003</c:v>
                </c:pt>
                <c:pt idx="88">
                  <c:v>4.3456897999999997</c:v>
                </c:pt>
                <c:pt idx="89">
                  <c:v>3.4089521999999999</c:v>
                </c:pt>
                <c:pt idx="90">
                  <c:v>2.7075353</c:v>
                </c:pt>
                <c:pt idx="91">
                  <c:v>2.1762513999999999</c:v>
                </c:pt>
                <c:pt idx="92">
                  <c:v>1.7705234000000001</c:v>
                </c:pt>
                <c:pt idx="93">
                  <c:v>1.4260458</c:v>
                </c:pt>
                <c:pt idx="94">
                  <c:v>1.0857848999999999</c:v>
                </c:pt>
                <c:pt idx="95">
                  <c:v>0.68923712000000004</c:v>
                </c:pt>
                <c:pt idx="96">
                  <c:v>14.361964</c:v>
                </c:pt>
                <c:pt idx="97">
                  <c:v>19.494602</c:v>
                </c:pt>
                <c:pt idx="98">
                  <c:v>21.793678</c:v>
                </c:pt>
                <c:pt idx="99">
                  <c:v>22.149927000000002</c:v>
                </c:pt>
                <c:pt idx="100">
                  <c:v>20.112269999999999</c:v>
                </c:pt>
                <c:pt idx="101">
                  <c:v>17.223559999999999</c:v>
                </c:pt>
                <c:pt idx="102">
                  <c:v>13.447240000000001</c:v>
                </c:pt>
                <c:pt idx="103">
                  <c:v>9.9562807000000006</c:v>
                </c:pt>
                <c:pt idx="104">
                  <c:v>7.4678649999999998</c:v>
                </c:pt>
                <c:pt idx="105">
                  <c:v>5.7080526000000003</c:v>
                </c:pt>
                <c:pt idx="106">
                  <c:v>4.3634133000000004</c:v>
                </c:pt>
                <c:pt idx="107">
                  <c:v>3.3875929999999999</c:v>
                </c:pt>
                <c:pt idx="108">
                  <c:v>2.6812350999999999</c:v>
                </c:pt>
                <c:pt idx="109">
                  <c:v>2.0981842999999998</c:v>
                </c:pt>
                <c:pt idx="110">
                  <c:v>1.5546149</c:v>
                </c:pt>
                <c:pt idx="111">
                  <c:v>0.98425496000000001</c:v>
                </c:pt>
                <c:pt idx="112">
                  <c:v>10.064310000000001</c:v>
                </c:pt>
                <c:pt idx="113">
                  <c:v>12.247138</c:v>
                </c:pt>
                <c:pt idx="114">
                  <c:v>16.621341999999999</c:v>
                </c:pt>
                <c:pt idx="115">
                  <c:v>23.747430999999999</c:v>
                </c:pt>
                <c:pt idx="116">
                  <c:v>24.439207</c:v>
                </c:pt>
                <c:pt idx="117">
                  <c:v>22.903286000000001</c:v>
                </c:pt>
                <c:pt idx="118">
                  <c:v>20.180197</c:v>
                </c:pt>
                <c:pt idx="119">
                  <c:v>15.453825999999999</c:v>
                </c:pt>
                <c:pt idx="120">
                  <c:v>11.971943</c:v>
                </c:pt>
                <c:pt idx="121">
                  <c:v>8.8368053</c:v>
                </c:pt>
                <c:pt idx="122">
                  <c:v>6.6325177999999996</c:v>
                </c:pt>
                <c:pt idx="123">
                  <c:v>5.0706382000000003</c:v>
                </c:pt>
                <c:pt idx="124">
                  <c:v>3.8749471</c:v>
                </c:pt>
                <c:pt idx="125">
                  <c:v>2.9360917</c:v>
                </c:pt>
                <c:pt idx="126">
                  <c:v>2.0987247999999998</c:v>
                </c:pt>
                <c:pt idx="127">
                  <c:v>1.2913861</c:v>
                </c:pt>
                <c:pt idx="128">
                  <c:v>6.5244793999999997</c:v>
                </c:pt>
                <c:pt idx="129">
                  <c:v>9.6485424000000002</c:v>
                </c:pt>
                <c:pt idx="130">
                  <c:v>11.899262999999999</c:v>
                </c:pt>
                <c:pt idx="131">
                  <c:v>11.682124</c:v>
                </c:pt>
                <c:pt idx="132">
                  <c:v>18.426371</c:v>
                </c:pt>
                <c:pt idx="133">
                  <c:v>21.278357</c:v>
                </c:pt>
                <c:pt idx="134">
                  <c:v>22.632259000000001</c:v>
                </c:pt>
                <c:pt idx="135">
                  <c:v>20.19031</c:v>
                </c:pt>
                <c:pt idx="136">
                  <c:v>16.850904</c:v>
                </c:pt>
                <c:pt idx="137">
                  <c:v>12.874154000000001</c:v>
                </c:pt>
                <c:pt idx="138">
                  <c:v>9.6503391000000001</c:v>
                </c:pt>
                <c:pt idx="139">
                  <c:v>7.3095846</c:v>
                </c:pt>
                <c:pt idx="140">
                  <c:v>5.4562024999999998</c:v>
                </c:pt>
                <c:pt idx="141">
                  <c:v>4.0319323999999996</c:v>
                </c:pt>
                <c:pt idx="142">
                  <c:v>2.7641865999999999</c:v>
                </c:pt>
                <c:pt idx="143">
                  <c:v>1.6296617</c:v>
                </c:pt>
                <c:pt idx="144">
                  <c:v>3.2063478999999999</c:v>
                </c:pt>
                <c:pt idx="145">
                  <c:v>4.2221127000000003</c:v>
                </c:pt>
                <c:pt idx="146">
                  <c:v>5.5232419999999998</c:v>
                </c:pt>
                <c:pt idx="147">
                  <c:v>7.9143324000000002</c:v>
                </c:pt>
                <c:pt idx="148">
                  <c:v>9.9153670999999992</c:v>
                </c:pt>
                <c:pt idx="149">
                  <c:v>11.722618000000001</c:v>
                </c:pt>
                <c:pt idx="150">
                  <c:v>13.051377</c:v>
                </c:pt>
                <c:pt idx="151">
                  <c:v>13.301228</c:v>
                </c:pt>
                <c:pt idx="152">
                  <c:v>12.416499999999999</c:v>
                </c:pt>
                <c:pt idx="153">
                  <c:v>10.710584000000001</c:v>
                </c:pt>
                <c:pt idx="154">
                  <c:v>8.6025877000000008</c:v>
                </c:pt>
                <c:pt idx="155">
                  <c:v>6.8438492000000002</c:v>
                </c:pt>
                <c:pt idx="156">
                  <c:v>5.0199455999999998</c:v>
                </c:pt>
                <c:pt idx="157">
                  <c:v>3.3817162999999999</c:v>
                </c:pt>
                <c:pt idx="158">
                  <c:v>1.9283153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'Raw Data'!$J$1</c:f>
              <c:strCache>
                <c:ptCount val="1"/>
                <c:pt idx="0">
                  <c:v>η*/aT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Data'!$I$3:$I$161</c:f>
              <c:numCache>
                <c:formatCode>General</c:formatCode>
                <c:ptCount val="159"/>
                <c:pt idx="0">
                  <c:v>120.1935130884996</c:v>
                </c:pt>
                <c:pt idx="1">
                  <c:v>190.4938912835529</c:v>
                </c:pt>
                <c:pt idx="2">
                  <c:v>301.91247561969936</c:v>
                </c:pt>
                <c:pt idx="3">
                  <c:v>478.49904286947628</c:v>
                </c:pt>
                <c:pt idx="4">
                  <c:v>758.36989262756856</c:v>
                </c:pt>
                <c:pt idx="5">
                  <c:v>1201.9353712721374</c:v>
                </c:pt>
                <c:pt idx="6">
                  <c:v>1904.9391772613851</c:v>
                </c:pt>
                <c:pt idx="7">
                  <c:v>3019.1252369712765</c:v>
                </c:pt>
                <c:pt idx="8">
                  <c:v>4784.9911498561869</c:v>
                </c:pt>
                <c:pt idx="9">
                  <c:v>7583.7001282113933</c:v>
                </c:pt>
                <c:pt idx="10">
                  <c:v>12019.355155044224</c:v>
                </c:pt>
                <c:pt idx="11">
                  <c:v>19049.395378420973</c:v>
                </c:pt>
                <c:pt idx="12">
                  <c:v>30191.257177455595</c:v>
                </c:pt>
                <c:pt idx="13">
                  <c:v>47849.91871017612</c:v>
                </c:pt>
                <c:pt idx="14">
                  <c:v>75837.015705342434</c:v>
                </c:pt>
                <c:pt idx="15">
                  <c:v>120193.57078141357</c:v>
                </c:pt>
                <c:pt idx="16">
                  <c:v>6.1089028818781062</c:v>
                </c:pt>
                <c:pt idx="17">
                  <c:v>9.6819591302354358</c:v>
                </c:pt>
                <c:pt idx="18">
                  <c:v>15.344871324545776</c:v>
                </c:pt>
                <c:pt idx="19">
                  <c:v>24.319982891330838</c:v>
                </c:pt>
                <c:pt idx="20">
                  <c:v>38.544576188491668</c:v>
                </c:pt>
                <c:pt idx="21">
                  <c:v>61.08904103659269</c:v>
                </c:pt>
                <c:pt idx="22">
                  <c:v>96.81960474194716</c:v>
                </c:pt>
                <c:pt idx="23">
                  <c:v>153.44873768108101</c:v>
                </c:pt>
                <c:pt idx="24">
                  <c:v>243.19986556674326</c:v>
                </c:pt>
                <c:pt idx="25">
                  <c:v>385.44582297397488</c:v>
                </c:pt>
                <c:pt idx="26">
                  <c:v>610.89048367279668</c:v>
                </c:pt>
                <c:pt idx="27">
                  <c:v>968.196230686646</c:v>
                </c:pt>
                <c:pt idx="28">
                  <c:v>1534.4876211670426</c:v>
                </c:pt>
                <c:pt idx="29">
                  <c:v>2431.9990222017814</c:v>
                </c:pt>
                <c:pt idx="30">
                  <c:v>3854.4589628084468</c:v>
                </c:pt>
                <c:pt idx="31">
                  <c:v>6108.9058141528967</c:v>
                </c:pt>
                <c:pt idx="32">
                  <c:v>1.444861967548579</c:v>
                </c:pt>
                <c:pt idx="33">
                  <c:v>2.2899520239771971</c:v>
                </c:pt>
                <c:pt idx="34">
                  <c:v>3.6293294233786728</c:v>
                </c:pt>
                <c:pt idx="35">
                  <c:v>5.7520996831288622</c:v>
                </c:pt>
                <c:pt idx="36">
                  <c:v>9.116463834322488</c:v>
                </c:pt>
                <c:pt idx="37">
                  <c:v>14.44862256521111</c:v>
                </c:pt>
                <c:pt idx="38">
                  <c:v>22.899523418469826</c:v>
                </c:pt>
                <c:pt idx="39">
                  <c:v>36.293300013237371</c:v>
                </c:pt>
                <c:pt idx="40">
                  <c:v>57.521005500464589</c:v>
                </c:pt>
                <c:pt idx="41">
                  <c:v>91.164652791851495</c:v>
                </c:pt>
                <c:pt idx="42">
                  <c:v>144.48624299046304</c:v>
                </c:pt>
                <c:pt idx="43">
                  <c:v>228.99527753057808</c:v>
                </c:pt>
                <c:pt idx="44">
                  <c:v>362.93305792688011</c:v>
                </c:pt>
                <c:pt idx="45">
                  <c:v>575.21014169640557</c:v>
                </c:pt>
                <c:pt idx="46">
                  <c:v>911.64670130203433</c:v>
                </c:pt>
                <c:pt idx="47">
                  <c:v>1444.8626610826564</c:v>
                </c:pt>
                <c:pt idx="48">
                  <c:v>0.49999976000000002</c:v>
                </c:pt>
                <c:pt idx="49">
                  <c:v>0.79244625999999996</c:v>
                </c:pt>
                <c:pt idx="50">
                  <c:v>1.2559427000000001</c:v>
                </c:pt>
                <c:pt idx="51">
                  <c:v>1.9905351</c:v>
                </c:pt>
                <c:pt idx="52">
                  <c:v>3.1547855999999999</c:v>
                </c:pt>
                <c:pt idx="53">
                  <c:v>4.9999985999999996</c:v>
                </c:pt>
                <c:pt idx="54">
                  <c:v>7.9244637000000004</c:v>
                </c:pt>
                <c:pt idx="55">
                  <c:v>12.559429</c:v>
                </c:pt>
                <c:pt idx="56">
                  <c:v>19.905353999999999</c:v>
                </c:pt>
                <c:pt idx="57">
                  <c:v>31.547861000000001</c:v>
                </c:pt>
                <c:pt idx="58">
                  <c:v>49.999991999999999</c:v>
                </c:pt>
                <c:pt idx="59">
                  <c:v>79.244652000000002</c:v>
                </c:pt>
                <c:pt idx="60">
                  <c:v>125.59430999999999</c:v>
                </c:pt>
                <c:pt idx="61">
                  <c:v>199.05357000000001</c:v>
                </c:pt>
                <c:pt idx="62">
                  <c:v>315.47867000000002</c:v>
                </c:pt>
                <c:pt idx="63">
                  <c:v>500</c:v>
                </c:pt>
                <c:pt idx="64">
                  <c:v>0.49999976000000002</c:v>
                </c:pt>
                <c:pt idx="65">
                  <c:v>0.79244625999999996</c:v>
                </c:pt>
                <c:pt idx="66">
                  <c:v>1.2559427000000001</c:v>
                </c:pt>
                <c:pt idx="67">
                  <c:v>1.9905351</c:v>
                </c:pt>
                <c:pt idx="68">
                  <c:v>3.1547855999999999</c:v>
                </c:pt>
                <c:pt idx="69">
                  <c:v>4.9999985999999996</c:v>
                </c:pt>
                <c:pt idx="70">
                  <c:v>7.9244637000000004</c:v>
                </c:pt>
                <c:pt idx="71">
                  <c:v>12.559429</c:v>
                </c:pt>
                <c:pt idx="72">
                  <c:v>19.905353999999999</c:v>
                </c:pt>
                <c:pt idx="73">
                  <c:v>31.547861000000001</c:v>
                </c:pt>
                <c:pt idx="74">
                  <c:v>49.999991999999999</c:v>
                </c:pt>
                <c:pt idx="75">
                  <c:v>79.244652000000002</c:v>
                </c:pt>
                <c:pt idx="76">
                  <c:v>125.59430999999999</c:v>
                </c:pt>
                <c:pt idx="77">
                  <c:v>199.05357000000001</c:v>
                </c:pt>
                <c:pt idx="78">
                  <c:v>315.47867000000002</c:v>
                </c:pt>
                <c:pt idx="79">
                  <c:v>500</c:v>
                </c:pt>
                <c:pt idx="80">
                  <c:v>0.1759592068327954</c:v>
                </c:pt>
                <c:pt idx="81">
                  <c:v>0.27887656459518129</c:v>
                </c:pt>
                <c:pt idx="82">
                  <c:v>0.44198957479387491</c:v>
                </c:pt>
                <c:pt idx="83">
                  <c:v>0.70050629098069783</c:v>
                </c:pt>
                <c:pt idx="84">
                  <c:v>1.1102276767163337</c:v>
                </c:pt>
                <c:pt idx="85">
                  <c:v>1.7595924202465365</c:v>
                </c:pt>
                <c:pt idx="86">
                  <c:v>2.7887660330622541</c:v>
                </c:pt>
                <c:pt idx="87">
                  <c:v>4.4198964517759141</c:v>
                </c:pt>
                <c:pt idx="88">
                  <c:v>7.0050639655627256</c:v>
                </c:pt>
                <c:pt idx="89">
                  <c:v>11.102278526756251</c:v>
                </c:pt>
                <c:pt idx="90">
                  <c:v>17.595926313976861</c:v>
                </c:pt>
                <c:pt idx="91">
                  <c:v>27.887665609401278</c:v>
                </c:pt>
                <c:pt idx="92">
                  <c:v>44.198971556130793</c:v>
                </c:pt>
                <c:pt idx="93">
                  <c:v>70.050650213184738</c:v>
                </c:pt>
                <c:pt idx="94">
                  <c:v>111.02280638267747</c:v>
                </c:pt>
                <c:pt idx="95">
                  <c:v>175.95929129325521</c:v>
                </c:pt>
                <c:pt idx="96">
                  <c:v>8.1269908322396139E-2</c:v>
                </c:pt>
                <c:pt idx="97">
                  <c:v>0.12880413162723456</c:v>
                </c:pt>
                <c:pt idx="98">
                  <c:v>0.20414079416194658</c:v>
                </c:pt>
                <c:pt idx="99">
                  <c:v>0.32354136547887868</c:v>
                </c:pt>
                <c:pt idx="100">
                  <c:v>0.51277851911132022</c:v>
                </c:pt>
                <c:pt idx="101">
                  <c:v>0.81269924576385599</c:v>
                </c:pt>
                <c:pt idx="102">
                  <c:v>1.28804149506623</c:v>
                </c:pt>
                <c:pt idx="103">
                  <c:v>2.0414082666992548</c:v>
                </c:pt>
                <c:pt idx="104">
                  <c:v>3.2354141424084708</c:v>
                </c:pt>
                <c:pt idx="105">
                  <c:v>5.127786003812675</c:v>
                </c:pt>
                <c:pt idx="106">
                  <c:v>8.1269934328779296</c:v>
                </c:pt>
                <c:pt idx="107">
                  <c:v>12.880417388760719</c:v>
                </c:pt>
                <c:pt idx="108">
                  <c:v>20.414085917790441</c:v>
                </c:pt>
                <c:pt idx="109">
                  <c:v>32.354146300281549</c:v>
                </c:pt>
                <c:pt idx="110">
                  <c:v>51.277869790520434</c:v>
                </c:pt>
                <c:pt idx="111">
                  <c:v>81.269947331970869</c:v>
                </c:pt>
                <c:pt idx="112">
                  <c:v>4.4846167908475863E-2</c:v>
                </c:pt>
                <c:pt idx="113">
                  <c:v>7.1076390185474722E-2</c:v>
                </c:pt>
                <c:pt idx="114">
                  <c:v>0.11264848848652353</c:v>
                </c:pt>
                <c:pt idx="115">
                  <c:v>0.17853582834182719</c:v>
                </c:pt>
                <c:pt idx="116">
                  <c:v>0.28296022528659165</c:v>
                </c:pt>
                <c:pt idx="117">
                  <c:v>0.44846176877713745</c:v>
                </c:pt>
                <c:pt idx="118">
                  <c:v>0.71076400051636413</c:v>
                </c:pt>
                <c:pt idx="119">
                  <c:v>1.1264850642499931</c:v>
                </c:pt>
                <c:pt idx="120">
                  <c:v>1.7853585524954085</c:v>
                </c:pt>
                <c:pt idx="121">
                  <c:v>2.8296027013278113</c:v>
                </c:pt>
                <c:pt idx="122">
                  <c:v>4.4846182259256482</c:v>
                </c:pt>
                <c:pt idx="123">
                  <c:v>7.1076413505493239</c:v>
                </c:pt>
                <c:pt idx="124">
                  <c:v>11.264852436347507</c:v>
                </c:pt>
                <c:pt idx="125">
                  <c:v>17.853588215725452</c:v>
                </c:pt>
                <c:pt idx="126">
                  <c:v>28.296032394820845</c:v>
                </c:pt>
                <c:pt idx="127">
                  <c:v>44.846189434646796</c:v>
                </c:pt>
                <c:pt idx="128">
                  <c:v>2.7980479716433092E-2</c:v>
                </c:pt>
                <c:pt idx="129">
                  <c:v>4.4346074294702185E-2</c:v>
                </c:pt>
                <c:pt idx="130">
                  <c:v>7.0283792220924693E-2</c:v>
                </c:pt>
                <c:pt idx="131">
                  <c:v>0.11139230744910381</c:v>
                </c:pt>
                <c:pt idx="132">
                  <c:v>0.17654491372254899</c:v>
                </c:pt>
                <c:pt idx="133">
                  <c:v>0.27980485312531722</c:v>
                </c:pt>
                <c:pt idx="134">
                  <c:v>0.44346080450410685</c:v>
                </c:pt>
                <c:pt idx="135">
                  <c:v>0.70283803413121948</c:v>
                </c:pt>
                <c:pt idx="136">
                  <c:v>1.1139232423739969</c:v>
                </c:pt>
                <c:pt idx="137">
                  <c:v>1.7654494170304214</c:v>
                </c:pt>
                <c:pt idx="138">
                  <c:v>2.7980488670190899</c:v>
                </c:pt>
                <c:pt idx="139">
                  <c:v>4.4346088844558631</c:v>
                </c:pt>
                <c:pt idx="140">
                  <c:v>7.0283814605319206</c:v>
                </c:pt>
                <c:pt idx="141">
                  <c:v>11.139234102569558</c:v>
                </c:pt>
                <c:pt idx="142">
                  <c:v>17.654497527963393</c:v>
                </c:pt>
                <c:pt idx="143">
                  <c:v>27.980493147069804</c:v>
                </c:pt>
                <c:pt idx="144">
                  <c:v>3.0223254060201096E-2</c:v>
                </c:pt>
                <c:pt idx="145">
                  <c:v>4.7900630267540073E-2</c:v>
                </c:pt>
                <c:pt idx="146">
                  <c:v>7.5917385291272371E-2</c:v>
                </c:pt>
                <c:pt idx="147">
                  <c:v>0.12032094983231285</c:v>
                </c:pt>
                <c:pt idx="148">
                  <c:v>0.19069586875007752</c:v>
                </c:pt>
                <c:pt idx="149">
                  <c:v>0.30223258255511387</c:v>
                </c:pt>
                <c:pt idx="150">
                  <c:v>0.47900637895376957</c:v>
                </c:pt>
                <c:pt idx="151">
                  <c:v>0.75917396733027698</c:v>
                </c:pt>
                <c:pt idx="152">
                  <c:v>1.2032096890190509</c:v>
                </c:pt>
                <c:pt idx="153">
                  <c:v>1.9069589163358818</c:v>
                </c:pt>
                <c:pt idx="154">
                  <c:v>3.022326397638905</c:v>
                </c:pt>
                <c:pt idx="155">
                  <c:v>4.7900645523213843</c:v>
                </c:pt>
                <c:pt idx="156">
                  <c:v>7.5917408174783025</c:v>
                </c:pt>
                <c:pt idx="157">
                  <c:v>12.032099178541575</c:v>
                </c:pt>
                <c:pt idx="158">
                  <c:v>19.069592214493571</c:v>
                </c:pt>
              </c:numCache>
            </c:numRef>
          </c:xVal>
          <c:yVal>
            <c:numRef>
              <c:f>'Raw Data'!$J$3:$J$161</c:f>
              <c:numCache>
                <c:formatCode>General</c:formatCode>
                <c:ptCount val="159"/>
                <c:pt idx="0">
                  <c:v>1716.8858422160363</c:v>
                </c:pt>
                <c:pt idx="1">
                  <c:v>1360.8498685629643</c:v>
                </c:pt>
                <c:pt idx="2">
                  <c:v>1048.7022240917699</c:v>
                </c:pt>
                <c:pt idx="3">
                  <c:v>791.14705871359797</c:v>
                </c:pt>
                <c:pt idx="4">
                  <c:v>584.3991034074669</c:v>
                </c:pt>
                <c:pt idx="5">
                  <c:v>423.86381125701706</c:v>
                </c:pt>
                <c:pt idx="6">
                  <c:v>302.17334225015236</c:v>
                </c:pt>
                <c:pt idx="7">
                  <c:v>212.64111993544532</c:v>
                </c:pt>
                <c:pt idx="8">
                  <c:v>147.78377815485263</c:v>
                </c:pt>
                <c:pt idx="9">
                  <c:v>101.89462647942112</c:v>
                </c:pt>
                <c:pt idx="10">
                  <c:v>69.316918915336487</c:v>
                </c:pt>
                <c:pt idx="11">
                  <c:v>47.03667145625932</c:v>
                </c:pt>
                <c:pt idx="12">
                  <c:v>31.743558122078852</c:v>
                </c:pt>
                <c:pt idx="13">
                  <c:v>21.291141725491745</c:v>
                </c:pt>
                <c:pt idx="14">
                  <c:v>13.947580882248285</c:v>
                </c:pt>
                <c:pt idx="15">
                  <c:v>7.8015578861977124</c:v>
                </c:pt>
                <c:pt idx="16">
                  <c:v>4965.3266759697362</c:v>
                </c:pt>
                <c:pt idx="17">
                  <c:v>4617.5953367373331</c:v>
                </c:pt>
                <c:pt idx="18">
                  <c:v>4211.3119407403101</c:v>
                </c:pt>
                <c:pt idx="19">
                  <c:v>3732.5203062018122</c:v>
                </c:pt>
                <c:pt idx="20">
                  <c:v>3231.7388908274756</c:v>
                </c:pt>
                <c:pt idx="21">
                  <c:v>2718.4322373290333</c:v>
                </c:pt>
                <c:pt idx="22">
                  <c:v>2223.3461135598473</c:v>
                </c:pt>
                <c:pt idx="23">
                  <c:v>1772.0369783604363</c:v>
                </c:pt>
                <c:pt idx="24">
                  <c:v>1375.0121143690897</c:v>
                </c:pt>
                <c:pt idx="25">
                  <c:v>1040.894833452551</c:v>
                </c:pt>
                <c:pt idx="26">
                  <c:v>773.80239502931181</c:v>
                </c:pt>
                <c:pt idx="27">
                  <c:v>563.18047857758165</c:v>
                </c:pt>
                <c:pt idx="28">
                  <c:v>403.51324361379386</c:v>
                </c:pt>
                <c:pt idx="29">
                  <c:v>283.45025323329713</c:v>
                </c:pt>
                <c:pt idx="30">
                  <c:v>192.24220928062368</c:v>
                </c:pt>
                <c:pt idx="31">
                  <c:v>110.45201391659764</c:v>
                </c:pt>
                <c:pt idx="32">
                  <c:v>5530.9454076499478</c:v>
                </c:pt>
                <c:pt idx="33">
                  <c:v>5406.9831067169362</c:v>
                </c:pt>
                <c:pt idx="34">
                  <c:v>5215.4694027136384</c:v>
                </c:pt>
                <c:pt idx="35">
                  <c:v>4947.8187045426257</c:v>
                </c:pt>
                <c:pt idx="36">
                  <c:v>4621.6551786287673</c:v>
                </c:pt>
                <c:pt idx="37">
                  <c:v>4221.4545121054034</c:v>
                </c:pt>
                <c:pt idx="38">
                  <c:v>3774.737313727283</c:v>
                </c:pt>
                <c:pt idx="39">
                  <c:v>3291.2017024765246</c:v>
                </c:pt>
                <c:pt idx="40">
                  <c:v>2791.6638090554488</c:v>
                </c:pt>
                <c:pt idx="41">
                  <c:v>2303.8177189143757</c:v>
                </c:pt>
                <c:pt idx="42">
                  <c:v>1854.5324563873626</c:v>
                </c:pt>
                <c:pt idx="43">
                  <c:v>1454.5807754663608</c:v>
                </c:pt>
                <c:pt idx="44">
                  <c:v>1114.2427535594686</c:v>
                </c:pt>
                <c:pt idx="45">
                  <c:v>830.93471949810328</c:v>
                </c:pt>
                <c:pt idx="46">
                  <c:v>593.47796375156327</c:v>
                </c:pt>
                <c:pt idx="47">
                  <c:v>358.14175557160263</c:v>
                </c:pt>
                <c:pt idx="48">
                  <c:v>5095.2285000000002</c:v>
                </c:pt>
                <c:pt idx="49">
                  <c:v>5076.5356000000002</c:v>
                </c:pt>
                <c:pt idx="50">
                  <c:v>5021.0654000000004</c:v>
                </c:pt>
                <c:pt idx="51">
                  <c:v>4946.2372999999998</c:v>
                </c:pt>
                <c:pt idx="52">
                  <c:v>4806.3729999999996</c:v>
                </c:pt>
                <c:pt idx="53">
                  <c:v>4619.6831000000002</c:v>
                </c:pt>
                <c:pt idx="54">
                  <c:v>4374.4722000000002</c:v>
                </c:pt>
                <c:pt idx="55">
                  <c:v>4064.0758999999998</c:v>
                </c:pt>
                <c:pt idx="56">
                  <c:v>3698.9238</c:v>
                </c:pt>
                <c:pt idx="57">
                  <c:v>3286.8359</c:v>
                </c:pt>
                <c:pt idx="58">
                  <c:v>2836.0066000000002</c:v>
                </c:pt>
                <c:pt idx="59">
                  <c:v>2381.8991999999998</c:v>
                </c:pt>
                <c:pt idx="60">
                  <c:v>1944.8923</c:v>
                </c:pt>
                <c:pt idx="61">
                  <c:v>1539.0083</c:v>
                </c:pt>
                <c:pt idx="62">
                  <c:v>1161.4928</c:v>
                </c:pt>
                <c:pt idx="63">
                  <c:v>740.22388000000001</c:v>
                </c:pt>
                <c:pt idx="64">
                  <c:v>5024.6611000000003</c:v>
                </c:pt>
                <c:pt idx="65">
                  <c:v>4972.3491000000004</c:v>
                </c:pt>
                <c:pt idx="66">
                  <c:v>4912.6763000000001</c:v>
                </c:pt>
                <c:pt idx="67">
                  <c:v>4826.7768999999998</c:v>
                </c:pt>
                <c:pt idx="68">
                  <c:v>4684.8755000000001</c:v>
                </c:pt>
                <c:pt idx="69">
                  <c:v>4502.54</c:v>
                </c:pt>
                <c:pt idx="70">
                  <c:v>4263.9614000000001</c:v>
                </c:pt>
                <c:pt idx="71">
                  <c:v>3962.9128000000001</c:v>
                </c:pt>
                <c:pt idx="72">
                  <c:v>3600.6531</c:v>
                </c:pt>
                <c:pt idx="73">
                  <c:v>3186.6279</c:v>
                </c:pt>
                <c:pt idx="74">
                  <c:v>2753.4962999999998</c:v>
                </c:pt>
                <c:pt idx="75">
                  <c:v>2309.23</c:v>
                </c:pt>
                <c:pt idx="76">
                  <c:v>1882.8697999999999</c:v>
                </c:pt>
                <c:pt idx="77">
                  <c:v>1490.4327000000001</c:v>
                </c:pt>
                <c:pt idx="78">
                  <c:v>1121.0714</c:v>
                </c:pt>
                <c:pt idx="79">
                  <c:v>709.72979999999995</c:v>
                </c:pt>
                <c:pt idx="80">
                  <c:v>5397.648473231865</c:v>
                </c:pt>
                <c:pt idx="81">
                  <c:v>5379.7329657481132</c:v>
                </c:pt>
                <c:pt idx="82">
                  <c:v>5371.6688846213301</c:v>
                </c:pt>
                <c:pt idx="83">
                  <c:v>5334.0303493025995</c:v>
                </c:pt>
                <c:pt idx="84">
                  <c:v>5285.5293583218117</c:v>
                </c:pt>
                <c:pt idx="85">
                  <c:v>5216.6557574398757</c:v>
                </c:pt>
                <c:pt idx="86">
                  <c:v>5110.1677745531306</c:v>
                </c:pt>
                <c:pt idx="87">
                  <c:v>4948.4897535125301</c:v>
                </c:pt>
                <c:pt idx="88">
                  <c:v>4730.9280679735784</c:v>
                </c:pt>
                <c:pt idx="89">
                  <c:v>4444.3231400419718</c:v>
                </c:pt>
                <c:pt idx="90">
                  <c:v>4100.0872684672731</c:v>
                </c:pt>
                <c:pt idx="91">
                  <c:v>3695.7892090858136</c:v>
                </c:pt>
                <c:pt idx="92">
                  <c:v>3248.4201078497404</c:v>
                </c:pt>
                <c:pt idx="93">
                  <c:v>2768.3793587697414</c:v>
                </c:pt>
                <c:pt idx="94">
                  <c:v>2243.0029815375174</c:v>
                </c:pt>
                <c:pt idx="95">
                  <c:v>1529.3528862395183</c:v>
                </c:pt>
                <c:pt idx="96">
                  <c:v>5557.6353231167604</c:v>
                </c:pt>
                <c:pt idx="97">
                  <c:v>5516.7604350547481</c:v>
                </c:pt>
                <c:pt idx="98">
                  <c:v>5474.8931137176087</c:v>
                </c:pt>
                <c:pt idx="99">
                  <c:v>5482.3120307932786</c:v>
                </c:pt>
                <c:pt idx="100">
                  <c:v>5463.0803830401974</c:v>
                </c:pt>
                <c:pt idx="101">
                  <c:v>5431.3081832939297</c:v>
                </c:pt>
                <c:pt idx="102">
                  <c:v>5395.3757741332402</c:v>
                </c:pt>
                <c:pt idx="103">
                  <c:v>5330.200944151331</c:v>
                </c:pt>
                <c:pt idx="104">
                  <c:v>5224.862866780235</c:v>
                </c:pt>
                <c:pt idx="105">
                  <c:v>5059.9818075460716</c:v>
                </c:pt>
                <c:pt idx="106">
                  <c:v>4843.3925198958823</c:v>
                </c:pt>
                <c:pt idx="107">
                  <c:v>4553.3682763250035</c:v>
                </c:pt>
                <c:pt idx="108">
                  <c:v>4198.6536992102292</c:v>
                </c:pt>
                <c:pt idx="109">
                  <c:v>3775.5379457381878</c:v>
                </c:pt>
                <c:pt idx="110">
                  <c:v>3237.8935097018548</c:v>
                </c:pt>
                <c:pt idx="111">
                  <c:v>2337.1424030107564</c:v>
                </c:pt>
                <c:pt idx="112">
                  <c:v>5518.6161437564115</c:v>
                </c:pt>
                <c:pt idx="113">
                  <c:v>5418.9771319176971</c:v>
                </c:pt>
                <c:pt idx="114">
                  <c:v>5298.5783852668037</c:v>
                </c:pt>
                <c:pt idx="115">
                  <c:v>5286.4672113444021</c:v>
                </c:pt>
                <c:pt idx="116">
                  <c:v>5312.0867793497127</c:v>
                </c:pt>
                <c:pt idx="117">
                  <c:v>5287.6077764770216</c:v>
                </c:pt>
                <c:pt idx="118">
                  <c:v>5288.7830156816099</c:v>
                </c:pt>
                <c:pt idx="119">
                  <c:v>5255.8670641011267</c:v>
                </c:pt>
                <c:pt idx="120">
                  <c:v>5218.7737230398043</c:v>
                </c:pt>
                <c:pt idx="121">
                  <c:v>5144.6899482111403</c:v>
                </c:pt>
                <c:pt idx="122">
                  <c:v>5038.5410187254547</c:v>
                </c:pt>
                <c:pt idx="123">
                  <c:v>4868.0761454246713</c:v>
                </c:pt>
                <c:pt idx="124">
                  <c:v>4636.6434388593825</c:v>
                </c:pt>
                <c:pt idx="125">
                  <c:v>4319.2857061418599</c:v>
                </c:pt>
                <c:pt idx="126">
                  <c:v>3848.8477432744771</c:v>
                </c:pt>
                <c:pt idx="127">
                  <c:v>2900.5778782958155</c:v>
                </c:pt>
                <c:pt idx="128">
                  <c:v>5639.1068295564937</c:v>
                </c:pt>
                <c:pt idx="129">
                  <c:v>5231.5641554491158</c:v>
                </c:pt>
                <c:pt idx="130">
                  <c:v>5143.7327871067973</c:v>
                </c:pt>
                <c:pt idx="131">
                  <c:v>5037.9444443337898</c:v>
                </c:pt>
                <c:pt idx="132">
                  <c:v>5012.2106234102157</c:v>
                </c:pt>
                <c:pt idx="133">
                  <c:v>4969.6323888616662</c:v>
                </c:pt>
                <c:pt idx="134">
                  <c:v>4981.0621373767854</c:v>
                </c:pt>
                <c:pt idx="135">
                  <c:v>4966.4891276068438</c:v>
                </c:pt>
                <c:pt idx="136">
                  <c:v>4943.1498320280461</c:v>
                </c:pt>
                <c:pt idx="137">
                  <c:v>4910.8369633717375</c:v>
                </c:pt>
                <c:pt idx="138">
                  <c:v>4846.2064012692481</c:v>
                </c:pt>
                <c:pt idx="139">
                  <c:v>4741.8218936535959</c:v>
                </c:pt>
                <c:pt idx="140">
                  <c:v>4604.2011955565276</c:v>
                </c:pt>
                <c:pt idx="141">
                  <c:v>4384.2602900244719</c:v>
                </c:pt>
                <c:pt idx="142">
                  <c:v>4018.3628790607859</c:v>
                </c:pt>
                <c:pt idx="143">
                  <c:v>3129.0638638786386</c:v>
                </c:pt>
                <c:pt idx="144">
                  <c:v>6149.0433922796938</c:v>
                </c:pt>
                <c:pt idx="145">
                  <c:v>5499.9705195733432</c:v>
                </c:pt>
                <c:pt idx="146">
                  <c:v>5025.6441733012234</c:v>
                </c:pt>
                <c:pt idx="147">
                  <c:v>4906.7472942019022</c:v>
                </c:pt>
                <c:pt idx="148">
                  <c:v>4726.7534085753787</c:v>
                </c:pt>
                <c:pt idx="149">
                  <c:v>4637.3975387259479</c:v>
                </c:pt>
                <c:pt idx="150">
                  <c:v>4583.6365569247328</c:v>
                </c:pt>
                <c:pt idx="151">
                  <c:v>4533.3195396960828</c:v>
                </c:pt>
                <c:pt idx="152">
                  <c:v>4475.7698035687472</c:v>
                </c:pt>
                <c:pt idx="153">
                  <c:v>4429.7583320002504</c:v>
                </c:pt>
                <c:pt idx="154">
                  <c:v>4364.0450757384006</c:v>
                </c:pt>
                <c:pt idx="155">
                  <c:v>4268.9310859058605</c:v>
                </c:pt>
                <c:pt idx="156">
                  <c:v>4123.9746563761801</c:v>
                </c:pt>
                <c:pt idx="157">
                  <c:v>3836.9257809503256</c:v>
                </c:pt>
                <c:pt idx="158">
                  <c:v>3056.5331101154807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86432"/>
        <c:axId val="369985312"/>
      </c:scatterChart>
      <c:valAx>
        <c:axId val="3699864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Shifted Frequency [rad/s]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5312"/>
        <c:crossesAt val="1.0000000000000002E-2"/>
        <c:crossBetween val="midCat"/>
      </c:valAx>
      <c:valAx>
        <c:axId val="369985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G', G'' [Pa], tan(</a:t>
                </a:r>
                <a:r>
                  <a:rPr lang="el-GR"/>
                  <a:t>δ) [</a:t>
                </a:r>
                <a:r>
                  <a:rPr lang="en-US"/>
                  <a:t>deg], </a:t>
                </a:r>
                <a:r>
                  <a:rPr lang="el-GR"/>
                  <a:t>η*/</a:t>
                </a:r>
                <a:r>
                  <a:rPr lang="en-US"/>
                  <a:t>a</a:t>
                </a:r>
                <a:r>
                  <a:rPr lang="en-US" baseline="-25000"/>
                  <a:t>T</a:t>
                </a:r>
                <a:r>
                  <a:rPr lang="en-US"/>
                  <a:t> [Pa-s]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86432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PEI (ULTEM1010)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'Shift Factors'!$A$8:$A$48</c:f>
              <c:numCache>
                <c:formatCode>General</c:formatCode>
                <c:ptCount val="41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  <c:pt idx="21">
                  <c:v>325</c:v>
                </c:pt>
                <c:pt idx="22">
                  <c:v>330</c:v>
                </c:pt>
                <c:pt idx="23">
                  <c:v>335</c:v>
                </c:pt>
                <c:pt idx="24">
                  <c:v>340</c:v>
                </c:pt>
                <c:pt idx="25">
                  <c:v>345</c:v>
                </c:pt>
                <c:pt idx="26">
                  <c:v>350</c:v>
                </c:pt>
                <c:pt idx="27">
                  <c:v>355</c:v>
                </c:pt>
                <c:pt idx="28">
                  <c:v>360</c:v>
                </c:pt>
                <c:pt idx="29">
                  <c:v>365</c:v>
                </c:pt>
                <c:pt idx="30">
                  <c:v>370</c:v>
                </c:pt>
                <c:pt idx="31">
                  <c:v>375</c:v>
                </c:pt>
                <c:pt idx="32">
                  <c:v>380</c:v>
                </c:pt>
                <c:pt idx="33">
                  <c:v>385</c:v>
                </c:pt>
                <c:pt idx="34">
                  <c:v>390</c:v>
                </c:pt>
                <c:pt idx="35">
                  <c:v>395</c:v>
                </c:pt>
                <c:pt idx="36">
                  <c:v>400</c:v>
                </c:pt>
                <c:pt idx="37">
                  <c:v>405</c:v>
                </c:pt>
                <c:pt idx="38">
                  <c:v>410</c:v>
                </c:pt>
                <c:pt idx="39">
                  <c:v>415</c:v>
                </c:pt>
                <c:pt idx="40">
                  <c:v>420</c:v>
                </c:pt>
              </c:numCache>
            </c:numRef>
          </c:xVal>
          <c:yVal>
            <c:numRef>
              <c:f>'Shift Factors'!$B$8:$B$48</c:f>
              <c:numCache>
                <c:formatCode>General</c:formatCode>
                <c:ptCount val="41"/>
                <c:pt idx="0">
                  <c:v>16058530.279585192</c:v>
                </c:pt>
                <c:pt idx="1">
                  <c:v>761089.90889897826</c:v>
                </c:pt>
                <c:pt idx="2">
                  <c:v>72535.369577359161</c:v>
                </c:pt>
                <c:pt idx="3">
                  <c:v>11207.446654333949</c:v>
                </c:pt>
                <c:pt idx="4">
                  <c:v>2452.6553960821752</c:v>
                </c:pt>
                <c:pt idx="5">
                  <c:v>695.46649932595631</c:v>
                </c:pt>
                <c:pt idx="6">
                  <c:v>240.38714156282757</c:v>
                </c:pt>
                <c:pt idx="7">
                  <c:v>96.995511754524543</c:v>
                </c:pt>
                <c:pt idx="8">
                  <c:v>44.270046651243831</c:v>
                </c:pt>
                <c:pt idx="9">
                  <c:v>22.324379797285399</c:v>
                </c:pt>
                <c:pt idx="10">
                  <c:v>12.21781162830581</c:v>
                </c:pt>
                <c:pt idx="11">
                  <c:v>7.1571106686731865</c:v>
                </c:pt>
                <c:pt idx="12">
                  <c:v>4.4389722963221852</c:v>
                </c:pt>
                <c:pt idx="13">
                  <c:v>2.889725322165313</c:v>
                </c:pt>
                <c:pt idx="14">
                  <c:v>1.9607254558509533</c:v>
                </c:pt>
                <c:pt idx="15">
                  <c:v>1.3787324000926497</c:v>
                </c:pt>
                <c:pt idx="16">
                  <c:v>1</c:v>
                </c:pt>
                <c:pt idx="17">
                  <c:v>0.74520472604915744</c:v>
                </c:pt>
                <c:pt idx="18">
                  <c:v>0.56869670461640065</c:v>
                </c:pt>
                <c:pt idx="19">
                  <c:v>0.44321143822926251</c:v>
                </c:pt>
                <c:pt idx="20">
                  <c:v>0.35191858258651032</c:v>
                </c:pt>
                <c:pt idx="21">
                  <c:v>0.28411752093812165</c:v>
                </c:pt>
                <c:pt idx="22">
                  <c:v>0.23282200058637842</c:v>
                </c:pt>
                <c:pt idx="23">
                  <c:v>0.19336029756923184</c:v>
                </c:pt>
                <c:pt idx="24">
                  <c:v>0.1625398946639417</c:v>
                </c:pt>
                <c:pt idx="25">
                  <c:v>0.13813562734369689</c:v>
                </c:pt>
                <c:pt idx="26">
                  <c:v>0.11856836629183433</c:v>
                </c:pt>
                <c:pt idx="27">
                  <c:v>0.10269880071566218</c:v>
                </c:pt>
                <c:pt idx="28">
                  <c:v>8.9692378869293529E-2</c:v>
                </c:pt>
                <c:pt idx="29">
                  <c:v>7.8929184458456425E-2</c:v>
                </c:pt>
                <c:pt idx="30">
                  <c:v>6.9942752139016712E-2</c:v>
                </c:pt>
                <c:pt idx="31">
                  <c:v>6.2377861207593158E-2</c:v>
                </c:pt>
                <c:pt idx="32">
                  <c:v>5.5960986294139585E-2</c:v>
                </c:pt>
                <c:pt idx="33">
                  <c:v>5.0479322357265898E-2</c:v>
                </c:pt>
                <c:pt idx="34">
                  <c:v>4.5765703476357007E-2</c:v>
                </c:pt>
                <c:pt idx="35">
                  <c:v>4.1687628415453919E-2</c:v>
                </c:pt>
                <c:pt idx="36">
                  <c:v>3.8139184428987144E-2</c:v>
                </c:pt>
                <c:pt idx="37">
                  <c:v>3.5035040976410609E-2</c:v>
                </c:pt>
                <c:pt idx="38">
                  <c:v>3.2305938414428755E-2</c:v>
                </c:pt>
                <c:pt idx="39">
                  <c:v>2.9895267868892701E-2</c:v>
                </c:pt>
                <c:pt idx="40">
                  <c:v>2.7756455505336987E-2</c:v>
                </c:pt>
              </c:numCache>
            </c:numRef>
          </c:yVal>
          <c:smooth val="1"/>
        </c:ser>
        <c:ser>
          <c:idx val="1"/>
          <c:order val="1"/>
          <c:tx>
            <c:v>Empirical Shift Factors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'Shift Factors'!$D$8:$D$17</c:f>
              <c:numCache>
                <c:formatCode>0</c:formatCode>
                <c:ptCount val="10"/>
                <c:pt idx="0">
                  <c:v>249.96823000000001</c:v>
                </c:pt>
                <c:pt idx="1">
                  <c:v>269.98315000000002</c:v>
                </c:pt>
                <c:pt idx="2">
                  <c:v>284.95593000000002</c:v>
                </c:pt>
                <c:pt idx="3">
                  <c:v>299.90413999999998</c:v>
                </c:pt>
                <c:pt idx="4">
                  <c:v>299.93004999999999</c:v>
                </c:pt>
                <c:pt idx="5">
                  <c:v>320.03026999999997</c:v>
                </c:pt>
                <c:pt idx="6">
                  <c:v>340.04915999999997</c:v>
                </c:pt>
                <c:pt idx="7">
                  <c:v>360.06873000000002</c:v>
                </c:pt>
                <c:pt idx="8">
                  <c:v>380.05869000000001</c:v>
                </c:pt>
                <c:pt idx="9">
                  <c:v>400.10329999999999</c:v>
                </c:pt>
              </c:numCache>
            </c:numRef>
          </c:xVal>
          <c:yVal>
            <c:numRef>
              <c:f>'Shift Factors'!$E$8:$E$17</c:f>
              <c:numCache>
                <c:formatCode>General</c:formatCode>
                <c:ptCount val="10"/>
                <c:pt idx="0">
                  <c:v>191.58652000000001</c:v>
                </c:pt>
                <c:pt idx="1">
                  <c:v>13.653218000000001</c:v>
                </c:pt>
                <c:pt idx="2">
                  <c:v>3.1963696000000001</c:v>
                </c:pt>
                <c:pt idx="3">
                  <c:v>0.97343283999999997</c:v>
                </c:pt>
                <c:pt idx="4">
                  <c:v>1</c:v>
                </c:pt>
                <c:pt idx="5">
                  <c:v>0.37029775999999998</c:v>
                </c:pt>
                <c:pt idx="6">
                  <c:v>0.17439814000000001</c:v>
                </c:pt>
                <c:pt idx="7">
                  <c:v>9.3330785999999999E-2</c:v>
                </c:pt>
                <c:pt idx="8">
                  <c:v>5.4736528999999999E-2</c:v>
                </c:pt>
                <c:pt idx="9" formatCode="0.00E+00">
                  <c:v>3.4536405999999999E-2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53584"/>
        <c:axId val="423428432"/>
      </c:scatterChart>
      <c:valAx>
        <c:axId val="368453584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28432"/>
        <c:crossesAt val="1.0000000000000004E-5"/>
        <c:crossBetween val="midCat"/>
        <c:majorUnit val="20"/>
      </c:valAx>
      <c:valAx>
        <c:axId val="423428432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 Factor []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5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WLF Fit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'G''-G'''' Crossover'!$A$16:$A$86</c:f>
              <c:numCache>
                <c:formatCode>General</c:formatCode>
                <c:ptCount val="7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  <c:pt idx="51">
                  <c:v>305</c:v>
                </c:pt>
                <c:pt idx="52">
                  <c:v>310</c:v>
                </c:pt>
                <c:pt idx="53">
                  <c:v>315</c:v>
                </c:pt>
                <c:pt idx="54">
                  <c:v>320</c:v>
                </c:pt>
                <c:pt idx="55">
                  <c:v>325</c:v>
                </c:pt>
                <c:pt idx="56">
                  <c:v>330</c:v>
                </c:pt>
                <c:pt idx="57">
                  <c:v>335</c:v>
                </c:pt>
                <c:pt idx="58">
                  <c:v>340</c:v>
                </c:pt>
                <c:pt idx="59">
                  <c:v>345</c:v>
                </c:pt>
                <c:pt idx="60">
                  <c:v>350</c:v>
                </c:pt>
                <c:pt idx="61">
                  <c:v>355</c:v>
                </c:pt>
                <c:pt idx="62">
                  <c:v>360</c:v>
                </c:pt>
                <c:pt idx="63">
                  <c:v>365</c:v>
                </c:pt>
                <c:pt idx="64">
                  <c:v>370</c:v>
                </c:pt>
                <c:pt idx="65">
                  <c:v>375</c:v>
                </c:pt>
                <c:pt idx="66">
                  <c:v>380</c:v>
                </c:pt>
                <c:pt idx="67">
                  <c:v>385</c:v>
                </c:pt>
                <c:pt idx="68">
                  <c:v>390</c:v>
                </c:pt>
                <c:pt idx="69">
                  <c:v>395</c:v>
                </c:pt>
                <c:pt idx="70">
                  <c:v>400</c:v>
                </c:pt>
              </c:numCache>
            </c:numRef>
          </c:xVal>
          <c:yVal>
            <c:numRef>
              <c:f>'G''-G'''' Crossover'!$B$16:$B$86</c:f>
              <c:numCache>
                <c:formatCode>General</c:formatCode>
                <c:ptCount val="71"/>
                <c:pt idx="35" formatCode="0.00E+00">
                  <c:v>30852057.632494576</c:v>
                </c:pt>
                <c:pt idx="36" formatCode="0.00E+00">
                  <c:v>2940343.0218019411</c:v>
                </c:pt>
                <c:pt idx="37" formatCode="0.00E+00">
                  <c:v>454312.67193231988</c:v>
                </c:pt>
                <c:pt idx="38" formatCode="0.00E+00">
                  <c:v>99422.505472504403</c:v>
                </c:pt>
                <c:pt idx="39" formatCode="0.00E+00">
                  <c:v>28191.902517422288</c:v>
                </c:pt>
                <c:pt idx="40" formatCode="0.00E+00">
                  <c:v>9744.4964896932561</c:v>
                </c:pt>
                <c:pt idx="41" formatCode="0.00E+00">
                  <c:v>3931.8759633444633</c:v>
                </c:pt>
                <c:pt idx="42" formatCode="0.00E+00">
                  <c:v>1794.5606881758044</c:v>
                </c:pt>
                <c:pt idx="43" formatCode="0.00E+00">
                  <c:v>904.95622667225905</c:v>
                </c:pt>
                <c:pt idx="44" formatCode="0.00E+00">
                  <c:v>495.2695129603797</c:v>
                </c:pt>
                <c:pt idx="45" formatCode="0.00E+00">
                  <c:v>290.12550061461673</c:v>
                </c:pt>
                <c:pt idx="46" formatCode="0.00E+00">
                  <c:v>179.94119684663724</c:v>
                </c:pt>
                <c:pt idx="47" formatCode="0.00E+00">
                  <c:v>117.13986894202507</c:v>
                </c:pt>
                <c:pt idx="48" formatCode="0.00E+00">
                  <c:v>79.481299197520656</c:v>
                </c:pt>
                <c:pt idx="49" formatCode="0.00E+00">
                  <c:v>55.889233282545696</c:v>
                </c:pt>
                <c:pt idx="50" formatCode="0.00E+00">
                  <c:v>40.536679401158615</c:v>
                </c:pt>
                <c:pt idx="51" formatCode="0.00E+00">
                  <c:v>30.208125068082936</c:v>
                </c:pt>
                <c:pt idx="52" formatCode="0.00E+00">
                  <c:v>23.053075991530438</c:v>
                </c:pt>
                <c:pt idx="53" formatCode="0.00E+00">
                  <c:v>17.966319978426036</c:v>
                </c:pt>
                <c:pt idx="54" formatCode="0.00E+00">
                  <c:v>14.265610757619534</c:v>
                </c:pt>
                <c:pt idx="55" formatCode="0.00E+00">
                  <c:v>11.517180858520611</c:v>
                </c:pt>
                <c:pt idx="56" formatCode="0.00E+00">
                  <c:v>9.4378307953063878</c:v>
                </c:pt>
                <c:pt idx="57" formatCode="0.00E+00">
                  <c:v>7.8381843914765827</c:v>
                </c:pt>
                <c:pt idx="58" formatCode="0.00E+00">
                  <c:v>6.5888275998902985</c:v>
                </c:pt>
                <c:pt idx="59" formatCode="0.00E+00">
                  <c:v>5.5995596395093648</c:v>
                </c:pt>
                <c:pt idx="60" formatCode="0.00E+00">
                  <c:v>4.8063678514912302</c:v>
                </c:pt>
                <c:pt idx="61" formatCode="0.00E+00">
                  <c:v>4.1630683594942779</c:v>
                </c:pt>
                <c:pt idx="62" formatCode="0.00E+00">
                  <c:v>3.6358312069518082</c:v>
                </c:pt>
                <c:pt idx="63" formatCode="0.00E+00">
                  <c:v>3.1995270457873595</c:v>
                </c:pt>
                <c:pt idx="64" formatCode="0.00E+00">
                  <c:v>2.8352469198940242</c:v>
                </c:pt>
                <c:pt idx="65" formatCode="0.00E+00">
                  <c:v>2.5285913615021727</c:v>
                </c:pt>
                <c:pt idx="66" formatCode="0.00E+00">
                  <c:v>2.2684725603781688</c:v>
                </c:pt>
                <c:pt idx="67" formatCode="0.00E+00">
                  <c:v>2.0462641067842267</c:v>
                </c:pt>
                <c:pt idx="68" formatCode="0.00E+00">
                  <c:v>1.8551896493895763</c:v>
                </c:pt>
                <c:pt idx="69" formatCode="0.00E+00">
                  <c:v>1.6898780280718866</c:v>
                </c:pt>
                <c:pt idx="70" formatCode="0.00E+00">
                  <c:v>1.5460358918195125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'G''-G'''' Crossover'!$A$3:$A$9</c:f>
              <c:numCache>
                <c:formatCode>General</c:formatCode>
                <c:ptCount val="7"/>
                <c:pt idx="0">
                  <c:v>250</c:v>
                </c:pt>
                <c:pt idx="1">
                  <c:v>270</c:v>
                </c:pt>
                <c:pt idx="2">
                  <c:v>285</c:v>
                </c:pt>
                <c:pt idx="3">
                  <c:v>300</c:v>
                </c:pt>
                <c:pt idx="4">
                  <c:v>300</c:v>
                </c:pt>
                <c:pt idx="5">
                  <c:v>320</c:v>
                </c:pt>
                <c:pt idx="6">
                  <c:v>340</c:v>
                </c:pt>
              </c:numCache>
            </c:numRef>
          </c:xVal>
          <c:yVal>
            <c:numRef>
              <c:f>'G''-G'''' Crossover'!$E$3:$E$9</c:f>
              <c:numCache>
                <c:formatCode>General</c:formatCode>
                <c:ptCount val="7"/>
                <c:pt idx="0">
                  <c:v>10536.642629548884</c:v>
                </c:pt>
                <c:pt idx="1">
                  <c:v>593.96861410474571</c:v>
                </c:pt>
                <c:pt idx="2">
                  <c:v>121.27704750323315</c:v>
                </c:pt>
                <c:pt idx="3">
                  <c:v>42.355399757314274</c:v>
                </c:pt>
                <c:pt idx="4">
                  <c:v>41.518535650564985</c:v>
                </c:pt>
                <c:pt idx="5">
                  <c:v>18.322057622769158</c:v>
                </c:pt>
                <c:pt idx="6">
                  <c:v>12.768508545532139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31232"/>
        <c:axId val="423431792"/>
      </c:scatterChart>
      <c:valAx>
        <c:axId val="423431232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31792"/>
        <c:crossesAt val="0.1"/>
        <c:crossBetween val="midCat"/>
      </c:valAx>
      <c:valAx>
        <c:axId val="423431792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Relaxation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3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90486</xdr:colOff>
      <xdr:row>3</xdr:row>
      <xdr:rowOff>133350</xdr:rowOff>
    </xdr:from>
    <xdr:to>
      <xdr:col>20</xdr:col>
      <xdr:colOff>514349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4</xdr:row>
      <xdr:rowOff>66674</xdr:rowOff>
    </xdr:from>
    <xdr:to>
      <xdr:col>15</xdr:col>
      <xdr:colOff>66675</xdr:colOff>
      <xdr:row>18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5</xdr:row>
      <xdr:rowOff>95250</xdr:rowOff>
    </xdr:from>
    <xdr:to>
      <xdr:col>12</xdr:col>
      <xdr:colOff>504825</xdr:colOff>
      <xdr:row>19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workbookViewId="0">
      <selection activeCell="A2" sqref="A2:J2"/>
    </sheetView>
  </sheetViews>
  <sheetFormatPr defaultRowHeight="15" x14ac:dyDescent="0.25"/>
  <cols>
    <col min="1" max="9" width="9.140625" style="1"/>
  </cols>
  <sheetData>
    <row r="1" spans="1:10" ht="18" x14ac:dyDescent="0.35">
      <c r="A1" s="1" t="s">
        <v>4</v>
      </c>
      <c r="B1" s="1" t="s">
        <v>13</v>
      </c>
      <c r="C1" s="2" t="s">
        <v>8</v>
      </c>
      <c r="D1" s="1" t="s">
        <v>9</v>
      </c>
      <c r="E1" s="1" t="s">
        <v>10</v>
      </c>
      <c r="F1" s="1" t="s">
        <v>11</v>
      </c>
      <c r="G1" s="2" t="s">
        <v>12</v>
      </c>
      <c r="H1" s="2" t="s">
        <v>14</v>
      </c>
      <c r="I1" s="2" t="s">
        <v>15</v>
      </c>
      <c r="J1" s="2" t="s">
        <v>16</v>
      </c>
    </row>
    <row r="2" spans="1:10" x14ac:dyDescent="0.25">
      <c r="A2" s="7" t="s">
        <v>6</v>
      </c>
      <c r="B2" s="8" t="s">
        <v>21</v>
      </c>
      <c r="C2" s="9" t="s">
        <v>22</v>
      </c>
      <c r="D2" s="10" t="s">
        <v>23</v>
      </c>
      <c r="E2" s="10" t="s">
        <v>23</v>
      </c>
      <c r="F2" s="9" t="s">
        <v>5</v>
      </c>
      <c r="G2" s="9" t="s">
        <v>24</v>
      </c>
      <c r="H2" s="11" t="s">
        <v>5</v>
      </c>
      <c r="I2" s="9" t="s">
        <v>21</v>
      </c>
      <c r="J2" s="3" t="s">
        <v>24</v>
      </c>
    </row>
    <row r="3" spans="1:10" x14ac:dyDescent="0.25">
      <c r="A3" s="1">
        <v>250</v>
      </c>
      <c r="B3" s="1">
        <v>1</v>
      </c>
      <c r="C3" s="1">
        <v>0.49999976000000002</v>
      </c>
      <c r="D3" s="1">
        <v>140909.64000000001</v>
      </c>
      <c r="E3" s="1">
        <v>150759.16</v>
      </c>
      <c r="F3" s="1">
        <v>1.0698996000000001</v>
      </c>
      <c r="G3" s="1">
        <v>412717.28</v>
      </c>
      <c r="H3" s="1">
        <f>10^(-'Shift Factors'!$B$1*('Raw Data'!A3-'Shift Factors'!$B$3)/('Shift Factors'!$B$2-'Shift Factors'!$B$3+'Raw Data'!A3))</f>
        <v>240.38714156282714</v>
      </c>
      <c r="I3" s="1">
        <f>H3*C3</f>
        <v>120.1935130884996</v>
      </c>
      <c r="J3">
        <f>G3/H3</f>
        <v>1716.8858422160363</v>
      </c>
    </row>
    <row r="4" spans="1:10" x14ac:dyDescent="0.25">
      <c r="A4" s="1">
        <v>250</v>
      </c>
      <c r="B4" s="1">
        <v>1</v>
      </c>
      <c r="C4" s="1">
        <v>0.79244625999999996</v>
      </c>
      <c r="D4" s="1">
        <v>192333.45</v>
      </c>
      <c r="E4" s="1">
        <v>173809.92000000001</v>
      </c>
      <c r="F4" s="1">
        <v>0.90369058000000002</v>
      </c>
      <c r="G4" s="1">
        <v>327130.81</v>
      </c>
      <c r="H4" s="1">
        <f>10^(-'Shift Factors'!$B$1*('Raw Data'!A4-'Shift Factors'!$B$3)/('Shift Factors'!$B$2-'Shift Factors'!$B$3+'Raw Data'!A4))</f>
        <v>240.38714156282714</v>
      </c>
      <c r="I4" s="1">
        <f t="shared" ref="I4:I67" si="0">H4*C4</f>
        <v>190.4938912835529</v>
      </c>
      <c r="J4">
        <f t="shared" ref="J4:J67" si="1">G4/H4</f>
        <v>1360.8498685629643</v>
      </c>
    </row>
    <row r="5" spans="1:10" x14ac:dyDescent="0.25">
      <c r="A5" s="1">
        <v>250</v>
      </c>
      <c r="B5" s="1">
        <v>1</v>
      </c>
      <c r="C5" s="1">
        <v>1.2559427000000001</v>
      </c>
      <c r="D5" s="1">
        <v>250298.34</v>
      </c>
      <c r="E5" s="1">
        <v>193898.44</v>
      </c>
      <c r="F5" s="1">
        <v>0.77466922999999999</v>
      </c>
      <c r="G5" s="1">
        <v>252094.53</v>
      </c>
      <c r="H5" s="1">
        <f>10^(-'Shift Factors'!$B$1*('Raw Data'!A5-'Shift Factors'!$B$3)/('Shift Factors'!$B$2-'Shift Factors'!$B$3+'Raw Data'!A5))</f>
        <v>240.38714156282714</v>
      </c>
      <c r="I5" s="1">
        <f t="shared" si="0"/>
        <v>301.91247561969936</v>
      </c>
      <c r="J5">
        <f t="shared" si="1"/>
        <v>1048.7022240917699</v>
      </c>
    </row>
    <row r="6" spans="1:10" x14ac:dyDescent="0.25">
      <c r="A6" s="1">
        <v>250</v>
      </c>
      <c r="B6" s="1">
        <v>1</v>
      </c>
      <c r="C6" s="1">
        <v>1.9905351</v>
      </c>
      <c r="D6" s="1">
        <v>315052.28000000003</v>
      </c>
      <c r="E6" s="1">
        <v>209885.91</v>
      </c>
      <c r="F6" s="1">
        <v>0.66619390000000001</v>
      </c>
      <c r="G6" s="1">
        <v>190181.58</v>
      </c>
      <c r="H6" s="1">
        <f>10^(-'Shift Factors'!$B$1*('Raw Data'!A6-'Shift Factors'!$B$3)/('Shift Factors'!$B$2-'Shift Factors'!$B$3+'Raw Data'!A6))</f>
        <v>240.38714156282714</v>
      </c>
      <c r="I6" s="1">
        <f t="shared" si="0"/>
        <v>478.49904286947628</v>
      </c>
      <c r="J6">
        <f t="shared" si="1"/>
        <v>791.14705871359797</v>
      </c>
    </row>
    <row r="7" spans="1:10" x14ac:dyDescent="0.25">
      <c r="A7" s="1">
        <v>250</v>
      </c>
      <c r="B7" s="1">
        <v>1</v>
      </c>
      <c r="C7" s="1">
        <v>3.1547855999999999</v>
      </c>
      <c r="D7" s="1">
        <v>383959.47</v>
      </c>
      <c r="E7" s="1">
        <v>221343.88</v>
      </c>
      <c r="F7" s="1">
        <v>0.57647722999999995</v>
      </c>
      <c r="G7" s="1">
        <v>140482.03</v>
      </c>
      <c r="H7" s="1">
        <f>10^(-'Shift Factors'!$B$1*('Raw Data'!A7-'Shift Factors'!$B$3)/('Shift Factors'!$B$2-'Shift Factors'!$B$3+'Raw Data'!A7))</f>
        <v>240.38714156282714</v>
      </c>
      <c r="I7" s="1">
        <f t="shared" si="0"/>
        <v>758.36989262756856</v>
      </c>
      <c r="J7">
        <f t="shared" si="1"/>
        <v>584.3991034074669</v>
      </c>
    </row>
    <row r="8" spans="1:10" x14ac:dyDescent="0.25">
      <c r="A8" s="1">
        <v>250</v>
      </c>
      <c r="B8" s="1">
        <v>1</v>
      </c>
      <c r="C8" s="1">
        <v>4.9999985999999996</v>
      </c>
      <c r="D8" s="1">
        <v>455650.84</v>
      </c>
      <c r="E8" s="1">
        <v>227878.59</v>
      </c>
      <c r="F8" s="1">
        <v>0.50011671000000002</v>
      </c>
      <c r="G8" s="1">
        <v>101891.41</v>
      </c>
      <c r="H8" s="1">
        <f>10^(-'Shift Factors'!$B$1*('Raw Data'!A8-'Shift Factors'!$B$3)/('Shift Factors'!$B$2-'Shift Factors'!$B$3+'Raw Data'!A8))</f>
        <v>240.38714156282714</v>
      </c>
      <c r="I8" s="1">
        <f t="shared" si="0"/>
        <v>1201.9353712721374</v>
      </c>
      <c r="J8">
        <f t="shared" si="1"/>
        <v>423.86381125701706</v>
      </c>
    </row>
    <row r="9" spans="1:10" x14ac:dyDescent="0.25">
      <c r="A9" s="1">
        <v>250</v>
      </c>
      <c r="B9" s="1">
        <v>1</v>
      </c>
      <c r="C9" s="1">
        <v>7.9244637000000004</v>
      </c>
      <c r="D9" s="1">
        <v>527229.75</v>
      </c>
      <c r="E9" s="1">
        <v>231018</v>
      </c>
      <c r="F9" s="1">
        <v>0.43817331999999998</v>
      </c>
      <c r="G9" s="1">
        <v>72638.585999999996</v>
      </c>
      <c r="H9" s="1">
        <f>10^(-'Shift Factors'!$B$1*('Raw Data'!A9-'Shift Factors'!$B$3)/('Shift Factors'!$B$2-'Shift Factors'!$B$3+'Raw Data'!A9))</f>
        <v>240.38714156282714</v>
      </c>
      <c r="I9" s="1">
        <f t="shared" si="0"/>
        <v>1904.9391772613851</v>
      </c>
      <c r="J9">
        <f t="shared" si="1"/>
        <v>302.17334225015236</v>
      </c>
    </row>
    <row r="10" spans="1:10" x14ac:dyDescent="0.25">
      <c r="A10" s="1">
        <v>250</v>
      </c>
      <c r="B10" s="1">
        <v>1</v>
      </c>
      <c r="C10" s="1">
        <v>12.559429</v>
      </c>
      <c r="D10" s="1">
        <v>598765.88</v>
      </c>
      <c r="E10" s="1">
        <v>231583.38</v>
      </c>
      <c r="F10" s="1">
        <v>0.38676782999999998</v>
      </c>
      <c r="G10" s="1">
        <v>51116.190999999999</v>
      </c>
      <c r="H10" s="1">
        <f>10^(-'Shift Factors'!$B$1*('Raw Data'!A10-'Shift Factors'!$B$3)/('Shift Factors'!$B$2-'Shift Factors'!$B$3+'Raw Data'!A10))</f>
        <v>240.38714156282714</v>
      </c>
      <c r="I10" s="1">
        <f t="shared" si="0"/>
        <v>3019.1252369712765</v>
      </c>
      <c r="J10">
        <f t="shared" si="1"/>
        <v>212.64111993544532</v>
      </c>
    </row>
    <row r="11" spans="1:10" x14ac:dyDescent="0.25">
      <c r="A11" s="1">
        <v>250</v>
      </c>
      <c r="B11" s="1">
        <v>1</v>
      </c>
      <c r="C11" s="1">
        <v>19.905353999999999</v>
      </c>
      <c r="D11" s="1">
        <v>668777.06000000006</v>
      </c>
      <c r="E11" s="1">
        <v>229760.69</v>
      </c>
      <c r="F11" s="1">
        <v>0.34355348000000002</v>
      </c>
      <c r="G11" s="1">
        <v>35525.32</v>
      </c>
      <c r="H11" s="1">
        <f>10^(-'Shift Factors'!$B$1*('Raw Data'!A11-'Shift Factors'!$B$3)/('Shift Factors'!$B$2-'Shift Factors'!$B$3+'Raw Data'!A11))</f>
        <v>240.38714156282714</v>
      </c>
      <c r="I11" s="1">
        <f t="shared" si="0"/>
        <v>4784.9911498561869</v>
      </c>
      <c r="J11">
        <f t="shared" si="1"/>
        <v>147.78377815485263</v>
      </c>
    </row>
    <row r="12" spans="1:10" x14ac:dyDescent="0.25">
      <c r="A12" s="1">
        <v>250</v>
      </c>
      <c r="B12" s="1">
        <v>1</v>
      </c>
      <c r="C12" s="1">
        <v>31.547861000000001</v>
      </c>
      <c r="D12" s="1">
        <v>737731.38</v>
      </c>
      <c r="E12" s="1">
        <v>229949.77</v>
      </c>
      <c r="F12" s="1">
        <v>0.31169849999999999</v>
      </c>
      <c r="G12" s="1">
        <v>24494.157999999999</v>
      </c>
      <c r="H12" s="1">
        <f>10^(-'Shift Factors'!$B$1*('Raw Data'!A12-'Shift Factors'!$B$3)/('Shift Factors'!$B$2-'Shift Factors'!$B$3+'Raw Data'!A12))</f>
        <v>240.38714156282714</v>
      </c>
      <c r="I12" s="1">
        <f t="shared" si="0"/>
        <v>7583.7001282113933</v>
      </c>
      <c r="J12">
        <f t="shared" si="1"/>
        <v>101.89462647942112</v>
      </c>
    </row>
    <row r="13" spans="1:10" x14ac:dyDescent="0.25">
      <c r="A13" s="1">
        <v>250</v>
      </c>
      <c r="B13" s="1">
        <v>1</v>
      </c>
      <c r="C13" s="1">
        <v>49.999991999999999</v>
      </c>
      <c r="D13" s="1">
        <v>801081</v>
      </c>
      <c r="E13" s="1">
        <v>228908.75</v>
      </c>
      <c r="F13" s="1">
        <v>0.28574979</v>
      </c>
      <c r="G13" s="1">
        <v>16662.896000000001</v>
      </c>
      <c r="H13" s="1">
        <f>10^(-'Shift Factors'!$B$1*('Raw Data'!A13-'Shift Factors'!$B$3)/('Shift Factors'!$B$2-'Shift Factors'!$B$3+'Raw Data'!A13))</f>
        <v>240.38714156282714</v>
      </c>
      <c r="I13" s="1">
        <f t="shared" si="0"/>
        <v>12019.355155044224</v>
      </c>
      <c r="J13">
        <f t="shared" si="1"/>
        <v>69.316918915336487</v>
      </c>
    </row>
    <row r="14" spans="1:10" x14ac:dyDescent="0.25">
      <c r="A14" s="1">
        <v>250</v>
      </c>
      <c r="B14" s="1">
        <v>1</v>
      </c>
      <c r="C14" s="1">
        <v>79.244652000000002</v>
      </c>
      <c r="D14" s="1">
        <v>865371</v>
      </c>
      <c r="E14" s="1">
        <v>232347.13</v>
      </c>
      <c r="F14" s="1">
        <v>0.26849424999999999</v>
      </c>
      <c r="G14" s="1">
        <v>11307.011</v>
      </c>
      <c r="H14" s="1">
        <f>10^(-'Shift Factors'!$B$1*('Raw Data'!A14-'Shift Factors'!$B$3)/('Shift Factors'!$B$2-'Shift Factors'!$B$3+'Raw Data'!A14))</f>
        <v>240.38714156282714</v>
      </c>
      <c r="I14" s="1">
        <f t="shared" si="0"/>
        <v>19049.395378420973</v>
      </c>
      <c r="J14">
        <f t="shared" si="1"/>
        <v>47.03667145625932</v>
      </c>
    </row>
    <row r="15" spans="1:10" x14ac:dyDescent="0.25">
      <c r="A15" s="1">
        <v>250</v>
      </c>
      <c r="B15" s="1">
        <v>1</v>
      </c>
      <c r="C15" s="1">
        <v>125.59430999999999</v>
      </c>
      <c r="D15" s="1">
        <v>928471.69</v>
      </c>
      <c r="E15" s="1">
        <v>237547.09</v>
      </c>
      <c r="F15" s="1">
        <v>0.25584741999999999</v>
      </c>
      <c r="G15" s="1">
        <v>7630.7431999999999</v>
      </c>
      <c r="H15" s="1">
        <f>10^(-'Shift Factors'!$B$1*('Raw Data'!A15-'Shift Factors'!$B$3)/('Shift Factors'!$B$2-'Shift Factors'!$B$3+'Raw Data'!A15))</f>
        <v>240.38714156282714</v>
      </c>
      <c r="I15" s="1">
        <f t="shared" si="0"/>
        <v>30191.257177455595</v>
      </c>
      <c r="J15">
        <f t="shared" si="1"/>
        <v>31.743558122078852</v>
      </c>
    </row>
    <row r="16" spans="1:10" x14ac:dyDescent="0.25">
      <c r="A16" s="1">
        <v>250</v>
      </c>
      <c r="B16" s="1">
        <v>1</v>
      </c>
      <c r="C16" s="1">
        <v>199.05357000000001</v>
      </c>
      <c r="D16" s="1">
        <v>989828.06</v>
      </c>
      <c r="E16" s="1">
        <v>241147.22</v>
      </c>
      <c r="F16" s="1">
        <v>0.24362537000000001</v>
      </c>
      <c r="G16" s="1">
        <v>5118.1166999999996</v>
      </c>
      <c r="H16" s="1">
        <f>10^(-'Shift Factors'!$B$1*('Raw Data'!A16-'Shift Factors'!$B$3)/('Shift Factors'!$B$2-'Shift Factors'!$B$3+'Raw Data'!A16))</f>
        <v>240.38714156282714</v>
      </c>
      <c r="I16" s="1">
        <f t="shared" si="0"/>
        <v>47849.91871017612</v>
      </c>
      <c r="J16">
        <f t="shared" si="1"/>
        <v>21.291141725491745</v>
      </c>
    </row>
    <row r="17" spans="1:10" x14ac:dyDescent="0.25">
      <c r="A17" s="1">
        <v>250</v>
      </c>
      <c r="B17" s="1">
        <v>1</v>
      </c>
      <c r="C17" s="1">
        <v>315.47867000000002</v>
      </c>
      <c r="D17" s="1">
        <v>1036885</v>
      </c>
      <c r="E17" s="1">
        <v>209020.36</v>
      </c>
      <c r="F17" s="1">
        <v>0.20158488999999999</v>
      </c>
      <c r="G17" s="1">
        <v>3352.8191000000002</v>
      </c>
      <c r="H17" s="1">
        <f>10^(-'Shift Factors'!$B$1*('Raw Data'!A17-'Shift Factors'!$B$3)/('Shift Factors'!$B$2-'Shift Factors'!$B$3+'Raw Data'!A17))</f>
        <v>240.38714156282714</v>
      </c>
      <c r="I17" s="1">
        <f t="shared" si="0"/>
        <v>75837.015705342434</v>
      </c>
      <c r="J17">
        <f t="shared" si="1"/>
        <v>13.947580882248285</v>
      </c>
    </row>
    <row r="18" spans="1:10" x14ac:dyDescent="0.25">
      <c r="A18" s="1">
        <v>250</v>
      </c>
      <c r="B18" s="1">
        <v>1</v>
      </c>
      <c r="C18" s="1">
        <v>500</v>
      </c>
      <c r="D18" s="1">
        <v>934082.5</v>
      </c>
      <c r="E18" s="1">
        <v>82253.937999999995</v>
      </c>
      <c r="F18" s="1">
        <v>8.8058530999999995E-2</v>
      </c>
      <c r="G18" s="1">
        <v>1875.3942</v>
      </c>
      <c r="H18" s="1">
        <f>10^(-'Shift Factors'!$B$1*('Raw Data'!A18-'Shift Factors'!$B$3)/('Shift Factors'!$B$2-'Shift Factors'!$B$3+'Raw Data'!A18))</f>
        <v>240.38714156282714</v>
      </c>
      <c r="I18" s="1">
        <f t="shared" si="0"/>
        <v>120193.57078141357</v>
      </c>
      <c r="J18">
        <f t="shared" si="1"/>
        <v>7.8015578861977124</v>
      </c>
    </row>
    <row r="19" spans="1:10" x14ac:dyDescent="0.25">
      <c r="A19" s="1">
        <v>270</v>
      </c>
      <c r="B19" s="1">
        <v>1</v>
      </c>
      <c r="C19" s="1">
        <v>0.49999976000000002</v>
      </c>
      <c r="D19" s="1">
        <v>8027.0595999999996</v>
      </c>
      <c r="E19" s="1">
        <v>29251.305</v>
      </c>
      <c r="F19" s="1">
        <v>3.6440872999999998</v>
      </c>
      <c r="G19" s="1">
        <v>60665.425999999999</v>
      </c>
      <c r="H19" s="1">
        <f>10^(-'Shift Factors'!$B$1*('Raw Data'!A19-'Shift Factors'!$B$3)/('Shift Factors'!$B$2-'Shift Factors'!$B$3+'Raw Data'!A19))</f>
        <v>12.217811628305794</v>
      </c>
      <c r="I19" s="1">
        <f t="shared" si="0"/>
        <v>6.1089028818781062</v>
      </c>
      <c r="J19">
        <f t="shared" si="1"/>
        <v>4965.3266759697362</v>
      </c>
    </row>
    <row r="20" spans="1:10" x14ac:dyDescent="0.25">
      <c r="A20" s="1">
        <v>270</v>
      </c>
      <c r="B20" s="1">
        <v>1</v>
      </c>
      <c r="C20" s="1">
        <v>0.79244625999999996</v>
      </c>
      <c r="D20" s="1">
        <v>14561.705</v>
      </c>
      <c r="E20" s="1">
        <v>42269.440999999999</v>
      </c>
      <c r="F20" s="1">
        <v>2.9027810000000001</v>
      </c>
      <c r="G20" s="1">
        <v>56416.91</v>
      </c>
      <c r="H20" s="1">
        <f>10^(-'Shift Factors'!$B$1*('Raw Data'!A20-'Shift Factors'!$B$3)/('Shift Factors'!$B$2-'Shift Factors'!$B$3+'Raw Data'!A20))</f>
        <v>12.217811628305794</v>
      </c>
      <c r="I20" s="1">
        <f t="shared" si="0"/>
        <v>9.6819591302354358</v>
      </c>
      <c r="J20">
        <f t="shared" si="1"/>
        <v>4617.5953367373331</v>
      </c>
    </row>
    <row r="21" spans="1:10" x14ac:dyDescent="0.25">
      <c r="A21" s="1">
        <v>270</v>
      </c>
      <c r="B21" s="1">
        <v>1</v>
      </c>
      <c r="C21" s="1">
        <v>1.2559427000000001</v>
      </c>
      <c r="D21" s="1">
        <v>25298.221000000001</v>
      </c>
      <c r="E21" s="1">
        <v>59464.343999999997</v>
      </c>
      <c r="F21" s="1">
        <v>2.3505346999999999</v>
      </c>
      <c r="G21" s="1">
        <v>51453.016000000003</v>
      </c>
      <c r="H21" s="1">
        <f>10^(-'Shift Factors'!$B$1*('Raw Data'!A21-'Shift Factors'!$B$3)/('Shift Factors'!$B$2-'Shift Factors'!$B$3+'Raw Data'!A21))</f>
        <v>12.217811628305794</v>
      </c>
      <c r="I21" s="1">
        <f t="shared" si="0"/>
        <v>15.344871324545776</v>
      </c>
      <c r="J21">
        <f t="shared" si="1"/>
        <v>4211.3119407403101</v>
      </c>
    </row>
    <row r="22" spans="1:10" x14ac:dyDescent="0.25">
      <c r="A22" s="1">
        <v>270</v>
      </c>
      <c r="B22" s="1">
        <v>1</v>
      </c>
      <c r="C22" s="1">
        <v>1.9905351</v>
      </c>
      <c r="D22" s="1">
        <v>41961.773000000001</v>
      </c>
      <c r="E22" s="1">
        <v>80493.976999999999</v>
      </c>
      <c r="F22" s="1">
        <v>1.9182691999999999</v>
      </c>
      <c r="G22" s="1">
        <v>45603.23</v>
      </c>
      <c r="H22" s="1">
        <f>10^(-'Shift Factors'!$B$1*('Raw Data'!A22-'Shift Factors'!$B$3)/('Shift Factors'!$B$2-'Shift Factors'!$B$3+'Raw Data'!A22))</f>
        <v>12.217811628305794</v>
      </c>
      <c r="I22" s="1">
        <f t="shared" si="0"/>
        <v>24.319982891330838</v>
      </c>
      <c r="J22">
        <f t="shared" si="1"/>
        <v>3732.5203062018122</v>
      </c>
    </row>
    <row r="23" spans="1:10" x14ac:dyDescent="0.25">
      <c r="A23" s="1">
        <v>270</v>
      </c>
      <c r="B23" s="1">
        <v>1</v>
      </c>
      <c r="C23" s="1">
        <v>3.1547855999999999</v>
      </c>
      <c r="D23" s="1">
        <v>66552.827999999994</v>
      </c>
      <c r="E23" s="1">
        <v>105296.78</v>
      </c>
      <c r="F23" s="1">
        <v>1.5821533000000001</v>
      </c>
      <c r="G23" s="1">
        <v>39484.777000000002</v>
      </c>
      <c r="H23" s="1">
        <f>10^(-'Shift Factors'!$B$1*('Raw Data'!A23-'Shift Factors'!$B$3)/('Shift Factors'!$B$2-'Shift Factors'!$B$3+'Raw Data'!A23))</f>
        <v>12.217811628305794</v>
      </c>
      <c r="I23" s="1">
        <f t="shared" si="0"/>
        <v>38.544576188491668</v>
      </c>
      <c r="J23">
        <f t="shared" si="1"/>
        <v>3231.7388908274756</v>
      </c>
    </row>
    <row r="24" spans="1:10" x14ac:dyDescent="0.25">
      <c r="A24" s="1">
        <v>270</v>
      </c>
      <c r="B24" s="1">
        <v>1</v>
      </c>
      <c r="C24" s="1">
        <v>4.9999985999999996</v>
      </c>
      <c r="D24" s="1">
        <v>100362.87</v>
      </c>
      <c r="E24" s="1">
        <v>132307.78</v>
      </c>
      <c r="F24" s="1">
        <v>1.3182940000000001</v>
      </c>
      <c r="G24" s="1">
        <v>33213.292999999998</v>
      </c>
      <c r="H24" s="1">
        <f>10^(-'Shift Factors'!$B$1*('Raw Data'!A24-'Shift Factors'!$B$3)/('Shift Factors'!$B$2-'Shift Factors'!$B$3+'Raw Data'!A24))</f>
        <v>12.217811628305794</v>
      </c>
      <c r="I24" s="1">
        <f t="shared" si="0"/>
        <v>61.08904103659269</v>
      </c>
      <c r="J24">
        <f t="shared" si="1"/>
        <v>2718.4322373290333</v>
      </c>
    </row>
    <row r="25" spans="1:10" x14ac:dyDescent="0.25">
      <c r="A25" s="1">
        <v>270</v>
      </c>
      <c r="B25" s="1">
        <v>1</v>
      </c>
      <c r="C25" s="1">
        <v>7.9244637000000004</v>
      </c>
      <c r="D25" s="1">
        <v>144044.35999999999</v>
      </c>
      <c r="E25" s="1">
        <v>159967.48000000001</v>
      </c>
      <c r="F25" s="1">
        <v>1.1105433</v>
      </c>
      <c r="G25" s="1">
        <v>27164.423999999999</v>
      </c>
      <c r="H25" s="1">
        <f>10^(-'Shift Factors'!$B$1*('Raw Data'!A25-'Shift Factors'!$B$3)/('Shift Factors'!$B$2-'Shift Factors'!$B$3+'Raw Data'!A25))</f>
        <v>12.217811628305794</v>
      </c>
      <c r="I25" s="1">
        <f t="shared" si="0"/>
        <v>96.81960474194716</v>
      </c>
      <c r="J25">
        <f t="shared" si="1"/>
        <v>2223.3461135598473</v>
      </c>
    </row>
    <row r="26" spans="1:10" x14ac:dyDescent="0.25">
      <c r="A26" s="1">
        <v>270</v>
      </c>
      <c r="B26" s="1">
        <v>1</v>
      </c>
      <c r="C26" s="1">
        <v>12.559429</v>
      </c>
      <c r="D26" s="1">
        <v>198068.3</v>
      </c>
      <c r="E26" s="1">
        <v>186300.06</v>
      </c>
      <c r="F26" s="1">
        <v>0.94058496000000003</v>
      </c>
      <c r="G26" s="1">
        <v>21650.414000000001</v>
      </c>
      <c r="H26" s="1">
        <f>10^(-'Shift Factors'!$B$1*('Raw Data'!A26-'Shift Factors'!$B$3)/('Shift Factors'!$B$2-'Shift Factors'!$B$3+'Raw Data'!A26))</f>
        <v>12.217811628305794</v>
      </c>
      <c r="I26" s="1">
        <f t="shared" si="0"/>
        <v>153.44873768108101</v>
      </c>
      <c r="J26">
        <f t="shared" si="1"/>
        <v>1772.0369783604363</v>
      </c>
    </row>
    <row r="27" spans="1:10" x14ac:dyDescent="0.25">
      <c r="A27" s="1">
        <v>270</v>
      </c>
      <c r="B27" s="1">
        <v>1</v>
      </c>
      <c r="C27" s="1">
        <v>19.905353999999999</v>
      </c>
      <c r="D27" s="1">
        <v>260772.13</v>
      </c>
      <c r="E27" s="1">
        <v>209339.64</v>
      </c>
      <c r="F27" s="1">
        <v>0.80276846999999996</v>
      </c>
      <c r="G27" s="1">
        <v>16799.638999999999</v>
      </c>
      <c r="H27" s="1">
        <f>10^(-'Shift Factors'!$B$1*('Raw Data'!A27-'Shift Factors'!$B$3)/('Shift Factors'!$B$2-'Shift Factors'!$B$3+'Raw Data'!A27))</f>
        <v>12.217811628305794</v>
      </c>
      <c r="I27" s="1">
        <f t="shared" si="0"/>
        <v>243.19986556674326</v>
      </c>
      <c r="J27">
        <f t="shared" si="1"/>
        <v>1375.0121143690897</v>
      </c>
    </row>
    <row r="28" spans="1:10" x14ac:dyDescent="0.25">
      <c r="A28" s="1">
        <v>270</v>
      </c>
      <c r="B28" s="1">
        <v>1</v>
      </c>
      <c r="C28" s="1">
        <v>31.547861000000001</v>
      </c>
      <c r="D28" s="1">
        <v>330155.44</v>
      </c>
      <c r="E28" s="1">
        <v>227959.86</v>
      </c>
      <c r="F28" s="1">
        <v>0.69046222999999995</v>
      </c>
      <c r="G28" s="1">
        <v>12717.457</v>
      </c>
      <c r="H28" s="1">
        <f>10^(-'Shift Factors'!$B$1*('Raw Data'!A28-'Shift Factors'!$B$3)/('Shift Factors'!$B$2-'Shift Factors'!$B$3+'Raw Data'!A28))</f>
        <v>12.217811628305794</v>
      </c>
      <c r="I28" s="1">
        <f t="shared" si="0"/>
        <v>385.44582297397488</v>
      </c>
      <c r="J28">
        <f t="shared" si="1"/>
        <v>1040.894833452551</v>
      </c>
    </row>
    <row r="29" spans="1:10" x14ac:dyDescent="0.25">
      <c r="A29" s="1">
        <v>270</v>
      </c>
      <c r="B29" s="1">
        <v>1</v>
      </c>
      <c r="C29" s="1">
        <v>49.999991999999999</v>
      </c>
      <c r="D29" s="1">
        <v>406268.56</v>
      </c>
      <c r="E29" s="1">
        <v>241659.28</v>
      </c>
      <c r="F29" s="1">
        <v>0.59482639999999998</v>
      </c>
      <c r="G29" s="1">
        <v>9454.1718999999994</v>
      </c>
      <c r="H29" s="1">
        <f>10^(-'Shift Factors'!$B$1*('Raw Data'!A29-'Shift Factors'!$B$3)/('Shift Factors'!$B$2-'Shift Factors'!$B$3+'Raw Data'!A29))</f>
        <v>12.217811628305794</v>
      </c>
      <c r="I29" s="1">
        <f t="shared" si="0"/>
        <v>610.89048367279668</v>
      </c>
      <c r="J29">
        <f t="shared" si="1"/>
        <v>773.80239502931181</v>
      </c>
    </row>
    <row r="30" spans="1:10" x14ac:dyDescent="0.25">
      <c r="A30" s="1">
        <v>270</v>
      </c>
      <c r="B30" s="1">
        <v>1</v>
      </c>
      <c r="C30" s="1">
        <v>79.244652000000002</v>
      </c>
      <c r="D30" s="1">
        <v>484438.19</v>
      </c>
      <c r="E30" s="1">
        <v>250276.16</v>
      </c>
      <c r="F30" s="1">
        <v>0.51663177999999998</v>
      </c>
      <c r="G30" s="1">
        <v>6880.8329999999996</v>
      </c>
      <c r="H30" s="1">
        <f>10^(-'Shift Factors'!$B$1*('Raw Data'!A30-'Shift Factors'!$B$3)/('Shift Factors'!$B$2-'Shift Factors'!$B$3+'Raw Data'!A30))</f>
        <v>12.217811628305794</v>
      </c>
      <c r="I30" s="1">
        <f t="shared" si="0"/>
        <v>968.196230686646</v>
      </c>
      <c r="J30">
        <f t="shared" si="1"/>
        <v>563.18047857758165</v>
      </c>
    </row>
    <row r="31" spans="1:10" x14ac:dyDescent="0.25">
      <c r="A31" s="1">
        <v>270</v>
      </c>
      <c r="B31" s="1">
        <v>1</v>
      </c>
      <c r="C31" s="1">
        <v>125.59430999999999</v>
      </c>
      <c r="D31" s="1">
        <v>564953.93999999994</v>
      </c>
      <c r="E31" s="1">
        <v>253413.66</v>
      </c>
      <c r="F31" s="1">
        <v>0.44855630000000002</v>
      </c>
      <c r="G31" s="1">
        <v>4930.0487999999996</v>
      </c>
      <c r="H31" s="1">
        <f>10^(-'Shift Factors'!$B$1*('Raw Data'!A31-'Shift Factors'!$B$3)/('Shift Factors'!$B$2-'Shift Factors'!$B$3+'Raw Data'!A31))</f>
        <v>12.217811628305794</v>
      </c>
      <c r="I31" s="1">
        <f t="shared" si="0"/>
        <v>1534.4876211670426</v>
      </c>
      <c r="J31">
        <f t="shared" si="1"/>
        <v>403.51324361379386</v>
      </c>
    </row>
    <row r="32" spans="1:10" x14ac:dyDescent="0.25">
      <c r="A32" s="1">
        <v>270</v>
      </c>
      <c r="B32" s="1">
        <v>1</v>
      </c>
      <c r="C32" s="1">
        <v>199.05357000000001</v>
      </c>
      <c r="D32" s="1">
        <v>644229.93999999994</v>
      </c>
      <c r="E32" s="1">
        <v>245300.25</v>
      </c>
      <c r="F32" s="1">
        <v>0.38076504999999999</v>
      </c>
      <c r="G32" s="1">
        <v>3463.1417999999999</v>
      </c>
      <c r="H32" s="1">
        <f>10^(-'Shift Factors'!$B$1*('Raw Data'!A32-'Shift Factors'!$B$3)/('Shift Factors'!$B$2-'Shift Factors'!$B$3+'Raw Data'!A32))</f>
        <v>12.217811628305794</v>
      </c>
      <c r="I32" s="1">
        <f t="shared" si="0"/>
        <v>2431.9990222017814</v>
      </c>
      <c r="J32">
        <f t="shared" si="1"/>
        <v>283.45025323329713</v>
      </c>
    </row>
    <row r="33" spans="1:10" x14ac:dyDescent="0.25">
      <c r="A33" s="1">
        <v>270</v>
      </c>
      <c r="B33" s="1">
        <v>1</v>
      </c>
      <c r="C33" s="1">
        <v>315.47867000000002</v>
      </c>
      <c r="D33" s="1">
        <v>712798.56</v>
      </c>
      <c r="E33" s="1">
        <v>202444.86</v>
      </c>
      <c r="F33" s="1">
        <v>0.28401410999999999</v>
      </c>
      <c r="G33" s="1">
        <v>2348.7791000000002</v>
      </c>
      <c r="H33" s="1">
        <f>10^(-'Shift Factors'!$B$1*('Raw Data'!A33-'Shift Factors'!$B$3)/('Shift Factors'!$B$2-'Shift Factors'!$B$3+'Raw Data'!A33))</f>
        <v>12.217811628305794</v>
      </c>
      <c r="I33" s="1">
        <f t="shared" si="0"/>
        <v>3854.4589628084468</v>
      </c>
      <c r="J33">
        <f t="shared" si="1"/>
        <v>192.24220928062368</v>
      </c>
    </row>
    <row r="34" spans="1:10" x14ac:dyDescent="0.25">
      <c r="A34" s="1">
        <v>270</v>
      </c>
      <c r="B34" s="1">
        <v>1</v>
      </c>
      <c r="C34" s="1">
        <v>500</v>
      </c>
      <c r="D34" s="1">
        <v>670646.13</v>
      </c>
      <c r="E34" s="1">
        <v>74223.5</v>
      </c>
      <c r="F34" s="1">
        <v>0.1106746</v>
      </c>
      <c r="G34" s="1">
        <v>1349.4819</v>
      </c>
      <c r="H34" s="1">
        <f>10^(-'Shift Factors'!$B$1*('Raw Data'!A34-'Shift Factors'!$B$3)/('Shift Factors'!$B$2-'Shift Factors'!$B$3+'Raw Data'!A34))</f>
        <v>12.217811628305794</v>
      </c>
      <c r="I34" s="1">
        <f t="shared" si="0"/>
        <v>6108.9058141528967</v>
      </c>
      <c r="J34">
        <f t="shared" si="1"/>
        <v>110.45201391659764</v>
      </c>
    </row>
    <row r="35" spans="1:10" x14ac:dyDescent="0.25">
      <c r="A35" s="1">
        <v>285</v>
      </c>
      <c r="B35" s="1">
        <v>1</v>
      </c>
      <c r="C35" s="1">
        <v>0.49999976000000002</v>
      </c>
      <c r="D35" s="1">
        <v>900.20636000000002</v>
      </c>
      <c r="E35" s="1">
        <v>7940.5883999999996</v>
      </c>
      <c r="F35" s="1">
        <v>8.8208532000000002</v>
      </c>
      <c r="G35" s="1">
        <v>15982.913</v>
      </c>
      <c r="H35" s="1">
        <f>10^(-'Shift Factors'!$B$1*('Raw Data'!A35-'Shift Factors'!$B$3)/('Shift Factors'!$B$2-'Shift Factors'!$B$3+'Raw Data'!A35))</f>
        <v>2.8897253221653125</v>
      </c>
      <c r="I35" s="1">
        <f t="shared" si="0"/>
        <v>1.444861967548579</v>
      </c>
      <c r="J35">
        <f t="shared" si="1"/>
        <v>5530.9454076499478</v>
      </c>
    </row>
    <row r="36" spans="1:10" x14ac:dyDescent="0.25">
      <c r="A36" s="1">
        <v>285</v>
      </c>
      <c r="B36" s="1">
        <v>1</v>
      </c>
      <c r="C36" s="1">
        <v>0.79244625999999996</v>
      </c>
      <c r="D36" s="1">
        <v>1834.0074</v>
      </c>
      <c r="E36" s="1">
        <v>12245.15</v>
      </c>
      <c r="F36" s="1">
        <v>6.6767177999999996</v>
      </c>
      <c r="G36" s="1">
        <v>15624.696</v>
      </c>
      <c r="H36" s="1">
        <f>10^(-'Shift Factors'!$B$1*('Raw Data'!A36-'Shift Factors'!$B$3)/('Shift Factors'!$B$2-'Shift Factors'!$B$3+'Raw Data'!A36))</f>
        <v>2.8897253221653125</v>
      </c>
      <c r="I36" s="1">
        <f t="shared" si="0"/>
        <v>2.2899520239771971</v>
      </c>
      <c r="J36">
        <f t="shared" si="1"/>
        <v>5406.9831067169362</v>
      </c>
    </row>
    <row r="37" spans="1:10" x14ac:dyDescent="0.25">
      <c r="A37" s="1">
        <v>285</v>
      </c>
      <c r="B37" s="1">
        <v>1</v>
      </c>
      <c r="C37" s="1">
        <v>1.2559427000000001</v>
      </c>
      <c r="D37" s="1">
        <v>3601.6864999999998</v>
      </c>
      <c r="E37" s="1">
        <v>18582.84</v>
      </c>
      <c r="F37" s="1">
        <v>5.1594825000000002</v>
      </c>
      <c r="G37" s="1">
        <v>15071.273999999999</v>
      </c>
      <c r="H37" s="1">
        <f>10^(-'Shift Factors'!$B$1*('Raw Data'!A37-'Shift Factors'!$B$3)/('Shift Factors'!$B$2-'Shift Factors'!$B$3+'Raw Data'!A37))</f>
        <v>2.8897253221653125</v>
      </c>
      <c r="I37" s="1">
        <f t="shared" si="0"/>
        <v>3.6293294233786728</v>
      </c>
      <c r="J37">
        <f t="shared" si="1"/>
        <v>5215.4694027136384</v>
      </c>
    </row>
    <row r="38" spans="1:10" x14ac:dyDescent="0.25">
      <c r="A38" s="1">
        <v>285</v>
      </c>
      <c r="B38" s="1">
        <v>1</v>
      </c>
      <c r="C38" s="1">
        <v>1.9905351</v>
      </c>
      <c r="D38" s="1">
        <v>6833.1450000000004</v>
      </c>
      <c r="E38" s="1">
        <v>27627.875</v>
      </c>
      <c r="F38" s="1">
        <v>4.0432153</v>
      </c>
      <c r="G38" s="1">
        <v>14297.837</v>
      </c>
      <c r="H38" s="1">
        <f>10^(-'Shift Factors'!$B$1*('Raw Data'!A38-'Shift Factors'!$B$3)/('Shift Factors'!$B$2-'Shift Factors'!$B$3+'Raw Data'!A38))</f>
        <v>2.8897253221653125</v>
      </c>
      <c r="I38" s="1">
        <f t="shared" si="0"/>
        <v>5.7520996831288622</v>
      </c>
      <c r="J38">
        <f t="shared" si="1"/>
        <v>4947.8187045426257</v>
      </c>
    </row>
    <row r="39" spans="1:10" x14ac:dyDescent="0.25">
      <c r="A39" s="1">
        <v>285</v>
      </c>
      <c r="B39" s="1">
        <v>1</v>
      </c>
      <c r="C39" s="1">
        <v>3.1547855999999999</v>
      </c>
      <c r="D39" s="1">
        <v>12621.225</v>
      </c>
      <c r="E39" s="1">
        <v>40198.351999999999</v>
      </c>
      <c r="F39" s="1">
        <v>3.1849802</v>
      </c>
      <c r="G39" s="1">
        <v>13355.314</v>
      </c>
      <c r="H39" s="1">
        <f>10^(-'Shift Factors'!$B$1*('Raw Data'!A39-'Shift Factors'!$B$3)/('Shift Factors'!$B$2-'Shift Factors'!$B$3+'Raw Data'!A39))</f>
        <v>2.8897253221653125</v>
      </c>
      <c r="I39" s="1">
        <f t="shared" si="0"/>
        <v>9.116463834322488</v>
      </c>
      <c r="J39">
        <f t="shared" si="1"/>
        <v>4621.6551786287673</v>
      </c>
    </row>
    <row r="40" spans="1:10" x14ac:dyDescent="0.25">
      <c r="A40" s="1">
        <v>285</v>
      </c>
      <c r="B40" s="1">
        <v>1</v>
      </c>
      <c r="C40" s="1">
        <v>4.9999985999999996</v>
      </c>
      <c r="D40" s="1">
        <v>22213.868999999999</v>
      </c>
      <c r="E40" s="1">
        <v>56805.25</v>
      </c>
      <c r="F40" s="1">
        <v>2.5571975999999998</v>
      </c>
      <c r="G40" s="1">
        <v>12198.843999999999</v>
      </c>
      <c r="H40" s="1">
        <f>10^(-'Shift Factors'!$B$1*('Raw Data'!A40-'Shift Factors'!$B$3)/('Shift Factors'!$B$2-'Shift Factors'!$B$3+'Raw Data'!A40))</f>
        <v>2.8897253221653125</v>
      </c>
      <c r="I40" s="1">
        <f t="shared" si="0"/>
        <v>14.44862256521111</v>
      </c>
      <c r="J40">
        <f t="shared" si="1"/>
        <v>4221.4545121054034</v>
      </c>
    </row>
    <row r="41" spans="1:10" x14ac:dyDescent="0.25">
      <c r="A41" s="1">
        <v>285</v>
      </c>
      <c r="B41" s="1">
        <v>1</v>
      </c>
      <c r="C41" s="1">
        <v>7.9244637000000004</v>
      </c>
      <c r="D41" s="1">
        <v>37467.245999999999</v>
      </c>
      <c r="E41" s="1">
        <v>77897.531000000003</v>
      </c>
      <c r="F41" s="1">
        <v>2.0790831999999999</v>
      </c>
      <c r="G41" s="1">
        <v>10907.954</v>
      </c>
      <c r="H41" s="1">
        <f>10^(-'Shift Factors'!$B$1*('Raw Data'!A41-'Shift Factors'!$B$3)/('Shift Factors'!$B$2-'Shift Factors'!$B$3+'Raw Data'!A41))</f>
        <v>2.8897253221653125</v>
      </c>
      <c r="I41" s="1">
        <f t="shared" si="0"/>
        <v>22.899523418469826</v>
      </c>
      <c r="J41">
        <f t="shared" si="1"/>
        <v>3774.737313727283</v>
      </c>
    </row>
    <row r="42" spans="1:10" x14ac:dyDescent="0.25">
      <c r="A42" s="1">
        <v>285</v>
      </c>
      <c r="B42" s="1">
        <v>1</v>
      </c>
      <c r="C42" s="1">
        <v>12.559429</v>
      </c>
      <c r="D42" s="1">
        <v>60301.711000000003</v>
      </c>
      <c r="E42" s="1">
        <v>103109.96</v>
      </c>
      <c r="F42" s="1">
        <v>1.7099011</v>
      </c>
      <c r="G42" s="1">
        <v>9510.6689000000006</v>
      </c>
      <c r="H42" s="1">
        <f>10^(-'Shift Factors'!$B$1*('Raw Data'!A42-'Shift Factors'!$B$3)/('Shift Factors'!$B$2-'Shift Factors'!$B$3+'Raw Data'!A42))</f>
        <v>2.8897253221653125</v>
      </c>
      <c r="I42" s="1">
        <f t="shared" si="0"/>
        <v>36.293300013237371</v>
      </c>
      <c r="J42">
        <f t="shared" si="1"/>
        <v>3291.2017024765246</v>
      </c>
    </row>
    <row r="43" spans="1:10" x14ac:dyDescent="0.25">
      <c r="A43" s="1">
        <v>285</v>
      </c>
      <c r="B43" s="1">
        <v>1</v>
      </c>
      <c r="C43" s="1">
        <v>19.905353999999999</v>
      </c>
      <c r="D43" s="1">
        <v>92280.835999999996</v>
      </c>
      <c r="E43" s="1">
        <v>131415.23000000001</v>
      </c>
      <c r="F43" s="1">
        <v>1.4240793</v>
      </c>
      <c r="G43" s="1">
        <v>8067.1415999999999</v>
      </c>
      <c r="H43" s="1">
        <f>10^(-'Shift Factors'!$B$1*('Raw Data'!A43-'Shift Factors'!$B$3)/('Shift Factors'!$B$2-'Shift Factors'!$B$3+'Raw Data'!A43))</f>
        <v>2.8897253221653125</v>
      </c>
      <c r="I43" s="1">
        <f t="shared" si="0"/>
        <v>57.521005500464589</v>
      </c>
      <c r="J43">
        <f t="shared" si="1"/>
        <v>2791.6638090554488</v>
      </c>
    </row>
    <row r="44" spans="1:10" x14ac:dyDescent="0.25">
      <c r="A44" s="1">
        <v>285</v>
      </c>
      <c r="B44" s="1">
        <v>1</v>
      </c>
      <c r="C44" s="1">
        <v>31.547861000000001</v>
      </c>
      <c r="D44" s="1">
        <v>134898.5</v>
      </c>
      <c r="E44" s="1">
        <v>160977.10999999999</v>
      </c>
      <c r="F44" s="1">
        <v>1.1933202999999999</v>
      </c>
      <c r="G44" s="1">
        <v>6657.4004000000004</v>
      </c>
      <c r="H44" s="1">
        <f>10^(-'Shift Factors'!$B$1*('Raw Data'!A44-'Shift Factors'!$B$3)/('Shift Factors'!$B$2-'Shift Factors'!$B$3+'Raw Data'!A44))</f>
        <v>2.8897253221653125</v>
      </c>
      <c r="I44" s="1">
        <f t="shared" si="0"/>
        <v>91.164652791851495</v>
      </c>
      <c r="J44">
        <f t="shared" si="1"/>
        <v>2303.8177189143757</v>
      </c>
    </row>
    <row r="45" spans="1:10" x14ac:dyDescent="0.25">
      <c r="A45" s="1">
        <v>285</v>
      </c>
      <c r="B45" s="1">
        <v>1</v>
      </c>
      <c r="C45" s="1">
        <v>49.999991999999999</v>
      </c>
      <c r="D45" s="1">
        <v>188285.13</v>
      </c>
      <c r="E45" s="1">
        <v>190652.25</v>
      </c>
      <c r="F45" s="1">
        <v>1.0125721000000001</v>
      </c>
      <c r="G45" s="1">
        <v>5359.0893999999998</v>
      </c>
      <c r="H45" s="1">
        <f>10^(-'Shift Factors'!$B$1*('Raw Data'!A45-'Shift Factors'!$B$3)/('Shift Factors'!$B$2-'Shift Factors'!$B$3+'Raw Data'!A45))</f>
        <v>2.8897253221653125</v>
      </c>
      <c r="I45" s="1">
        <f t="shared" si="0"/>
        <v>144.48624299046304</v>
      </c>
      <c r="J45">
        <f t="shared" si="1"/>
        <v>1854.5324563873626</v>
      </c>
    </row>
    <row r="46" spans="1:10" x14ac:dyDescent="0.25">
      <c r="A46" s="1">
        <v>285</v>
      </c>
      <c r="B46" s="1">
        <v>1</v>
      </c>
      <c r="C46" s="1">
        <v>79.244652000000002</v>
      </c>
      <c r="D46" s="1">
        <v>252284.42</v>
      </c>
      <c r="E46" s="1">
        <v>217492.39</v>
      </c>
      <c r="F46" s="1">
        <v>0.86209201999999996</v>
      </c>
      <c r="G46" s="1">
        <v>4203.3388999999997</v>
      </c>
      <c r="H46" s="1">
        <f>10^(-'Shift Factors'!$B$1*('Raw Data'!A46-'Shift Factors'!$B$3)/('Shift Factors'!$B$2-'Shift Factors'!$B$3+'Raw Data'!A46))</f>
        <v>2.8897253221653125</v>
      </c>
      <c r="I46" s="1">
        <f t="shared" si="0"/>
        <v>228.99527753057808</v>
      </c>
      <c r="J46">
        <f t="shared" si="1"/>
        <v>1454.5807754663608</v>
      </c>
    </row>
    <row r="47" spans="1:10" x14ac:dyDescent="0.25">
      <c r="A47" s="1">
        <v>285</v>
      </c>
      <c r="B47" s="1">
        <v>1</v>
      </c>
      <c r="C47" s="1">
        <v>125.59430999999999</v>
      </c>
      <c r="D47" s="1">
        <v>325572.06</v>
      </c>
      <c r="E47" s="1">
        <v>239872.03</v>
      </c>
      <c r="F47" s="1">
        <v>0.73677093000000005</v>
      </c>
      <c r="G47" s="1">
        <v>3219.8555000000001</v>
      </c>
      <c r="H47" s="1">
        <f>10^(-'Shift Factors'!$B$1*('Raw Data'!A47-'Shift Factors'!$B$3)/('Shift Factors'!$B$2-'Shift Factors'!$B$3+'Raw Data'!A47))</f>
        <v>2.8897253221653125</v>
      </c>
      <c r="I47" s="1">
        <f t="shared" si="0"/>
        <v>362.93305792688011</v>
      </c>
      <c r="J47">
        <f t="shared" si="1"/>
        <v>1114.2427535594686</v>
      </c>
    </row>
    <row r="48" spans="1:10" x14ac:dyDescent="0.25">
      <c r="A48" s="1">
        <v>285</v>
      </c>
      <c r="B48" s="1">
        <v>1</v>
      </c>
      <c r="C48" s="1">
        <v>199.05357000000001</v>
      </c>
      <c r="D48" s="1">
        <v>406477.25</v>
      </c>
      <c r="E48" s="1">
        <v>251443.84</v>
      </c>
      <c r="F48" s="1">
        <v>0.61859262000000004</v>
      </c>
      <c r="G48" s="1">
        <v>2401.1731</v>
      </c>
      <c r="H48" s="1">
        <f>10^(-'Shift Factors'!$B$1*('Raw Data'!A48-'Shift Factors'!$B$3)/('Shift Factors'!$B$2-'Shift Factors'!$B$3+'Raw Data'!A48))</f>
        <v>2.8897253221653125</v>
      </c>
      <c r="I48" s="1">
        <f t="shared" si="0"/>
        <v>575.21014169640557</v>
      </c>
      <c r="J48">
        <f t="shared" si="1"/>
        <v>830.93471949810328</v>
      </c>
    </row>
    <row r="49" spans="1:10" x14ac:dyDescent="0.25">
      <c r="A49" s="1">
        <v>285</v>
      </c>
      <c r="B49" s="1">
        <v>1</v>
      </c>
      <c r="C49" s="1">
        <v>315.47867000000002</v>
      </c>
      <c r="D49" s="1">
        <v>488026.59</v>
      </c>
      <c r="E49" s="1">
        <v>233573.78</v>
      </c>
      <c r="F49" s="1">
        <v>0.47860872999999998</v>
      </c>
      <c r="G49" s="1">
        <v>1714.9883</v>
      </c>
      <c r="H49" s="1">
        <f>10^(-'Shift Factors'!$B$1*('Raw Data'!A49-'Shift Factors'!$B$3)/('Shift Factors'!$B$2-'Shift Factors'!$B$3+'Raw Data'!A49))</f>
        <v>2.8897253221653125</v>
      </c>
      <c r="I49" s="1">
        <f t="shared" si="0"/>
        <v>911.64670130203433</v>
      </c>
      <c r="J49">
        <f t="shared" si="1"/>
        <v>593.47796375156327</v>
      </c>
    </row>
    <row r="50" spans="1:10" x14ac:dyDescent="0.25">
      <c r="A50" s="1">
        <v>285</v>
      </c>
      <c r="B50" s="1">
        <v>1</v>
      </c>
      <c r="C50" s="1">
        <v>500</v>
      </c>
      <c r="D50" s="1">
        <v>500683.19</v>
      </c>
      <c r="E50" s="1">
        <v>130717.29</v>
      </c>
      <c r="F50" s="1">
        <v>0.26107785</v>
      </c>
      <c r="G50" s="1">
        <v>1034.9313</v>
      </c>
      <c r="H50" s="1">
        <f>10^(-'Shift Factors'!$B$1*('Raw Data'!A50-'Shift Factors'!$B$3)/('Shift Factors'!$B$2-'Shift Factors'!$B$3+'Raw Data'!A50))</f>
        <v>2.8897253221653125</v>
      </c>
      <c r="I50" s="1">
        <f t="shared" si="0"/>
        <v>1444.8626610826564</v>
      </c>
      <c r="J50">
        <f t="shared" si="1"/>
        <v>358.14175557160263</v>
      </c>
    </row>
    <row r="51" spans="1:10" x14ac:dyDescent="0.25">
      <c r="A51" s="1">
        <v>300</v>
      </c>
      <c r="B51" s="1">
        <v>1</v>
      </c>
      <c r="C51" s="1">
        <v>0.49999976000000002</v>
      </c>
      <c r="D51" s="1">
        <v>149.04219000000001</v>
      </c>
      <c r="E51" s="1">
        <v>2543.2494999999999</v>
      </c>
      <c r="F51" s="1">
        <v>17.063956999999998</v>
      </c>
      <c r="G51" s="1">
        <v>5095.2285000000002</v>
      </c>
      <c r="H51" s="1">
        <f>10^(-'Shift Factors'!$B$1*('Raw Data'!A51-'Shift Factors'!$B$3)/('Shift Factors'!$B$2-'Shift Factors'!$B$3+'Raw Data'!A51))</f>
        <v>1</v>
      </c>
      <c r="I51" s="1">
        <f t="shared" si="0"/>
        <v>0.49999976000000002</v>
      </c>
      <c r="J51">
        <f t="shared" si="1"/>
        <v>5095.2285000000002</v>
      </c>
    </row>
    <row r="52" spans="1:10" x14ac:dyDescent="0.25">
      <c r="A52" s="1">
        <v>300</v>
      </c>
      <c r="B52" s="1">
        <v>1</v>
      </c>
      <c r="C52" s="1">
        <v>0.79244625999999996</v>
      </c>
      <c r="D52" s="1">
        <v>299.47005999999999</v>
      </c>
      <c r="E52" s="1">
        <v>4011.7195000000002</v>
      </c>
      <c r="F52" s="1">
        <v>13.396062000000001</v>
      </c>
      <c r="G52" s="1">
        <v>5076.5356000000002</v>
      </c>
      <c r="H52" s="1">
        <f>10^(-'Shift Factors'!$B$1*('Raw Data'!A52-'Shift Factors'!$B$3)/('Shift Factors'!$B$2-'Shift Factors'!$B$3+'Raw Data'!A52))</f>
        <v>1</v>
      </c>
      <c r="I52" s="1">
        <f t="shared" si="0"/>
        <v>0.79244625999999996</v>
      </c>
      <c r="J52">
        <f t="shared" si="1"/>
        <v>5076.5356000000002</v>
      </c>
    </row>
    <row r="53" spans="1:10" x14ac:dyDescent="0.25">
      <c r="A53" s="1">
        <v>300</v>
      </c>
      <c r="B53" s="1">
        <v>1</v>
      </c>
      <c r="C53" s="1">
        <v>1.2559427000000001</v>
      </c>
      <c r="D53" s="1">
        <v>613.1748</v>
      </c>
      <c r="E53" s="1">
        <v>6276.2885999999999</v>
      </c>
      <c r="F53" s="1">
        <v>10.235725</v>
      </c>
      <c r="G53" s="1">
        <v>5021.0654000000004</v>
      </c>
      <c r="H53" s="1">
        <f>10^(-'Shift Factors'!$B$1*('Raw Data'!A53-'Shift Factors'!$B$3)/('Shift Factors'!$B$2-'Shift Factors'!$B$3+'Raw Data'!A53))</f>
        <v>1</v>
      </c>
      <c r="I53" s="1">
        <f t="shared" si="0"/>
        <v>1.2559427000000001</v>
      </c>
      <c r="J53">
        <f t="shared" si="1"/>
        <v>5021.0654000000004</v>
      </c>
    </row>
    <row r="54" spans="1:10" x14ac:dyDescent="0.25">
      <c r="A54" s="1">
        <v>300</v>
      </c>
      <c r="B54" s="1">
        <v>1</v>
      </c>
      <c r="C54" s="1">
        <v>1.9905351</v>
      </c>
      <c r="D54" s="1">
        <v>1252.7816</v>
      </c>
      <c r="E54" s="1">
        <v>9765.6309000000001</v>
      </c>
      <c r="F54" s="1">
        <v>7.7951573999999999</v>
      </c>
      <c r="G54" s="1">
        <v>4946.2372999999998</v>
      </c>
      <c r="H54" s="1">
        <f>10^(-'Shift Factors'!$B$1*('Raw Data'!A54-'Shift Factors'!$B$3)/('Shift Factors'!$B$2-'Shift Factors'!$B$3+'Raw Data'!A54))</f>
        <v>1</v>
      </c>
      <c r="I54" s="1">
        <f t="shared" si="0"/>
        <v>1.9905351</v>
      </c>
      <c r="J54">
        <f t="shared" si="1"/>
        <v>4946.2372999999998</v>
      </c>
    </row>
    <row r="55" spans="1:10" x14ac:dyDescent="0.25">
      <c r="A55" s="1">
        <v>300</v>
      </c>
      <c r="B55" s="1">
        <v>1</v>
      </c>
      <c r="C55" s="1">
        <v>3.1547855999999999</v>
      </c>
      <c r="D55" s="1">
        <v>2497.2583</v>
      </c>
      <c r="E55" s="1">
        <v>14956.022000000001</v>
      </c>
      <c r="F55" s="1">
        <v>5.9889770000000002</v>
      </c>
      <c r="G55" s="1">
        <v>4806.3729999999996</v>
      </c>
      <c r="H55" s="1">
        <f>10^(-'Shift Factors'!$B$1*('Raw Data'!A55-'Shift Factors'!$B$3)/('Shift Factors'!$B$2-'Shift Factors'!$B$3+'Raw Data'!A55))</f>
        <v>1</v>
      </c>
      <c r="I55" s="1">
        <f t="shared" si="0"/>
        <v>3.1547855999999999</v>
      </c>
      <c r="J55">
        <f t="shared" si="1"/>
        <v>4806.3729999999996</v>
      </c>
    </row>
    <row r="56" spans="1:10" x14ac:dyDescent="0.25">
      <c r="A56" s="1">
        <v>300</v>
      </c>
      <c r="B56" s="1">
        <v>1</v>
      </c>
      <c r="C56" s="1">
        <v>4.9999985999999996</v>
      </c>
      <c r="D56" s="1">
        <v>4897.2772999999997</v>
      </c>
      <c r="E56" s="1">
        <v>22573.282999999999</v>
      </c>
      <c r="F56" s="1">
        <v>4.6093539999999997</v>
      </c>
      <c r="G56" s="1">
        <v>4619.6831000000002</v>
      </c>
      <c r="H56" s="1">
        <f>10^(-'Shift Factors'!$B$1*('Raw Data'!A56-'Shift Factors'!$B$3)/('Shift Factors'!$B$2-'Shift Factors'!$B$3+'Raw Data'!A56))</f>
        <v>1</v>
      </c>
      <c r="I56" s="1">
        <f t="shared" si="0"/>
        <v>4.9999985999999996</v>
      </c>
      <c r="J56">
        <f t="shared" si="1"/>
        <v>4619.6831000000002</v>
      </c>
    </row>
    <row r="57" spans="1:10" x14ac:dyDescent="0.25">
      <c r="A57" s="1">
        <v>300</v>
      </c>
      <c r="B57" s="1">
        <v>1</v>
      </c>
      <c r="C57" s="1">
        <v>7.9244637000000004</v>
      </c>
      <c r="D57" s="1">
        <v>9266.2909999999993</v>
      </c>
      <c r="E57" s="1">
        <v>33403.921999999999</v>
      </c>
      <c r="F57" s="1">
        <v>3.6048860999999999</v>
      </c>
      <c r="G57" s="1">
        <v>4374.4722000000002</v>
      </c>
      <c r="H57" s="1">
        <f>10^(-'Shift Factors'!$B$1*('Raw Data'!A57-'Shift Factors'!$B$3)/('Shift Factors'!$B$2-'Shift Factors'!$B$3+'Raw Data'!A57))</f>
        <v>1</v>
      </c>
      <c r="I57" s="1">
        <f t="shared" si="0"/>
        <v>7.9244637000000004</v>
      </c>
      <c r="J57">
        <f t="shared" si="1"/>
        <v>4374.4722000000002</v>
      </c>
    </row>
    <row r="58" spans="1:10" x14ac:dyDescent="0.25">
      <c r="A58" s="1">
        <v>300</v>
      </c>
      <c r="B58" s="1">
        <v>1</v>
      </c>
      <c r="C58" s="1">
        <v>12.559429</v>
      </c>
      <c r="D58" s="1">
        <v>16817.796999999999</v>
      </c>
      <c r="E58" s="1">
        <v>48192.281000000003</v>
      </c>
      <c r="F58" s="1">
        <v>2.8655523999999999</v>
      </c>
      <c r="G58" s="1">
        <v>4064.0758999999998</v>
      </c>
      <c r="H58" s="1">
        <f>10^(-'Shift Factors'!$B$1*('Raw Data'!A58-'Shift Factors'!$B$3)/('Shift Factors'!$B$2-'Shift Factors'!$B$3+'Raw Data'!A58))</f>
        <v>1</v>
      </c>
      <c r="I58" s="1">
        <f t="shared" si="0"/>
        <v>12.559429</v>
      </c>
      <c r="J58">
        <f t="shared" si="1"/>
        <v>4064.0758999999998</v>
      </c>
    </row>
    <row r="59" spans="1:10" x14ac:dyDescent="0.25">
      <c r="A59" s="1">
        <v>300</v>
      </c>
      <c r="B59" s="1">
        <v>1</v>
      </c>
      <c r="C59" s="1">
        <v>19.905353999999999</v>
      </c>
      <c r="D59" s="1">
        <v>29275.831999999999</v>
      </c>
      <c r="E59" s="1">
        <v>67557.866999999998</v>
      </c>
      <c r="F59" s="1">
        <v>2.3076327000000001</v>
      </c>
      <c r="G59" s="1">
        <v>3698.9238</v>
      </c>
      <c r="H59" s="1">
        <f>10^(-'Shift Factors'!$B$1*('Raw Data'!A59-'Shift Factors'!$B$3)/('Shift Factors'!$B$2-'Shift Factors'!$B$3+'Raw Data'!A59))</f>
        <v>1</v>
      </c>
      <c r="I59" s="1">
        <f t="shared" si="0"/>
        <v>19.905353999999999</v>
      </c>
      <c r="J59">
        <f t="shared" si="1"/>
        <v>3698.9238</v>
      </c>
    </row>
    <row r="60" spans="1:10" x14ac:dyDescent="0.25">
      <c r="A60" s="1">
        <v>300</v>
      </c>
      <c r="B60" s="1">
        <v>1</v>
      </c>
      <c r="C60" s="1">
        <v>31.547861000000001</v>
      </c>
      <c r="D60" s="1">
        <v>48678.906000000003</v>
      </c>
      <c r="E60" s="1">
        <v>91556.148000000001</v>
      </c>
      <c r="F60" s="1">
        <v>1.8808176999999999</v>
      </c>
      <c r="G60" s="1">
        <v>3286.8359</v>
      </c>
      <c r="H60" s="1">
        <f>10^(-'Shift Factors'!$B$1*('Raw Data'!A60-'Shift Factors'!$B$3)/('Shift Factors'!$B$2-'Shift Factors'!$B$3+'Raw Data'!A60))</f>
        <v>1</v>
      </c>
      <c r="I60" s="1">
        <f t="shared" si="0"/>
        <v>31.547861000000001</v>
      </c>
      <c r="J60">
        <f t="shared" si="1"/>
        <v>3286.8359</v>
      </c>
    </row>
    <row r="61" spans="1:10" x14ac:dyDescent="0.25">
      <c r="A61" s="1">
        <v>300</v>
      </c>
      <c r="B61" s="1">
        <v>1</v>
      </c>
      <c r="C61" s="1">
        <v>49.999991999999999</v>
      </c>
      <c r="D61" s="1">
        <v>76900.664000000004</v>
      </c>
      <c r="E61" s="1">
        <v>119136.96000000001</v>
      </c>
      <c r="F61" s="1">
        <v>1.5492319999999999</v>
      </c>
      <c r="G61" s="1">
        <v>2836.0066000000002</v>
      </c>
      <c r="H61" s="1">
        <f>10^(-'Shift Factors'!$B$1*('Raw Data'!A61-'Shift Factors'!$B$3)/('Shift Factors'!$B$2-'Shift Factors'!$B$3+'Raw Data'!A61))</f>
        <v>1</v>
      </c>
      <c r="I61" s="1">
        <f t="shared" si="0"/>
        <v>49.999991999999999</v>
      </c>
      <c r="J61">
        <f t="shared" si="1"/>
        <v>2836.0066000000002</v>
      </c>
    </row>
    <row r="62" spans="1:10" x14ac:dyDescent="0.25">
      <c r="A62" s="1">
        <v>300</v>
      </c>
      <c r="B62" s="1">
        <v>1</v>
      </c>
      <c r="C62" s="1">
        <v>79.244652000000002</v>
      </c>
      <c r="D62" s="1">
        <v>115711.82</v>
      </c>
      <c r="E62" s="1">
        <v>149125.39000000001</v>
      </c>
      <c r="F62" s="1">
        <v>1.2887653999999999</v>
      </c>
      <c r="G62" s="1">
        <v>2381.8991999999998</v>
      </c>
      <c r="H62" s="1">
        <f>10^(-'Shift Factors'!$B$1*('Raw Data'!A62-'Shift Factors'!$B$3)/('Shift Factors'!$B$2-'Shift Factors'!$B$3+'Raw Data'!A62))</f>
        <v>1</v>
      </c>
      <c r="I62" s="1">
        <f t="shared" si="0"/>
        <v>79.244652000000002</v>
      </c>
      <c r="J62">
        <f t="shared" si="1"/>
        <v>2381.8991999999998</v>
      </c>
    </row>
    <row r="63" spans="1:10" x14ac:dyDescent="0.25">
      <c r="A63" s="1">
        <v>300</v>
      </c>
      <c r="B63" s="1">
        <v>1</v>
      </c>
      <c r="C63" s="1">
        <v>125.59430999999999</v>
      </c>
      <c r="D63" s="1">
        <v>166201.14000000001</v>
      </c>
      <c r="E63" s="1">
        <v>179007.69</v>
      </c>
      <c r="F63" s="1">
        <v>1.0770545</v>
      </c>
      <c r="G63" s="1">
        <v>1944.8923</v>
      </c>
      <c r="H63" s="1">
        <f>10^(-'Shift Factors'!$B$1*('Raw Data'!A63-'Shift Factors'!$B$3)/('Shift Factors'!$B$2-'Shift Factors'!$B$3+'Raw Data'!A63))</f>
        <v>1</v>
      </c>
      <c r="I63" s="1">
        <f t="shared" si="0"/>
        <v>125.59430999999999</v>
      </c>
      <c r="J63">
        <f t="shared" si="1"/>
        <v>1944.8923</v>
      </c>
    </row>
    <row r="64" spans="1:10" x14ac:dyDescent="0.25">
      <c r="A64" s="1">
        <v>300</v>
      </c>
      <c r="B64" s="1">
        <v>1</v>
      </c>
      <c r="C64" s="1">
        <v>199.05357000000001</v>
      </c>
      <c r="D64" s="1">
        <v>228916.17</v>
      </c>
      <c r="E64" s="1">
        <v>203579.73</v>
      </c>
      <c r="F64" s="1">
        <v>0.88932001999999999</v>
      </c>
      <c r="G64" s="1">
        <v>1539.0083</v>
      </c>
      <c r="H64" s="1">
        <f>10^(-'Shift Factors'!$B$1*('Raw Data'!A64-'Shift Factors'!$B$3)/('Shift Factors'!$B$2-'Shift Factors'!$B$3+'Raw Data'!A64))</f>
        <v>1</v>
      </c>
      <c r="I64" s="1">
        <f t="shared" si="0"/>
        <v>199.05357000000001</v>
      </c>
      <c r="J64">
        <f t="shared" si="1"/>
        <v>1539.0083</v>
      </c>
    </row>
    <row r="65" spans="1:10" x14ac:dyDescent="0.25">
      <c r="A65" s="1">
        <v>300</v>
      </c>
      <c r="B65" s="1">
        <v>1</v>
      </c>
      <c r="C65" s="1">
        <v>315.47867000000002</v>
      </c>
      <c r="D65" s="1">
        <v>301763.88</v>
      </c>
      <c r="E65" s="1">
        <v>207862.28</v>
      </c>
      <c r="F65" s="1">
        <v>0.68882423999999998</v>
      </c>
      <c r="G65" s="1">
        <v>1161.4928</v>
      </c>
      <c r="H65" s="1">
        <f>10^(-'Shift Factors'!$B$1*('Raw Data'!A65-'Shift Factors'!$B$3)/('Shift Factors'!$B$2-'Shift Factors'!$B$3+'Raw Data'!A65))</f>
        <v>1</v>
      </c>
      <c r="I65" s="1">
        <f t="shared" si="0"/>
        <v>315.47867000000002</v>
      </c>
      <c r="J65">
        <f t="shared" si="1"/>
        <v>1161.4928</v>
      </c>
    </row>
    <row r="66" spans="1:10" x14ac:dyDescent="0.25">
      <c r="A66" s="1">
        <v>300</v>
      </c>
      <c r="B66" s="1">
        <v>1</v>
      </c>
      <c r="C66" s="1">
        <v>500</v>
      </c>
      <c r="D66" s="1">
        <v>341435.84</v>
      </c>
      <c r="E66" s="1">
        <v>142843.97</v>
      </c>
      <c r="F66" s="1">
        <v>0.41836253000000001</v>
      </c>
      <c r="G66" s="1">
        <v>740.22388000000001</v>
      </c>
      <c r="H66" s="1">
        <f>10^(-'Shift Factors'!$B$1*('Raw Data'!A66-'Shift Factors'!$B$3)/('Shift Factors'!$B$2-'Shift Factors'!$B$3+'Raw Data'!A66))</f>
        <v>1</v>
      </c>
      <c r="I66" s="1">
        <f t="shared" si="0"/>
        <v>500</v>
      </c>
      <c r="J66">
        <f t="shared" si="1"/>
        <v>740.22388000000001</v>
      </c>
    </row>
    <row r="67" spans="1:10" x14ac:dyDescent="0.25">
      <c r="A67" s="1">
        <v>300</v>
      </c>
      <c r="B67" s="1">
        <v>2</v>
      </c>
      <c r="C67" s="1">
        <v>0.49999976000000002</v>
      </c>
      <c r="D67" s="1">
        <v>139.9325</v>
      </c>
      <c r="E67" s="1">
        <v>2508.4294</v>
      </c>
      <c r="F67" s="1">
        <v>17.925996999999999</v>
      </c>
      <c r="G67" s="1">
        <v>5024.6611000000003</v>
      </c>
      <c r="H67" s="1">
        <f>10^(-'Shift Factors'!$B$1*('Raw Data'!A67-'Shift Factors'!$B$3)/('Shift Factors'!$B$2-'Shift Factors'!$B$3+'Raw Data'!A67))</f>
        <v>1</v>
      </c>
      <c r="I67" s="1">
        <f t="shared" si="0"/>
        <v>0.49999976000000002</v>
      </c>
      <c r="J67">
        <f t="shared" si="1"/>
        <v>5024.6611000000003</v>
      </c>
    </row>
    <row r="68" spans="1:10" x14ac:dyDescent="0.25">
      <c r="A68" s="1">
        <v>300</v>
      </c>
      <c r="B68" s="1">
        <v>2</v>
      </c>
      <c r="C68" s="1">
        <v>0.79244625999999996</v>
      </c>
      <c r="D68" s="1">
        <v>278.43957999999998</v>
      </c>
      <c r="E68" s="1">
        <v>3930.4695000000002</v>
      </c>
      <c r="F68" s="1">
        <v>14.116059</v>
      </c>
      <c r="G68" s="1">
        <v>4972.3491000000004</v>
      </c>
      <c r="H68" s="1">
        <f>10^(-'Shift Factors'!$B$1*('Raw Data'!A68-'Shift Factors'!$B$3)/('Shift Factors'!$B$2-'Shift Factors'!$B$3+'Raw Data'!A68))</f>
        <v>1</v>
      </c>
      <c r="I68" s="1">
        <f t="shared" ref="I68:I131" si="2">H68*C68</f>
        <v>0.79244625999999996</v>
      </c>
      <c r="J68">
        <f t="shared" ref="J68:J131" si="3">G68/H68</f>
        <v>4972.3491000000004</v>
      </c>
    </row>
    <row r="69" spans="1:10" x14ac:dyDescent="0.25">
      <c r="A69" s="1">
        <v>300</v>
      </c>
      <c r="B69" s="1">
        <v>2</v>
      </c>
      <c r="C69" s="1">
        <v>1.2559427000000001</v>
      </c>
      <c r="D69" s="1">
        <v>555.44213999999999</v>
      </c>
      <c r="E69" s="1">
        <v>6144.9877999999999</v>
      </c>
      <c r="F69" s="1">
        <v>11.063236</v>
      </c>
      <c r="G69" s="1">
        <v>4912.6763000000001</v>
      </c>
      <c r="H69" s="1">
        <f>10^(-'Shift Factors'!$B$1*('Raw Data'!A69-'Shift Factors'!$B$3)/('Shift Factors'!$B$2-'Shift Factors'!$B$3+'Raw Data'!A69))</f>
        <v>1</v>
      </c>
      <c r="I69" s="1">
        <f t="shared" si="2"/>
        <v>1.2559427000000001</v>
      </c>
      <c r="J69">
        <f t="shared" si="3"/>
        <v>4912.6763000000001</v>
      </c>
    </row>
    <row r="70" spans="1:10" x14ac:dyDescent="0.25">
      <c r="A70" s="1">
        <v>300</v>
      </c>
      <c r="B70" s="1">
        <v>2</v>
      </c>
      <c r="C70" s="1">
        <v>1.9905351</v>
      </c>
      <c r="D70" s="1">
        <v>1159.3462999999999</v>
      </c>
      <c r="E70" s="1">
        <v>9537.6650000000009</v>
      </c>
      <c r="F70" s="1">
        <v>8.2267609000000004</v>
      </c>
      <c r="G70" s="1">
        <v>4826.7768999999998</v>
      </c>
      <c r="H70" s="1">
        <f>10^(-'Shift Factors'!$B$1*('Raw Data'!A70-'Shift Factors'!$B$3)/('Shift Factors'!$B$2-'Shift Factors'!$B$3+'Raw Data'!A70))</f>
        <v>1</v>
      </c>
      <c r="I70" s="1">
        <f t="shared" si="2"/>
        <v>1.9905351</v>
      </c>
      <c r="J70">
        <f t="shared" si="3"/>
        <v>4826.7768999999998</v>
      </c>
    </row>
    <row r="71" spans="1:10" x14ac:dyDescent="0.25">
      <c r="A71" s="1">
        <v>300</v>
      </c>
      <c r="B71" s="1">
        <v>2</v>
      </c>
      <c r="C71" s="1">
        <v>3.1547855999999999</v>
      </c>
      <c r="D71" s="1">
        <v>2363.9155000000001</v>
      </c>
      <c r="E71" s="1">
        <v>14589.509</v>
      </c>
      <c r="F71" s="1">
        <v>6.1717557999999997</v>
      </c>
      <c r="G71" s="1">
        <v>4684.8755000000001</v>
      </c>
      <c r="H71" s="1">
        <f>10^(-'Shift Factors'!$B$1*('Raw Data'!A71-'Shift Factors'!$B$3)/('Shift Factors'!$B$2-'Shift Factors'!$B$3+'Raw Data'!A71))</f>
        <v>1</v>
      </c>
      <c r="I71" s="1">
        <f t="shared" si="2"/>
        <v>3.1547855999999999</v>
      </c>
      <c r="J71">
        <f t="shared" si="3"/>
        <v>4684.8755000000001</v>
      </c>
    </row>
    <row r="72" spans="1:10" x14ac:dyDescent="0.25">
      <c r="A72" s="1">
        <v>300</v>
      </c>
      <c r="B72" s="1">
        <v>2</v>
      </c>
      <c r="C72" s="1">
        <v>4.9999985999999996</v>
      </c>
      <c r="D72" s="1">
        <v>4650.1201000000001</v>
      </c>
      <c r="E72" s="1">
        <v>22027.205000000002</v>
      </c>
      <c r="F72" s="1">
        <v>4.7369108000000004</v>
      </c>
      <c r="G72" s="1">
        <v>4502.54</v>
      </c>
      <c r="H72" s="1">
        <f>10^(-'Shift Factors'!$B$1*('Raw Data'!A72-'Shift Factors'!$B$3)/('Shift Factors'!$B$2-'Shift Factors'!$B$3+'Raw Data'!A72))</f>
        <v>1</v>
      </c>
      <c r="I72" s="1">
        <f t="shared" si="2"/>
        <v>4.9999985999999996</v>
      </c>
      <c r="J72">
        <f t="shared" si="3"/>
        <v>4502.54</v>
      </c>
    </row>
    <row r="73" spans="1:10" x14ac:dyDescent="0.25">
      <c r="A73" s="1">
        <v>300</v>
      </c>
      <c r="B73" s="1">
        <v>2</v>
      </c>
      <c r="C73" s="1">
        <v>7.9244637000000004</v>
      </c>
      <c r="D73" s="1">
        <v>8859.6728999999996</v>
      </c>
      <c r="E73" s="1">
        <v>32607.421999999999</v>
      </c>
      <c r="F73" s="1">
        <v>3.6804318</v>
      </c>
      <c r="G73" s="1">
        <v>4263.9614000000001</v>
      </c>
      <c r="H73" s="1">
        <f>10^(-'Shift Factors'!$B$1*('Raw Data'!A73-'Shift Factors'!$B$3)/('Shift Factors'!$B$2-'Shift Factors'!$B$3+'Raw Data'!A73))</f>
        <v>1</v>
      </c>
      <c r="I73" s="1">
        <f t="shared" si="2"/>
        <v>7.9244637000000004</v>
      </c>
      <c r="J73">
        <f t="shared" si="3"/>
        <v>4263.9614000000001</v>
      </c>
    </row>
    <row r="74" spans="1:10" x14ac:dyDescent="0.25">
      <c r="A74" s="1">
        <v>300</v>
      </c>
      <c r="B74" s="1">
        <v>2</v>
      </c>
      <c r="C74" s="1">
        <v>12.559429</v>
      </c>
      <c r="D74" s="1">
        <v>16240.076999999999</v>
      </c>
      <c r="E74" s="1">
        <v>47047.891000000003</v>
      </c>
      <c r="F74" s="1">
        <v>2.8970239000000002</v>
      </c>
      <c r="G74" s="1">
        <v>3962.9128000000001</v>
      </c>
      <c r="H74" s="1">
        <f>10^(-'Shift Factors'!$B$1*('Raw Data'!A74-'Shift Factors'!$B$3)/('Shift Factors'!$B$2-'Shift Factors'!$B$3+'Raw Data'!A74))</f>
        <v>1</v>
      </c>
      <c r="I74" s="1">
        <f t="shared" si="2"/>
        <v>12.559429</v>
      </c>
      <c r="J74">
        <f t="shared" si="3"/>
        <v>3962.9128000000001</v>
      </c>
    </row>
    <row r="75" spans="1:10" x14ac:dyDescent="0.25">
      <c r="A75" s="1">
        <v>300</v>
      </c>
      <c r="B75" s="1">
        <v>2</v>
      </c>
      <c r="C75" s="1">
        <v>19.905353999999999</v>
      </c>
      <c r="D75" s="1">
        <v>28389.506000000001</v>
      </c>
      <c r="E75" s="1">
        <v>65809.960999999996</v>
      </c>
      <c r="F75" s="1">
        <v>2.3181086</v>
      </c>
      <c r="G75" s="1">
        <v>3600.6531</v>
      </c>
      <c r="H75" s="1">
        <f>10^(-'Shift Factors'!$B$1*('Raw Data'!A75-'Shift Factors'!$B$3)/('Shift Factors'!$B$2-'Shift Factors'!$B$3+'Raw Data'!A75))</f>
        <v>1</v>
      </c>
      <c r="I75" s="1">
        <f t="shared" si="2"/>
        <v>19.905353999999999</v>
      </c>
      <c r="J75">
        <f t="shared" si="3"/>
        <v>3600.6531</v>
      </c>
    </row>
    <row r="76" spans="1:10" x14ac:dyDescent="0.25">
      <c r="A76" s="1">
        <v>300</v>
      </c>
      <c r="B76" s="1">
        <v>2</v>
      </c>
      <c r="C76" s="1">
        <v>31.547861000000001</v>
      </c>
      <c r="D76" s="1">
        <v>47226.188000000002</v>
      </c>
      <c r="E76" s="1">
        <v>88748.116999999998</v>
      </c>
      <c r="F76" s="1">
        <v>1.8792142000000001</v>
      </c>
      <c r="G76" s="1">
        <v>3186.6279</v>
      </c>
      <c r="H76" s="1">
        <f>10^(-'Shift Factors'!$B$1*('Raw Data'!A76-'Shift Factors'!$B$3)/('Shift Factors'!$B$2-'Shift Factors'!$B$3+'Raw Data'!A76))</f>
        <v>1</v>
      </c>
      <c r="I76" s="1">
        <f t="shared" si="2"/>
        <v>31.547861000000001</v>
      </c>
      <c r="J76">
        <f t="shared" si="3"/>
        <v>3186.6279</v>
      </c>
    </row>
    <row r="77" spans="1:10" x14ac:dyDescent="0.25">
      <c r="A77" s="1">
        <v>300</v>
      </c>
      <c r="B77" s="1">
        <v>2</v>
      </c>
      <c r="C77" s="1">
        <v>49.999991999999999</v>
      </c>
      <c r="D77" s="1">
        <v>74830.266000000003</v>
      </c>
      <c r="E77" s="1">
        <v>115562.88</v>
      </c>
      <c r="F77" s="1">
        <v>1.5443335</v>
      </c>
      <c r="G77" s="1">
        <v>2753.4962999999998</v>
      </c>
      <c r="H77" s="1">
        <f>10^(-'Shift Factors'!$B$1*('Raw Data'!A77-'Shift Factors'!$B$3)/('Shift Factors'!$B$2-'Shift Factors'!$B$3+'Raw Data'!A77))</f>
        <v>1</v>
      </c>
      <c r="I77" s="1">
        <f t="shared" si="2"/>
        <v>49.999991999999999</v>
      </c>
      <c r="J77">
        <f t="shared" si="3"/>
        <v>2753.4962999999998</v>
      </c>
    </row>
    <row r="78" spans="1:10" x14ac:dyDescent="0.25">
      <c r="A78" s="1">
        <v>300</v>
      </c>
      <c r="B78" s="1">
        <v>2</v>
      </c>
      <c r="C78" s="1">
        <v>79.244652000000002</v>
      </c>
      <c r="D78" s="1">
        <v>112417.45</v>
      </c>
      <c r="E78" s="1">
        <v>144392.41</v>
      </c>
      <c r="F78" s="1">
        <v>1.2844306000000001</v>
      </c>
      <c r="G78" s="1">
        <v>2309.23</v>
      </c>
      <c r="H78" s="1">
        <f>10^(-'Shift Factors'!$B$1*('Raw Data'!A78-'Shift Factors'!$B$3)/('Shift Factors'!$B$2-'Shift Factors'!$B$3+'Raw Data'!A78))</f>
        <v>1</v>
      </c>
      <c r="I78" s="1">
        <f t="shared" si="2"/>
        <v>79.244652000000002</v>
      </c>
      <c r="J78">
        <f t="shared" si="3"/>
        <v>2309.23</v>
      </c>
    </row>
    <row r="79" spans="1:10" x14ac:dyDescent="0.25">
      <c r="A79" s="1">
        <v>300</v>
      </c>
      <c r="B79" s="1">
        <v>2</v>
      </c>
      <c r="C79" s="1">
        <v>125.59430999999999</v>
      </c>
      <c r="D79" s="1">
        <v>161551.20000000001</v>
      </c>
      <c r="E79" s="1">
        <v>172693.16</v>
      </c>
      <c r="F79" s="1">
        <v>1.0689687000000001</v>
      </c>
      <c r="G79" s="1">
        <v>1882.8697999999999</v>
      </c>
      <c r="H79" s="1">
        <f>10^(-'Shift Factors'!$B$1*('Raw Data'!A79-'Shift Factors'!$B$3)/('Shift Factors'!$B$2-'Shift Factors'!$B$3+'Raw Data'!A79))</f>
        <v>1</v>
      </c>
      <c r="I79" s="1">
        <f t="shared" si="2"/>
        <v>125.59430999999999</v>
      </c>
      <c r="J79">
        <f t="shared" si="3"/>
        <v>1882.8697999999999</v>
      </c>
    </row>
    <row r="80" spans="1:10" x14ac:dyDescent="0.25">
      <c r="A80" s="1">
        <v>300</v>
      </c>
      <c r="B80" s="1">
        <v>2</v>
      </c>
      <c r="C80" s="1">
        <v>199.05357000000001</v>
      </c>
      <c r="D80" s="1">
        <v>222463.89</v>
      </c>
      <c r="E80" s="1">
        <v>196281.55</v>
      </c>
      <c r="F80" s="1">
        <v>0.88230741000000001</v>
      </c>
      <c r="G80" s="1">
        <v>1490.4327000000001</v>
      </c>
      <c r="H80" s="1">
        <f>10^(-'Shift Factors'!$B$1*('Raw Data'!A80-'Shift Factors'!$B$3)/('Shift Factors'!$B$2-'Shift Factors'!$B$3+'Raw Data'!A80))</f>
        <v>1</v>
      </c>
      <c r="I80" s="1">
        <f t="shared" si="2"/>
        <v>199.05357000000001</v>
      </c>
      <c r="J80">
        <f t="shared" si="3"/>
        <v>1490.4327000000001</v>
      </c>
    </row>
    <row r="81" spans="1:10" x14ac:dyDescent="0.25">
      <c r="A81" s="1">
        <v>300</v>
      </c>
      <c r="B81" s="1">
        <v>2</v>
      </c>
      <c r="C81" s="1">
        <v>315.47867000000002</v>
      </c>
      <c r="D81" s="1">
        <v>292418.71999999997</v>
      </c>
      <c r="E81" s="1">
        <v>198938.84</v>
      </c>
      <c r="F81" s="1">
        <v>0.68032181000000003</v>
      </c>
      <c r="G81" s="1">
        <v>1121.0714</v>
      </c>
      <c r="H81" s="1">
        <f>10^(-'Shift Factors'!$B$1*('Raw Data'!A81-'Shift Factors'!$B$3)/('Shift Factors'!$B$2-'Shift Factors'!$B$3+'Raw Data'!A81))</f>
        <v>1</v>
      </c>
      <c r="I81" s="1">
        <f t="shared" si="2"/>
        <v>315.47867000000002</v>
      </c>
      <c r="J81">
        <f t="shared" si="3"/>
        <v>1121.0714</v>
      </c>
    </row>
    <row r="82" spans="1:10" x14ac:dyDescent="0.25">
      <c r="A82" s="1">
        <v>300</v>
      </c>
      <c r="B82" s="1">
        <v>2</v>
      </c>
      <c r="C82" s="1">
        <v>500</v>
      </c>
      <c r="D82" s="1">
        <v>328441.40999999997</v>
      </c>
      <c r="E82" s="1">
        <v>134370.19</v>
      </c>
      <c r="F82" s="1">
        <v>0.40911462999999998</v>
      </c>
      <c r="G82" s="1">
        <v>709.72979999999995</v>
      </c>
      <c r="H82" s="1">
        <f>10^(-'Shift Factors'!$B$1*('Raw Data'!A82-'Shift Factors'!$B$3)/('Shift Factors'!$B$2-'Shift Factors'!$B$3+'Raw Data'!A82))</f>
        <v>1</v>
      </c>
      <c r="I82" s="1">
        <f t="shared" si="2"/>
        <v>500</v>
      </c>
      <c r="J82">
        <f t="shared" si="3"/>
        <v>709.72979999999995</v>
      </c>
    </row>
    <row r="83" spans="1:10" x14ac:dyDescent="0.25">
      <c r="A83" s="1">
        <v>320</v>
      </c>
      <c r="B83" s="1">
        <v>1</v>
      </c>
      <c r="C83" s="1">
        <v>0.49999976000000002</v>
      </c>
      <c r="D83" s="1">
        <v>45.475257999999997</v>
      </c>
      <c r="E83" s="1">
        <v>948.67664000000002</v>
      </c>
      <c r="F83" s="1">
        <v>20.86138</v>
      </c>
      <c r="G83" s="1">
        <v>1899.5328</v>
      </c>
      <c r="H83" s="1">
        <f>10^(-'Shift Factors'!$B$1*('Raw Data'!A83-'Shift Factors'!$B$3)/('Shift Factors'!$B$2-'Shift Factors'!$B$3+'Raw Data'!A83))</f>
        <v>0.35191858258651043</v>
      </c>
      <c r="I83" s="1">
        <f t="shared" si="2"/>
        <v>0.1759592068327954</v>
      </c>
      <c r="J83">
        <f t="shared" si="3"/>
        <v>5397.648473231865</v>
      </c>
    </row>
    <row r="84" spans="1:10" x14ac:dyDescent="0.25">
      <c r="A84" s="1">
        <v>320</v>
      </c>
      <c r="B84" s="1">
        <v>1</v>
      </c>
      <c r="C84" s="1">
        <v>0.79244625999999996</v>
      </c>
      <c r="D84" s="1">
        <v>64.534064999999998</v>
      </c>
      <c r="E84" s="1">
        <v>1498.8928000000001</v>
      </c>
      <c r="F84" s="1">
        <v>23.226382999999998</v>
      </c>
      <c r="G84" s="1">
        <v>1893.2280000000001</v>
      </c>
      <c r="H84" s="1">
        <f>10^(-'Shift Factors'!$B$1*('Raw Data'!A84-'Shift Factors'!$B$3)/('Shift Factors'!$B$2-'Shift Factors'!$B$3+'Raw Data'!A84))</f>
        <v>0.35191858258651043</v>
      </c>
      <c r="I84" s="1">
        <f t="shared" si="2"/>
        <v>0.27887656459518129</v>
      </c>
      <c r="J84">
        <f t="shared" si="3"/>
        <v>5379.7329657481132</v>
      </c>
    </row>
    <row r="85" spans="1:10" x14ac:dyDescent="0.25">
      <c r="A85" s="1">
        <v>320</v>
      </c>
      <c r="B85" s="1">
        <v>1</v>
      </c>
      <c r="C85" s="1">
        <v>1.2559427000000001</v>
      </c>
      <c r="D85" s="1">
        <v>117.85336</v>
      </c>
      <c r="E85" s="1">
        <v>2371.2948999999999</v>
      </c>
      <c r="F85" s="1">
        <v>20.120723999999999</v>
      </c>
      <c r="G85" s="1">
        <v>1890.3901000000001</v>
      </c>
      <c r="H85" s="1">
        <f>10^(-'Shift Factors'!$B$1*('Raw Data'!A85-'Shift Factors'!$B$3)/('Shift Factors'!$B$2-'Shift Factors'!$B$3+'Raw Data'!A85))</f>
        <v>0.35191858258651043</v>
      </c>
      <c r="I85" s="1">
        <f t="shared" si="2"/>
        <v>0.44198957479387491</v>
      </c>
      <c r="J85">
        <f t="shared" si="3"/>
        <v>5371.6688846213301</v>
      </c>
    </row>
    <row r="86" spans="1:10" x14ac:dyDescent="0.25">
      <c r="A86" s="1">
        <v>320</v>
      </c>
      <c r="B86" s="1">
        <v>1</v>
      </c>
      <c r="C86" s="1">
        <v>1.9905351</v>
      </c>
      <c r="D86" s="1">
        <v>212.66079999999999</v>
      </c>
      <c r="E86" s="1">
        <v>3730.4652999999998</v>
      </c>
      <c r="F86" s="1">
        <v>17.541857</v>
      </c>
      <c r="G86" s="1">
        <v>1877.1443999999999</v>
      </c>
      <c r="H86" s="1">
        <f>10^(-'Shift Factors'!$B$1*('Raw Data'!A86-'Shift Factors'!$B$3)/('Shift Factors'!$B$2-'Shift Factors'!$B$3+'Raw Data'!A86))</f>
        <v>0.35191858258651043</v>
      </c>
      <c r="I86" s="1">
        <f t="shared" si="2"/>
        <v>0.70050629098069783</v>
      </c>
      <c r="J86">
        <f t="shared" si="3"/>
        <v>5334.0303493025995</v>
      </c>
    </row>
    <row r="87" spans="1:10" x14ac:dyDescent="0.25">
      <c r="A87" s="1">
        <v>320</v>
      </c>
      <c r="B87" s="1">
        <v>1</v>
      </c>
      <c r="C87" s="1">
        <v>3.1547855999999999</v>
      </c>
      <c r="D87" s="1">
        <v>444.03802000000002</v>
      </c>
      <c r="E87" s="1">
        <v>5851.3168999999998</v>
      </c>
      <c r="F87" s="1">
        <v>13.177512999999999</v>
      </c>
      <c r="G87" s="1">
        <v>1860.076</v>
      </c>
      <c r="H87" s="1">
        <f>10^(-'Shift Factors'!$B$1*('Raw Data'!A87-'Shift Factors'!$B$3)/('Shift Factors'!$B$2-'Shift Factors'!$B$3+'Raw Data'!A87))</f>
        <v>0.35191858258651043</v>
      </c>
      <c r="I87" s="1">
        <f t="shared" si="2"/>
        <v>1.1102276767163337</v>
      </c>
      <c r="J87">
        <f t="shared" si="3"/>
        <v>5285.5293583218117</v>
      </c>
    </row>
    <row r="88" spans="1:10" x14ac:dyDescent="0.25">
      <c r="A88" s="1">
        <v>320</v>
      </c>
      <c r="B88" s="1">
        <v>1</v>
      </c>
      <c r="C88" s="1">
        <v>4.9999985999999996</v>
      </c>
      <c r="D88" s="1">
        <v>925.09937000000002</v>
      </c>
      <c r="E88" s="1">
        <v>9132.4521000000004</v>
      </c>
      <c r="F88" s="1">
        <v>9.8718605000000004</v>
      </c>
      <c r="G88" s="1">
        <v>1835.8380999999999</v>
      </c>
      <c r="H88" s="1">
        <f>10^(-'Shift Factors'!$B$1*('Raw Data'!A88-'Shift Factors'!$B$3)/('Shift Factors'!$B$2-'Shift Factors'!$B$3+'Raw Data'!A88))</f>
        <v>0.35191858258651043</v>
      </c>
      <c r="I88" s="1">
        <f t="shared" si="2"/>
        <v>1.7595924202465365</v>
      </c>
      <c r="J88">
        <f t="shared" si="3"/>
        <v>5216.6557574398757</v>
      </c>
    </row>
    <row r="89" spans="1:10" x14ac:dyDescent="0.25">
      <c r="A89" s="1">
        <v>320</v>
      </c>
      <c r="B89" s="1">
        <v>1</v>
      </c>
      <c r="C89" s="1">
        <v>7.9244637000000004</v>
      </c>
      <c r="D89" s="1">
        <v>1909.5255999999999</v>
      </c>
      <c r="E89" s="1">
        <v>14122.553</v>
      </c>
      <c r="F89" s="1">
        <v>7.3958430000000002</v>
      </c>
      <c r="G89" s="1">
        <v>1798.3630000000001</v>
      </c>
      <c r="H89" s="1">
        <f>10^(-'Shift Factors'!$B$1*('Raw Data'!A89-'Shift Factors'!$B$3)/('Shift Factors'!$B$2-'Shift Factors'!$B$3+'Raw Data'!A89))</f>
        <v>0.35191858258651043</v>
      </c>
      <c r="I89" s="1">
        <f t="shared" si="2"/>
        <v>2.7887660330622541</v>
      </c>
      <c r="J89">
        <f t="shared" si="3"/>
        <v>5110.1677745531306</v>
      </c>
    </row>
    <row r="90" spans="1:10" x14ac:dyDescent="0.25">
      <c r="A90" s="1">
        <v>320</v>
      </c>
      <c r="B90" s="1">
        <v>1</v>
      </c>
      <c r="C90" s="1">
        <v>12.559429</v>
      </c>
      <c r="D90" s="1">
        <v>3822.8159000000001</v>
      </c>
      <c r="E90" s="1">
        <v>21535.138999999999</v>
      </c>
      <c r="F90" s="1">
        <v>5.6333184000000003</v>
      </c>
      <c r="G90" s="1">
        <v>1741.4655</v>
      </c>
      <c r="H90" s="1">
        <f>10^(-'Shift Factors'!$B$1*('Raw Data'!A90-'Shift Factors'!$B$3)/('Shift Factors'!$B$2-'Shift Factors'!$B$3+'Raw Data'!A90))</f>
        <v>0.35191858258651043</v>
      </c>
      <c r="I90" s="1">
        <f t="shared" si="2"/>
        <v>4.4198964517759141</v>
      </c>
      <c r="J90">
        <f t="shared" si="3"/>
        <v>4948.4897535125301</v>
      </c>
    </row>
    <row r="91" spans="1:10" x14ac:dyDescent="0.25">
      <c r="A91" s="1">
        <v>320</v>
      </c>
      <c r="B91" s="1">
        <v>1</v>
      </c>
      <c r="C91" s="1">
        <v>19.905353999999999</v>
      </c>
      <c r="D91" s="1">
        <v>7431.8242</v>
      </c>
      <c r="E91" s="1">
        <v>32296.401999999998</v>
      </c>
      <c r="F91" s="1">
        <v>4.3456897999999997</v>
      </c>
      <c r="G91" s="1">
        <v>1664.9014999999999</v>
      </c>
      <c r="H91" s="1">
        <f>10^(-'Shift Factors'!$B$1*('Raw Data'!A91-'Shift Factors'!$B$3)/('Shift Factors'!$B$2-'Shift Factors'!$B$3+'Raw Data'!A91))</f>
        <v>0.35191858258651043</v>
      </c>
      <c r="I91" s="1">
        <f t="shared" si="2"/>
        <v>7.0050639655627256</v>
      </c>
      <c r="J91">
        <f t="shared" si="3"/>
        <v>4730.9280679735784</v>
      </c>
    </row>
    <row r="92" spans="1:10" x14ac:dyDescent="0.25">
      <c r="A92" s="1">
        <v>320</v>
      </c>
      <c r="B92" s="1">
        <v>1</v>
      </c>
      <c r="C92" s="1">
        <v>31.547861000000001</v>
      </c>
      <c r="D92" s="1">
        <v>13889.021000000001</v>
      </c>
      <c r="E92" s="1">
        <v>47347.012000000002</v>
      </c>
      <c r="F92" s="1">
        <v>3.4089521999999999</v>
      </c>
      <c r="G92" s="1">
        <v>1564.0399</v>
      </c>
      <c r="H92" s="1">
        <f>10^(-'Shift Factors'!$B$1*('Raw Data'!A92-'Shift Factors'!$B$3)/('Shift Factors'!$B$2-'Shift Factors'!$B$3+'Raw Data'!A92))</f>
        <v>0.35191858258651043</v>
      </c>
      <c r="I92" s="1">
        <f t="shared" si="2"/>
        <v>11.102278526756251</v>
      </c>
      <c r="J92">
        <f t="shared" si="3"/>
        <v>4444.3231400419718</v>
      </c>
    </row>
    <row r="93" spans="1:10" x14ac:dyDescent="0.25">
      <c r="A93" s="1">
        <v>320</v>
      </c>
      <c r="B93" s="1">
        <v>1</v>
      </c>
      <c r="C93" s="1">
        <v>49.999991999999999</v>
      </c>
      <c r="D93" s="1">
        <v>24995.581999999999</v>
      </c>
      <c r="E93" s="1">
        <v>67676.422000000006</v>
      </c>
      <c r="F93" s="1">
        <v>2.7075353</v>
      </c>
      <c r="G93" s="1">
        <v>1442.8969</v>
      </c>
      <c r="H93" s="1">
        <f>10^(-'Shift Factors'!$B$1*('Raw Data'!A93-'Shift Factors'!$B$3)/('Shift Factors'!$B$2-'Shift Factors'!$B$3+'Raw Data'!A93))</f>
        <v>0.35191858258651043</v>
      </c>
      <c r="I93" s="1">
        <f t="shared" si="2"/>
        <v>17.595926313976861</v>
      </c>
      <c r="J93">
        <f t="shared" si="3"/>
        <v>4100.0872684672731</v>
      </c>
    </row>
    <row r="94" spans="1:10" x14ac:dyDescent="0.25">
      <c r="A94" s="1">
        <v>320</v>
      </c>
      <c r="B94" s="1">
        <v>1</v>
      </c>
      <c r="C94" s="1">
        <v>79.244652000000002</v>
      </c>
      <c r="D94" s="1">
        <v>43034.042999999998</v>
      </c>
      <c r="E94" s="1">
        <v>93652.898000000001</v>
      </c>
      <c r="F94" s="1">
        <v>2.1762513999999999</v>
      </c>
      <c r="G94" s="1">
        <v>1300.6169</v>
      </c>
      <c r="H94" s="1">
        <f>10^(-'Shift Factors'!$B$1*('Raw Data'!A94-'Shift Factors'!$B$3)/('Shift Factors'!$B$2-'Shift Factors'!$B$3+'Raw Data'!A94))</f>
        <v>0.35191858258651043</v>
      </c>
      <c r="I94" s="1">
        <f t="shared" si="2"/>
        <v>27.887665609401278</v>
      </c>
      <c r="J94">
        <f t="shared" si="3"/>
        <v>3695.7892090858136</v>
      </c>
    </row>
    <row r="95" spans="1:10" x14ac:dyDescent="0.25">
      <c r="A95" s="1">
        <v>320</v>
      </c>
      <c r="B95" s="1">
        <v>1</v>
      </c>
      <c r="C95" s="1">
        <v>125.59430999999999</v>
      </c>
      <c r="D95" s="1">
        <v>70608.929999999993</v>
      </c>
      <c r="E95" s="1">
        <v>125014.76</v>
      </c>
      <c r="F95" s="1">
        <v>1.7705234000000001</v>
      </c>
      <c r="G95" s="1">
        <v>1143.1794</v>
      </c>
      <c r="H95" s="1">
        <f>10^(-'Shift Factors'!$B$1*('Raw Data'!A95-'Shift Factors'!$B$3)/('Shift Factors'!$B$2-'Shift Factors'!$B$3+'Raw Data'!A95))</f>
        <v>0.35191858258651043</v>
      </c>
      <c r="I95" s="1">
        <f t="shared" si="2"/>
        <v>44.198971556130793</v>
      </c>
      <c r="J95">
        <f t="shared" si="3"/>
        <v>3248.4201078497404</v>
      </c>
    </row>
    <row r="96" spans="1:10" x14ac:dyDescent="0.25">
      <c r="A96" s="1">
        <v>320</v>
      </c>
      <c r="B96" s="1">
        <v>1</v>
      </c>
      <c r="C96" s="1">
        <v>199.05357000000001</v>
      </c>
      <c r="D96" s="1">
        <v>111341.78</v>
      </c>
      <c r="E96" s="1">
        <v>158778.47</v>
      </c>
      <c r="F96" s="1">
        <v>1.4260458</v>
      </c>
      <c r="G96" s="1">
        <v>974.24414000000002</v>
      </c>
      <c r="H96" s="1">
        <f>10^(-'Shift Factors'!$B$1*('Raw Data'!A96-'Shift Factors'!$B$3)/('Shift Factors'!$B$2-'Shift Factors'!$B$3+'Raw Data'!A96))</f>
        <v>0.35191858258651043</v>
      </c>
      <c r="I96" s="1">
        <f t="shared" si="2"/>
        <v>70.050650213184738</v>
      </c>
      <c r="J96">
        <f t="shared" si="3"/>
        <v>2768.3793587697414</v>
      </c>
    </row>
    <row r="97" spans="1:10" x14ac:dyDescent="0.25">
      <c r="A97" s="1">
        <v>320</v>
      </c>
      <c r="B97" s="1">
        <v>1</v>
      </c>
      <c r="C97" s="1">
        <v>315.47867000000002</v>
      </c>
      <c r="D97" s="1">
        <v>168702.11</v>
      </c>
      <c r="E97" s="1">
        <v>183174.22</v>
      </c>
      <c r="F97" s="1">
        <v>1.0857848999999999</v>
      </c>
      <c r="G97" s="1">
        <v>789.35442999999998</v>
      </c>
      <c r="H97" s="1">
        <f>10^(-'Shift Factors'!$B$1*('Raw Data'!A97-'Shift Factors'!$B$3)/('Shift Factors'!$B$2-'Shift Factors'!$B$3+'Raw Data'!A97))</f>
        <v>0.35191858258651043</v>
      </c>
      <c r="I97" s="1">
        <f t="shared" si="2"/>
        <v>111.02280638267747</v>
      </c>
      <c r="J97">
        <f t="shared" si="3"/>
        <v>2243.0029815375174</v>
      </c>
    </row>
    <row r="98" spans="1:10" x14ac:dyDescent="0.25">
      <c r="A98" s="1">
        <v>320</v>
      </c>
      <c r="B98" s="1">
        <v>1</v>
      </c>
      <c r="C98" s="1">
        <v>500</v>
      </c>
      <c r="D98" s="1">
        <v>221573.02</v>
      </c>
      <c r="E98" s="1">
        <v>152716.34</v>
      </c>
      <c r="F98" s="1">
        <v>0.68923712000000004</v>
      </c>
      <c r="G98" s="1">
        <v>538.20770000000005</v>
      </c>
      <c r="H98" s="1">
        <f>10^(-'Shift Factors'!$B$1*('Raw Data'!A98-'Shift Factors'!$B$3)/('Shift Factors'!$B$2-'Shift Factors'!$B$3+'Raw Data'!A98))</f>
        <v>0.35191858258651043</v>
      </c>
      <c r="I98" s="1">
        <f t="shared" si="2"/>
        <v>175.95929129325521</v>
      </c>
      <c r="J98">
        <f t="shared" si="3"/>
        <v>1529.3528862395183</v>
      </c>
    </row>
    <row r="99" spans="1:10" x14ac:dyDescent="0.25">
      <c r="A99" s="1">
        <v>340</v>
      </c>
      <c r="B99" s="1">
        <v>1</v>
      </c>
      <c r="C99" s="1">
        <v>0.49999976000000002</v>
      </c>
      <c r="D99" s="1">
        <v>31.372979999999998</v>
      </c>
      <c r="E99" s="1">
        <v>450.57760999999999</v>
      </c>
      <c r="F99" s="1">
        <v>14.361964</v>
      </c>
      <c r="G99" s="1">
        <v>903.33745999999996</v>
      </c>
      <c r="H99" s="1">
        <f>10^(-'Shift Factors'!$B$1*('Raw Data'!A99-'Shift Factors'!$B$3)/('Shift Factors'!$B$2-'Shift Factors'!$B$3+'Raw Data'!A99))</f>
        <v>0.16253989466394173</v>
      </c>
      <c r="I99" s="1">
        <f t="shared" si="2"/>
        <v>8.1269908322396139E-2</v>
      </c>
      <c r="J99">
        <f t="shared" si="3"/>
        <v>5557.6353231167604</v>
      </c>
    </row>
    <row r="100" spans="1:10" x14ac:dyDescent="0.25">
      <c r="A100" s="1">
        <v>340</v>
      </c>
      <c r="B100" s="1">
        <v>1</v>
      </c>
      <c r="C100" s="1">
        <v>0.79244625999999996</v>
      </c>
      <c r="D100" s="1">
        <v>36.402306000000003</v>
      </c>
      <c r="E100" s="1">
        <v>709.64850000000001</v>
      </c>
      <c r="F100" s="1">
        <v>19.494602</v>
      </c>
      <c r="G100" s="1">
        <v>896.69366000000002</v>
      </c>
      <c r="H100" s="1">
        <f>10^(-'Shift Factors'!$B$1*('Raw Data'!A100-'Shift Factors'!$B$3)/('Shift Factors'!$B$2-'Shift Factors'!$B$3+'Raw Data'!A100))</f>
        <v>0.16253989466394173</v>
      </c>
      <c r="I100" s="1">
        <f t="shared" si="2"/>
        <v>0.12880413162723456</v>
      </c>
      <c r="J100">
        <f t="shared" si="3"/>
        <v>5516.7604350547481</v>
      </c>
    </row>
    <row r="101" spans="1:10" x14ac:dyDescent="0.25">
      <c r="A101" s="1">
        <v>340</v>
      </c>
      <c r="B101" s="1">
        <v>1</v>
      </c>
      <c r="C101" s="1">
        <v>1.2559427000000001</v>
      </c>
      <c r="D101" s="1">
        <v>51.229275000000001</v>
      </c>
      <c r="E101" s="1">
        <v>1116.4744000000001</v>
      </c>
      <c r="F101" s="1">
        <v>21.793678</v>
      </c>
      <c r="G101" s="1">
        <v>889.88855000000001</v>
      </c>
      <c r="H101" s="1">
        <f>10^(-'Shift Factors'!$B$1*('Raw Data'!A101-'Shift Factors'!$B$3)/('Shift Factors'!$B$2-'Shift Factors'!$B$3+'Raw Data'!A101))</f>
        <v>0.16253989466394173</v>
      </c>
      <c r="I101" s="1">
        <f t="shared" si="2"/>
        <v>0.20414079416194658</v>
      </c>
      <c r="J101">
        <f t="shared" si="3"/>
        <v>5474.8931137176087</v>
      </c>
    </row>
    <row r="102" spans="1:10" x14ac:dyDescent="0.25">
      <c r="A102" s="1">
        <v>340</v>
      </c>
      <c r="B102" s="1">
        <v>1</v>
      </c>
      <c r="C102" s="1">
        <v>1.9905351</v>
      </c>
      <c r="D102" s="1">
        <v>79.998001000000002</v>
      </c>
      <c r="E102" s="1">
        <v>1771.95</v>
      </c>
      <c r="F102" s="1">
        <v>22.149927000000002</v>
      </c>
      <c r="G102" s="1">
        <v>891.09442000000001</v>
      </c>
      <c r="H102" s="1">
        <f>10^(-'Shift Factors'!$B$1*('Raw Data'!A102-'Shift Factors'!$B$3)/('Shift Factors'!$B$2-'Shift Factors'!$B$3+'Raw Data'!A102))</f>
        <v>0.16253989466394173</v>
      </c>
      <c r="I102" s="1">
        <f t="shared" si="2"/>
        <v>0.32354136547887868</v>
      </c>
      <c r="J102">
        <f t="shared" si="3"/>
        <v>5482.3120307932786</v>
      </c>
    </row>
    <row r="103" spans="1:10" x14ac:dyDescent="0.25">
      <c r="A103" s="1">
        <v>340</v>
      </c>
      <c r="B103" s="1">
        <v>1</v>
      </c>
      <c r="C103" s="1">
        <v>3.1547855999999999</v>
      </c>
      <c r="D103" s="1">
        <v>139.11377999999999</v>
      </c>
      <c r="E103" s="1">
        <v>2797.8939999999998</v>
      </c>
      <c r="F103" s="1">
        <v>20.112269999999999</v>
      </c>
      <c r="G103" s="1">
        <v>887.96851000000004</v>
      </c>
      <c r="H103" s="1">
        <f>10^(-'Shift Factors'!$B$1*('Raw Data'!A103-'Shift Factors'!$B$3)/('Shift Factors'!$B$2-'Shift Factors'!$B$3+'Raw Data'!A103))</f>
        <v>0.16253989466394173</v>
      </c>
      <c r="I103" s="1">
        <f t="shared" si="2"/>
        <v>0.51277851911132022</v>
      </c>
      <c r="J103">
        <f t="shared" si="3"/>
        <v>5463.0803830401974</v>
      </c>
    </row>
    <row r="104" spans="1:10" x14ac:dyDescent="0.25">
      <c r="A104" s="1">
        <v>340</v>
      </c>
      <c r="B104" s="1">
        <v>1</v>
      </c>
      <c r="C104" s="1">
        <v>4.9999985999999996</v>
      </c>
      <c r="D104" s="1">
        <v>255.84717000000001</v>
      </c>
      <c r="E104" s="1">
        <v>4406.5991000000004</v>
      </c>
      <c r="F104" s="1">
        <v>17.223559999999999</v>
      </c>
      <c r="G104" s="1">
        <v>882.80426</v>
      </c>
      <c r="H104" s="1">
        <f>10^(-'Shift Factors'!$B$1*('Raw Data'!A104-'Shift Factors'!$B$3)/('Shift Factors'!$B$2-'Shift Factors'!$B$3+'Raw Data'!A104))</f>
        <v>0.16253989466394173</v>
      </c>
      <c r="I104" s="1">
        <f t="shared" si="2"/>
        <v>0.81269924576385599</v>
      </c>
      <c r="J104">
        <f t="shared" si="3"/>
        <v>5431.3081832939297</v>
      </c>
    </row>
    <row r="105" spans="1:10" x14ac:dyDescent="0.25">
      <c r="A105" s="1">
        <v>340</v>
      </c>
      <c r="B105" s="1">
        <v>1</v>
      </c>
      <c r="C105" s="1">
        <v>7.9244637000000004</v>
      </c>
      <c r="D105" s="1">
        <v>515.37207000000001</v>
      </c>
      <c r="E105" s="1">
        <v>6930.3315000000002</v>
      </c>
      <c r="F105" s="1">
        <v>13.447240000000001</v>
      </c>
      <c r="G105" s="1">
        <v>876.96380999999997</v>
      </c>
      <c r="H105" s="1">
        <f>10^(-'Shift Factors'!$B$1*('Raw Data'!A105-'Shift Factors'!$B$3)/('Shift Factors'!$B$2-'Shift Factors'!$B$3+'Raw Data'!A105))</f>
        <v>0.16253989466394173</v>
      </c>
      <c r="I105" s="1">
        <f t="shared" si="2"/>
        <v>1.28804149506623</v>
      </c>
      <c r="J105">
        <f t="shared" si="3"/>
        <v>5395.3757741332402</v>
      </c>
    </row>
    <row r="106" spans="1:10" x14ac:dyDescent="0.25">
      <c r="A106" s="1">
        <v>340</v>
      </c>
      <c r="B106" s="1">
        <v>1</v>
      </c>
      <c r="C106" s="1">
        <v>12.559429</v>
      </c>
      <c r="D106" s="1">
        <v>1087.4185</v>
      </c>
      <c r="E106" s="1">
        <v>10826.644</v>
      </c>
      <c r="F106" s="1">
        <v>9.9562807000000006</v>
      </c>
      <c r="G106" s="1">
        <v>866.37030000000004</v>
      </c>
      <c r="H106" s="1">
        <f>10^(-'Shift Factors'!$B$1*('Raw Data'!A106-'Shift Factors'!$B$3)/('Shift Factors'!$B$2-'Shift Factors'!$B$3+'Raw Data'!A106))</f>
        <v>0.16253989466394173</v>
      </c>
      <c r="I106" s="1">
        <f t="shared" si="2"/>
        <v>2.0414082666992548</v>
      </c>
      <c r="J106">
        <f t="shared" si="3"/>
        <v>5330.200944151331</v>
      </c>
    </row>
    <row r="107" spans="1:10" x14ac:dyDescent="0.25">
      <c r="A107" s="1">
        <v>340</v>
      </c>
      <c r="B107" s="1">
        <v>1</v>
      </c>
      <c r="C107" s="1">
        <v>19.905353999999999</v>
      </c>
      <c r="D107" s="1">
        <v>2243.6190999999999</v>
      </c>
      <c r="E107" s="1">
        <v>16755.044999999998</v>
      </c>
      <c r="F107" s="1">
        <v>7.4678649999999998</v>
      </c>
      <c r="G107" s="1">
        <v>849.24865999999997</v>
      </c>
      <c r="H107" s="1">
        <f>10^(-'Shift Factors'!$B$1*('Raw Data'!A107-'Shift Factors'!$B$3)/('Shift Factors'!$B$2-'Shift Factors'!$B$3+'Raw Data'!A107))</f>
        <v>0.16253989466394173</v>
      </c>
      <c r="I107" s="1">
        <f t="shared" si="2"/>
        <v>3.2354141424084708</v>
      </c>
      <c r="J107">
        <f t="shared" si="3"/>
        <v>5224.862866780235</v>
      </c>
    </row>
    <row r="108" spans="1:10" x14ac:dyDescent="0.25">
      <c r="A108" s="1">
        <v>340</v>
      </c>
      <c r="B108" s="1">
        <v>1</v>
      </c>
      <c r="C108" s="1">
        <v>31.547861000000001</v>
      </c>
      <c r="D108" s="1">
        <v>4477.4058000000005</v>
      </c>
      <c r="E108" s="1">
        <v>25557.268</v>
      </c>
      <c r="F108" s="1">
        <v>5.7080526000000003</v>
      </c>
      <c r="G108" s="1">
        <v>822.44890999999996</v>
      </c>
      <c r="H108" s="1">
        <f>10^(-'Shift Factors'!$B$1*('Raw Data'!A108-'Shift Factors'!$B$3)/('Shift Factors'!$B$2-'Shift Factors'!$B$3+'Raw Data'!A108))</f>
        <v>0.16253989466394173</v>
      </c>
      <c r="I108" s="1">
        <f t="shared" si="2"/>
        <v>5.127786003812675</v>
      </c>
      <c r="J108">
        <f t="shared" si="3"/>
        <v>5059.9818075460716</v>
      </c>
    </row>
    <row r="109" spans="1:10" x14ac:dyDescent="0.25">
      <c r="A109" s="1">
        <v>340</v>
      </c>
      <c r="B109" s="1">
        <v>1</v>
      </c>
      <c r="C109" s="1">
        <v>49.999991999999999</v>
      </c>
      <c r="D109" s="1">
        <v>8793.0077999999994</v>
      </c>
      <c r="E109" s="1">
        <v>38367.527000000002</v>
      </c>
      <c r="F109" s="1">
        <v>4.3634133000000004</v>
      </c>
      <c r="G109" s="1">
        <v>787.24450999999999</v>
      </c>
      <c r="H109" s="1">
        <f>10^(-'Shift Factors'!$B$1*('Raw Data'!A109-'Shift Factors'!$B$3)/('Shift Factors'!$B$2-'Shift Factors'!$B$3+'Raw Data'!A109))</f>
        <v>0.16253989466394173</v>
      </c>
      <c r="I109" s="1">
        <f t="shared" si="2"/>
        <v>8.1269934328779296</v>
      </c>
      <c r="J109">
        <f t="shared" si="3"/>
        <v>4843.3925198958823</v>
      </c>
    </row>
    <row r="110" spans="1:10" x14ac:dyDescent="0.25">
      <c r="A110" s="1">
        <v>340</v>
      </c>
      <c r="B110" s="1">
        <v>1</v>
      </c>
      <c r="C110" s="1">
        <v>79.244652000000002</v>
      </c>
      <c r="D110" s="1">
        <v>16604.613000000001</v>
      </c>
      <c r="E110" s="1">
        <v>56249.671999999999</v>
      </c>
      <c r="F110" s="1">
        <v>3.3875929999999999</v>
      </c>
      <c r="G110" s="1">
        <v>740.10400000000004</v>
      </c>
      <c r="H110" s="1">
        <f>10^(-'Shift Factors'!$B$1*('Raw Data'!A110-'Shift Factors'!$B$3)/('Shift Factors'!$B$2-'Shift Factors'!$B$3+'Raw Data'!A110))</f>
        <v>0.16253989466394173</v>
      </c>
      <c r="I110" s="1">
        <f t="shared" si="2"/>
        <v>12.880417388760719</v>
      </c>
      <c r="J110">
        <f t="shared" si="3"/>
        <v>4553.3682763250035</v>
      </c>
    </row>
    <row r="111" spans="1:10" x14ac:dyDescent="0.25">
      <c r="A111" s="1">
        <v>340</v>
      </c>
      <c r="B111" s="1">
        <v>1</v>
      </c>
      <c r="C111" s="1">
        <v>125.59430999999999</v>
      </c>
      <c r="D111" s="1">
        <v>29951.875</v>
      </c>
      <c r="E111" s="1">
        <v>80308.016000000003</v>
      </c>
      <c r="F111" s="1">
        <v>2.6812350999999999</v>
      </c>
      <c r="G111" s="1">
        <v>682.44872999999995</v>
      </c>
      <c r="H111" s="1">
        <f>10^(-'Shift Factors'!$B$1*('Raw Data'!A111-'Shift Factors'!$B$3)/('Shift Factors'!$B$2-'Shift Factors'!$B$3+'Raw Data'!A111))</f>
        <v>0.16253989466394173</v>
      </c>
      <c r="I111" s="1">
        <f t="shared" si="2"/>
        <v>20.414085917790441</v>
      </c>
      <c r="J111">
        <f t="shared" si="3"/>
        <v>4198.6536992102292</v>
      </c>
    </row>
    <row r="112" spans="1:10" x14ac:dyDescent="0.25">
      <c r="A112" s="1">
        <v>340</v>
      </c>
      <c r="B112" s="1">
        <v>1</v>
      </c>
      <c r="C112" s="1">
        <v>199.05357000000001</v>
      </c>
      <c r="D112" s="1">
        <v>52555.281000000003</v>
      </c>
      <c r="E112" s="1">
        <v>110270.66</v>
      </c>
      <c r="F112" s="1">
        <v>2.0981842999999998</v>
      </c>
      <c r="G112" s="1">
        <v>613.67553999999996</v>
      </c>
      <c r="H112" s="1">
        <f>10^(-'Shift Factors'!$B$1*('Raw Data'!A112-'Shift Factors'!$B$3)/('Shift Factors'!$B$2-'Shift Factors'!$B$3+'Raw Data'!A112))</f>
        <v>0.16253989466394173</v>
      </c>
      <c r="I112" s="1">
        <f t="shared" si="2"/>
        <v>32.354146300281549</v>
      </c>
      <c r="J112">
        <f t="shared" si="3"/>
        <v>3775.5379457381878</v>
      </c>
    </row>
    <row r="113" spans="1:10" x14ac:dyDescent="0.25">
      <c r="A113" s="1">
        <v>340</v>
      </c>
      <c r="B113" s="1">
        <v>1</v>
      </c>
      <c r="C113" s="1">
        <v>315.47867000000002</v>
      </c>
      <c r="D113" s="1">
        <v>89821.641000000003</v>
      </c>
      <c r="E113" s="1">
        <v>139638.06</v>
      </c>
      <c r="F113" s="1">
        <v>1.5546149</v>
      </c>
      <c r="G113" s="1">
        <v>526.28687000000002</v>
      </c>
      <c r="H113" s="1">
        <f>10^(-'Shift Factors'!$B$1*('Raw Data'!A113-'Shift Factors'!$B$3)/('Shift Factors'!$B$2-'Shift Factors'!$B$3+'Raw Data'!A113))</f>
        <v>0.16253989466394173</v>
      </c>
      <c r="I113" s="1">
        <f t="shared" si="2"/>
        <v>51.277869790520434</v>
      </c>
      <c r="J113">
        <f t="shared" si="3"/>
        <v>3237.8935097018548</v>
      </c>
    </row>
    <row r="114" spans="1:10" x14ac:dyDescent="0.25">
      <c r="A114" s="1">
        <v>340</v>
      </c>
      <c r="B114" s="1">
        <v>1</v>
      </c>
      <c r="C114" s="1">
        <v>500</v>
      </c>
      <c r="D114" s="1">
        <v>135368.94</v>
      </c>
      <c r="E114" s="1">
        <v>133237.54999999999</v>
      </c>
      <c r="F114" s="1">
        <v>0.98425496000000001</v>
      </c>
      <c r="G114" s="1">
        <v>379.87887999999998</v>
      </c>
      <c r="H114" s="1">
        <f>10^(-'Shift Factors'!$B$1*('Raw Data'!A114-'Shift Factors'!$B$3)/('Shift Factors'!$B$2-'Shift Factors'!$B$3+'Raw Data'!A114))</f>
        <v>0.16253989466394173</v>
      </c>
      <c r="I114" s="1">
        <f t="shared" si="2"/>
        <v>81.269947331970869</v>
      </c>
      <c r="J114">
        <f t="shared" si="3"/>
        <v>2337.1424030107564</v>
      </c>
    </row>
    <row r="115" spans="1:10" x14ac:dyDescent="0.25">
      <c r="A115" s="1">
        <v>360</v>
      </c>
      <c r="B115" s="1">
        <v>1</v>
      </c>
      <c r="C115" s="1">
        <v>0.49999976000000002</v>
      </c>
      <c r="D115" s="1">
        <v>24.470237999999998</v>
      </c>
      <c r="E115" s="1">
        <v>246.27608000000001</v>
      </c>
      <c r="F115" s="1">
        <v>10.064310000000001</v>
      </c>
      <c r="G115" s="1">
        <v>494.97780999999998</v>
      </c>
      <c r="H115" s="1">
        <f>10^(-'Shift Factors'!$B$1*('Raw Data'!A115-'Shift Factors'!$B$3)/('Shift Factors'!$B$2-'Shift Factors'!$B$3+'Raw Data'!A115))</f>
        <v>8.9692378869293585E-2</v>
      </c>
      <c r="I115" s="1">
        <f t="shared" si="2"/>
        <v>4.4846167908475863E-2</v>
      </c>
      <c r="J115">
        <f t="shared" si="3"/>
        <v>5518.6161437564115</v>
      </c>
    </row>
    <row r="116" spans="1:10" x14ac:dyDescent="0.25">
      <c r="A116" s="1">
        <v>360</v>
      </c>
      <c r="B116" s="1">
        <v>1</v>
      </c>
      <c r="C116" s="1">
        <v>0.79244625999999996</v>
      </c>
      <c r="D116" s="1">
        <v>31.344774000000001</v>
      </c>
      <c r="E116" s="1">
        <v>383.88378999999998</v>
      </c>
      <c r="F116" s="1">
        <v>12.247138</v>
      </c>
      <c r="G116" s="1">
        <v>486.04095000000001</v>
      </c>
      <c r="H116" s="1">
        <f>10^(-'Shift Factors'!$B$1*('Raw Data'!A116-'Shift Factors'!$B$3)/('Shift Factors'!$B$2-'Shift Factors'!$B$3+'Raw Data'!A116))</f>
        <v>8.9692378869293585E-2</v>
      </c>
      <c r="I116" s="1">
        <f t="shared" si="2"/>
        <v>7.1076390185474722E-2</v>
      </c>
      <c r="J116">
        <f t="shared" si="3"/>
        <v>5418.9771319176971</v>
      </c>
    </row>
    <row r="117" spans="1:10" x14ac:dyDescent="0.25">
      <c r="A117" s="1">
        <v>360</v>
      </c>
      <c r="B117" s="1">
        <v>1</v>
      </c>
      <c r="C117" s="1">
        <v>1.2559427000000001</v>
      </c>
      <c r="D117" s="1">
        <v>35.845455000000001</v>
      </c>
      <c r="E117" s="1">
        <v>595.79956000000004</v>
      </c>
      <c r="F117" s="1">
        <v>16.621341999999999</v>
      </c>
      <c r="G117" s="1">
        <v>475.24209999999999</v>
      </c>
      <c r="H117" s="1">
        <f>10^(-'Shift Factors'!$B$1*('Raw Data'!A117-'Shift Factors'!$B$3)/('Shift Factors'!$B$2-'Shift Factors'!$B$3+'Raw Data'!A117))</f>
        <v>8.9692378869293585E-2</v>
      </c>
      <c r="I117" s="1">
        <f t="shared" si="2"/>
        <v>0.11264848848652353</v>
      </c>
      <c r="J117">
        <f t="shared" si="3"/>
        <v>5298.5783852668037</v>
      </c>
    </row>
    <row r="118" spans="1:10" x14ac:dyDescent="0.25">
      <c r="A118" s="1">
        <v>360</v>
      </c>
      <c r="B118" s="1">
        <v>1</v>
      </c>
      <c r="C118" s="1">
        <v>1.9905351</v>
      </c>
      <c r="D118" s="1">
        <v>39.709057000000001</v>
      </c>
      <c r="E118" s="1">
        <v>942.98815999999999</v>
      </c>
      <c r="F118" s="1">
        <v>23.747430999999999</v>
      </c>
      <c r="G118" s="1">
        <v>474.15582000000001</v>
      </c>
      <c r="H118" s="1">
        <f>10^(-'Shift Factors'!$B$1*('Raw Data'!A118-'Shift Factors'!$B$3)/('Shift Factors'!$B$2-'Shift Factors'!$B$3+'Raw Data'!A118))</f>
        <v>8.9692378869293585E-2</v>
      </c>
      <c r="I118" s="1">
        <f t="shared" si="2"/>
        <v>0.17853582834182719</v>
      </c>
      <c r="J118">
        <f t="shared" si="3"/>
        <v>5286.4672113444021</v>
      </c>
    </row>
    <row r="119" spans="1:10" x14ac:dyDescent="0.25">
      <c r="A119" s="1">
        <v>360</v>
      </c>
      <c r="B119" s="1">
        <v>1</v>
      </c>
      <c r="C119" s="1">
        <v>3.1547855999999999</v>
      </c>
      <c r="D119" s="1">
        <v>61.452587000000001</v>
      </c>
      <c r="E119" s="1">
        <v>1501.8525</v>
      </c>
      <c r="F119" s="1">
        <v>24.439207</v>
      </c>
      <c r="G119" s="1">
        <v>476.45370000000003</v>
      </c>
      <c r="H119" s="1">
        <f>10^(-'Shift Factors'!$B$1*('Raw Data'!A119-'Shift Factors'!$B$3)/('Shift Factors'!$B$2-'Shift Factors'!$B$3+'Raw Data'!A119))</f>
        <v>8.9692378869293585E-2</v>
      </c>
      <c r="I119" s="1">
        <f t="shared" si="2"/>
        <v>0.28296022528659165</v>
      </c>
      <c r="J119">
        <f t="shared" si="3"/>
        <v>5312.0867793497127</v>
      </c>
    </row>
    <row r="120" spans="1:10" x14ac:dyDescent="0.25">
      <c r="A120" s="1">
        <v>360</v>
      </c>
      <c r="B120" s="1">
        <v>1</v>
      </c>
      <c r="C120" s="1">
        <v>4.9999985999999996</v>
      </c>
      <c r="D120" s="1">
        <v>103.43637</v>
      </c>
      <c r="E120" s="1">
        <v>2369.0329999999999</v>
      </c>
      <c r="F120" s="1">
        <v>22.903286000000001</v>
      </c>
      <c r="G120" s="1">
        <v>474.25812000000002</v>
      </c>
      <c r="H120" s="1">
        <f>10^(-'Shift Factors'!$B$1*('Raw Data'!A120-'Shift Factors'!$B$3)/('Shift Factors'!$B$2-'Shift Factors'!$B$3+'Raw Data'!A120))</f>
        <v>8.9692378869293585E-2</v>
      </c>
      <c r="I120" s="1">
        <f t="shared" si="2"/>
        <v>0.44846176877713745</v>
      </c>
      <c r="J120">
        <f t="shared" si="3"/>
        <v>5287.6077764770216</v>
      </c>
    </row>
    <row r="121" spans="1:10" x14ac:dyDescent="0.25">
      <c r="A121" s="1">
        <v>360</v>
      </c>
      <c r="B121" s="1">
        <v>1</v>
      </c>
      <c r="C121" s="1">
        <v>7.9244637000000004</v>
      </c>
      <c r="D121" s="1">
        <v>186.04723999999999</v>
      </c>
      <c r="E121" s="1">
        <v>3754.4697000000001</v>
      </c>
      <c r="F121" s="1">
        <v>20.180197</v>
      </c>
      <c r="G121" s="1">
        <v>474.36353000000003</v>
      </c>
      <c r="H121" s="1">
        <f>10^(-'Shift Factors'!$B$1*('Raw Data'!A121-'Shift Factors'!$B$3)/('Shift Factors'!$B$2-'Shift Factors'!$B$3+'Raw Data'!A121))</f>
        <v>8.9692378869293585E-2</v>
      </c>
      <c r="I121" s="1">
        <f t="shared" si="2"/>
        <v>0.71076400051636413</v>
      </c>
      <c r="J121">
        <f t="shared" si="3"/>
        <v>5288.7830156816099</v>
      </c>
    </row>
    <row r="122" spans="1:10" x14ac:dyDescent="0.25">
      <c r="A122" s="1">
        <v>360</v>
      </c>
      <c r="B122" s="1">
        <v>1</v>
      </c>
      <c r="C122" s="1">
        <v>12.559429</v>
      </c>
      <c r="D122" s="1">
        <v>382.31952000000001</v>
      </c>
      <c r="E122" s="1">
        <v>5908.2992999999997</v>
      </c>
      <c r="F122" s="1">
        <v>15.453825999999999</v>
      </c>
      <c r="G122" s="1">
        <v>471.41122000000001</v>
      </c>
      <c r="H122" s="1">
        <f>10^(-'Shift Factors'!$B$1*('Raw Data'!A122-'Shift Factors'!$B$3)/('Shift Factors'!$B$2-'Shift Factors'!$B$3+'Raw Data'!A122))</f>
        <v>8.9692378869293585E-2</v>
      </c>
      <c r="I122" s="1">
        <f t="shared" si="2"/>
        <v>1.1264850642499931</v>
      </c>
      <c r="J122">
        <f t="shared" si="3"/>
        <v>5255.8670641011267</v>
      </c>
    </row>
    <row r="123" spans="1:10" x14ac:dyDescent="0.25">
      <c r="A123" s="1">
        <v>360</v>
      </c>
      <c r="B123" s="1">
        <v>1</v>
      </c>
      <c r="C123" s="1">
        <v>19.905353999999999</v>
      </c>
      <c r="D123" s="1">
        <v>775.56726000000003</v>
      </c>
      <c r="E123" s="1">
        <v>9285.0468999999994</v>
      </c>
      <c r="F123" s="1">
        <v>11.971943</v>
      </c>
      <c r="G123" s="1">
        <v>468.08422999999999</v>
      </c>
      <c r="H123" s="1">
        <f>10^(-'Shift Factors'!$B$1*('Raw Data'!A123-'Shift Factors'!$B$3)/('Shift Factors'!$B$2-'Shift Factors'!$B$3+'Raw Data'!A123))</f>
        <v>8.9692378869293585E-2</v>
      </c>
      <c r="I123" s="1">
        <f t="shared" si="2"/>
        <v>1.7853585524954085</v>
      </c>
      <c r="J123">
        <f t="shared" si="3"/>
        <v>5218.7737230398043</v>
      </c>
    </row>
    <row r="124" spans="1:10" x14ac:dyDescent="0.25">
      <c r="A124" s="1">
        <v>360</v>
      </c>
      <c r="B124" s="1">
        <v>1</v>
      </c>
      <c r="C124" s="1">
        <v>31.547861000000001</v>
      </c>
      <c r="D124" s="1">
        <v>1636.9156</v>
      </c>
      <c r="E124" s="1">
        <v>14465.103999999999</v>
      </c>
      <c r="F124" s="1">
        <v>8.8368053</v>
      </c>
      <c r="G124" s="1">
        <v>461.43948</v>
      </c>
      <c r="H124" s="1">
        <f>10^(-'Shift Factors'!$B$1*('Raw Data'!A124-'Shift Factors'!$B$3)/('Shift Factors'!$B$2-'Shift Factors'!$B$3+'Raw Data'!A124))</f>
        <v>8.9692378869293585E-2</v>
      </c>
      <c r="I124" s="1">
        <f t="shared" si="2"/>
        <v>2.8296027013278113</v>
      </c>
      <c r="J124">
        <f t="shared" si="3"/>
        <v>5144.6899482111403</v>
      </c>
    </row>
    <row r="125" spans="1:10" x14ac:dyDescent="0.25">
      <c r="A125" s="1">
        <v>360</v>
      </c>
      <c r="B125" s="1">
        <v>1</v>
      </c>
      <c r="C125" s="1">
        <v>49.999991999999999</v>
      </c>
      <c r="D125" s="1">
        <v>3368.7660999999998</v>
      </c>
      <c r="E125" s="1">
        <v>22343.401999999998</v>
      </c>
      <c r="F125" s="1">
        <v>6.6325177999999996</v>
      </c>
      <c r="G125" s="1">
        <v>451.91872999999998</v>
      </c>
      <c r="H125" s="1">
        <f>10^(-'Shift Factors'!$B$1*('Raw Data'!A125-'Shift Factors'!$B$3)/('Shift Factors'!$B$2-'Shift Factors'!$B$3+'Raw Data'!A125))</f>
        <v>8.9692378869293585E-2</v>
      </c>
      <c r="I125" s="1">
        <f t="shared" si="2"/>
        <v>4.4846182259256482</v>
      </c>
      <c r="J125">
        <f t="shared" si="3"/>
        <v>5038.5410187254547</v>
      </c>
    </row>
    <row r="126" spans="1:10" x14ac:dyDescent="0.25">
      <c r="A126" s="1">
        <v>360</v>
      </c>
      <c r="B126" s="1">
        <v>1</v>
      </c>
      <c r="C126" s="1">
        <v>79.244652000000002</v>
      </c>
      <c r="D126" s="1">
        <v>6694.7559000000001</v>
      </c>
      <c r="E126" s="1">
        <v>33946.688000000002</v>
      </c>
      <c r="F126" s="1">
        <v>5.0706382000000003</v>
      </c>
      <c r="G126" s="1">
        <v>436.62932999999998</v>
      </c>
      <c r="H126" s="1">
        <f>10^(-'Shift Factors'!$B$1*('Raw Data'!A126-'Shift Factors'!$B$3)/('Shift Factors'!$B$2-'Shift Factors'!$B$3+'Raw Data'!A126))</f>
        <v>8.9692378869293585E-2</v>
      </c>
      <c r="I126" s="1">
        <f t="shared" si="2"/>
        <v>7.1076413505493239</v>
      </c>
      <c r="J126">
        <f t="shared" si="3"/>
        <v>4868.0761454246713</v>
      </c>
    </row>
    <row r="127" spans="1:10" x14ac:dyDescent="0.25">
      <c r="A127" s="1">
        <v>360</v>
      </c>
      <c r="B127" s="1">
        <v>1</v>
      </c>
      <c r="C127" s="1">
        <v>125.59430999999999</v>
      </c>
      <c r="D127" s="1">
        <v>13051.573</v>
      </c>
      <c r="E127" s="1">
        <v>50574.152000000002</v>
      </c>
      <c r="F127" s="1">
        <v>3.8749471</v>
      </c>
      <c r="G127" s="1">
        <v>415.87157999999999</v>
      </c>
      <c r="H127" s="1">
        <f>10^(-'Shift Factors'!$B$1*('Raw Data'!A127-'Shift Factors'!$B$3)/('Shift Factors'!$B$2-'Shift Factors'!$B$3+'Raw Data'!A127))</f>
        <v>8.9692378869293585E-2</v>
      </c>
      <c r="I127" s="1">
        <f t="shared" si="2"/>
        <v>11.264852436347507</v>
      </c>
      <c r="J127">
        <f t="shared" si="3"/>
        <v>4636.6434388593825</v>
      </c>
    </row>
    <row r="128" spans="1:10" x14ac:dyDescent="0.25">
      <c r="A128" s="1">
        <v>360</v>
      </c>
      <c r="B128" s="1">
        <v>1</v>
      </c>
      <c r="C128" s="1">
        <v>199.05357000000001</v>
      </c>
      <c r="D128" s="1">
        <v>24861.973000000002</v>
      </c>
      <c r="E128" s="1">
        <v>72997.031000000003</v>
      </c>
      <c r="F128" s="1">
        <v>2.9360917</v>
      </c>
      <c r="G128" s="1">
        <v>387.40701000000001</v>
      </c>
      <c r="H128" s="1">
        <f>10^(-'Shift Factors'!$B$1*('Raw Data'!A128-'Shift Factors'!$B$3)/('Shift Factors'!$B$2-'Shift Factors'!$B$3+'Raw Data'!A128))</f>
        <v>8.9692378869293585E-2</v>
      </c>
      <c r="I128" s="1">
        <f t="shared" si="2"/>
        <v>17.853588215725452</v>
      </c>
      <c r="J128">
        <f t="shared" si="3"/>
        <v>4319.2857061418599</v>
      </c>
    </row>
    <row r="129" spans="1:10" x14ac:dyDescent="0.25">
      <c r="A129" s="1">
        <v>360</v>
      </c>
      <c r="B129" s="1">
        <v>1</v>
      </c>
      <c r="C129" s="1">
        <v>315.47867000000002</v>
      </c>
      <c r="D129" s="1">
        <v>46846.016000000003</v>
      </c>
      <c r="E129" s="1">
        <v>98316.898000000001</v>
      </c>
      <c r="F129" s="1">
        <v>2.0987247999999998</v>
      </c>
      <c r="G129" s="1">
        <v>345.21231</v>
      </c>
      <c r="H129" s="1">
        <f>10^(-'Shift Factors'!$B$1*('Raw Data'!A129-'Shift Factors'!$B$3)/('Shift Factors'!$B$2-'Shift Factors'!$B$3+'Raw Data'!A129))</f>
        <v>8.9692378869293585E-2</v>
      </c>
      <c r="I129" s="1">
        <f t="shared" si="2"/>
        <v>28.296032394820845</v>
      </c>
      <c r="J129">
        <f t="shared" si="3"/>
        <v>3848.8477432744771</v>
      </c>
    </row>
    <row r="130" spans="1:10" x14ac:dyDescent="0.25">
      <c r="A130" s="1">
        <v>360</v>
      </c>
      <c r="B130" s="1">
        <v>1</v>
      </c>
      <c r="C130" s="1">
        <v>500</v>
      </c>
      <c r="D130" s="1">
        <v>79642.226999999999</v>
      </c>
      <c r="E130" s="1">
        <v>102848.87</v>
      </c>
      <c r="F130" s="1">
        <v>1.2913861</v>
      </c>
      <c r="G130" s="1">
        <v>260.15973000000002</v>
      </c>
      <c r="H130" s="1">
        <f>10^(-'Shift Factors'!$B$1*('Raw Data'!A130-'Shift Factors'!$B$3)/('Shift Factors'!$B$2-'Shift Factors'!$B$3+'Raw Data'!A130))</f>
        <v>8.9692378869293585E-2</v>
      </c>
      <c r="I130" s="1">
        <f t="shared" si="2"/>
        <v>44.846189434646796</v>
      </c>
      <c r="J130">
        <f t="shared" si="3"/>
        <v>2900.5778782958155</v>
      </c>
    </row>
    <row r="131" spans="1:10" x14ac:dyDescent="0.25">
      <c r="A131" s="1">
        <v>380</v>
      </c>
      <c r="B131" s="1">
        <v>1</v>
      </c>
      <c r="C131" s="1">
        <v>0.49999976000000002</v>
      </c>
      <c r="D131" s="1">
        <v>23.904382999999999</v>
      </c>
      <c r="E131" s="1">
        <v>155.96365</v>
      </c>
      <c r="F131" s="1">
        <v>6.5244793999999997</v>
      </c>
      <c r="G131" s="1">
        <v>315.56997999999999</v>
      </c>
      <c r="H131" s="1">
        <f>10^(-'Shift Factors'!$B$1*('Raw Data'!A131-'Shift Factors'!$B$3)/('Shift Factors'!$B$2-'Shift Factors'!$B$3+'Raw Data'!A131))</f>
        <v>5.5960986294139606E-2</v>
      </c>
      <c r="I131" s="1">
        <f t="shared" si="2"/>
        <v>2.7980479716433092E-2</v>
      </c>
      <c r="J131">
        <f t="shared" si="3"/>
        <v>5639.1068295564937</v>
      </c>
    </row>
    <row r="132" spans="1:10" x14ac:dyDescent="0.25">
      <c r="A132" s="1">
        <v>380</v>
      </c>
      <c r="B132" s="1">
        <v>1</v>
      </c>
      <c r="C132" s="1">
        <v>0.79244625999999996</v>
      </c>
      <c r="D132" s="1">
        <v>23.916900999999999</v>
      </c>
      <c r="E132" s="1">
        <v>230.76324</v>
      </c>
      <c r="F132" s="1">
        <v>9.6485424000000002</v>
      </c>
      <c r="G132" s="1">
        <v>292.76348999999999</v>
      </c>
      <c r="H132" s="1">
        <f>10^(-'Shift Factors'!$B$1*('Raw Data'!A132-'Shift Factors'!$B$3)/('Shift Factors'!$B$2-'Shift Factors'!$B$3+'Raw Data'!A132))</f>
        <v>5.5960986294139606E-2</v>
      </c>
      <c r="I132" s="1">
        <f t="shared" ref="I132:I161" si="4">H132*C132</f>
        <v>4.4346074294702185E-2</v>
      </c>
      <c r="J132">
        <f t="shared" ref="J132:J161" si="5">G132/H132</f>
        <v>5231.5641554491158</v>
      </c>
    </row>
    <row r="133" spans="1:10" x14ac:dyDescent="0.25">
      <c r="A133" s="1">
        <v>380</v>
      </c>
      <c r="B133" s="1">
        <v>1</v>
      </c>
      <c r="C133" s="1">
        <v>1.2559427000000001</v>
      </c>
      <c r="D133" s="1">
        <v>30.275079999999999</v>
      </c>
      <c r="E133" s="1">
        <v>360.25112999999999</v>
      </c>
      <c r="F133" s="1">
        <v>11.899262999999999</v>
      </c>
      <c r="G133" s="1">
        <v>287.84836000000001</v>
      </c>
      <c r="H133" s="1">
        <f>10^(-'Shift Factors'!$B$1*('Raw Data'!A133-'Shift Factors'!$B$3)/('Shift Factors'!$B$2-'Shift Factors'!$B$3+'Raw Data'!A133))</f>
        <v>5.5960986294139606E-2</v>
      </c>
      <c r="I133" s="1">
        <f t="shared" si="4"/>
        <v>7.0283792220924693E-2</v>
      </c>
      <c r="J133">
        <f t="shared" si="5"/>
        <v>5143.7327871067973</v>
      </c>
    </row>
    <row r="134" spans="1:10" x14ac:dyDescent="0.25">
      <c r="A134" s="1">
        <v>380</v>
      </c>
      <c r="B134" s="1">
        <v>1</v>
      </c>
      <c r="C134" s="1">
        <v>1.9905351</v>
      </c>
      <c r="D134" s="1">
        <v>47.863163</v>
      </c>
      <c r="E134" s="1">
        <v>559.14342999999997</v>
      </c>
      <c r="F134" s="1">
        <v>11.682124</v>
      </c>
      <c r="G134" s="1">
        <v>281.92833999999999</v>
      </c>
      <c r="H134" s="1">
        <f>10^(-'Shift Factors'!$B$1*('Raw Data'!A134-'Shift Factors'!$B$3)/('Shift Factors'!$B$2-'Shift Factors'!$B$3+'Raw Data'!A134))</f>
        <v>5.5960986294139606E-2</v>
      </c>
      <c r="I134" s="1">
        <f t="shared" si="4"/>
        <v>0.11139230744910381</v>
      </c>
      <c r="J134">
        <f t="shared" si="5"/>
        <v>5037.9444443337898</v>
      </c>
    </row>
    <row r="135" spans="1:10" x14ac:dyDescent="0.25">
      <c r="A135" s="1">
        <v>380</v>
      </c>
      <c r="B135" s="1">
        <v>1</v>
      </c>
      <c r="C135" s="1">
        <v>3.1547855999999999</v>
      </c>
      <c r="D135" s="1">
        <v>47.951934999999999</v>
      </c>
      <c r="E135" s="1">
        <v>883.58007999999995</v>
      </c>
      <c r="F135" s="1">
        <v>18.426371</v>
      </c>
      <c r="G135" s="1">
        <v>280.48824999999999</v>
      </c>
      <c r="H135" s="1">
        <f>10^(-'Shift Factors'!$B$1*('Raw Data'!A135-'Shift Factors'!$B$3)/('Shift Factors'!$B$2-'Shift Factors'!$B$3+'Raw Data'!A135))</f>
        <v>5.5960986294139606E-2</v>
      </c>
      <c r="I135" s="1">
        <f t="shared" si="4"/>
        <v>0.17654491372254899</v>
      </c>
      <c r="J135">
        <f t="shared" si="5"/>
        <v>5012.2106234102157</v>
      </c>
    </row>
    <row r="136" spans="1:10" x14ac:dyDescent="0.25">
      <c r="A136" s="1">
        <v>380</v>
      </c>
      <c r="B136" s="1">
        <v>1</v>
      </c>
      <c r="C136" s="1">
        <v>4.9999985999999996</v>
      </c>
      <c r="D136" s="1">
        <v>65.277327999999997</v>
      </c>
      <c r="E136" s="1">
        <v>1388.9943000000001</v>
      </c>
      <c r="F136" s="1">
        <v>21.278357</v>
      </c>
      <c r="G136" s="1">
        <v>278.10552999999999</v>
      </c>
      <c r="H136" s="1">
        <f>10^(-'Shift Factors'!$B$1*('Raw Data'!A136-'Shift Factors'!$B$3)/('Shift Factors'!$B$2-'Shift Factors'!$B$3+'Raw Data'!A136))</f>
        <v>5.5960986294139606E-2</v>
      </c>
      <c r="I136" s="1">
        <f t="shared" si="4"/>
        <v>0.27980485312531722</v>
      </c>
      <c r="J136">
        <f t="shared" si="5"/>
        <v>4969.6323888616662</v>
      </c>
    </row>
    <row r="137" spans="1:10" x14ac:dyDescent="0.25">
      <c r="A137" s="1">
        <v>380</v>
      </c>
      <c r="B137" s="1">
        <v>1</v>
      </c>
      <c r="C137" s="1">
        <v>7.9244637000000004</v>
      </c>
      <c r="D137" s="1">
        <v>97.504752999999994</v>
      </c>
      <c r="E137" s="1">
        <v>2206.7527</v>
      </c>
      <c r="F137" s="1">
        <v>22.632259000000001</v>
      </c>
      <c r="G137" s="1">
        <v>278.74515000000002</v>
      </c>
      <c r="H137" s="1">
        <f>10^(-'Shift Factors'!$B$1*('Raw Data'!A137-'Shift Factors'!$B$3)/('Shift Factors'!$B$2-'Shift Factors'!$B$3+'Raw Data'!A137))</f>
        <v>5.5960986294139606E-2</v>
      </c>
      <c r="I137" s="1">
        <f t="shared" si="4"/>
        <v>0.44346080450410685</v>
      </c>
      <c r="J137">
        <f t="shared" si="5"/>
        <v>4981.0621373767854</v>
      </c>
    </row>
    <row r="138" spans="1:10" x14ac:dyDescent="0.25">
      <c r="A138" s="1">
        <v>380</v>
      </c>
      <c r="B138" s="1">
        <v>1</v>
      </c>
      <c r="C138" s="1">
        <v>12.559429</v>
      </c>
      <c r="D138" s="1">
        <v>172.67510999999999</v>
      </c>
      <c r="E138" s="1">
        <v>3486.364</v>
      </c>
      <c r="F138" s="1">
        <v>20.19031</v>
      </c>
      <c r="G138" s="1">
        <v>277.92962999999997</v>
      </c>
      <c r="H138" s="1">
        <f>10^(-'Shift Factors'!$B$1*('Raw Data'!A138-'Shift Factors'!$B$3)/('Shift Factors'!$B$2-'Shift Factors'!$B$3+'Raw Data'!A138))</f>
        <v>5.5960986294139606E-2</v>
      </c>
      <c r="I138" s="1">
        <f t="shared" si="4"/>
        <v>0.70283803413121948</v>
      </c>
      <c r="J138">
        <f t="shared" si="5"/>
        <v>4966.4891276068438</v>
      </c>
    </row>
    <row r="139" spans="1:10" x14ac:dyDescent="0.25">
      <c r="A139" s="1">
        <v>380</v>
      </c>
      <c r="B139" s="1">
        <v>1</v>
      </c>
      <c r="C139" s="1">
        <v>19.905353999999999</v>
      </c>
      <c r="D139" s="1">
        <v>326.19135</v>
      </c>
      <c r="E139" s="1">
        <v>5496.6190999999999</v>
      </c>
      <c r="F139" s="1">
        <v>16.850904</v>
      </c>
      <c r="G139" s="1">
        <v>276.62353999999999</v>
      </c>
      <c r="H139" s="1">
        <f>10^(-'Shift Factors'!$B$1*('Raw Data'!A139-'Shift Factors'!$B$3)/('Shift Factors'!$B$2-'Shift Factors'!$B$3+'Raw Data'!A139))</f>
        <v>5.5960986294139606E-2</v>
      </c>
      <c r="I139" s="1">
        <f t="shared" si="4"/>
        <v>1.1139232423739969</v>
      </c>
      <c r="J139">
        <f t="shared" si="5"/>
        <v>4943.1498320280461</v>
      </c>
    </row>
    <row r="140" spans="1:10" x14ac:dyDescent="0.25">
      <c r="A140" s="1">
        <v>380</v>
      </c>
      <c r="B140" s="1">
        <v>1</v>
      </c>
      <c r="C140" s="1">
        <v>31.547861000000001</v>
      </c>
      <c r="D140" s="1">
        <v>671.40704000000005</v>
      </c>
      <c r="E140" s="1">
        <v>8643.7978999999996</v>
      </c>
      <c r="F140" s="1">
        <v>12.874154000000001</v>
      </c>
      <c r="G140" s="1">
        <v>274.81527999999997</v>
      </c>
      <c r="H140" s="1">
        <f>10^(-'Shift Factors'!$B$1*('Raw Data'!A140-'Shift Factors'!$B$3)/('Shift Factors'!$B$2-'Shift Factors'!$B$3+'Raw Data'!A140))</f>
        <v>5.5960986294139606E-2</v>
      </c>
      <c r="I140" s="1">
        <f t="shared" si="4"/>
        <v>1.7654494170304214</v>
      </c>
      <c r="J140">
        <f t="shared" si="5"/>
        <v>4910.8369633717375</v>
      </c>
    </row>
    <row r="141" spans="1:10" x14ac:dyDescent="0.25">
      <c r="A141" s="1">
        <v>380</v>
      </c>
      <c r="B141" s="1">
        <v>1</v>
      </c>
      <c r="C141" s="1">
        <v>49.999991999999999</v>
      </c>
      <c r="D141" s="1">
        <v>1397.6401000000001</v>
      </c>
      <c r="E141" s="1">
        <v>13487.700999999999</v>
      </c>
      <c r="F141" s="1">
        <v>9.6503391000000001</v>
      </c>
      <c r="G141" s="1">
        <v>271.19848999999999</v>
      </c>
      <c r="H141" s="1">
        <f>10^(-'Shift Factors'!$B$1*('Raw Data'!A141-'Shift Factors'!$B$3)/('Shift Factors'!$B$2-'Shift Factors'!$B$3+'Raw Data'!A141))</f>
        <v>5.5960986294139606E-2</v>
      </c>
      <c r="I141" s="1">
        <f t="shared" si="4"/>
        <v>2.7980488670190899</v>
      </c>
      <c r="J141">
        <f t="shared" si="5"/>
        <v>4846.2064012692481</v>
      </c>
    </row>
    <row r="142" spans="1:10" x14ac:dyDescent="0.25">
      <c r="A142" s="1">
        <v>380</v>
      </c>
      <c r="B142" s="1">
        <v>1</v>
      </c>
      <c r="C142" s="1">
        <v>79.244652000000002</v>
      </c>
      <c r="D142" s="1">
        <v>2850.239</v>
      </c>
      <c r="E142" s="1">
        <v>20834.062999999998</v>
      </c>
      <c r="F142" s="1">
        <v>7.3095846</v>
      </c>
      <c r="G142" s="1">
        <v>265.35703000000001</v>
      </c>
      <c r="H142" s="1">
        <f>10^(-'Shift Factors'!$B$1*('Raw Data'!A142-'Shift Factors'!$B$3)/('Shift Factors'!$B$2-'Shift Factors'!$B$3+'Raw Data'!A142))</f>
        <v>5.5960986294139606E-2</v>
      </c>
      <c r="I142" s="1">
        <f t="shared" si="4"/>
        <v>4.4346088844558631</v>
      </c>
      <c r="J142">
        <f t="shared" si="5"/>
        <v>4741.8218936535959</v>
      </c>
    </row>
    <row r="143" spans="1:10" x14ac:dyDescent="0.25">
      <c r="A143" s="1">
        <v>380</v>
      </c>
      <c r="B143" s="1">
        <v>1</v>
      </c>
      <c r="C143" s="1">
        <v>125.59430999999999</v>
      </c>
      <c r="D143" s="1">
        <v>5833.71</v>
      </c>
      <c r="E143" s="1">
        <v>31829.903999999999</v>
      </c>
      <c r="F143" s="1">
        <v>5.4562024999999998</v>
      </c>
      <c r="G143" s="1">
        <v>257.65564000000001</v>
      </c>
      <c r="H143" s="1">
        <f>10^(-'Shift Factors'!$B$1*('Raw Data'!A143-'Shift Factors'!$B$3)/('Shift Factors'!$B$2-'Shift Factors'!$B$3+'Raw Data'!A143))</f>
        <v>5.5960986294139606E-2</v>
      </c>
      <c r="I143" s="1">
        <f t="shared" si="4"/>
        <v>7.0283814605319206</v>
      </c>
      <c r="J143">
        <f t="shared" si="5"/>
        <v>4604.2011955565276</v>
      </c>
    </row>
    <row r="144" spans="1:10" x14ac:dyDescent="0.25">
      <c r="A144" s="1">
        <v>380</v>
      </c>
      <c r="B144" s="1">
        <v>1</v>
      </c>
      <c r="C144" s="1">
        <v>199.05357000000001</v>
      </c>
      <c r="D144" s="1">
        <v>11756.433000000001</v>
      </c>
      <c r="E144" s="1">
        <v>47401.144999999997</v>
      </c>
      <c r="F144" s="1">
        <v>4.0319323999999996</v>
      </c>
      <c r="G144" s="1">
        <v>245.34753000000001</v>
      </c>
      <c r="H144" s="1">
        <f>10^(-'Shift Factors'!$B$1*('Raw Data'!A144-'Shift Factors'!$B$3)/('Shift Factors'!$B$2-'Shift Factors'!$B$3+'Raw Data'!A144))</f>
        <v>5.5960986294139606E-2</v>
      </c>
      <c r="I144" s="1">
        <f t="shared" si="4"/>
        <v>11.139234102569558</v>
      </c>
      <c r="J144">
        <f t="shared" si="5"/>
        <v>4384.2602900244719</v>
      </c>
    </row>
    <row r="145" spans="1:10" x14ac:dyDescent="0.25">
      <c r="A145" s="1">
        <v>380</v>
      </c>
      <c r="B145" s="1">
        <v>1</v>
      </c>
      <c r="C145" s="1">
        <v>315.47867000000002</v>
      </c>
      <c r="D145" s="1">
        <v>24134.002</v>
      </c>
      <c r="E145" s="1">
        <v>66710.891000000003</v>
      </c>
      <c r="F145" s="1">
        <v>2.7641865999999999</v>
      </c>
      <c r="G145" s="1">
        <v>224.87155000000001</v>
      </c>
      <c r="H145" s="1">
        <f>10^(-'Shift Factors'!$B$1*('Raw Data'!A145-'Shift Factors'!$B$3)/('Shift Factors'!$B$2-'Shift Factors'!$B$3+'Raw Data'!A145))</f>
        <v>5.5960986294139606E-2</v>
      </c>
      <c r="I145" s="1">
        <f t="shared" si="4"/>
        <v>17.654497527963393</v>
      </c>
      <c r="J145">
        <f t="shared" si="5"/>
        <v>4018.3628790607859</v>
      </c>
    </row>
    <row r="146" spans="1:10" x14ac:dyDescent="0.25">
      <c r="A146" s="1">
        <v>380</v>
      </c>
      <c r="B146" s="1">
        <v>1</v>
      </c>
      <c r="C146" s="1">
        <v>500</v>
      </c>
      <c r="D146" s="1">
        <v>45790.855000000003</v>
      </c>
      <c r="E146" s="1">
        <v>74623.601999999999</v>
      </c>
      <c r="F146" s="1">
        <v>1.6296617</v>
      </c>
      <c r="G146" s="1">
        <v>175.10550000000001</v>
      </c>
      <c r="H146" s="1">
        <f>10^(-'Shift Factors'!$B$1*('Raw Data'!A146-'Shift Factors'!$B$3)/('Shift Factors'!$B$2-'Shift Factors'!$B$3+'Raw Data'!A146))</f>
        <v>5.5960986294139606E-2</v>
      </c>
      <c r="I146" s="1">
        <f t="shared" si="4"/>
        <v>27.980493147069804</v>
      </c>
      <c r="J146">
        <f t="shared" si="5"/>
        <v>3129.0638638786386</v>
      </c>
    </row>
    <row r="147" spans="1:10" x14ac:dyDescent="0.25">
      <c r="A147" s="1">
        <v>400</v>
      </c>
      <c r="B147" s="1">
        <v>1</v>
      </c>
      <c r="C147" s="1">
        <v>0.79244625999999996</v>
      </c>
      <c r="D147" s="1">
        <v>55.332638000000003</v>
      </c>
      <c r="E147" s="1">
        <v>177.41569999999999</v>
      </c>
      <c r="F147" s="1">
        <v>3.2063478999999999</v>
      </c>
      <c r="G147" s="1">
        <v>234.51949999999999</v>
      </c>
      <c r="H147" s="1">
        <f>10^(-'Shift Factors'!$B$1*('Raw Data'!A147-'Shift Factors'!$B$3)/('Shift Factors'!$B$2-'Shift Factors'!$B$3+'Raw Data'!A147))</f>
        <v>3.8139184428987144E-2</v>
      </c>
      <c r="I147" s="1">
        <f t="shared" si="4"/>
        <v>3.0223254060201096E-2</v>
      </c>
      <c r="J147">
        <f t="shared" si="5"/>
        <v>6149.0433922796938</v>
      </c>
    </row>
    <row r="148" spans="1:10" x14ac:dyDescent="0.25">
      <c r="A148" s="1">
        <v>400</v>
      </c>
      <c r="B148" s="1">
        <v>1</v>
      </c>
      <c r="C148" s="1">
        <v>1.2559427000000001</v>
      </c>
      <c r="D148" s="1">
        <v>60.718333999999999</v>
      </c>
      <c r="E148" s="1">
        <v>256.35964999999999</v>
      </c>
      <c r="F148" s="1">
        <v>4.2221127000000003</v>
      </c>
      <c r="G148" s="1">
        <v>209.76438999999999</v>
      </c>
      <c r="H148" s="1">
        <f>10^(-'Shift Factors'!$B$1*('Raw Data'!A148-'Shift Factors'!$B$3)/('Shift Factors'!$B$2-'Shift Factors'!$B$3+'Raw Data'!A148))</f>
        <v>3.8139184428987144E-2</v>
      </c>
      <c r="I148" s="1">
        <f t="shared" si="4"/>
        <v>4.7900630267540073E-2</v>
      </c>
      <c r="J148">
        <f t="shared" si="5"/>
        <v>5499.9705195733432</v>
      </c>
    </row>
    <row r="149" spans="1:10" x14ac:dyDescent="0.25">
      <c r="A149" s="1">
        <v>400</v>
      </c>
      <c r="B149" s="1">
        <v>1</v>
      </c>
      <c r="C149" s="1">
        <v>1.9905351</v>
      </c>
      <c r="D149" s="1">
        <v>67.972763</v>
      </c>
      <c r="E149" s="1">
        <v>375.43002000000001</v>
      </c>
      <c r="F149" s="1">
        <v>5.5232419999999998</v>
      </c>
      <c r="G149" s="1">
        <v>191.67397</v>
      </c>
      <c r="H149" s="1">
        <f>10^(-'Shift Factors'!$B$1*('Raw Data'!A149-'Shift Factors'!$B$3)/('Shift Factors'!$B$2-'Shift Factors'!$B$3+'Raw Data'!A149))</f>
        <v>3.8139184428987144E-2</v>
      </c>
      <c r="I149" s="1">
        <f t="shared" si="4"/>
        <v>7.5917385291272371E-2</v>
      </c>
      <c r="J149">
        <f t="shared" si="5"/>
        <v>5025.6441733012234</v>
      </c>
    </row>
    <row r="150" spans="1:10" x14ac:dyDescent="0.25">
      <c r="A150" s="1">
        <v>400</v>
      </c>
      <c r="B150" s="1">
        <v>1</v>
      </c>
      <c r="C150" s="1">
        <v>3.1547855999999999</v>
      </c>
      <c r="D150" s="1">
        <v>74.008446000000006</v>
      </c>
      <c r="E150" s="1">
        <v>585.72742000000005</v>
      </c>
      <c r="F150" s="1">
        <v>7.9143324000000002</v>
      </c>
      <c r="G150" s="1">
        <v>187.13934</v>
      </c>
      <c r="H150" s="1">
        <f>10^(-'Shift Factors'!$B$1*('Raw Data'!A150-'Shift Factors'!$B$3)/('Shift Factors'!$B$2-'Shift Factors'!$B$3+'Raw Data'!A150))</f>
        <v>3.8139184428987144E-2</v>
      </c>
      <c r="I150" s="1">
        <f t="shared" si="4"/>
        <v>0.12032094983231285</v>
      </c>
      <c r="J150">
        <f t="shared" si="5"/>
        <v>4906.7472942019022</v>
      </c>
    </row>
    <row r="151" spans="1:10" x14ac:dyDescent="0.25">
      <c r="A151" s="1">
        <v>400</v>
      </c>
      <c r="B151" s="1">
        <v>1</v>
      </c>
      <c r="C151" s="1">
        <v>4.9999985999999996</v>
      </c>
      <c r="D151" s="1">
        <v>90.447777000000002</v>
      </c>
      <c r="E151" s="1">
        <v>896.82294000000002</v>
      </c>
      <c r="F151" s="1">
        <v>9.9153670999999992</v>
      </c>
      <c r="G151" s="1">
        <v>180.27452</v>
      </c>
      <c r="H151" s="1">
        <f>10^(-'Shift Factors'!$B$1*('Raw Data'!A151-'Shift Factors'!$B$3)/('Shift Factors'!$B$2-'Shift Factors'!$B$3+'Raw Data'!A151))</f>
        <v>3.8139184428987144E-2</v>
      </c>
      <c r="I151" s="1">
        <f t="shared" si="4"/>
        <v>0.19069586875007752</v>
      </c>
      <c r="J151">
        <f t="shared" si="5"/>
        <v>4726.7534085753787</v>
      </c>
    </row>
    <row r="152" spans="1:10" x14ac:dyDescent="0.25">
      <c r="A152" s="1">
        <v>400</v>
      </c>
      <c r="B152" s="1">
        <v>1</v>
      </c>
      <c r="C152" s="1">
        <v>7.9244637000000004</v>
      </c>
      <c r="D152" s="1">
        <v>119.12873999999999</v>
      </c>
      <c r="E152" s="1">
        <v>1396.5007000000001</v>
      </c>
      <c r="F152" s="1">
        <v>11.722618000000001</v>
      </c>
      <c r="G152" s="1">
        <v>176.86655999999999</v>
      </c>
      <c r="H152" s="1">
        <f>10^(-'Shift Factors'!$B$1*('Raw Data'!A152-'Shift Factors'!$B$3)/('Shift Factors'!$B$2-'Shift Factors'!$B$3+'Raw Data'!A152))</f>
        <v>3.8139184428987144E-2</v>
      </c>
      <c r="I152" s="1">
        <f t="shared" si="4"/>
        <v>0.30223258255511387</v>
      </c>
      <c r="J152">
        <f t="shared" si="5"/>
        <v>4637.3975387259479</v>
      </c>
    </row>
    <row r="153" spans="1:10" x14ac:dyDescent="0.25">
      <c r="A153" s="1">
        <v>400</v>
      </c>
      <c r="B153" s="1">
        <v>1</v>
      </c>
      <c r="C153" s="1">
        <v>12.559429</v>
      </c>
      <c r="D153" s="1">
        <v>167.73514</v>
      </c>
      <c r="E153" s="1">
        <v>2189.1747999999998</v>
      </c>
      <c r="F153" s="1">
        <v>13.051377</v>
      </c>
      <c r="G153" s="1">
        <v>174.81616</v>
      </c>
      <c r="H153" s="1">
        <f>10^(-'Shift Factors'!$B$1*('Raw Data'!A153-'Shift Factors'!$B$3)/('Shift Factors'!$B$2-'Shift Factors'!$B$3+'Raw Data'!A153))</f>
        <v>3.8139184428987144E-2</v>
      </c>
      <c r="I153" s="1">
        <f t="shared" si="4"/>
        <v>0.47900637895376957</v>
      </c>
      <c r="J153">
        <f t="shared" si="5"/>
        <v>4583.6365569247328</v>
      </c>
    </row>
    <row r="154" spans="1:10" x14ac:dyDescent="0.25">
      <c r="A154" s="1">
        <v>400</v>
      </c>
      <c r="B154" s="1">
        <v>1</v>
      </c>
      <c r="C154" s="1">
        <v>19.905353999999999</v>
      </c>
      <c r="D154" s="1">
        <v>258.01324</v>
      </c>
      <c r="E154" s="1">
        <v>3431.8928000000001</v>
      </c>
      <c r="F154" s="1">
        <v>13.301228</v>
      </c>
      <c r="G154" s="1">
        <v>172.89711</v>
      </c>
      <c r="H154" s="1">
        <f>10^(-'Shift Factors'!$B$1*('Raw Data'!A154-'Shift Factors'!$B$3)/('Shift Factors'!$B$2-'Shift Factors'!$B$3+'Raw Data'!A154))</f>
        <v>3.8139184428987144E-2</v>
      </c>
      <c r="I154" s="1">
        <f t="shared" si="4"/>
        <v>0.75917396733027698</v>
      </c>
      <c r="J154">
        <f t="shared" si="5"/>
        <v>4533.3195396960828</v>
      </c>
    </row>
    <row r="155" spans="1:10" x14ac:dyDescent="0.25">
      <c r="A155" s="1">
        <v>400</v>
      </c>
      <c r="B155" s="1">
        <v>1</v>
      </c>
      <c r="C155" s="1">
        <v>31.547861000000001</v>
      </c>
      <c r="D155" s="1">
        <v>432.32062000000002</v>
      </c>
      <c r="E155" s="1">
        <v>5367.9087</v>
      </c>
      <c r="F155" s="1">
        <v>12.416499999999999</v>
      </c>
      <c r="G155" s="1">
        <v>170.70221000000001</v>
      </c>
      <c r="H155" s="1">
        <f>10^(-'Shift Factors'!$B$1*('Raw Data'!A155-'Shift Factors'!$B$3)/('Shift Factors'!$B$2-'Shift Factors'!$B$3+'Raw Data'!A155))</f>
        <v>3.8139184428987144E-2</v>
      </c>
      <c r="I155" s="1">
        <f t="shared" si="4"/>
        <v>1.2032096890190509</v>
      </c>
      <c r="J155">
        <f t="shared" si="5"/>
        <v>4475.7698035687472</v>
      </c>
    </row>
    <row r="156" spans="1:10" x14ac:dyDescent="0.25">
      <c r="A156" s="1">
        <v>400</v>
      </c>
      <c r="B156" s="1">
        <v>1</v>
      </c>
      <c r="C156" s="1">
        <v>49.999991999999999</v>
      </c>
      <c r="D156" s="1">
        <v>785.27826000000005</v>
      </c>
      <c r="E156" s="1">
        <v>8410.7880999999998</v>
      </c>
      <c r="F156" s="1">
        <v>10.710584000000001</v>
      </c>
      <c r="G156" s="1">
        <v>168.94737000000001</v>
      </c>
      <c r="H156" s="1">
        <f>10^(-'Shift Factors'!$B$1*('Raw Data'!A156-'Shift Factors'!$B$3)/('Shift Factors'!$B$2-'Shift Factors'!$B$3+'Raw Data'!A156))</f>
        <v>3.8139184428987144E-2</v>
      </c>
      <c r="I156" s="1">
        <f t="shared" si="4"/>
        <v>1.9069589163358818</v>
      </c>
      <c r="J156">
        <f t="shared" si="5"/>
        <v>4429.7583320002504</v>
      </c>
    </row>
    <row r="157" spans="1:10" x14ac:dyDescent="0.25">
      <c r="A157" s="1">
        <v>400</v>
      </c>
      <c r="B157" s="1">
        <v>1</v>
      </c>
      <c r="C157" s="1">
        <v>79.244652000000002</v>
      </c>
      <c r="D157" s="1">
        <v>1522.9541999999999</v>
      </c>
      <c r="E157" s="1">
        <v>13101.348</v>
      </c>
      <c r="F157" s="1">
        <v>8.6025877000000008</v>
      </c>
      <c r="G157" s="1">
        <v>166.44112000000001</v>
      </c>
      <c r="H157" s="1">
        <f>10^(-'Shift Factors'!$B$1*('Raw Data'!A157-'Shift Factors'!$B$3)/('Shift Factors'!$B$2-'Shift Factors'!$B$3+'Raw Data'!A157))</f>
        <v>3.8139184428987144E-2</v>
      </c>
      <c r="I157" s="1">
        <f t="shared" si="4"/>
        <v>3.022326397638905</v>
      </c>
      <c r="J157">
        <f t="shared" si="5"/>
        <v>4364.0450757384006</v>
      </c>
    </row>
    <row r="158" spans="1:10" x14ac:dyDescent="0.25">
      <c r="A158" s="1">
        <v>400</v>
      </c>
      <c r="B158" s="1">
        <v>1</v>
      </c>
      <c r="C158" s="1">
        <v>125.59430999999999</v>
      </c>
      <c r="D158" s="1">
        <v>2956.4652999999998</v>
      </c>
      <c r="E158" s="1">
        <v>20233.603999999999</v>
      </c>
      <c r="F158" s="1">
        <v>6.8438492000000002</v>
      </c>
      <c r="G158" s="1">
        <v>162.81354999999999</v>
      </c>
      <c r="H158" s="1">
        <f>10^(-'Shift Factors'!$B$1*('Raw Data'!A158-'Shift Factors'!$B$3)/('Shift Factors'!$B$2-'Shift Factors'!$B$3+'Raw Data'!A158))</f>
        <v>3.8139184428987144E-2</v>
      </c>
      <c r="I158" s="1">
        <f t="shared" si="4"/>
        <v>4.7900645523213843</v>
      </c>
      <c r="J158">
        <f t="shared" si="5"/>
        <v>4268.9310859058605</v>
      </c>
    </row>
    <row r="159" spans="1:10" x14ac:dyDescent="0.25">
      <c r="A159" s="1">
        <v>400</v>
      </c>
      <c r="B159" s="1">
        <v>1</v>
      </c>
      <c r="C159" s="1">
        <v>199.05357000000001</v>
      </c>
      <c r="D159" s="1">
        <v>6116.5698000000002</v>
      </c>
      <c r="E159" s="1">
        <v>30704.848000000002</v>
      </c>
      <c r="F159" s="1">
        <v>5.0199455999999998</v>
      </c>
      <c r="G159" s="1">
        <v>157.28503000000001</v>
      </c>
      <c r="H159" s="1">
        <f>10^(-'Shift Factors'!$B$1*('Raw Data'!A159-'Shift Factors'!$B$3)/('Shift Factors'!$B$2-'Shift Factors'!$B$3+'Raw Data'!A159))</f>
        <v>3.8139184428987144E-2</v>
      </c>
      <c r="I159" s="1">
        <f t="shared" si="4"/>
        <v>7.5917408174783025</v>
      </c>
      <c r="J159">
        <f t="shared" si="5"/>
        <v>4123.9746563761801</v>
      </c>
    </row>
    <row r="160" spans="1:10" x14ac:dyDescent="0.25">
      <c r="A160" s="1">
        <v>400</v>
      </c>
      <c r="B160" s="1">
        <v>1</v>
      </c>
      <c r="C160" s="1">
        <v>315.47867000000002</v>
      </c>
      <c r="D160" s="1">
        <v>13091.349</v>
      </c>
      <c r="E160" s="1">
        <v>44271.226999999999</v>
      </c>
      <c r="F160" s="1">
        <v>3.3817162999999999</v>
      </c>
      <c r="G160" s="1">
        <v>146.33722</v>
      </c>
      <c r="H160" s="1">
        <f>10^(-'Shift Factors'!$B$1*('Raw Data'!A160-'Shift Factors'!$B$3)/('Shift Factors'!$B$2-'Shift Factors'!$B$3+'Raw Data'!A160))</f>
        <v>3.8139184428987144E-2</v>
      </c>
      <c r="I160" s="1">
        <f t="shared" si="4"/>
        <v>12.032099178541575</v>
      </c>
      <c r="J160">
        <f t="shared" si="5"/>
        <v>3836.9257809503256</v>
      </c>
    </row>
    <row r="161" spans="1:10" x14ac:dyDescent="0.25">
      <c r="A161" s="1">
        <v>400</v>
      </c>
      <c r="B161" s="1">
        <v>1</v>
      </c>
      <c r="C161" s="1">
        <v>500</v>
      </c>
      <c r="D161" s="1">
        <v>26833.24</v>
      </c>
      <c r="E161" s="1">
        <v>51742.949000000001</v>
      </c>
      <c r="F161" s="1">
        <v>1.9283153</v>
      </c>
      <c r="G161" s="1">
        <v>116.57368</v>
      </c>
      <c r="H161" s="1">
        <f>10^(-'Shift Factors'!$B$1*('Raw Data'!A161-'Shift Factors'!$B$3)/('Shift Factors'!$B$2-'Shift Factors'!$B$3+'Raw Data'!A161))</f>
        <v>3.8139184428987144E-2</v>
      </c>
      <c r="I161" s="1">
        <f t="shared" si="4"/>
        <v>19.069592214493571</v>
      </c>
      <c r="J161">
        <f t="shared" si="5"/>
        <v>3056.5331101154807</v>
      </c>
    </row>
  </sheetData>
  <sortState ref="A2:G160">
    <sortCondition ref="A2:A160"/>
    <sortCondition ref="B2:B160"/>
    <sortCondition ref="C2:C16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R19" sqref="R19"/>
    </sheetView>
  </sheetViews>
  <sheetFormatPr defaultRowHeight="15" x14ac:dyDescent="0.25"/>
  <sheetData>
    <row r="1" spans="1:5" x14ac:dyDescent="0.25">
      <c r="A1" t="s">
        <v>0</v>
      </c>
      <c r="B1">
        <v>3.0308999999999999</v>
      </c>
    </row>
    <row r="2" spans="1:5" x14ac:dyDescent="0.25">
      <c r="A2" t="s">
        <v>1</v>
      </c>
      <c r="B2">
        <v>113.65</v>
      </c>
    </row>
    <row r="3" spans="1:5" x14ac:dyDescent="0.25">
      <c r="A3" t="s">
        <v>2</v>
      </c>
      <c r="B3">
        <v>300</v>
      </c>
    </row>
    <row r="5" spans="1:5" x14ac:dyDescent="0.25">
      <c r="A5" s="6" t="s">
        <v>25</v>
      </c>
      <c r="B5" s="6"/>
      <c r="D5" s="6" t="s">
        <v>26</v>
      </c>
      <c r="E5" s="6"/>
    </row>
    <row r="6" spans="1:5" ht="18" x14ac:dyDescent="0.35">
      <c r="A6" s="12" t="s">
        <v>4</v>
      </c>
      <c r="B6" s="12" t="s">
        <v>3</v>
      </c>
      <c r="C6" s="1"/>
      <c r="D6" s="1" t="s">
        <v>4</v>
      </c>
      <c r="E6" s="1" t="s">
        <v>3</v>
      </c>
    </row>
    <row r="7" spans="1:5" x14ac:dyDescent="0.25">
      <c r="A7" s="13" t="s">
        <v>6</v>
      </c>
      <c r="B7" s="12" t="s">
        <v>5</v>
      </c>
      <c r="C7" s="1"/>
      <c r="D7" s="2" t="s">
        <v>6</v>
      </c>
      <c r="E7" s="1" t="s">
        <v>5</v>
      </c>
    </row>
    <row r="8" spans="1:5" x14ac:dyDescent="0.25">
      <c r="A8" s="12">
        <v>220</v>
      </c>
      <c r="B8" s="12">
        <f t="shared" ref="B8:B13" si="0">10^(-$B$1*(A8-$B$3)/($B$2+A8-$B$3))</f>
        <v>16058530.279585192</v>
      </c>
      <c r="C8" s="1"/>
      <c r="D8" s="3">
        <v>249.96823000000001</v>
      </c>
      <c r="E8" s="1">
        <v>191.58652000000001</v>
      </c>
    </row>
    <row r="9" spans="1:5" x14ac:dyDescent="0.25">
      <c r="A9" s="12">
        <v>225</v>
      </c>
      <c r="B9" s="12">
        <f t="shared" si="0"/>
        <v>761089.90889897826</v>
      </c>
      <c r="C9" s="1"/>
      <c r="D9" s="3">
        <v>269.98315000000002</v>
      </c>
      <c r="E9" s="1">
        <v>13.653218000000001</v>
      </c>
    </row>
    <row r="10" spans="1:5" x14ac:dyDescent="0.25">
      <c r="A10" s="12">
        <v>230</v>
      </c>
      <c r="B10" s="12">
        <f t="shared" si="0"/>
        <v>72535.369577359161</v>
      </c>
      <c r="C10" s="1"/>
      <c r="D10" s="3">
        <v>284.95593000000002</v>
      </c>
      <c r="E10" s="1">
        <v>3.1963696000000001</v>
      </c>
    </row>
    <row r="11" spans="1:5" x14ac:dyDescent="0.25">
      <c r="A11" s="12">
        <v>235</v>
      </c>
      <c r="B11" s="12">
        <f t="shared" si="0"/>
        <v>11207.446654333949</v>
      </c>
      <c r="C11" s="1"/>
      <c r="D11" s="3">
        <v>299.90413999999998</v>
      </c>
      <c r="E11" s="1">
        <v>0.97343283999999997</v>
      </c>
    </row>
    <row r="12" spans="1:5" x14ac:dyDescent="0.25">
      <c r="A12" s="12">
        <v>240</v>
      </c>
      <c r="B12" s="12">
        <f t="shared" si="0"/>
        <v>2452.6553960821752</v>
      </c>
      <c r="C12" s="1"/>
      <c r="D12" s="3">
        <v>299.93004999999999</v>
      </c>
      <c r="E12" s="1">
        <v>1</v>
      </c>
    </row>
    <row r="13" spans="1:5" x14ac:dyDescent="0.25">
      <c r="A13" s="12">
        <v>245</v>
      </c>
      <c r="B13" s="12">
        <f t="shared" si="0"/>
        <v>695.46649932595631</v>
      </c>
      <c r="C13" s="1"/>
      <c r="D13" s="3">
        <v>320.03026999999997</v>
      </c>
      <c r="E13" s="1">
        <v>0.37029775999999998</v>
      </c>
    </row>
    <row r="14" spans="1:5" x14ac:dyDescent="0.25">
      <c r="A14" s="12">
        <v>250</v>
      </c>
      <c r="B14" s="12">
        <f>10^(-$B$1*(A14-$B$3)/($B$2+A14-$B$3))</f>
        <v>240.38714156282757</v>
      </c>
      <c r="C14" s="1"/>
      <c r="D14" s="3">
        <v>340.04915999999997</v>
      </c>
      <c r="E14" s="1">
        <v>0.17439814000000001</v>
      </c>
    </row>
    <row r="15" spans="1:5" x14ac:dyDescent="0.25">
      <c r="A15" s="12">
        <f>A14+5</f>
        <v>255</v>
      </c>
      <c r="B15" s="12">
        <f t="shared" ref="B15:B48" si="1">10^(-$B$1*(A15-$B$3)/($B$2+A15-$B$3))</f>
        <v>96.995511754524543</v>
      </c>
      <c r="C15" s="1"/>
      <c r="D15" s="3">
        <v>360.06873000000002</v>
      </c>
      <c r="E15" s="1">
        <v>9.3330785999999999E-2</v>
      </c>
    </row>
    <row r="16" spans="1:5" x14ac:dyDescent="0.25">
      <c r="A16" s="12">
        <f t="shared" ref="A16:A48" si="2">A15+5</f>
        <v>260</v>
      </c>
      <c r="B16" s="12">
        <f t="shared" si="1"/>
        <v>44.270046651243831</v>
      </c>
      <c r="C16" s="1"/>
      <c r="D16" s="3">
        <v>380.05869000000001</v>
      </c>
      <c r="E16" s="1">
        <v>5.4736528999999999E-2</v>
      </c>
    </row>
    <row r="17" spans="1:5" x14ac:dyDescent="0.25">
      <c r="A17" s="12">
        <f t="shared" si="2"/>
        <v>265</v>
      </c>
      <c r="B17" s="12">
        <f t="shared" si="1"/>
        <v>22.324379797285399</v>
      </c>
      <c r="C17" s="1"/>
      <c r="D17" s="3">
        <v>400.10329999999999</v>
      </c>
      <c r="E17" s="4">
        <v>3.4536405999999999E-2</v>
      </c>
    </row>
    <row r="18" spans="1:5" x14ac:dyDescent="0.25">
      <c r="A18" s="12">
        <f t="shared" si="2"/>
        <v>270</v>
      </c>
      <c r="B18" s="12">
        <f t="shared" si="1"/>
        <v>12.21781162830581</v>
      </c>
      <c r="C18" s="1"/>
      <c r="D18" s="1"/>
      <c r="E18" s="1"/>
    </row>
    <row r="19" spans="1:5" x14ac:dyDescent="0.25">
      <c r="A19" s="12">
        <f t="shared" si="2"/>
        <v>275</v>
      </c>
      <c r="B19" s="12">
        <f t="shared" si="1"/>
        <v>7.1571106686731865</v>
      </c>
      <c r="C19" s="1"/>
      <c r="D19" s="1"/>
      <c r="E19" s="1"/>
    </row>
    <row r="20" spans="1:5" x14ac:dyDescent="0.25">
      <c r="A20" s="12">
        <f t="shared" si="2"/>
        <v>280</v>
      </c>
      <c r="B20" s="12">
        <f t="shared" si="1"/>
        <v>4.4389722963221852</v>
      </c>
      <c r="C20" s="1"/>
      <c r="D20" s="1"/>
      <c r="E20" s="1"/>
    </row>
    <row r="21" spans="1:5" x14ac:dyDescent="0.25">
      <c r="A21" s="12">
        <f t="shared" si="2"/>
        <v>285</v>
      </c>
      <c r="B21" s="12">
        <f t="shared" si="1"/>
        <v>2.889725322165313</v>
      </c>
      <c r="C21" s="1"/>
      <c r="D21" s="1"/>
      <c r="E21" s="1"/>
    </row>
    <row r="22" spans="1:5" x14ac:dyDescent="0.25">
      <c r="A22" s="12">
        <f t="shared" si="2"/>
        <v>290</v>
      </c>
      <c r="B22" s="12">
        <f t="shared" si="1"/>
        <v>1.9607254558509533</v>
      </c>
      <c r="C22" s="1"/>
      <c r="D22" s="1"/>
      <c r="E22" s="1"/>
    </row>
    <row r="23" spans="1:5" x14ac:dyDescent="0.25">
      <c r="A23" s="12">
        <f t="shared" si="2"/>
        <v>295</v>
      </c>
      <c r="B23" s="12">
        <f t="shared" si="1"/>
        <v>1.3787324000926497</v>
      </c>
      <c r="C23" s="1"/>
      <c r="D23" s="1"/>
      <c r="E23" s="1"/>
    </row>
    <row r="24" spans="1:5" x14ac:dyDescent="0.25">
      <c r="A24" s="12">
        <f t="shared" si="2"/>
        <v>300</v>
      </c>
      <c r="B24" s="12">
        <f t="shared" si="1"/>
        <v>1</v>
      </c>
      <c r="C24" s="1"/>
      <c r="D24" s="1"/>
      <c r="E24" s="1"/>
    </row>
    <row r="25" spans="1:5" x14ac:dyDescent="0.25">
      <c r="A25" s="12">
        <f t="shared" si="2"/>
        <v>305</v>
      </c>
      <c r="B25" s="12">
        <f t="shared" si="1"/>
        <v>0.74520472604915744</v>
      </c>
      <c r="C25" s="1"/>
      <c r="D25" s="1"/>
      <c r="E25" s="1"/>
    </row>
    <row r="26" spans="1:5" x14ac:dyDescent="0.25">
      <c r="A26" s="12">
        <f t="shared" si="2"/>
        <v>310</v>
      </c>
      <c r="B26" s="12">
        <f t="shared" si="1"/>
        <v>0.56869670461640065</v>
      </c>
      <c r="C26" s="1"/>
      <c r="D26" s="1"/>
      <c r="E26" s="1"/>
    </row>
    <row r="27" spans="1:5" x14ac:dyDescent="0.25">
      <c r="A27" s="12">
        <f t="shared" si="2"/>
        <v>315</v>
      </c>
      <c r="B27" s="12">
        <f t="shared" si="1"/>
        <v>0.44321143822926251</v>
      </c>
      <c r="C27" s="1"/>
      <c r="D27" s="1"/>
      <c r="E27" s="1"/>
    </row>
    <row r="28" spans="1:5" x14ac:dyDescent="0.25">
      <c r="A28" s="12">
        <f t="shared" si="2"/>
        <v>320</v>
      </c>
      <c r="B28" s="12">
        <f t="shared" si="1"/>
        <v>0.35191858258651032</v>
      </c>
      <c r="C28" s="1"/>
      <c r="D28" s="1"/>
      <c r="E28" s="1"/>
    </row>
    <row r="29" spans="1:5" x14ac:dyDescent="0.25">
      <c r="A29" s="12">
        <f t="shared" si="2"/>
        <v>325</v>
      </c>
      <c r="B29" s="12">
        <f t="shared" si="1"/>
        <v>0.28411752093812165</v>
      </c>
      <c r="C29" s="1"/>
      <c r="D29" s="1"/>
      <c r="E29" s="1"/>
    </row>
    <row r="30" spans="1:5" x14ac:dyDescent="0.25">
      <c r="A30" s="12">
        <f t="shared" si="2"/>
        <v>330</v>
      </c>
      <c r="B30" s="12">
        <f t="shared" si="1"/>
        <v>0.23282200058637842</v>
      </c>
      <c r="C30" s="1"/>
      <c r="D30" s="1"/>
      <c r="E30" s="1"/>
    </row>
    <row r="31" spans="1:5" x14ac:dyDescent="0.25">
      <c r="A31" s="12">
        <f t="shared" si="2"/>
        <v>335</v>
      </c>
      <c r="B31" s="12">
        <f t="shared" si="1"/>
        <v>0.19336029756923184</v>
      </c>
      <c r="C31" s="1"/>
      <c r="D31" s="1"/>
      <c r="E31" s="1"/>
    </row>
    <row r="32" spans="1:5" x14ac:dyDescent="0.25">
      <c r="A32" s="12">
        <f t="shared" si="2"/>
        <v>340</v>
      </c>
      <c r="B32" s="12">
        <f t="shared" si="1"/>
        <v>0.1625398946639417</v>
      </c>
      <c r="C32" s="1"/>
      <c r="D32" s="1"/>
      <c r="E32" s="1"/>
    </row>
    <row r="33" spans="1:5" x14ac:dyDescent="0.25">
      <c r="A33" s="12">
        <f t="shared" si="2"/>
        <v>345</v>
      </c>
      <c r="B33" s="12">
        <f t="shared" si="1"/>
        <v>0.13813562734369689</v>
      </c>
      <c r="C33" s="1"/>
      <c r="D33" s="1"/>
      <c r="E33" s="1"/>
    </row>
    <row r="34" spans="1:5" x14ac:dyDescent="0.25">
      <c r="A34" s="12">
        <f t="shared" si="2"/>
        <v>350</v>
      </c>
      <c r="B34" s="12">
        <f t="shared" si="1"/>
        <v>0.11856836629183433</v>
      </c>
      <c r="C34" s="1"/>
      <c r="D34" s="1"/>
      <c r="E34" s="1"/>
    </row>
    <row r="35" spans="1:5" x14ac:dyDescent="0.25">
      <c r="A35" s="12">
        <f t="shared" si="2"/>
        <v>355</v>
      </c>
      <c r="B35" s="12">
        <f t="shared" si="1"/>
        <v>0.10269880071566218</v>
      </c>
      <c r="C35" s="1"/>
      <c r="D35" s="1"/>
      <c r="E35" s="1"/>
    </row>
    <row r="36" spans="1:5" x14ac:dyDescent="0.25">
      <c r="A36" s="12">
        <f t="shared" si="2"/>
        <v>360</v>
      </c>
      <c r="B36" s="12">
        <f t="shared" si="1"/>
        <v>8.9692378869293529E-2</v>
      </c>
      <c r="C36" s="1"/>
      <c r="D36" s="1"/>
      <c r="E36" s="1"/>
    </row>
    <row r="37" spans="1:5" x14ac:dyDescent="0.25">
      <c r="A37" s="12">
        <f t="shared" si="2"/>
        <v>365</v>
      </c>
      <c r="B37" s="12">
        <f t="shared" si="1"/>
        <v>7.8929184458456425E-2</v>
      </c>
      <c r="C37" s="1"/>
      <c r="D37" s="1"/>
      <c r="E37" s="1"/>
    </row>
    <row r="38" spans="1:5" x14ac:dyDescent="0.25">
      <c r="A38" s="12">
        <f t="shared" si="2"/>
        <v>370</v>
      </c>
      <c r="B38" s="12">
        <f t="shared" si="1"/>
        <v>6.9942752139016712E-2</v>
      </c>
      <c r="C38" s="1"/>
      <c r="D38" s="1"/>
      <c r="E38" s="1"/>
    </row>
    <row r="39" spans="1:5" x14ac:dyDescent="0.25">
      <c r="A39" s="12">
        <f t="shared" si="2"/>
        <v>375</v>
      </c>
      <c r="B39" s="12">
        <f t="shared" si="1"/>
        <v>6.2377861207593158E-2</v>
      </c>
    </row>
    <row r="40" spans="1:5" x14ac:dyDescent="0.25">
      <c r="A40" s="12">
        <f t="shared" si="2"/>
        <v>380</v>
      </c>
      <c r="B40" s="12">
        <f t="shared" si="1"/>
        <v>5.5960986294139585E-2</v>
      </c>
    </row>
    <row r="41" spans="1:5" x14ac:dyDescent="0.25">
      <c r="A41" s="12">
        <f t="shared" si="2"/>
        <v>385</v>
      </c>
      <c r="B41" s="12">
        <f t="shared" si="1"/>
        <v>5.0479322357265898E-2</v>
      </c>
    </row>
    <row r="42" spans="1:5" x14ac:dyDescent="0.25">
      <c r="A42" s="12">
        <f t="shared" si="2"/>
        <v>390</v>
      </c>
      <c r="B42" s="12">
        <f t="shared" si="1"/>
        <v>4.5765703476357007E-2</v>
      </c>
    </row>
    <row r="43" spans="1:5" x14ac:dyDescent="0.25">
      <c r="A43" s="12">
        <f t="shared" si="2"/>
        <v>395</v>
      </c>
      <c r="B43" s="12">
        <f t="shared" si="1"/>
        <v>4.1687628415453919E-2</v>
      </c>
    </row>
    <row r="44" spans="1:5" x14ac:dyDescent="0.25">
      <c r="A44" s="12">
        <f t="shared" si="2"/>
        <v>400</v>
      </c>
      <c r="B44" s="12">
        <f t="shared" si="1"/>
        <v>3.8139184428987144E-2</v>
      </c>
    </row>
    <row r="45" spans="1:5" x14ac:dyDescent="0.25">
      <c r="A45" s="12">
        <f t="shared" si="2"/>
        <v>405</v>
      </c>
      <c r="B45" s="12">
        <f t="shared" si="1"/>
        <v>3.5035040976410609E-2</v>
      </c>
    </row>
    <row r="46" spans="1:5" x14ac:dyDescent="0.25">
      <c r="A46" s="12">
        <f t="shared" si="2"/>
        <v>410</v>
      </c>
      <c r="B46" s="12">
        <f t="shared" si="1"/>
        <v>3.2305938414428755E-2</v>
      </c>
    </row>
    <row r="47" spans="1:5" x14ac:dyDescent="0.25">
      <c r="A47" s="12">
        <f t="shared" si="2"/>
        <v>415</v>
      </c>
      <c r="B47" s="12">
        <f t="shared" si="1"/>
        <v>2.9895267868892701E-2</v>
      </c>
    </row>
    <row r="48" spans="1:5" x14ac:dyDescent="0.25">
      <c r="A48" s="12">
        <f t="shared" si="2"/>
        <v>420</v>
      </c>
      <c r="B48" s="12">
        <f t="shared" si="1"/>
        <v>2.7756455505336987E-2</v>
      </c>
    </row>
  </sheetData>
  <mergeCells count="2">
    <mergeCell ref="A5:B5"/>
    <mergeCell ref="D5:E5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selection activeCell="E15" sqref="E15"/>
    </sheetView>
  </sheetViews>
  <sheetFormatPr defaultRowHeight="15" x14ac:dyDescent="0.25"/>
  <cols>
    <col min="2" max="2" width="12" bestFit="1" customWidth="1"/>
  </cols>
  <sheetData>
    <row r="1" spans="1:5" x14ac:dyDescent="0.25">
      <c r="A1" s="6" t="s">
        <v>7</v>
      </c>
      <c r="B1" s="6"/>
      <c r="C1" s="6"/>
      <c r="D1" s="6"/>
    </row>
    <row r="2" spans="1:5" ht="18" x14ac:dyDescent="0.35">
      <c r="A2" s="1" t="s">
        <v>4</v>
      </c>
      <c r="B2" s="2" t="s">
        <v>8</v>
      </c>
      <c r="C2" s="1" t="s">
        <v>3</v>
      </c>
      <c r="D2" s="2" t="s">
        <v>15</v>
      </c>
    </row>
    <row r="3" spans="1:5" x14ac:dyDescent="0.25">
      <c r="A3" s="1">
        <v>250</v>
      </c>
      <c r="B3" s="1">
        <v>0.59630000000000005</v>
      </c>
      <c r="C3" s="1">
        <f>10^(-'Shift Factors'!$B$1*(A3-'Shift Factors'!$B$3)/('Shift Factors'!$B$2-'Shift Factors'!$B$3+A3))</f>
        <v>240.38714156282714</v>
      </c>
      <c r="D3" s="1">
        <f t="shared" ref="D3:D9" si="0">B3*C3</f>
        <v>143.34285251391384</v>
      </c>
      <c r="E3">
        <f>2000*3.1415/B3</f>
        <v>10536.642629548884</v>
      </c>
    </row>
    <row r="4" spans="1:5" x14ac:dyDescent="0.25">
      <c r="A4" s="1">
        <v>270</v>
      </c>
      <c r="B4" s="1">
        <v>10.577999999999999</v>
      </c>
      <c r="C4" s="1">
        <f>10^(-'Shift Factors'!$B$1*(A4-'Shift Factors'!$B$3)/('Shift Factors'!$B$2-'Shift Factors'!$B$3+A4))</f>
        <v>12.217811628305794</v>
      </c>
      <c r="D4" s="1">
        <f t="shared" si="0"/>
        <v>129.24001140421868</v>
      </c>
      <c r="E4">
        <f t="shared" ref="E4:E9" si="1">2000*3.1415/B4</f>
        <v>593.96861410474571</v>
      </c>
    </row>
    <row r="5" spans="1:5" x14ac:dyDescent="0.25">
      <c r="A5" s="1">
        <v>285</v>
      </c>
      <c r="B5" s="1">
        <v>51.807000000000002</v>
      </c>
      <c r="C5" s="1">
        <f>10^(-'Shift Factors'!$B$1*(A5-'Shift Factors'!$B$3)/('Shift Factors'!$B$2-'Shift Factors'!$B$3+A5))</f>
        <v>2.8897253221653125</v>
      </c>
      <c r="D5" s="1">
        <f t="shared" si="0"/>
        <v>149.70799976541835</v>
      </c>
      <c r="E5">
        <f t="shared" si="1"/>
        <v>121.27704750323315</v>
      </c>
    </row>
    <row r="6" spans="1:5" x14ac:dyDescent="0.25">
      <c r="A6" s="1">
        <v>300</v>
      </c>
      <c r="B6" s="1">
        <v>148.34</v>
      </c>
      <c r="C6" s="1">
        <f>10^(-'Shift Factors'!$B$1*(A6-'Shift Factors'!$B$3)/('Shift Factors'!$B$2-'Shift Factors'!$B$3+A6))</f>
        <v>1</v>
      </c>
      <c r="D6" s="1">
        <f t="shared" si="0"/>
        <v>148.34</v>
      </c>
      <c r="E6">
        <f t="shared" si="1"/>
        <v>42.355399757314274</v>
      </c>
    </row>
    <row r="7" spans="1:5" x14ac:dyDescent="0.25">
      <c r="A7" s="1">
        <v>300</v>
      </c>
      <c r="B7" s="1">
        <v>151.33000000000001</v>
      </c>
      <c r="C7" s="1">
        <f>10^(-'Shift Factors'!$B$1*(A7-'Shift Factors'!$B$3)/('Shift Factors'!$B$2-'Shift Factors'!$B$3+A7))</f>
        <v>1</v>
      </c>
      <c r="D7" s="1">
        <f t="shared" si="0"/>
        <v>151.33000000000001</v>
      </c>
      <c r="E7">
        <f t="shared" si="1"/>
        <v>41.518535650564985</v>
      </c>
    </row>
    <row r="8" spans="1:5" x14ac:dyDescent="0.25">
      <c r="A8" s="1">
        <v>320</v>
      </c>
      <c r="B8" s="1">
        <v>342.92</v>
      </c>
      <c r="C8" s="1">
        <f>10^(-'Shift Factors'!$B$1*(A8-'Shift Factors'!$B$3)/('Shift Factors'!$B$2-'Shift Factors'!$B$3+A8))</f>
        <v>0.35191858258651043</v>
      </c>
      <c r="D8" s="1">
        <f t="shared" si="0"/>
        <v>120.67992034056616</v>
      </c>
      <c r="E8">
        <f t="shared" si="1"/>
        <v>18.322057622769158</v>
      </c>
    </row>
    <row r="9" spans="1:5" x14ac:dyDescent="0.25">
      <c r="A9" s="1">
        <v>340</v>
      </c>
      <c r="B9" s="1">
        <v>492.07</v>
      </c>
      <c r="C9" s="1">
        <f>10^(-'Shift Factors'!$B$1*(A9-'Shift Factors'!$B$3)/('Shift Factors'!$B$2-'Shift Factors'!$B$3+A9))</f>
        <v>0.16253989466394173</v>
      </c>
      <c r="D9" s="1">
        <f t="shared" si="0"/>
        <v>79.98100596728581</v>
      </c>
      <c r="E9">
        <f t="shared" si="1"/>
        <v>12.768508545532139</v>
      </c>
    </row>
    <row r="11" spans="1:5" x14ac:dyDescent="0.25">
      <c r="C11" t="s">
        <v>17</v>
      </c>
      <c r="D11">
        <f>SLOPE(D3:D9,A3:A9)</f>
        <v>-0.56220465483371695</v>
      </c>
    </row>
    <row r="12" spans="1:5" x14ac:dyDescent="0.25">
      <c r="C12" t="s">
        <v>18</v>
      </c>
      <c r="D12">
        <f>INTERCEPT(D3:D9,A3:A9)</f>
        <v>297.65348603186123</v>
      </c>
    </row>
    <row r="14" spans="1:5" x14ac:dyDescent="0.25">
      <c r="A14" s="1" t="s">
        <v>4</v>
      </c>
      <c r="B14" s="2" t="s">
        <v>20</v>
      </c>
    </row>
    <row r="15" spans="1:5" x14ac:dyDescent="0.25">
      <c r="A15" s="2" t="s">
        <v>6</v>
      </c>
      <c r="B15" s="1" t="s">
        <v>19</v>
      </c>
    </row>
    <row r="16" spans="1:5" x14ac:dyDescent="0.25">
      <c r="A16">
        <v>50</v>
      </c>
    </row>
    <row r="17" spans="1:1" x14ac:dyDescent="0.25">
      <c r="A17">
        <f>A16+5</f>
        <v>55</v>
      </c>
    </row>
    <row r="18" spans="1:1" x14ac:dyDescent="0.25">
      <c r="A18">
        <f t="shared" ref="A18:A81" si="2">A17+5</f>
        <v>60</v>
      </c>
    </row>
    <row r="19" spans="1:1" x14ac:dyDescent="0.25">
      <c r="A19">
        <f t="shared" si="2"/>
        <v>65</v>
      </c>
    </row>
    <row r="20" spans="1:1" x14ac:dyDescent="0.25">
      <c r="A20">
        <f t="shared" si="2"/>
        <v>70</v>
      </c>
    </row>
    <row r="21" spans="1:1" x14ac:dyDescent="0.25">
      <c r="A21">
        <f t="shared" si="2"/>
        <v>75</v>
      </c>
    </row>
    <row r="22" spans="1:1" x14ac:dyDescent="0.25">
      <c r="A22">
        <f t="shared" si="2"/>
        <v>80</v>
      </c>
    </row>
    <row r="23" spans="1:1" x14ac:dyDescent="0.25">
      <c r="A23">
        <f t="shared" si="2"/>
        <v>85</v>
      </c>
    </row>
    <row r="24" spans="1:1" x14ac:dyDescent="0.25">
      <c r="A24">
        <f t="shared" si="2"/>
        <v>90</v>
      </c>
    </row>
    <row r="25" spans="1:1" x14ac:dyDescent="0.25">
      <c r="A25">
        <f t="shared" si="2"/>
        <v>95</v>
      </c>
    </row>
    <row r="26" spans="1:1" x14ac:dyDescent="0.25">
      <c r="A26">
        <f t="shared" si="2"/>
        <v>100</v>
      </c>
    </row>
    <row r="27" spans="1:1" x14ac:dyDescent="0.25">
      <c r="A27">
        <f t="shared" si="2"/>
        <v>105</v>
      </c>
    </row>
    <row r="28" spans="1:1" x14ac:dyDescent="0.25">
      <c r="A28">
        <f t="shared" si="2"/>
        <v>110</v>
      </c>
    </row>
    <row r="29" spans="1:1" x14ac:dyDescent="0.25">
      <c r="A29">
        <f t="shared" si="2"/>
        <v>115</v>
      </c>
    </row>
    <row r="30" spans="1:1" x14ac:dyDescent="0.25">
      <c r="A30">
        <f t="shared" si="2"/>
        <v>120</v>
      </c>
    </row>
    <row r="31" spans="1:1" x14ac:dyDescent="0.25">
      <c r="A31">
        <f t="shared" si="2"/>
        <v>125</v>
      </c>
    </row>
    <row r="32" spans="1:1" x14ac:dyDescent="0.25">
      <c r="A32">
        <f t="shared" si="2"/>
        <v>130</v>
      </c>
    </row>
    <row r="33" spans="1:1" x14ac:dyDescent="0.25">
      <c r="A33">
        <f t="shared" si="2"/>
        <v>135</v>
      </c>
    </row>
    <row r="34" spans="1:1" x14ac:dyDescent="0.25">
      <c r="A34">
        <f t="shared" si="2"/>
        <v>140</v>
      </c>
    </row>
    <row r="35" spans="1:1" x14ac:dyDescent="0.25">
      <c r="A35">
        <f t="shared" si="2"/>
        <v>145</v>
      </c>
    </row>
    <row r="36" spans="1:1" x14ac:dyDescent="0.25">
      <c r="A36">
        <f t="shared" si="2"/>
        <v>150</v>
      </c>
    </row>
    <row r="37" spans="1:1" x14ac:dyDescent="0.25">
      <c r="A37">
        <f t="shared" si="2"/>
        <v>155</v>
      </c>
    </row>
    <row r="38" spans="1:1" x14ac:dyDescent="0.25">
      <c r="A38">
        <f t="shared" si="2"/>
        <v>160</v>
      </c>
    </row>
    <row r="39" spans="1:1" x14ac:dyDescent="0.25">
      <c r="A39">
        <f t="shared" si="2"/>
        <v>165</v>
      </c>
    </row>
    <row r="40" spans="1:1" x14ac:dyDescent="0.25">
      <c r="A40">
        <f t="shared" si="2"/>
        <v>170</v>
      </c>
    </row>
    <row r="41" spans="1:1" x14ac:dyDescent="0.25">
      <c r="A41">
        <f t="shared" si="2"/>
        <v>175</v>
      </c>
    </row>
    <row r="42" spans="1:1" x14ac:dyDescent="0.25">
      <c r="A42">
        <f t="shared" si="2"/>
        <v>180</v>
      </c>
    </row>
    <row r="43" spans="1:1" x14ac:dyDescent="0.25">
      <c r="A43">
        <f t="shared" si="2"/>
        <v>185</v>
      </c>
    </row>
    <row r="44" spans="1:1" x14ac:dyDescent="0.25">
      <c r="A44">
        <f t="shared" si="2"/>
        <v>190</v>
      </c>
    </row>
    <row r="45" spans="1:1" x14ac:dyDescent="0.25">
      <c r="A45">
        <f t="shared" si="2"/>
        <v>195</v>
      </c>
    </row>
    <row r="46" spans="1:1" x14ac:dyDescent="0.25">
      <c r="A46">
        <f t="shared" si="2"/>
        <v>200</v>
      </c>
    </row>
    <row r="47" spans="1:1" x14ac:dyDescent="0.25">
      <c r="A47">
        <f t="shared" si="2"/>
        <v>205</v>
      </c>
    </row>
    <row r="48" spans="1:1" x14ac:dyDescent="0.25">
      <c r="A48">
        <f t="shared" si="2"/>
        <v>210</v>
      </c>
    </row>
    <row r="49" spans="1:2" x14ac:dyDescent="0.25">
      <c r="A49">
        <f t="shared" si="2"/>
        <v>215</v>
      </c>
      <c r="B49" s="5"/>
    </row>
    <row r="50" spans="1:2" x14ac:dyDescent="0.25">
      <c r="A50">
        <f t="shared" si="2"/>
        <v>220</v>
      </c>
      <c r="B50" s="5"/>
    </row>
    <row r="51" spans="1:2" x14ac:dyDescent="0.25">
      <c r="A51">
        <f t="shared" si="2"/>
        <v>225</v>
      </c>
      <c r="B51" s="5">
        <f>2*PI()*1000*(10^(-'Shift Factors'!$B$1*(A51-'Shift Factors'!$B$3)/('Shift Factors'!$B$2-'Shift Factors'!$B$3+A51)))/155</f>
        <v>30852057.632494576</v>
      </c>
    </row>
    <row r="52" spans="1:2" x14ac:dyDescent="0.25">
      <c r="A52">
        <f t="shared" si="2"/>
        <v>230</v>
      </c>
      <c r="B52" s="5">
        <f>2*PI()*1000*(10^(-'Shift Factors'!$B$1*(A52-'Shift Factors'!$B$3)/('Shift Factors'!$B$2-'Shift Factors'!$B$3+A52)))/155</f>
        <v>2940343.0218019411</v>
      </c>
    </row>
    <row r="53" spans="1:2" x14ac:dyDescent="0.25">
      <c r="A53">
        <f t="shared" si="2"/>
        <v>235</v>
      </c>
      <c r="B53" s="5">
        <f>2*PI()*1000*(10^(-'Shift Factors'!$B$1*(A53-'Shift Factors'!$B$3)/('Shift Factors'!$B$2-'Shift Factors'!$B$3+A53)))/155</f>
        <v>454312.67193231988</v>
      </c>
    </row>
    <row r="54" spans="1:2" x14ac:dyDescent="0.25">
      <c r="A54">
        <f t="shared" si="2"/>
        <v>240</v>
      </c>
      <c r="B54" s="5">
        <f>2*PI()*1000*(10^(-'Shift Factors'!$B$1*(A54-'Shift Factors'!$B$3)/('Shift Factors'!$B$2-'Shift Factors'!$B$3+A54)))/155</f>
        <v>99422.505472504403</v>
      </c>
    </row>
    <row r="55" spans="1:2" x14ac:dyDescent="0.25">
      <c r="A55">
        <f t="shared" si="2"/>
        <v>245</v>
      </c>
      <c r="B55" s="5">
        <f>2*PI()*1000*(10^(-'Shift Factors'!$B$1*(A55-'Shift Factors'!$B$3)/('Shift Factors'!$B$2-'Shift Factors'!$B$3+A55)))/155</f>
        <v>28191.902517422288</v>
      </c>
    </row>
    <row r="56" spans="1:2" x14ac:dyDescent="0.25">
      <c r="A56">
        <f t="shared" si="2"/>
        <v>250</v>
      </c>
      <c r="B56" s="5">
        <f>2*PI()*1000*(10^(-'Shift Factors'!$B$1*(A56-'Shift Factors'!$B$3)/('Shift Factors'!$B$2-'Shift Factors'!$B$3+A56)))/155</f>
        <v>9744.4964896932561</v>
      </c>
    </row>
    <row r="57" spans="1:2" x14ac:dyDescent="0.25">
      <c r="A57">
        <f t="shared" si="2"/>
        <v>255</v>
      </c>
      <c r="B57" s="5">
        <f>2*PI()*1000*(10^(-'Shift Factors'!$B$1*(A57-'Shift Factors'!$B$3)/('Shift Factors'!$B$2-'Shift Factors'!$B$3+A57)))/155</f>
        <v>3931.8759633444633</v>
      </c>
    </row>
    <row r="58" spans="1:2" x14ac:dyDescent="0.25">
      <c r="A58">
        <f t="shared" si="2"/>
        <v>260</v>
      </c>
      <c r="B58" s="5">
        <f>2*PI()*1000*(10^(-'Shift Factors'!$B$1*(A58-'Shift Factors'!$B$3)/('Shift Factors'!$B$2-'Shift Factors'!$B$3+A58)))/155</f>
        <v>1794.5606881758044</v>
      </c>
    </row>
    <row r="59" spans="1:2" x14ac:dyDescent="0.25">
      <c r="A59">
        <f t="shared" si="2"/>
        <v>265</v>
      </c>
      <c r="B59" s="5">
        <f>2*PI()*1000*(10^(-'Shift Factors'!$B$1*(A59-'Shift Factors'!$B$3)/('Shift Factors'!$B$2-'Shift Factors'!$B$3+A59)))/155</f>
        <v>904.95622667225905</v>
      </c>
    </row>
    <row r="60" spans="1:2" x14ac:dyDescent="0.25">
      <c r="A60">
        <f t="shared" si="2"/>
        <v>270</v>
      </c>
      <c r="B60" s="5">
        <f>2*PI()*1000*(10^(-'Shift Factors'!$B$1*(A60-'Shift Factors'!$B$3)/('Shift Factors'!$B$2-'Shift Factors'!$B$3+A60)))/155</f>
        <v>495.2695129603797</v>
      </c>
    </row>
    <row r="61" spans="1:2" x14ac:dyDescent="0.25">
      <c r="A61">
        <f t="shared" si="2"/>
        <v>275</v>
      </c>
      <c r="B61" s="5">
        <f>2*PI()*1000*(10^(-'Shift Factors'!$B$1*(A61-'Shift Factors'!$B$3)/('Shift Factors'!$B$2-'Shift Factors'!$B$3+A61)))/155</f>
        <v>290.12550061461673</v>
      </c>
    </row>
    <row r="62" spans="1:2" x14ac:dyDescent="0.25">
      <c r="A62">
        <f t="shared" si="2"/>
        <v>280</v>
      </c>
      <c r="B62" s="5">
        <f>2*PI()*1000*(10^(-'Shift Factors'!$B$1*(A62-'Shift Factors'!$B$3)/('Shift Factors'!$B$2-'Shift Factors'!$B$3+A62)))/155</f>
        <v>179.94119684663724</v>
      </c>
    </row>
    <row r="63" spans="1:2" x14ac:dyDescent="0.25">
      <c r="A63">
        <f t="shared" si="2"/>
        <v>285</v>
      </c>
      <c r="B63" s="5">
        <f>2*PI()*1000*(10^(-'Shift Factors'!$B$1*(A63-'Shift Factors'!$B$3)/('Shift Factors'!$B$2-'Shift Factors'!$B$3+A63)))/155</f>
        <v>117.13986894202507</v>
      </c>
    </row>
    <row r="64" spans="1:2" x14ac:dyDescent="0.25">
      <c r="A64">
        <f t="shared" si="2"/>
        <v>290</v>
      </c>
      <c r="B64" s="5">
        <f>2*PI()*1000*(10^(-'Shift Factors'!$B$1*(A64-'Shift Factors'!$B$3)/('Shift Factors'!$B$2-'Shift Factors'!$B$3+A64)))/155</f>
        <v>79.481299197520656</v>
      </c>
    </row>
    <row r="65" spans="1:2" x14ac:dyDescent="0.25">
      <c r="A65">
        <f t="shared" si="2"/>
        <v>295</v>
      </c>
      <c r="B65" s="5">
        <f>2*PI()*1000*(10^(-'Shift Factors'!$B$1*(A65-'Shift Factors'!$B$3)/('Shift Factors'!$B$2-'Shift Factors'!$B$3+A65)))/155</f>
        <v>55.889233282545696</v>
      </c>
    </row>
    <row r="66" spans="1:2" x14ac:dyDescent="0.25">
      <c r="A66">
        <f t="shared" si="2"/>
        <v>300</v>
      </c>
      <c r="B66" s="5">
        <f>2*PI()*1000*(10^(-'Shift Factors'!$B$1*(A66-'Shift Factors'!$B$3)/('Shift Factors'!$B$2-'Shift Factors'!$B$3+A66)))/155</f>
        <v>40.536679401158615</v>
      </c>
    </row>
    <row r="67" spans="1:2" x14ac:dyDescent="0.25">
      <c r="A67">
        <f t="shared" si="2"/>
        <v>305</v>
      </c>
      <c r="B67" s="5">
        <f>2*PI()*1000*(10^(-'Shift Factors'!$B$1*(A67-'Shift Factors'!$B$3)/('Shift Factors'!$B$2-'Shift Factors'!$B$3+A67)))/155</f>
        <v>30.208125068082936</v>
      </c>
    </row>
    <row r="68" spans="1:2" x14ac:dyDescent="0.25">
      <c r="A68">
        <f t="shared" si="2"/>
        <v>310</v>
      </c>
      <c r="B68" s="5">
        <f>2*PI()*1000*(10^(-'Shift Factors'!$B$1*(A68-'Shift Factors'!$B$3)/('Shift Factors'!$B$2-'Shift Factors'!$B$3+A68)))/155</f>
        <v>23.053075991530438</v>
      </c>
    </row>
    <row r="69" spans="1:2" x14ac:dyDescent="0.25">
      <c r="A69">
        <f t="shared" si="2"/>
        <v>315</v>
      </c>
      <c r="B69" s="5">
        <f>2*PI()*1000*(10^(-'Shift Factors'!$B$1*(A69-'Shift Factors'!$B$3)/('Shift Factors'!$B$2-'Shift Factors'!$B$3+A69)))/155</f>
        <v>17.966319978426036</v>
      </c>
    </row>
    <row r="70" spans="1:2" x14ac:dyDescent="0.25">
      <c r="A70">
        <f t="shared" si="2"/>
        <v>320</v>
      </c>
      <c r="B70" s="5">
        <f>2*PI()*1000*(10^(-'Shift Factors'!$B$1*(A70-'Shift Factors'!$B$3)/('Shift Factors'!$B$2-'Shift Factors'!$B$3+A70)))/155</f>
        <v>14.265610757619534</v>
      </c>
    </row>
    <row r="71" spans="1:2" x14ac:dyDescent="0.25">
      <c r="A71">
        <f t="shared" si="2"/>
        <v>325</v>
      </c>
      <c r="B71" s="5">
        <f>2*PI()*1000*(10^(-'Shift Factors'!$B$1*(A71-'Shift Factors'!$B$3)/('Shift Factors'!$B$2-'Shift Factors'!$B$3+A71)))/155</f>
        <v>11.517180858520611</v>
      </c>
    </row>
    <row r="72" spans="1:2" x14ac:dyDescent="0.25">
      <c r="A72">
        <f t="shared" si="2"/>
        <v>330</v>
      </c>
      <c r="B72" s="5">
        <f>2*PI()*1000*(10^(-'Shift Factors'!$B$1*(A72-'Shift Factors'!$B$3)/('Shift Factors'!$B$2-'Shift Factors'!$B$3+A72)))/155</f>
        <v>9.4378307953063878</v>
      </c>
    </row>
    <row r="73" spans="1:2" x14ac:dyDescent="0.25">
      <c r="A73">
        <f t="shared" si="2"/>
        <v>335</v>
      </c>
      <c r="B73" s="5">
        <f>2*PI()*1000*(10^(-'Shift Factors'!$B$1*(A73-'Shift Factors'!$B$3)/('Shift Factors'!$B$2-'Shift Factors'!$B$3+A73)))/155</f>
        <v>7.8381843914765827</v>
      </c>
    </row>
    <row r="74" spans="1:2" x14ac:dyDescent="0.25">
      <c r="A74">
        <f t="shared" si="2"/>
        <v>340</v>
      </c>
      <c r="B74" s="5">
        <f>2*PI()*1000*(10^(-'Shift Factors'!$B$1*(A74-'Shift Factors'!$B$3)/('Shift Factors'!$B$2-'Shift Factors'!$B$3+A74)))/155</f>
        <v>6.5888275998902985</v>
      </c>
    </row>
    <row r="75" spans="1:2" x14ac:dyDescent="0.25">
      <c r="A75">
        <f t="shared" si="2"/>
        <v>345</v>
      </c>
      <c r="B75" s="5">
        <f>2*PI()*1000*(10^(-'Shift Factors'!$B$1*(A75-'Shift Factors'!$B$3)/('Shift Factors'!$B$2-'Shift Factors'!$B$3+A75)))/155</f>
        <v>5.5995596395093648</v>
      </c>
    </row>
    <row r="76" spans="1:2" x14ac:dyDescent="0.25">
      <c r="A76">
        <f t="shared" si="2"/>
        <v>350</v>
      </c>
      <c r="B76" s="5">
        <f>2*PI()*1000*(10^(-'Shift Factors'!$B$1*(A76-'Shift Factors'!$B$3)/('Shift Factors'!$B$2-'Shift Factors'!$B$3+A76)))/155</f>
        <v>4.8063678514912302</v>
      </c>
    </row>
    <row r="77" spans="1:2" x14ac:dyDescent="0.25">
      <c r="A77">
        <f t="shared" si="2"/>
        <v>355</v>
      </c>
      <c r="B77" s="5">
        <f>2*PI()*1000*(10^(-'Shift Factors'!$B$1*(A77-'Shift Factors'!$B$3)/('Shift Factors'!$B$2-'Shift Factors'!$B$3+A77)))/155</f>
        <v>4.1630683594942779</v>
      </c>
    </row>
    <row r="78" spans="1:2" x14ac:dyDescent="0.25">
      <c r="A78">
        <f t="shared" si="2"/>
        <v>360</v>
      </c>
      <c r="B78" s="5">
        <f>2*PI()*1000*(10^(-'Shift Factors'!$B$1*(A78-'Shift Factors'!$B$3)/('Shift Factors'!$B$2-'Shift Factors'!$B$3+A78)))/155</f>
        <v>3.6358312069518082</v>
      </c>
    </row>
    <row r="79" spans="1:2" x14ac:dyDescent="0.25">
      <c r="A79">
        <f t="shared" si="2"/>
        <v>365</v>
      </c>
      <c r="B79" s="5">
        <f>2*PI()*1000*(10^(-'Shift Factors'!$B$1*(A79-'Shift Factors'!$B$3)/('Shift Factors'!$B$2-'Shift Factors'!$B$3+A79)))/155</f>
        <v>3.1995270457873595</v>
      </c>
    </row>
    <row r="80" spans="1:2" x14ac:dyDescent="0.25">
      <c r="A80">
        <f t="shared" si="2"/>
        <v>370</v>
      </c>
      <c r="B80" s="5">
        <f>2*PI()*1000*(10^(-'Shift Factors'!$B$1*(A80-'Shift Factors'!$B$3)/('Shift Factors'!$B$2-'Shift Factors'!$B$3+A80)))/155</f>
        <v>2.8352469198940242</v>
      </c>
    </row>
    <row r="81" spans="1:2" x14ac:dyDescent="0.25">
      <c r="A81">
        <f t="shared" si="2"/>
        <v>375</v>
      </c>
      <c r="B81" s="5">
        <f>2*PI()*1000*(10^(-'Shift Factors'!$B$1*(A81-'Shift Factors'!$B$3)/('Shift Factors'!$B$2-'Shift Factors'!$B$3+A81)))/155</f>
        <v>2.5285913615021727</v>
      </c>
    </row>
    <row r="82" spans="1:2" x14ac:dyDescent="0.25">
      <c r="A82">
        <f>A81+5</f>
        <v>380</v>
      </c>
      <c r="B82" s="5">
        <f>2*PI()*1000*(10^(-'Shift Factors'!$B$1*(A82-'Shift Factors'!$B$3)/('Shift Factors'!$B$2-'Shift Factors'!$B$3+A82)))/155</f>
        <v>2.2684725603781688</v>
      </c>
    </row>
    <row r="83" spans="1:2" x14ac:dyDescent="0.25">
      <c r="A83">
        <f>A82+5</f>
        <v>385</v>
      </c>
      <c r="B83" s="5">
        <f>2*PI()*1000*(10^(-'Shift Factors'!$B$1*(A83-'Shift Factors'!$B$3)/('Shift Factors'!$B$2-'Shift Factors'!$B$3+A83)))/155</f>
        <v>2.0462641067842267</v>
      </c>
    </row>
    <row r="84" spans="1:2" x14ac:dyDescent="0.25">
      <c r="A84">
        <f>A83+5</f>
        <v>390</v>
      </c>
      <c r="B84" s="5">
        <f>2*PI()*1000*(10^(-'Shift Factors'!$B$1*(A84-'Shift Factors'!$B$3)/('Shift Factors'!$B$2-'Shift Factors'!$B$3+A84)))/155</f>
        <v>1.8551896493895763</v>
      </c>
    </row>
    <row r="85" spans="1:2" x14ac:dyDescent="0.25">
      <c r="A85">
        <f>A84+5</f>
        <v>395</v>
      </c>
      <c r="B85" s="5">
        <f>2*PI()*1000*(10^(-'Shift Factors'!$B$1*(A85-'Shift Factors'!$B$3)/('Shift Factors'!$B$2-'Shift Factors'!$B$3+A85)))/155</f>
        <v>1.6898780280718866</v>
      </c>
    </row>
    <row r="86" spans="1:2" x14ac:dyDescent="0.25">
      <c r="A86">
        <f>A85+5</f>
        <v>400</v>
      </c>
      <c r="B86" s="5">
        <f>2*PI()*1000*(10^(-'Shift Factors'!$B$1*(A86-'Shift Factors'!$B$3)/('Shift Factors'!$B$2-'Shift Factors'!$B$3+A86)))/155</f>
        <v>1.5460358918195125</v>
      </c>
    </row>
  </sheetData>
  <sortState ref="A3:B9">
    <sortCondition ref="A2"/>
  </sortState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Shift Factors</vt:lpstr>
      <vt:lpstr>G'-G'' Crossover</vt:lpstr>
    </vt:vector>
  </TitlesOfParts>
  <Company>Stratasys,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Nixon</dc:creator>
  <cp:lastModifiedBy>Jason Nixon</cp:lastModifiedBy>
  <dcterms:created xsi:type="dcterms:W3CDTF">2017-07-14T13:49:23Z</dcterms:created>
  <dcterms:modified xsi:type="dcterms:W3CDTF">2017-08-23T18:41:04Z</dcterms:modified>
</cp:coreProperties>
</file>