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hared\Nixon\Adhesion Modeling\"/>
    </mc:Choice>
  </mc:AlternateContent>
  <bookViews>
    <workbookView minimized="1" xWindow="0" yWindow="0" windowWidth="5520" windowHeight="7650"/>
  </bookViews>
  <sheets>
    <sheet name="Portfolio and Relaxation Time" sheetId="2" r:id="rId1"/>
    <sheet name="Estimation of Adhesion Ratios" sheetId="6" r:id="rId2"/>
    <sheet name="M30-ABSi" sheetId="9" r:id="rId3"/>
    <sheet name="ULTEM9085" sheetId="10" r:id="rId4"/>
    <sheet name="PC-10" sheetId="11" r:id="rId5"/>
    <sheet name="PEKK (Kepstan 6003)" sheetId="1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2" l="1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5" i="12"/>
  <c r="Q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P34" i="12"/>
  <c r="Q34" i="12" s="1"/>
  <c r="P33" i="12"/>
  <c r="P30" i="12"/>
  <c r="Q30" i="12" s="1"/>
  <c r="P29" i="12"/>
  <c r="P28" i="12"/>
  <c r="P27" i="12" s="1"/>
  <c r="Q29" i="12"/>
  <c r="Q31" i="12"/>
  <c r="Q32" i="12"/>
  <c r="Q33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F24" i="12" s="1"/>
  <c r="E25" i="12"/>
  <c r="E26" i="12"/>
  <c r="J26" i="12" s="1"/>
  <c r="E27" i="12"/>
  <c r="E28" i="12"/>
  <c r="F28" i="12" s="1"/>
  <c r="E29" i="12"/>
  <c r="E30" i="12"/>
  <c r="J30" i="12" s="1"/>
  <c r="E31" i="12"/>
  <c r="E32" i="12"/>
  <c r="F32" i="12" s="1"/>
  <c r="E33" i="12"/>
  <c r="E34" i="12"/>
  <c r="J34" i="12" s="1"/>
  <c r="E35" i="12"/>
  <c r="E36" i="12"/>
  <c r="F36" i="12" s="1"/>
  <c r="E37" i="12"/>
  <c r="E38" i="12"/>
  <c r="J38" i="12" s="1"/>
  <c r="E39" i="12"/>
  <c r="E40" i="12"/>
  <c r="F40" i="12" s="1"/>
  <c r="E41" i="12"/>
  <c r="E42" i="12"/>
  <c r="J42" i="12" s="1"/>
  <c r="E43" i="12"/>
  <c r="E44" i="12"/>
  <c r="F44" i="12" s="1"/>
  <c r="E45" i="12"/>
  <c r="E46" i="12"/>
  <c r="J46" i="12" s="1"/>
  <c r="E47" i="12"/>
  <c r="E48" i="12"/>
  <c r="F48" i="12" s="1"/>
  <c r="E49" i="12"/>
  <c r="E50" i="12"/>
  <c r="J50" i="12" s="1"/>
  <c r="E51" i="12"/>
  <c r="E52" i="12"/>
  <c r="F52" i="12" s="1"/>
  <c r="E53" i="12"/>
  <c r="E54" i="12"/>
  <c r="J54" i="12" s="1"/>
  <c r="E55" i="12"/>
  <c r="E56" i="12"/>
  <c r="E57" i="12"/>
  <c r="E58" i="12"/>
  <c r="E59" i="12"/>
  <c r="E60" i="12"/>
  <c r="E61" i="12"/>
  <c r="E62" i="12"/>
  <c r="F62" i="12" s="1"/>
  <c r="E63" i="12"/>
  <c r="E64" i="12"/>
  <c r="J64" i="12" s="1"/>
  <c r="E65" i="12"/>
  <c r="E66" i="12"/>
  <c r="J66" i="12" s="1"/>
  <c r="E67" i="12"/>
  <c r="E68" i="12"/>
  <c r="J68" i="12" s="1"/>
  <c r="E69" i="12"/>
  <c r="E70" i="12"/>
  <c r="J70" i="12" s="1"/>
  <c r="E71" i="12"/>
  <c r="E72" i="12"/>
  <c r="E73" i="12"/>
  <c r="E74" i="12"/>
  <c r="E75" i="12"/>
  <c r="E76" i="12"/>
  <c r="E77" i="12"/>
  <c r="E78" i="12"/>
  <c r="F78" i="12" s="1"/>
  <c r="E79" i="12"/>
  <c r="E80" i="12"/>
  <c r="J80" i="12" s="1"/>
  <c r="E81" i="12"/>
  <c r="E82" i="12"/>
  <c r="J82" i="12" s="1"/>
  <c r="E83" i="12"/>
  <c r="E84" i="12"/>
  <c r="J84" i="12" s="1"/>
  <c r="E85" i="12"/>
  <c r="E86" i="12"/>
  <c r="E87" i="12"/>
  <c r="E88" i="12"/>
  <c r="E89" i="12"/>
  <c r="E90" i="12"/>
  <c r="J90" i="12" s="1"/>
  <c r="E91" i="12"/>
  <c r="E92" i="12"/>
  <c r="J92" i="12" s="1"/>
  <c r="E93" i="12"/>
  <c r="E94" i="12"/>
  <c r="J94" i="12" s="1"/>
  <c r="E95" i="12"/>
  <c r="E96" i="12"/>
  <c r="E97" i="12"/>
  <c r="E98" i="12"/>
  <c r="E99" i="12"/>
  <c r="E100" i="12"/>
  <c r="E101" i="12"/>
  <c r="E102" i="12"/>
  <c r="J102" i="12" s="1"/>
  <c r="E103" i="12"/>
  <c r="E104" i="12"/>
  <c r="J104" i="12" s="1"/>
  <c r="E105" i="12"/>
  <c r="E106" i="12"/>
  <c r="J106" i="12" s="1"/>
  <c r="E107" i="12"/>
  <c r="E108" i="12"/>
  <c r="J108" i="12" s="1"/>
  <c r="E109" i="12"/>
  <c r="E110" i="12"/>
  <c r="E111" i="12"/>
  <c r="E112" i="12"/>
  <c r="E113" i="12"/>
  <c r="E114" i="12"/>
  <c r="J114" i="12" s="1"/>
  <c r="E115" i="12"/>
  <c r="E116" i="12"/>
  <c r="J116" i="12" s="1"/>
  <c r="E117" i="12"/>
  <c r="E118" i="12"/>
  <c r="E119" i="12"/>
  <c r="E120" i="12"/>
  <c r="J120" i="12" s="1"/>
  <c r="E121" i="12"/>
  <c r="E122" i="12"/>
  <c r="F122" i="12" s="1"/>
  <c r="E123" i="12"/>
  <c r="E124" i="12"/>
  <c r="J124" i="12" s="1"/>
  <c r="E125" i="12"/>
  <c r="E126" i="12"/>
  <c r="J126" i="12" s="1"/>
  <c r="E127" i="12"/>
  <c r="E128" i="12"/>
  <c r="J128" i="12" s="1"/>
  <c r="E129" i="12"/>
  <c r="E130" i="12"/>
  <c r="E131" i="12"/>
  <c r="E132" i="12"/>
  <c r="E133" i="12"/>
  <c r="E134" i="12"/>
  <c r="E135" i="12"/>
  <c r="E136" i="12"/>
  <c r="E137" i="12"/>
  <c r="E138" i="12"/>
  <c r="J138" i="12" s="1"/>
  <c r="E139" i="12"/>
  <c r="E140" i="12"/>
  <c r="J140" i="12" s="1"/>
  <c r="E141" i="12"/>
  <c r="E142" i="12"/>
  <c r="F142" i="12" s="1"/>
  <c r="E143" i="12"/>
  <c r="E144" i="12"/>
  <c r="J144" i="12" s="1"/>
  <c r="E145" i="12"/>
  <c r="E146" i="12"/>
  <c r="J146" i="12" s="1"/>
  <c r="E147" i="12"/>
  <c r="E148" i="12"/>
  <c r="J148" i="12" s="1"/>
  <c r="E149" i="12"/>
  <c r="E150" i="12"/>
  <c r="J150" i="12" s="1"/>
  <c r="E151" i="12"/>
  <c r="E152" i="12"/>
  <c r="J152" i="12" s="1"/>
  <c r="E153" i="12"/>
  <c r="E154" i="12"/>
  <c r="F154" i="12" s="1"/>
  <c r="E155" i="12"/>
  <c r="E156" i="12"/>
  <c r="J156" i="12" s="1"/>
  <c r="E157" i="12"/>
  <c r="E158" i="12"/>
  <c r="J158" i="12" s="1"/>
  <c r="E159" i="12"/>
  <c r="E160" i="12"/>
  <c r="E161" i="12"/>
  <c r="E162" i="12"/>
  <c r="E163" i="12"/>
  <c r="E164" i="12"/>
  <c r="J164" i="12" s="1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F190" i="12" s="1"/>
  <c r="E191" i="12"/>
  <c r="E192" i="12"/>
  <c r="J192" i="12" s="1"/>
  <c r="E193" i="12"/>
  <c r="E194" i="12"/>
  <c r="J194" i="12" s="1"/>
  <c r="E195" i="12"/>
  <c r="E196" i="12"/>
  <c r="E197" i="12"/>
  <c r="E198" i="12"/>
  <c r="E199" i="12"/>
  <c r="E200" i="12"/>
  <c r="E201" i="12"/>
  <c r="E202" i="12"/>
  <c r="F202" i="12" s="1"/>
  <c r="E203" i="12"/>
  <c r="E204" i="12"/>
  <c r="J204" i="12" s="1"/>
  <c r="E205" i="12"/>
  <c r="E206" i="12"/>
  <c r="E207" i="12"/>
  <c r="E208" i="12"/>
  <c r="E209" i="12"/>
  <c r="E210" i="12"/>
  <c r="J210" i="12" s="1"/>
  <c r="E211" i="12"/>
  <c r="E212" i="12"/>
  <c r="J212" i="12" s="1"/>
  <c r="E213" i="12"/>
  <c r="E214" i="12"/>
  <c r="E215" i="12"/>
  <c r="E216" i="12"/>
  <c r="F216" i="12" s="1"/>
  <c r="E217" i="12"/>
  <c r="E218" i="12"/>
  <c r="J218" i="12" s="1"/>
  <c r="E219" i="12"/>
  <c r="E220" i="12"/>
  <c r="E221" i="12"/>
  <c r="E222" i="12"/>
  <c r="J222" i="12" s="1"/>
  <c r="E223" i="12"/>
  <c r="E224" i="12"/>
  <c r="E225" i="12"/>
  <c r="E226" i="12"/>
  <c r="J226" i="12" s="1"/>
  <c r="E227" i="12"/>
  <c r="E6" i="12"/>
  <c r="F227" i="12"/>
  <c r="J225" i="12"/>
  <c r="J224" i="12"/>
  <c r="F223" i="12"/>
  <c r="J221" i="12"/>
  <c r="J220" i="12"/>
  <c r="F219" i="12"/>
  <c r="J217" i="12"/>
  <c r="J216" i="12"/>
  <c r="F215" i="12"/>
  <c r="J214" i="12"/>
  <c r="J213" i="12"/>
  <c r="F212" i="12"/>
  <c r="F211" i="12"/>
  <c r="J209" i="12"/>
  <c r="J208" i="12"/>
  <c r="F207" i="12"/>
  <c r="F206" i="12"/>
  <c r="J205" i="12"/>
  <c r="F205" i="12"/>
  <c r="F203" i="12"/>
  <c r="J202" i="12"/>
  <c r="J201" i="12"/>
  <c r="J200" i="12"/>
  <c r="F199" i="12"/>
  <c r="J198" i="12"/>
  <c r="J197" i="12"/>
  <c r="J196" i="12"/>
  <c r="J195" i="12"/>
  <c r="F195" i="12"/>
  <c r="J193" i="12"/>
  <c r="F191" i="12"/>
  <c r="J190" i="12"/>
  <c r="J189" i="12"/>
  <c r="J188" i="12"/>
  <c r="F187" i="12"/>
  <c r="F186" i="12"/>
  <c r="J185" i="12"/>
  <c r="J184" i="12"/>
  <c r="F183" i="12"/>
  <c r="J182" i="12"/>
  <c r="F181" i="12"/>
  <c r="J180" i="12"/>
  <c r="F179" i="12"/>
  <c r="J178" i="12"/>
  <c r="J177" i="12"/>
  <c r="J176" i="12"/>
  <c r="F175" i="12"/>
  <c r="F174" i="12"/>
  <c r="J173" i="12"/>
  <c r="J172" i="12"/>
  <c r="F171" i="12"/>
  <c r="J170" i="12"/>
  <c r="J169" i="12"/>
  <c r="J168" i="12"/>
  <c r="F167" i="12"/>
  <c r="J166" i="12"/>
  <c r="J165" i="12"/>
  <c r="F165" i="12"/>
  <c r="J163" i="12"/>
  <c r="F163" i="12"/>
  <c r="J162" i="12"/>
  <c r="J161" i="12"/>
  <c r="J160" i="12"/>
  <c r="F159" i="12"/>
  <c r="F158" i="12"/>
  <c r="J157" i="12"/>
  <c r="F155" i="12"/>
  <c r="J153" i="12"/>
  <c r="F151" i="12"/>
  <c r="F149" i="12"/>
  <c r="F147" i="12"/>
  <c r="J145" i="12"/>
  <c r="F143" i="12"/>
  <c r="J141" i="12"/>
  <c r="F139" i="12"/>
  <c r="F138" i="12"/>
  <c r="J137" i="12"/>
  <c r="J136" i="12"/>
  <c r="F135" i="12"/>
  <c r="J134" i="12"/>
  <c r="J133" i="12"/>
  <c r="J132" i="12"/>
  <c r="F131" i="12"/>
  <c r="J130" i="12"/>
  <c r="F129" i="12"/>
  <c r="J129" i="12"/>
  <c r="F127" i="12"/>
  <c r="J125" i="12"/>
  <c r="F123" i="12"/>
  <c r="J121" i="12"/>
  <c r="J119" i="12"/>
  <c r="F119" i="12"/>
  <c r="J118" i="12"/>
  <c r="F117" i="12"/>
  <c r="F116" i="12"/>
  <c r="F115" i="12"/>
  <c r="F114" i="12"/>
  <c r="J113" i="12"/>
  <c r="J112" i="12"/>
  <c r="F111" i="12"/>
  <c r="F110" i="12"/>
  <c r="J109" i="12"/>
  <c r="F109" i="12"/>
  <c r="F107" i="12"/>
  <c r="J105" i="12"/>
  <c r="F103" i="12"/>
  <c r="F102" i="12"/>
  <c r="J101" i="12"/>
  <c r="J100" i="12"/>
  <c r="F99" i="12"/>
  <c r="J98" i="12"/>
  <c r="J97" i="12"/>
  <c r="J96" i="12"/>
  <c r="J95" i="12"/>
  <c r="F95" i="12"/>
  <c r="J93" i="12"/>
  <c r="F91" i="12"/>
  <c r="F90" i="12"/>
  <c r="J89" i="12"/>
  <c r="J88" i="12"/>
  <c r="F87" i="12"/>
  <c r="J86" i="12"/>
  <c r="J85" i="12"/>
  <c r="F85" i="12"/>
  <c r="F83" i="12"/>
  <c r="J81" i="12"/>
  <c r="F79" i="12"/>
  <c r="J78" i="12"/>
  <c r="J77" i="12"/>
  <c r="J76" i="12"/>
  <c r="F75" i="12"/>
  <c r="J74" i="12"/>
  <c r="J73" i="12"/>
  <c r="J72" i="12"/>
  <c r="F71" i="12"/>
  <c r="F70" i="12"/>
  <c r="J69" i="12"/>
  <c r="F67" i="12"/>
  <c r="J65" i="12"/>
  <c r="F63" i="12"/>
  <c r="J62" i="12"/>
  <c r="J61" i="12"/>
  <c r="J60" i="12"/>
  <c r="F59" i="12"/>
  <c r="J58" i="12"/>
  <c r="J57" i="12"/>
  <c r="F56" i="12"/>
  <c r="J55" i="12"/>
  <c r="F55" i="12"/>
  <c r="J53" i="12"/>
  <c r="J51" i="12"/>
  <c r="J49" i="12"/>
  <c r="J47" i="12"/>
  <c r="J45" i="12"/>
  <c r="F43" i="12"/>
  <c r="J41" i="12"/>
  <c r="J39" i="12"/>
  <c r="J37" i="12"/>
  <c r="J35" i="12"/>
  <c r="J33" i="12"/>
  <c r="J31" i="12"/>
  <c r="J29" i="12"/>
  <c r="F27" i="12"/>
  <c r="J25" i="12"/>
  <c r="J23" i="12"/>
  <c r="F23" i="12"/>
  <c r="J22" i="12"/>
  <c r="J21" i="12"/>
  <c r="F20" i="12"/>
  <c r="J19" i="12"/>
  <c r="J18" i="12"/>
  <c r="J17" i="12"/>
  <c r="F16" i="12"/>
  <c r="J15" i="12"/>
  <c r="J14" i="12"/>
  <c r="J13" i="12"/>
  <c r="F12" i="12"/>
  <c r="F11" i="12"/>
  <c r="J10" i="12"/>
  <c r="J9" i="12"/>
  <c r="F8" i="12"/>
  <c r="J7" i="12"/>
  <c r="J6" i="12"/>
  <c r="E5" i="12"/>
  <c r="J5" i="12" s="1"/>
  <c r="E4" i="12"/>
  <c r="F4" i="12" s="1"/>
  <c r="E3" i="12"/>
  <c r="J3" i="12" s="1"/>
  <c r="P26" i="12" l="1"/>
  <c r="Q27" i="12"/>
  <c r="Q28" i="12"/>
  <c r="P35" i="12"/>
  <c r="F218" i="12"/>
  <c r="F210" i="12"/>
  <c r="F7" i="12"/>
  <c r="J27" i="12"/>
  <c r="F39" i="12"/>
  <c r="J48" i="12"/>
  <c r="F51" i="12"/>
  <c r="F101" i="12"/>
  <c r="J127" i="12"/>
  <c r="F134" i="12"/>
  <c r="F153" i="12"/>
  <c r="F156" i="12"/>
  <c r="F170" i="12"/>
  <c r="F185" i="12"/>
  <c r="F188" i="12"/>
  <c r="F198" i="12"/>
  <c r="F208" i="12"/>
  <c r="J227" i="12"/>
  <c r="F66" i="12"/>
  <c r="F74" i="12"/>
  <c r="F82" i="12"/>
  <c r="F84" i="12"/>
  <c r="F89" i="12"/>
  <c r="F94" i="12"/>
  <c r="J99" i="12"/>
  <c r="F106" i="12"/>
  <c r="F126" i="12"/>
  <c r="F133" i="12"/>
  <c r="F141" i="12"/>
  <c r="F146" i="12"/>
  <c r="F148" i="12"/>
  <c r="J151" i="12"/>
  <c r="J159" i="12"/>
  <c r="F166" i="12"/>
  <c r="F168" i="12"/>
  <c r="F173" i="12"/>
  <c r="F178" i="12"/>
  <c r="F180" i="12"/>
  <c r="J183" i="12"/>
  <c r="J191" i="12"/>
  <c r="J206" i="12"/>
  <c r="F213" i="12"/>
  <c r="J215" i="12"/>
  <c r="F217" i="12"/>
  <c r="F222" i="12"/>
  <c r="F225" i="12"/>
  <c r="J4" i="12"/>
  <c r="J16" i="12"/>
  <c r="F19" i="12"/>
  <c r="J36" i="12"/>
  <c r="J107" i="12"/>
  <c r="F112" i="12"/>
  <c r="F136" i="12"/>
  <c r="F161" i="12"/>
  <c r="F193" i="12"/>
  <c r="F200" i="12"/>
  <c r="F3" i="12"/>
  <c r="J11" i="12"/>
  <c r="J20" i="12"/>
  <c r="J32" i="12"/>
  <c r="F35" i="12"/>
  <c r="J43" i="12"/>
  <c r="J52" i="12"/>
  <c r="F64" i="12"/>
  <c r="F72" i="12"/>
  <c r="F80" i="12"/>
  <c r="J87" i="12"/>
  <c r="F92" i="12"/>
  <c r="F97" i="12"/>
  <c r="F104" i="12"/>
  <c r="F121" i="12"/>
  <c r="F124" i="12"/>
  <c r="J131" i="12"/>
  <c r="J139" i="12"/>
  <c r="F144" i="12"/>
  <c r="J171" i="12"/>
  <c r="F176" i="12"/>
  <c r="F197" i="12"/>
  <c r="J110" i="12"/>
  <c r="J117" i="12"/>
  <c r="J122" i="12"/>
  <c r="J142" i="12"/>
  <c r="J149" i="12"/>
  <c r="J154" i="12"/>
  <c r="J174" i="12"/>
  <c r="J181" i="12"/>
  <c r="J186" i="12"/>
  <c r="J203" i="12"/>
  <c r="F220" i="12"/>
  <c r="J223" i="12"/>
  <c r="F15" i="12"/>
  <c r="F47" i="12"/>
  <c r="F61" i="12"/>
  <c r="F69" i="12"/>
  <c r="F77" i="12"/>
  <c r="F86" i="12"/>
  <c r="J91" i="12"/>
  <c r="F93" i="12"/>
  <c r="F96" i="12"/>
  <c r="F98" i="12"/>
  <c r="F108" i="12"/>
  <c r="J111" i="12"/>
  <c r="F113" i="12"/>
  <c r="F118" i="12"/>
  <c r="J123" i="12"/>
  <c r="F125" i="12"/>
  <c r="F128" i="12"/>
  <c r="F130" i="12"/>
  <c r="F140" i="12"/>
  <c r="J143" i="12"/>
  <c r="F145" i="12"/>
  <c r="F150" i="12"/>
  <c r="J155" i="12"/>
  <c r="F157" i="12"/>
  <c r="F160" i="12"/>
  <c r="F162" i="12"/>
  <c r="F172" i="12"/>
  <c r="J175" i="12"/>
  <c r="F177" i="12"/>
  <c r="F182" i="12"/>
  <c r="J187" i="12"/>
  <c r="F189" i="12"/>
  <c r="F192" i="12"/>
  <c r="F194" i="12"/>
  <c r="F204" i="12"/>
  <c r="J207" i="12"/>
  <c r="F209" i="12"/>
  <c r="F214" i="12"/>
  <c r="J219" i="12"/>
  <c r="F221" i="12"/>
  <c r="F224" i="12"/>
  <c r="F226" i="12"/>
  <c r="J12" i="12"/>
  <c r="J28" i="12"/>
  <c r="F31" i="12"/>
  <c r="J44" i="12"/>
  <c r="J8" i="12"/>
  <c r="J24" i="12"/>
  <c r="J40" i="12"/>
  <c r="J56" i="12"/>
  <c r="J59" i="12"/>
  <c r="J67" i="12"/>
  <c r="J75" i="12"/>
  <c r="J83" i="12"/>
  <c r="F88" i="12"/>
  <c r="F100" i="12"/>
  <c r="J103" i="12"/>
  <c r="F105" i="12"/>
  <c r="J115" i="12"/>
  <c r="F120" i="12"/>
  <c r="F132" i="12"/>
  <c r="J135" i="12"/>
  <c r="F137" i="12"/>
  <c r="J147" i="12"/>
  <c r="F152" i="12"/>
  <c r="F164" i="12"/>
  <c r="J167" i="12"/>
  <c r="F169" i="12"/>
  <c r="J179" i="12"/>
  <c r="F184" i="12"/>
  <c r="F196" i="12"/>
  <c r="J199" i="12"/>
  <c r="F201" i="12"/>
  <c r="J211" i="12"/>
  <c r="F6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5" i="12"/>
  <c r="F9" i="12"/>
  <c r="F13" i="12"/>
  <c r="F17" i="12"/>
  <c r="F21" i="12"/>
  <c r="F25" i="12"/>
  <c r="F29" i="12"/>
  <c r="F33" i="12"/>
  <c r="F37" i="12"/>
  <c r="F41" i="12"/>
  <c r="F45" i="12"/>
  <c r="F49" i="12"/>
  <c r="F53" i="12"/>
  <c r="F57" i="12"/>
  <c r="F60" i="12"/>
  <c r="J63" i="12"/>
  <c r="F65" i="12"/>
  <c r="F68" i="12"/>
  <c r="J71" i="12"/>
  <c r="F73" i="12"/>
  <c r="F76" i="12"/>
  <c r="J79" i="12"/>
  <c r="F81" i="12"/>
  <c r="P36" i="12" l="1"/>
  <c r="Q35" i="12"/>
  <c r="Q26" i="12"/>
  <c r="P25" i="12"/>
  <c r="P24" i="12" l="1"/>
  <c r="Q25" i="12"/>
  <c r="P37" i="12"/>
  <c r="Q36" i="12"/>
  <c r="P38" i="12" l="1"/>
  <c r="Q37" i="12"/>
  <c r="P23" i="12"/>
  <c r="Q24" i="12"/>
  <c r="P22" i="12" l="1"/>
  <c r="Q23" i="12"/>
  <c r="Q38" i="12"/>
  <c r="P39" i="12"/>
  <c r="P40" i="12" l="1"/>
  <c r="Q39" i="12"/>
  <c r="Q22" i="12"/>
  <c r="P21" i="12"/>
  <c r="P20" i="12" l="1"/>
  <c r="Q21" i="12"/>
  <c r="P41" i="12"/>
  <c r="Q40" i="12"/>
  <c r="P42" i="12" l="1"/>
  <c r="Q41" i="12"/>
  <c r="P19" i="12"/>
  <c r="Q20" i="12"/>
  <c r="P18" i="12" l="1"/>
  <c r="Q19" i="12"/>
  <c r="Q42" i="12"/>
  <c r="P43" i="12"/>
  <c r="P44" i="12" l="1"/>
  <c r="Q43" i="12"/>
  <c r="Q18" i="12"/>
  <c r="P17" i="12"/>
  <c r="Q17" i="12" l="1"/>
  <c r="P16" i="12"/>
  <c r="P45" i="12"/>
  <c r="Q44" i="12"/>
  <c r="P46" i="12" l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Q45" i="12"/>
  <c r="P15" i="12"/>
  <c r="Q16" i="12"/>
  <c r="P14" i="12" l="1"/>
  <c r="Q15" i="12"/>
  <c r="Q14" i="12" l="1"/>
  <c r="P13" i="12"/>
  <c r="P12" i="12" l="1"/>
  <c r="Q13" i="12"/>
  <c r="P11" i="12" l="1"/>
  <c r="Q12" i="12"/>
  <c r="P10" i="12" l="1"/>
  <c r="Q11" i="12"/>
  <c r="Q10" i="12" l="1"/>
  <c r="P9" i="12"/>
  <c r="P8" i="12" l="1"/>
  <c r="Q9" i="12"/>
  <c r="P7" i="12" l="1"/>
  <c r="Q8" i="12"/>
  <c r="P6" i="12" l="1"/>
  <c r="Q7" i="12"/>
  <c r="Q6" i="12" l="1"/>
  <c r="P5" i="12"/>
  <c r="J9" i="9" l="1"/>
  <c r="K9" i="9"/>
  <c r="J17" i="9"/>
  <c r="K17" i="9"/>
  <c r="J25" i="9"/>
  <c r="K25" i="9"/>
  <c r="J33" i="9"/>
  <c r="K33" i="9"/>
  <c r="J41" i="9"/>
  <c r="K41" i="9"/>
  <c r="J49" i="9"/>
  <c r="K49" i="9"/>
  <c r="J57" i="9"/>
  <c r="K57" i="9"/>
  <c r="J65" i="9"/>
  <c r="K65" i="9"/>
  <c r="J73" i="9"/>
  <c r="K73" i="9"/>
  <c r="J81" i="9"/>
  <c r="K81" i="9"/>
  <c r="J89" i="9"/>
  <c r="K89" i="9"/>
  <c r="J97" i="9"/>
  <c r="K97" i="9"/>
  <c r="I4" i="9"/>
  <c r="J4" i="9" s="1"/>
  <c r="I5" i="9"/>
  <c r="J5" i="9" s="1"/>
  <c r="I6" i="9"/>
  <c r="J6" i="9" s="1"/>
  <c r="I7" i="9"/>
  <c r="J7" i="9" s="1"/>
  <c r="I8" i="9"/>
  <c r="J8" i="9" s="1"/>
  <c r="I9" i="9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I26" i="9"/>
  <c r="J26" i="9" s="1"/>
  <c r="I27" i="9"/>
  <c r="J27" i="9" s="1"/>
  <c r="I28" i="9"/>
  <c r="J28" i="9" s="1"/>
  <c r="I29" i="9"/>
  <c r="J29" i="9" s="1"/>
  <c r="I30" i="9"/>
  <c r="J30" i="9" s="1"/>
  <c r="I31" i="9"/>
  <c r="J31" i="9" s="1"/>
  <c r="I32" i="9"/>
  <c r="J32" i="9" s="1"/>
  <c r="I33" i="9"/>
  <c r="I34" i="9"/>
  <c r="J34" i="9" s="1"/>
  <c r="I35" i="9"/>
  <c r="J35" i="9" s="1"/>
  <c r="I36" i="9"/>
  <c r="J36" i="9" s="1"/>
  <c r="I37" i="9"/>
  <c r="J37" i="9" s="1"/>
  <c r="I38" i="9"/>
  <c r="J38" i="9" s="1"/>
  <c r="I39" i="9"/>
  <c r="J39" i="9" s="1"/>
  <c r="I40" i="9"/>
  <c r="J40" i="9" s="1"/>
  <c r="I41" i="9"/>
  <c r="I42" i="9"/>
  <c r="J42" i="9" s="1"/>
  <c r="I43" i="9"/>
  <c r="K43" i="9" s="1"/>
  <c r="I44" i="9"/>
  <c r="J44" i="9" s="1"/>
  <c r="I45" i="9"/>
  <c r="J45" i="9" s="1"/>
  <c r="I46" i="9"/>
  <c r="J46" i="9" s="1"/>
  <c r="I47" i="9"/>
  <c r="J47" i="9" s="1"/>
  <c r="I48" i="9"/>
  <c r="J48" i="9" s="1"/>
  <c r="I49" i="9"/>
  <c r="I50" i="9"/>
  <c r="J50" i="9" s="1"/>
  <c r="I51" i="9"/>
  <c r="J51" i="9" s="1"/>
  <c r="I52" i="9"/>
  <c r="J52" i="9" s="1"/>
  <c r="I53" i="9"/>
  <c r="J53" i="9" s="1"/>
  <c r="I54" i="9"/>
  <c r="J54" i="9" s="1"/>
  <c r="I55" i="9"/>
  <c r="J55" i="9" s="1"/>
  <c r="I56" i="9"/>
  <c r="J56" i="9" s="1"/>
  <c r="I57" i="9"/>
  <c r="I58" i="9"/>
  <c r="J58" i="9" s="1"/>
  <c r="I59" i="9"/>
  <c r="J59" i="9" s="1"/>
  <c r="I60" i="9"/>
  <c r="J60" i="9" s="1"/>
  <c r="I61" i="9"/>
  <c r="J61" i="9" s="1"/>
  <c r="I62" i="9"/>
  <c r="J62" i="9" s="1"/>
  <c r="I63" i="9"/>
  <c r="J63" i="9" s="1"/>
  <c r="I64" i="9"/>
  <c r="J64" i="9" s="1"/>
  <c r="I65" i="9"/>
  <c r="I66" i="9"/>
  <c r="J66" i="9" s="1"/>
  <c r="I67" i="9"/>
  <c r="J67" i="9" s="1"/>
  <c r="I68" i="9"/>
  <c r="J68" i="9" s="1"/>
  <c r="I69" i="9"/>
  <c r="J69" i="9" s="1"/>
  <c r="I70" i="9"/>
  <c r="J70" i="9" s="1"/>
  <c r="I71" i="9"/>
  <c r="J71" i="9" s="1"/>
  <c r="I72" i="9"/>
  <c r="J72" i="9" s="1"/>
  <c r="I73" i="9"/>
  <c r="I74" i="9"/>
  <c r="J74" i="9" s="1"/>
  <c r="I75" i="9"/>
  <c r="J75" i="9" s="1"/>
  <c r="I76" i="9"/>
  <c r="J76" i="9" s="1"/>
  <c r="I77" i="9"/>
  <c r="J77" i="9" s="1"/>
  <c r="I78" i="9"/>
  <c r="J78" i="9" s="1"/>
  <c r="I79" i="9"/>
  <c r="K79" i="9" s="1"/>
  <c r="I80" i="9"/>
  <c r="J80" i="9" s="1"/>
  <c r="I81" i="9"/>
  <c r="I82" i="9"/>
  <c r="J82" i="9" s="1"/>
  <c r="I83" i="9"/>
  <c r="J83" i="9" s="1"/>
  <c r="I84" i="9"/>
  <c r="J84" i="9" s="1"/>
  <c r="I85" i="9"/>
  <c r="J85" i="9" s="1"/>
  <c r="I86" i="9"/>
  <c r="J86" i="9" s="1"/>
  <c r="I87" i="9"/>
  <c r="J87" i="9" s="1"/>
  <c r="I88" i="9"/>
  <c r="J88" i="9" s="1"/>
  <c r="I89" i="9"/>
  <c r="I90" i="9"/>
  <c r="J90" i="9" s="1"/>
  <c r="I91" i="9"/>
  <c r="J91" i="9" s="1"/>
  <c r="I92" i="9"/>
  <c r="J92" i="9" s="1"/>
  <c r="I93" i="9"/>
  <c r="J93" i="9" s="1"/>
  <c r="I94" i="9"/>
  <c r="J94" i="9" s="1"/>
  <c r="I95" i="9"/>
  <c r="J95" i="9" s="1"/>
  <c r="I96" i="9"/>
  <c r="J96" i="9" s="1"/>
  <c r="I97" i="9"/>
  <c r="I98" i="9"/>
  <c r="J98" i="9" s="1"/>
  <c r="I3" i="9"/>
  <c r="K3" i="9" s="1"/>
  <c r="K93" i="9" l="1"/>
  <c r="K85" i="9"/>
  <c r="K77" i="9"/>
  <c r="K69" i="9"/>
  <c r="K61" i="9"/>
  <c r="K53" i="9"/>
  <c r="K45" i="9"/>
  <c r="K37" i="9"/>
  <c r="K29" i="9"/>
  <c r="K21" i="9"/>
  <c r="K13" i="9"/>
  <c r="K5" i="9"/>
  <c r="K95" i="9"/>
  <c r="K91" i="9"/>
  <c r="K87" i="9"/>
  <c r="K83" i="9"/>
  <c r="K71" i="9"/>
  <c r="K59" i="9"/>
  <c r="K55" i="9"/>
  <c r="K51" i="9"/>
  <c r="K47" i="9"/>
  <c r="K39" i="9"/>
  <c r="K35" i="9"/>
  <c r="K31" i="9"/>
  <c r="K27" i="9"/>
  <c r="K23" i="9"/>
  <c r="K19" i="9"/>
  <c r="K15" i="9"/>
  <c r="K11" i="9"/>
  <c r="K7" i="9"/>
  <c r="J79" i="9"/>
  <c r="J43" i="9"/>
  <c r="K98" i="9"/>
  <c r="K96" i="9"/>
  <c r="K94" i="9"/>
  <c r="K92" i="9"/>
  <c r="K90" i="9"/>
  <c r="K88" i="9"/>
  <c r="K86" i="9"/>
  <c r="K84" i="9"/>
  <c r="K82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" i="9"/>
  <c r="J3" i="9"/>
  <c r="K75" i="9"/>
  <c r="K67" i="9"/>
  <c r="K63" i="9"/>
  <c r="D4" i="10" l="1"/>
  <c r="D3" i="10"/>
  <c r="O4" i="11"/>
  <c r="L8" i="2"/>
  <c r="R43" i="11"/>
  <c r="S43" i="11" s="1"/>
  <c r="R42" i="11"/>
  <c r="S42" i="11" s="1"/>
  <c r="R41" i="11"/>
  <c r="S41" i="11" s="1"/>
  <c r="R40" i="11"/>
  <c r="R39" i="11"/>
  <c r="S39" i="11" s="1"/>
  <c r="R38" i="11"/>
  <c r="R37" i="11"/>
  <c r="S37" i="11" s="1"/>
  <c r="R36" i="11"/>
  <c r="R35" i="11"/>
  <c r="S35" i="11" s="1"/>
  <c r="R34" i="11"/>
  <c r="R33" i="11"/>
  <c r="S33" i="11" s="1"/>
  <c r="R32" i="11"/>
  <c r="R31" i="11"/>
  <c r="S31" i="11" s="1"/>
  <c r="R30" i="11"/>
  <c r="R29" i="11"/>
  <c r="S29" i="11" s="1"/>
  <c r="R28" i="11"/>
  <c r="R27" i="11"/>
  <c r="S27" i="11" s="1"/>
  <c r="R26" i="11"/>
  <c r="R25" i="11"/>
  <c r="S25" i="11" s="1"/>
  <c r="R24" i="11"/>
  <c r="R23" i="11"/>
  <c r="S23" i="11" s="1"/>
  <c r="R22" i="11"/>
  <c r="R21" i="11"/>
  <c r="S21" i="11" s="1"/>
  <c r="R20" i="11"/>
  <c r="R19" i="11"/>
  <c r="S19" i="11" s="1"/>
  <c r="R18" i="11"/>
  <c r="R17" i="11"/>
  <c r="S17" i="11" s="1"/>
  <c r="R16" i="11"/>
  <c r="R15" i="11"/>
  <c r="S15" i="11" s="1"/>
  <c r="R14" i="11"/>
  <c r="R13" i="11"/>
  <c r="S13" i="11" s="1"/>
  <c r="R12" i="11"/>
  <c r="R11" i="11"/>
  <c r="S11" i="11" s="1"/>
  <c r="R10" i="11"/>
  <c r="R9" i="11"/>
  <c r="S9" i="11" s="1"/>
  <c r="R8" i="11"/>
  <c r="R7" i="11"/>
  <c r="S7" i="11" s="1"/>
  <c r="R6" i="11"/>
  <c r="R5" i="11"/>
  <c r="S5" i="11" s="1"/>
  <c r="R4" i="11"/>
  <c r="R3" i="11"/>
  <c r="S3" i="11" s="1"/>
  <c r="O3" i="11"/>
  <c r="S4" i="11" l="1"/>
  <c r="S6" i="11"/>
  <c r="S8" i="11"/>
  <c r="S10" i="11"/>
  <c r="S12" i="11"/>
  <c r="S14" i="11"/>
  <c r="S18" i="11"/>
  <c r="S16" i="11"/>
  <c r="S20" i="11"/>
  <c r="S22" i="11"/>
  <c r="S24" i="11"/>
  <c r="S26" i="11"/>
  <c r="S28" i="11"/>
  <c r="S30" i="11"/>
  <c r="S32" i="11"/>
  <c r="S34" i="11"/>
  <c r="S36" i="11"/>
  <c r="S38" i="11"/>
  <c r="S40" i="11"/>
  <c r="B1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O15" i="9"/>
  <c r="O16" i="9"/>
  <c r="O17" i="9"/>
  <c r="O18" i="9"/>
  <c r="O14" i="9"/>
  <c r="N25" i="9"/>
  <c r="R5" i="9"/>
  <c r="R6" i="9"/>
  <c r="S6" i="9" s="1"/>
  <c r="R7" i="9"/>
  <c r="S7" i="9" s="1"/>
  <c r="R8" i="9"/>
  <c r="S8" i="9" s="1"/>
  <c r="R9" i="9"/>
  <c r="R10" i="9"/>
  <c r="S10" i="9" s="1"/>
  <c r="R11" i="9"/>
  <c r="S11" i="9" s="1"/>
  <c r="R12" i="9"/>
  <c r="S12" i="9" s="1"/>
  <c r="R13" i="9"/>
  <c r="R14" i="9"/>
  <c r="S14" i="9" s="1"/>
  <c r="R15" i="9"/>
  <c r="S15" i="9" s="1"/>
  <c r="R16" i="9"/>
  <c r="S16" i="9" s="1"/>
  <c r="R17" i="9"/>
  <c r="R18" i="9"/>
  <c r="S18" i="9" s="1"/>
  <c r="R19" i="9"/>
  <c r="S19" i="9" s="1"/>
  <c r="R20" i="9"/>
  <c r="S20" i="9" s="1"/>
  <c r="R21" i="9"/>
  <c r="R22" i="9"/>
  <c r="S22" i="9" s="1"/>
  <c r="R23" i="9"/>
  <c r="S23" i="9" s="1"/>
  <c r="R24" i="9"/>
  <c r="S24" i="9" s="1"/>
  <c r="R25" i="9"/>
  <c r="R26" i="9"/>
  <c r="S26" i="9" s="1"/>
  <c r="R27" i="9"/>
  <c r="S27" i="9" s="1"/>
  <c r="R28" i="9"/>
  <c r="S28" i="9" s="1"/>
  <c r="R29" i="9"/>
  <c r="R30" i="9"/>
  <c r="S30" i="9" s="1"/>
  <c r="R31" i="9"/>
  <c r="S31" i="9" s="1"/>
  <c r="R32" i="9"/>
  <c r="S32" i="9" s="1"/>
  <c r="R33" i="9"/>
  <c r="R34" i="9"/>
  <c r="S34" i="9" s="1"/>
  <c r="R35" i="9"/>
  <c r="S35" i="9" s="1"/>
  <c r="R36" i="9"/>
  <c r="S36" i="9" s="1"/>
  <c r="R37" i="9"/>
  <c r="R38" i="9"/>
  <c r="S38" i="9" s="1"/>
  <c r="R39" i="9"/>
  <c r="S39" i="9" s="1"/>
  <c r="R40" i="9"/>
  <c r="S40" i="9" s="1"/>
  <c r="R41" i="9"/>
  <c r="R42" i="9"/>
  <c r="S42" i="9" s="1"/>
  <c r="R43" i="9"/>
  <c r="S43" i="9" s="1"/>
  <c r="R44" i="9"/>
  <c r="S44" i="9" s="1"/>
  <c r="R45" i="9"/>
  <c r="S45" i="9" l="1"/>
  <c r="S41" i="9"/>
  <c r="S37" i="9"/>
  <c r="S33" i="9"/>
  <c r="S29" i="9"/>
  <c r="S25" i="9"/>
  <c r="S21" i="9"/>
  <c r="S17" i="9"/>
  <c r="S13" i="9"/>
  <c r="S9" i="9"/>
  <c r="S5" i="9"/>
  <c r="M11" i="2"/>
  <c r="M10" i="2"/>
  <c r="M7" i="2"/>
  <c r="AG3" i="2"/>
  <c r="AB3" i="2"/>
  <c r="AQ3" i="2" s="1"/>
  <c r="AA3" i="2"/>
  <c r="AP3" i="2" s="1"/>
  <c r="Z3" i="2"/>
  <c r="AO3" i="2" s="1"/>
  <c r="Y3" i="2"/>
  <c r="AN3" i="2" s="1"/>
  <c r="X3" i="2"/>
  <c r="AM3" i="2" s="1"/>
  <c r="W3" i="2"/>
  <c r="AL3" i="2" s="1"/>
  <c r="V3" i="2"/>
  <c r="AK3" i="2" s="1"/>
  <c r="U3" i="2"/>
  <c r="AJ3" i="2" s="1"/>
  <c r="T3" i="2"/>
  <c r="AI3" i="2" s="1"/>
  <c r="S3" i="2"/>
  <c r="AH3" i="2" s="1"/>
  <c r="R3" i="2"/>
  <c r="Q3" i="2"/>
  <c r="AF3" i="2" s="1"/>
  <c r="P3" i="2"/>
  <c r="AE3" i="2" s="1"/>
  <c r="L7" i="2" l="1"/>
  <c r="M5" i="2" l="1"/>
  <c r="W5" i="2"/>
  <c r="AL5" i="2" s="1"/>
  <c r="V5" i="2"/>
  <c r="AK5" i="2" s="1"/>
  <c r="T5" i="2"/>
  <c r="AI5" i="2" s="1"/>
  <c r="S5" i="2"/>
  <c r="AH5" i="2" s="1"/>
  <c r="R5" i="2"/>
  <c r="AG5" i="2" s="1"/>
  <c r="Q5" i="2"/>
  <c r="AF5" i="2" s="1"/>
  <c r="L11" i="2"/>
  <c r="L10" i="2"/>
  <c r="L5" i="2"/>
  <c r="O6" i="2"/>
  <c r="T6" i="2" s="1"/>
  <c r="AI6" i="2" s="1"/>
  <c r="AB5" i="2"/>
  <c r="AQ5" i="2" s="1"/>
  <c r="AB6" i="2" l="1"/>
  <c r="AQ6" i="2" s="1"/>
  <c r="Q6" i="2"/>
  <c r="AF6" i="2" s="1"/>
  <c r="R6" i="2"/>
  <c r="AG6" i="2" s="1"/>
  <c r="S6" i="2"/>
  <c r="AH6" i="2" s="1"/>
  <c r="O7" i="2"/>
  <c r="V6" i="2"/>
  <c r="AK6" i="2" s="1"/>
  <c r="W6" i="2"/>
  <c r="AL6" i="2" s="1"/>
  <c r="S7" i="2" l="1"/>
  <c r="AH7" i="2" s="1"/>
  <c r="R7" i="2"/>
  <c r="AG7" i="2" s="1"/>
  <c r="T7" i="2"/>
  <c r="AI7" i="2" s="1"/>
  <c r="O8" i="2"/>
  <c r="W7" i="2"/>
  <c r="AL7" i="2" s="1"/>
  <c r="AB7" i="2"/>
  <c r="AQ7" i="2" s="1"/>
  <c r="V7" i="2"/>
  <c r="AK7" i="2" s="1"/>
  <c r="Q7" i="2"/>
  <c r="AF7" i="2" s="1"/>
  <c r="T8" i="2" l="1"/>
  <c r="AI8" i="2" s="1"/>
  <c r="S8" i="2"/>
  <c r="AH8" i="2" s="1"/>
  <c r="W8" i="2"/>
  <c r="AL8" i="2" s="1"/>
  <c r="R8" i="2"/>
  <c r="AG8" i="2" s="1"/>
  <c r="V8" i="2"/>
  <c r="AK8" i="2" s="1"/>
  <c r="Q8" i="2"/>
  <c r="AF8" i="2" s="1"/>
  <c r="AB8" i="2"/>
  <c r="AQ8" i="2" s="1"/>
  <c r="O9" i="2"/>
  <c r="T9" i="2" l="1"/>
  <c r="AI9" i="2" s="1"/>
  <c r="R9" i="2"/>
  <c r="AG9" i="2" s="1"/>
  <c r="S9" i="2"/>
  <c r="AH9" i="2" s="1"/>
  <c r="AB9" i="2"/>
  <c r="AQ9" i="2" s="1"/>
  <c r="Q9" i="2"/>
  <c r="AF9" i="2" s="1"/>
  <c r="V9" i="2"/>
  <c r="AK9" i="2" s="1"/>
  <c r="O10" i="2"/>
  <c r="AA10" i="2" s="1"/>
  <c r="AP10" i="2" s="1"/>
  <c r="W9" i="2"/>
  <c r="AL9" i="2" s="1"/>
  <c r="AA6" i="2"/>
  <c r="AP6" i="2" s="1"/>
  <c r="AA7" i="2"/>
  <c r="AP7" i="2" s="1"/>
  <c r="AA8" i="2"/>
  <c r="AP8" i="2" s="1"/>
  <c r="AA9" i="2"/>
  <c r="AP9" i="2" s="1"/>
  <c r="AA5" i="2"/>
  <c r="AP5" i="2" s="1"/>
  <c r="R10" i="2" l="1"/>
  <c r="AG10" i="2" s="1"/>
  <c r="S10" i="2"/>
  <c r="AH10" i="2" s="1"/>
  <c r="W10" i="2"/>
  <c r="AL10" i="2" s="1"/>
  <c r="V10" i="2"/>
  <c r="AK10" i="2" s="1"/>
  <c r="T10" i="2"/>
  <c r="AI10" i="2" s="1"/>
  <c r="Q10" i="2"/>
  <c r="AF10" i="2" s="1"/>
  <c r="AB10" i="2"/>
  <c r="AQ10" i="2" s="1"/>
  <c r="O11" i="2"/>
  <c r="S11" i="2" l="1"/>
  <c r="AH11" i="2" s="1"/>
  <c r="R11" i="2"/>
  <c r="AG11" i="2" s="1"/>
  <c r="T11" i="2"/>
  <c r="AI11" i="2" s="1"/>
  <c r="W11" i="2"/>
  <c r="AL11" i="2" s="1"/>
  <c r="V11" i="2"/>
  <c r="AK11" i="2" s="1"/>
  <c r="Q11" i="2"/>
  <c r="AF11" i="2" s="1"/>
  <c r="O12" i="2"/>
  <c r="AB11" i="2"/>
  <c r="AQ11" i="2" s="1"/>
  <c r="AA11" i="2"/>
  <c r="AP11" i="2" s="1"/>
  <c r="T12" i="2" l="1"/>
  <c r="AI12" i="2" s="1"/>
  <c r="S12" i="2"/>
  <c r="AH12" i="2" s="1"/>
  <c r="W12" i="2"/>
  <c r="AL12" i="2" s="1"/>
  <c r="R12" i="2"/>
  <c r="AG12" i="2" s="1"/>
  <c r="V12" i="2"/>
  <c r="AK12" i="2" s="1"/>
  <c r="Q12" i="2"/>
  <c r="AF12" i="2" s="1"/>
  <c r="AB12" i="2"/>
  <c r="AQ12" i="2" s="1"/>
  <c r="O13" i="2"/>
  <c r="AA12" i="2"/>
  <c r="AP12" i="2" s="1"/>
  <c r="T13" i="2" l="1"/>
  <c r="AI13" i="2" s="1"/>
  <c r="R13" i="2"/>
  <c r="AG13" i="2" s="1"/>
  <c r="Q13" i="2"/>
  <c r="AF13" i="2" s="1"/>
  <c r="S13" i="2"/>
  <c r="AH13" i="2" s="1"/>
  <c r="V13" i="2"/>
  <c r="AK13" i="2" s="1"/>
  <c r="W13" i="2"/>
  <c r="AL13" i="2" s="1"/>
  <c r="O14" i="2"/>
  <c r="AB13" i="2"/>
  <c r="AQ13" i="2" s="1"/>
  <c r="AA13" i="2"/>
  <c r="AP13" i="2" s="1"/>
  <c r="R14" i="2" l="1"/>
  <c r="AG14" i="2" s="1"/>
  <c r="S14" i="2"/>
  <c r="AH14" i="2" s="1"/>
  <c r="T14" i="2"/>
  <c r="AI14" i="2" s="1"/>
  <c r="W14" i="2"/>
  <c r="AL14" i="2" s="1"/>
  <c r="V14" i="2"/>
  <c r="AK14" i="2" s="1"/>
  <c r="Q14" i="2"/>
  <c r="AF14" i="2" s="1"/>
  <c r="AA14" i="2"/>
  <c r="AP14" i="2" s="1"/>
  <c r="O15" i="2"/>
  <c r="AB14" i="2"/>
  <c r="AQ14" i="2" s="1"/>
  <c r="S15" i="2" l="1"/>
  <c r="AH15" i="2" s="1"/>
  <c r="R15" i="2"/>
  <c r="AG15" i="2" s="1"/>
  <c r="T15" i="2"/>
  <c r="AI15" i="2" s="1"/>
  <c r="W15" i="2"/>
  <c r="AL15" i="2" s="1"/>
  <c r="V15" i="2"/>
  <c r="AK15" i="2" s="1"/>
  <c r="Q15" i="2"/>
  <c r="AF15" i="2" s="1"/>
  <c r="AB15" i="2"/>
  <c r="AQ15" i="2" s="1"/>
  <c r="AA15" i="2"/>
  <c r="AP15" i="2" s="1"/>
  <c r="O16" i="2"/>
  <c r="T16" i="2" l="1"/>
  <c r="AI16" i="2" s="1"/>
  <c r="V16" i="2"/>
  <c r="AK16" i="2" s="1"/>
  <c r="S16" i="2"/>
  <c r="AH16" i="2" s="1"/>
  <c r="W16" i="2"/>
  <c r="AL16" i="2" s="1"/>
  <c r="R16" i="2"/>
  <c r="AG16" i="2" s="1"/>
  <c r="Q16" i="2"/>
  <c r="AF16" i="2" s="1"/>
  <c r="AB16" i="2"/>
  <c r="AQ16" i="2" s="1"/>
  <c r="O17" i="2"/>
  <c r="AA16" i="2"/>
  <c r="AP16" i="2" s="1"/>
  <c r="Q17" i="2" l="1"/>
  <c r="AF17" i="2" s="1"/>
  <c r="T17" i="2"/>
  <c r="AI17" i="2" s="1"/>
  <c r="W17" i="2"/>
  <c r="AL17" i="2" s="1"/>
  <c r="R17" i="2"/>
  <c r="AG17" i="2" s="1"/>
  <c r="V17" i="2"/>
  <c r="AK17" i="2" s="1"/>
  <c r="S17" i="2"/>
  <c r="AH17" i="2" s="1"/>
  <c r="O18" i="2"/>
  <c r="AA17" i="2"/>
  <c r="AP17" i="2" s="1"/>
  <c r="AB17" i="2"/>
  <c r="AQ17" i="2" s="1"/>
  <c r="Q18" i="2" l="1"/>
  <c r="AF18" i="2" s="1"/>
  <c r="R18" i="2"/>
  <c r="AG18" i="2" s="1"/>
  <c r="V18" i="2"/>
  <c r="AK18" i="2" s="1"/>
  <c r="S18" i="2"/>
  <c r="AH18" i="2" s="1"/>
  <c r="W18" i="2"/>
  <c r="AL18" i="2" s="1"/>
  <c r="T18" i="2"/>
  <c r="AI18" i="2" s="1"/>
  <c r="O19" i="2"/>
  <c r="AB18" i="2"/>
  <c r="AQ18" i="2" s="1"/>
  <c r="AA18" i="2"/>
  <c r="AP18" i="2" s="1"/>
  <c r="Q19" i="2" l="1"/>
  <c r="AF19" i="2" s="1"/>
  <c r="S19" i="2"/>
  <c r="AH19" i="2" s="1"/>
  <c r="R19" i="2"/>
  <c r="AG19" i="2" s="1"/>
  <c r="W19" i="2"/>
  <c r="AL19" i="2" s="1"/>
  <c r="T19" i="2"/>
  <c r="AI19" i="2" s="1"/>
  <c r="V19" i="2"/>
  <c r="AK19" i="2" s="1"/>
  <c r="AB19" i="2"/>
  <c r="AQ19" i="2" s="1"/>
  <c r="O20" i="2"/>
  <c r="AA19" i="2"/>
  <c r="AP19" i="2" s="1"/>
  <c r="Q20" i="2" l="1"/>
  <c r="AF20" i="2" s="1"/>
  <c r="T20" i="2"/>
  <c r="AI20" i="2" s="1"/>
  <c r="V20" i="2"/>
  <c r="AK20" i="2" s="1"/>
  <c r="S20" i="2"/>
  <c r="AH20" i="2" s="1"/>
  <c r="W20" i="2"/>
  <c r="AL20" i="2" s="1"/>
  <c r="R20" i="2"/>
  <c r="AG20" i="2" s="1"/>
  <c r="O21" i="2"/>
  <c r="AB20" i="2"/>
  <c r="AQ20" i="2" s="1"/>
  <c r="AA20" i="2"/>
  <c r="AP20" i="2" s="1"/>
  <c r="Q21" i="2" l="1"/>
  <c r="AF21" i="2" s="1"/>
  <c r="T21" i="2"/>
  <c r="AI21" i="2" s="1"/>
  <c r="W21" i="2"/>
  <c r="AL21" i="2" s="1"/>
  <c r="R21" i="2"/>
  <c r="AG21" i="2" s="1"/>
  <c r="S21" i="2"/>
  <c r="AH21" i="2" s="1"/>
  <c r="V21" i="2"/>
  <c r="AK21" i="2" s="1"/>
  <c r="O22" i="2"/>
  <c r="AB21" i="2"/>
  <c r="AQ21" i="2" s="1"/>
  <c r="AA21" i="2"/>
  <c r="AP21" i="2" s="1"/>
  <c r="Q22" i="2" l="1"/>
  <c r="AF22" i="2" s="1"/>
  <c r="R22" i="2"/>
  <c r="AG22" i="2" s="1"/>
  <c r="V22" i="2"/>
  <c r="AK22" i="2" s="1"/>
  <c r="S22" i="2"/>
  <c r="AH22" i="2" s="1"/>
  <c r="W22" i="2"/>
  <c r="AL22" i="2" s="1"/>
  <c r="T22" i="2"/>
  <c r="AI22" i="2" s="1"/>
  <c r="O23" i="2"/>
  <c r="AB22" i="2"/>
  <c r="AQ22" i="2" s="1"/>
  <c r="AA22" i="2"/>
  <c r="AP22" i="2" s="1"/>
  <c r="Q23" i="2" l="1"/>
  <c r="AF23" i="2" s="1"/>
  <c r="S23" i="2"/>
  <c r="AH23" i="2" s="1"/>
  <c r="R23" i="2"/>
  <c r="AG23" i="2" s="1"/>
  <c r="W23" i="2"/>
  <c r="AL23" i="2" s="1"/>
  <c r="T23" i="2"/>
  <c r="AI23" i="2" s="1"/>
  <c r="V23" i="2"/>
  <c r="AK23" i="2" s="1"/>
  <c r="AB23" i="2"/>
  <c r="AQ23" i="2" s="1"/>
  <c r="O24" i="2"/>
  <c r="AA23" i="2"/>
  <c r="AP23" i="2" s="1"/>
  <c r="Q24" i="2" l="1"/>
  <c r="AF24" i="2" s="1"/>
  <c r="T24" i="2"/>
  <c r="AI24" i="2" s="1"/>
  <c r="V24" i="2"/>
  <c r="AK24" i="2" s="1"/>
  <c r="S24" i="2"/>
  <c r="AH24" i="2" s="1"/>
  <c r="W24" i="2"/>
  <c r="AL24" i="2" s="1"/>
  <c r="R24" i="2"/>
  <c r="AG24" i="2" s="1"/>
  <c r="AB24" i="2"/>
  <c r="AQ24" i="2" s="1"/>
  <c r="AA24" i="2"/>
  <c r="AP24" i="2" s="1"/>
  <c r="O25" i="2"/>
  <c r="Q25" i="2" l="1"/>
  <c r="AF25" i="2" s="1"/>
  <c r="T25" i="2"/>
  <c r="AI25" i="2" s="1"/>
  <c r="W25" i="2"/>
  <c r="AL25" i="2" s="1"/>
  <c r="R25" i="2"/>
  <c r="AG25" i="2" s="1"/>
  <c r="S25" i="2"/>
  <c r="AH25" i="2" s="1"/>
  <c r="V25" i="2"/>
  <c r="AK25" i="2" s="1"/>
  <c r="AB25" i="2"/>
  <c r="AQ25" i="2" s="1"/>
  <c r="O26" i="2"/>
  <c r="AA25" i="2"/>
  <c r="AP25" i="2" s="1"/>
  <c r="Q26" i="2" l="1"/>
  <c r="AF26" i="2" s="1"/>
  <c r="R26" i="2"/>
  <c r="AG26" i="2" s="1"/>
  <c r="V26" i="2"/>
  <c r="AK26" i="2" s="1"/>
  <c r="S26" i="2"/>
  <c r="AH26" i="2" s="1"/>
  <c r="W26" i="2"/>
  <c r="AL26" i="2" s="1"/>
  <c r="T26" i="2"/>
  <c r="AI26" i="2" s="1"/>
  <c r="O27" i="2"/>
  <c r="AB26" i="2"/>
  <c r="AQ26" i="2" s="1"/>
  <c r="AA26" i="2"/>
  <c r="AP26" i="2" s="1"/>
  <c r="Q27" i="2" l="1"/>
  <c r="AF27" i="2" s="1"/>
  <c r="S27" i="2"/>
  <c r="AH27" i="2" s="1"/>
  <c r="R27" i="2"/>
  <c r="AG27" i="2" s="1"/>
  <c r="W27" i="2"/>
  <c r="AL27" i="2" s="1"/>
  <c r="T27" i="2"/>
  <c r="AI27" i="2" s="1"/>
  <c r="V27" i="2"/>
  <c r="AK27" i="2" s="1"/>
  <c r="AB27" i="2"/>
  <c r="AQ27" i="2" s="1"/>
  <c r="O28" i="2"/>
  <c r="AA27" i="2"/>
  <c r="AP27" i="2" s="1"/>
  <c r="Q28" i="2" l="1"/>
  <c r="AF28" i="2" s="1"/>
  <c r="T28" i="2"/>
  <c r="AI28" i="2" s="1"/>
  <c r="V28" i="2"/>
  <c r="AK28" i="2" s="1"/>
  <c r="S28" i="2"/>
  <c r="AH28" i="2" s="1"/>
  <c r="W28" i="2"/>
  <c r="AL28" i="2" s="1"/>
  <c r="R28" i="2"/>
  <c r="AG28" i="2" s="1"/>
  <c r="O29" i="2"/>
  <c r="AB28" i="2"/>
  <c r="AQ28" i="2" s="1"/>
  <c r="AA28" i="2"/>
  <c r="AP28" i="2" s="1"/>
  <c r="Q29" i="2" l="1"/>
  <c r="AF29" i="2" s="1"/>
  <c r="T29" i="2"/>
  <c r="AI29" i="2" s="1"/>
  <c r="W29" i="2"/>
  <c r="AL29" i="2" s="1"/>
  <c r="R29" i="2"/>
  <c r="AG29" i="2" s="1"/>
  <c r="S29" i="2"/>
  <c r="AH29" i="2" s="1"/>
  <c r="V29" i="2"/>
  <c r="AK29" i="2" s="1"/>
  <c r="AB29" i="2"/>
  <c r="AQ29" i="2" s="1"/>
  <c r="O30" i="2"/>
  <c r="AA29" i="2"/>
  <c r="AP29" i="2" s="1"/>
  <c r="Q30" i="2" l="1"/>
  <c r="AF30" i="2" s="1"/>
  <c r="R30" i="2"/>
  <c r="AG30" i="2" s="1"/>
  <c r="V30" i="2"/>
  <c r="AK30" i="2" s="1"/>
  <c r="S30" i="2"/>
  <c r="AH30" i="2" s="1"/>
  <c r="W30" i="2"/>
  <c r="AL30" i="2" s="1"/>
  <c r="T30" i="2"/>
  <c r="AI30" i="2" s="1"/>
  <c r="AB30" i="2"/>
  <c r="AQ30" i="2" s="1"/>
  <c r="AA30" i="2"/>
  <c r="AP30" i="2" s="1"/>
  <c r="O31" i="2"/>
  <c r="Q31" i="2" l="1"/>
  <c r="AF31" i="2" s="1"/>
  <c r="S31" i="2"/>
  <c r="AH31" i="2" s="1"/>
  <c r="R31" i="2"/>
  <c r="AG31" i="2" s="1"/>
  <c r="W31" i="2"/>
  <c r="AL31" i="2" s="1"/>
  <c r="T31" i="2"/>
  <c r="AI31" i="2" s="1"/>
  <c r="V31" i="2"/>
  <c r="AK31" i="2" s="1"/>
  <c r="O32" i="2"/>
  <c r="AB31" i="2"/>
  <c r="AQ31" i="2" s="1"/>
  <c r="AA31" i="2"/>
  <c r="AP31" i="2" s="1"/>
  <c r="Q32" i="2" l="1"/>
  <c r="AF32" i="2" s="1"/>
  <c r="T32" i="2"/>
  <c r="AI32" i="2" s="1"/>
  <c r="V32" i="2"/>
  <c r="AK32" i="2" s="1"/>
  <c r="S32" i="2"/>
  <c r="AH32" i="2" s="1"/>
  <c r="W32" i="2"/>
  <c r="AL32" i="2" s="1"/>
  <c r="R32" i="2"/>
  <c r="AG32" i="2" s="1"/>
  <c r="AB32" i="2"/>
  <c r="AQ32" i="2" s="1"/>
  <c r="AA32" i="2"/>
  <c r="AP32" i="2" s="1"/>
  <c r="O33" i="2"/>
  <c r="Q33" i="2" l="1"/>
  <c r="AF33" i="2" s="1"/>
  <c r="T33" i="2"/>
  <c r="AI33" i="2" s="1"/>
  <c r="W33" i="2"/>
  <c r="AL33" i="2" s="1"/>
  <c r="R33" i="2"/>
  <c r="AG33" i="2" s="1"/>
  <c r="S33" i="2"/>
  <c r="AH33" i="2" s="1"/>
  <c r="V33" i="2"/>
  <c r="AK33" i="2" s="1"/>
  <c r="O34" i="2"/>
  <c r="AB33" i="2"/>
  <c r="AQ33" i="2" s="1"/>
  <c r="AA33" i="2"/>
  <c r="AP33" i="2" s="1"/>
  <c r="Q34" i="2" l="1"/>
  <c r="AF34" i="2" s="1"/>
  <c r="R34" i="2"/>
  <c r="AG34" i="2" s="1"/>
  <c r="V34" i="2"/>
  <c r="AK34" i="2" s="1"/>
  <c r="S34" i="2"/>
  <c r="AH34" i="2" s="1"/>
  <c r="W34" i="2"/>
  <c r="AL34" i="2" s="1"/>
  <c r="T34" i="2"/>
  <c r="AI34" i="2" s="1"/>
  <c r="O35" i="2"/>
  <c r="AB34" i="2"/>
  <c r="AQ34" i="2" s="1"/>
  <c r="AA34" i="2"/>
  <c r="AP34" i="2" s="1"/>
  <c r="Q35" i="2" l="1"/>
  <c r="AF35" i="2" s="1"/>
  <c r="S35" i="2"/>
  <c r="AH35" i="2" s="1"/>
  <c r="R35" i="2"/>
  <c r="AG35" i="2" s="1"/>
  <c r="W35" i="2"/>
  <c r="AL35" i="2" s="1"/>
  <c r="T35" i="2"/>
  <c r="AI35" i="2" s="1"/>
  <c r="V35" i="2"/>
  <c r="AK35" i="2" s="1"/>
  <c r="AB35" i="2"/>
  <c r="AQ35" i="2" s="1"/>
  <c r="AA35" i="2"/>
  <c r="AP35" i="2" s="1"/>
  <c r="O36" i="2"/>
  <c r="Q36" i="2" l="1"/>
  <c r="AF36" i="2" s="1"/>
  <c r="T36" i="2"/>
  <c r="AI36" i="2" s="1"/>
  <c r="V36" i="2"/>
  <c r="AK36" i="2" s="1"/>
  <c r="S36" i="2"/>
  <c r="AH36" i="2" s="1"/>
  <c r="W36" i="2"/>
  <c r="AL36" i="2" s="1"/>
  <c r="R36" i="2"/>
  <c r="AG36" i="2" s="1"/>
  <c r="AB36" i="2"/>
  <c r="AQ36" i="2" s="1"/>
  <c r="O37" i="2"/>
  <c r="AA36" i="2"/>
  <c r="AP36" i="2" s="1"/>
  <c r="Q37" i="2" l="1"/>
  <c r="AF37" i="2" s="1"/>
  <c r="T37" i="2"/>
  <c r="AI37" i="2" s="1"/>
  <c r="W37" i="2"/>
  <c r="AL37" i="2" s="1"/>
  <c r="R37" i="2"/>
  <c r="AG37" i="2" s="1"/>
  <c r="S37" i="2"/>
  <c r="AH37" i="2" s="1"/>
  <c r="V37" i="2"/>
  <c r="AK37" i="2" s="1"/>
  <c r="AB37" i="2"/>
  <c r="AQ37" i="2" s="1"/>
  <c r="AA37" i="2"/>
  <c r="AP37" i="2" s="1"/>
  <c r="O38" i="2"/>
  <c r="Q38" i="2" l="1"/>
  <c r="AF38" i="2" s="1"/>
  <c r="R38" i="2"/>
  <c r="AG38" i="2" s="1"/>
  <c r="V38" i="2"/>
  <c r="AK38" i="2" s="1"/>
  <c r="S38" i="2"/>
  <c r="AH38" i="2" s="1"/>
  <c r="W38" i="2"/>
  <c r="AL38" i="2" s="1"/>
  <c r="T38" i="2"/>
  <c r="AI38" i="2" s="1"/>
  <c r="AB38" i="2"/>
  <c r="AQ38" i="2" s="1"/>
  <c r="AA38" i="2"/>
  <c r="AP38" i="2" s="1"/>
  <c r="O39" i="2"/>
  <c r="Q39" i="2" l="1"/>
  <c r="AF39" i="2" s="1"/>
  <c r="S39" i="2"/>
  <c r="AH39" i="2" s="1"/>
  <c r="R39" i="2"/>
  <c r="AG39" i="2" s="1"/>
  <c r="W39" i="2"/>
  <c r="AL39" i="2" s="1"/>
  <c r="T39" i="2"/>
  <c r="AI39" i="2" s="1"/>
  <c r="V39" i="2"/>
  <c r="AK39" i="2" s="1"/>
  <c r="O40" i="2"/>
  <c r="AB39" i="2"/>
  <c r="AQ39" i="2" s="1"/>
  <c r="AA39" i="2"/>
  <c r="AP39" i="2" s="1"/>
  <c r="Q40" i="2" l="1"/>
  <c r="AF40" i="2" s="1"/>
  <c r="T40" i="2"/>
  <c r="AI40" i="2" s="1"/>
  <c r="V40" i="2"/>
  <c r="AK40" i="2" s="1"/>
  <c r="S40" i="2"/>
  <c r="AH40" i="2" s="1"/>
  <c r="W40" i="2"/>
  <c r="AL40" i="2" s="1"/>
  <c r="R40" i="2"/>
  <c r="AG40" i="2" s="1"/>
  <c r="O41" i="2"/>
  <c r="AB40" i="2"/>
  <c r="AQ40" i="2" s="1"/>
  <c r="AA40" i="2"/>
  <c r="AP40" i="2" s="1"/>
  <c r="Q41" i="2" l="1"/>
  <c r="AF41" i="2" s="1"/>
  <c r="T41" i="2"/>
  <c r="AI41" i="2" s="1"/>
  <c r="W41" i="2"/>
  <c r="AL41" i="2" s="1"/>
  <c r="R41" i="2"/>
  <c r="AG41" i="2" s="1"/>
  <c r="S41" i="2"/>
  <c r="AH41" i="2" s="1"/>
  <c r="V41" i="2"/>
  <c r="AK41" i="2" s="1"/>
  <c r="AB41" i="2"/>
  <c r="AQ41" i="2" s="1"/>
  <c r="O42" i="2"/>
  <c r="AA41" i="2"/>
  <c r="AP41" i="2" s="1"/>
  <c r="Q42" i="2" l="1"/>
  <c r="AF42" i="2" s="1"/>
  <c r="R42" i="2"/>
  <c r="AG42" i="2" s="1"/>
  <c r="V42" i="2"/>
  <c r="AK42" i="2" s="1"/>
  <c r="S42" i="2"/>
  <c r="AH42" i="2" s="1"/>
  <c r="W42" i="2"/>
  <c r="AL42" i="2" s="1"/>
  <c r="T42" i="2"/>
  <c r="AI42" i="2" s="1"/>
  <c r="O43" i="2"/>
  <c r="AB42" i="2"/>
  <c r="AQ42" i="2" s="1"/>
  <c r="AA42" i="2"/>
  <c r="AP42" i="2" s="1"/>
  <c r="Q43" i="2" l="1"/>
  <c r="AF43" i="2" s="1"/>
  <c r="S43" i="2"/>
  <c r="AH43" i="2" s="1"/>
  <c r="R43" i="2"/>
  <c r="AG43" i="2" s="1"/>
  <c r="W43" i="2"/>
  <c r="AL43" i="2" s="1"/>
  <c r="T43" i="2"/>
  <c r="AI43" i="2" s="1"/>
  <c r="V43" i="2"/>
  <c r="AK43" i="2" s="1"/>
  <c r="O44" i="2"/>
  <c r="AB43" i="2"/>
  <c r="AQ43" i="2" s="1"/>
  <c r="AA43" i="2"/>
  <c r="AP43" i="2" s="1"/>
  <c r="Q44" i="2" l="1"/>
  <c r="AF44" i="2" s="1"/>
  <c r="T44" i="2"/>
  <c r="AI44" i="2" s="1"/>
  <c r="V44" i="2"/>
  <c r="AK44" i="2" s="1"/>
  <c r="S44" i="2"/>
  <c r="AH44" i="2" s="1"/>
  <c r="W44" i="2"/>
  <c r="AL44" i="2" s="1"/>
  <c r="R44" i="2"/>
  <c r="AG44" i="2" s="1"/>
  <c r="AB44" i="2"/>
  <c r="AQ44" i="2" s="1"/>
  <c r="AA44" i="2"/>
  <c r="AP44" i="2" s="1"/>
  <c r="O45" i="2"/>
  <c r="Q45" i="2" l="1"/>
  <c r="AF45" i="2" s="1"/>
  <c r="T45" i="2"/>
  <c r="AI45" i="2" s="1"/>
  <c r="W45" i="2"/>
  <c r="AL45" i="2" s="1"/>
  <c r="R45" i="2"/>
  <c r="AG45" i="2" s="1"/>
  <c r="S45" i="2"/>
  <c r="AH45" i="2" s="1"/>
  <c r="V45" i="2"/>
  <c r="AK45" i="2" s="1"/>
  <c r="O46" i="2"/>
  <c r="AB45" i="2"/>
  <c r="AQ45" i="2" s="1"/>
  <c r="AA45" i="2"/>
  <c r="AP45" i="2" s="1"/>
  <c r="Q46" i="2" l="1"/>
  <c r="AF46" i="2" s="1"/>
  <c r="R46" i="2"/>
  <c r="AG46" i="2" s="1"/>
  <c r="V46" i="2"/>
  <c r="AK46" i="2" s="1"/>
  <c r="S46" i="2"/>
  <c r="AH46" i="2" s="1"/>
  <c r="W46" i="2"/>
  <c r="AL46" i="2" s="1"/>
  <c r="T46" i="2"/>
  <c r="AI46" i="2" s="1"/>
  <c r="O47" i="2"/>
  <c r="AB46" i="2"/>
  <c r="AQ46" i="2" s="1"/>
  <c r="AA46" i="2"/>
  <c r="AP46" i="2" s="1"/>
  <c r="Z27" i="2"/>
  <c r="AO27" i="2" s="1"/>
  <c r="Z47" i="2"/>
  <c r="AO47" i="2" s="1"/>
  <c r="Z46" i="2"/>
  <c r="AO46" i="2" s="1"/>
  <c r="Z45" i="2"/>
  <c r="AO45" i="2" s="1"/>
  <c r="Z44" i="2"/>
  <c r="AO44" i="2" s="1"/>
  <c r="Z43" i="2"/>
  <c r="AO43" i="2" s="1"/>
  <c r="Z42" i="2"/>
  <c r="AO42" i="2" s="1"/>
  <c r="Z41" i="2"/>
  <c r="AO41" i="2" s="1"/>
  <c r="Z40" i="2"/>
  <c r="AO40" i="2" s="1"/>
  <c r="Z39" i="2"/>
  <c r="AO39" i="2" s="1"/>
  <c r="Z38" i="2"/>
  <c r="AO38" i="2" s="1"/>
  <c r="Z37" i="2"/>
  <c r="AO37" i="2" s="1"/>
  <c r="Z36" i="2"/>
  <c r="AO36" i="2" s="1"/>
  <c r="Z35" i="2"/>
  <c r="AO35" i="2" s="1"/>
  <c r="Z34" i="2"/>
  <c r="AO34" i="2" s="1"/>
  <c r="Z33" i="2"/>
  <c r="AO33" i="2" s="1"/>
  <c r="Z32" i="2"/>
  <c r="AO32" i="2" s="1"/>
  <c r="Z31" i="2"/>
  <c r="AO31" i="2" s="1"/>
  <c r="Z30" i="2"/>
  <c r="AO30" i="2" s="1"/>
  <c r="Z29" i="2"/>
  <c r="AO29" i="2" s="1"/>
  <c r="Z28" i="2"/>
  <c r="AO28" i="2" s="1"/>
  <c r="Z26" i="2"/>
  <c r="AO26" i="2" s="1"/>
  <c r="Z25" i="2"/>
  <c r="AO25" i="2" s="1"/>
  <c r="Z24" i="2"/>
  <c r="AO24" i="2" s="1"/>
  <c r="Z23" i="2"/>
  <c r="AO23" i="2" s="1"/>
  <c r="Z22" i="2"/>
  <c r="AO22" i="2" s="1"/>
  <c r="Z21" i="2"/>
  <c r="AO21" i="2" s="1"/>
  <c r="Z20" i="2"/>
  <c r="AO20" i="2" s="1"/>
  <c r="Z19" i="2"/>
  <c r="AO19" i="2" s="1"/>
  <c r="Z18" i="2"/>
  <c r="AO18" i="2" s="1"/>
  <c r="Z17" i="2"/>
  <c r="AO17" i="2" s="1"/>
  <c r="Z16" i="2"/>
  <c r="AO16" i="2" s="1"/>
  <c r="Z15" i="2"/>
  <c r="AO15" i="2" s="1"/>
  <c r="Z14" i="2"/>
  <c r="AO14" i="2" s="1"/>
  <c r="Z13" i="2"/>
  <c r="AO13" i="2" s="1"/>
  <c r="Z12" i="2"/>
  <c r="AO12" i="2" s="1"/>
  <c r="Z11" i="2"/>
  <c r="AO11" i="2" s="1"/>
  <c r="Z10" i="2"/>
  <c r="AO10" i="2" s="1"/>
  <c r="Z9" i="2"/>
  <c r="AO9" i="2" s="1"/>
  <c r="Z8" i="2"/>
  <c r="AO8" i="2" s="1"/>
  <c r="Z7" i="2"/>
  <c r="AO7" i="2" s="1"/>
  <c r="Z6" i="2"/>
  <c r="AO6" i="2" s="1"/>
  <c r="Z5" i="2"/>
  <c r="AO5" i="2" s="1"/>
  <c r="Q47" i="2" l="1"/>
  <c r="AF47" i="2" s="1"/>
  <c r="S47" i="2"/>
  <c r="AH47" i="2" s="1"/>
  <c r="R47" i="2"/>
  <c r="AG47" i="2" s="1"/>
  <c r="W47" i="2"/>
  <c r="AL47" i="2" s="1"/>
  <c r="T47" i="2"/>
  <c r="AI47" i="2" s="1"/>
  <c r="V47" i="2"/>
  <c r="AK47" i="2" s="1"/>
  <c r="AB47" i="2"/>
  <c r="AQ47" i="2" s="1"/>
  <c r="AA47" i="2"/>
  <c r="AP47" i="2" s="1"/>
  <c r="O48" i="2"/>
  <c r="Q48" i="2" l="1"/>
  <c r="AF48" i="2" s="1"/>
  <c r="T48" i="2"/>
  <c r="AI48" i="2" s="1"/>
  <c r="V48" i="2"/>
  <c r="AK48" i="2" s="1"/>
  <c r="S48" i="2"/>
  <c r="AH48" i="2" s="1"/>
  <c r="W48" i="2"/>
  <c r="AL48" i="2" s="1"/>
  <c r="R48" i="2"/>
  <c r="AG48" i="2" s="1"/>
  <c r="AB48" i="2"/>
  <c r="AQ48" i="2" s="1"/>
  <c r="O49" i="2"/>
  <c r="AA48" i="2"/>
  <c r="AP48" i="2" s="1"/>
  <c r="Z48" i="2"/>
  <c r="AO48" i="2" s="1"/>
  <c r="Q49" i="2" l="1"/>
  <c r="AF49" i="2" s="1"/>
  <c r="T49" i="2"/>
  <c r="AI49" i="2" s="1"/>
  <c r="W49" i="2"/>
  <c r="AL49" i="2" s="1"/>
  <c r="R49" i="2"/>
  <c r="AG49" i="2" s="1"/>
  <c r="S49" i="2"/>
  <c r="AH49" i="2" s="1"/>
  <c r="V49" i="2"/>
  <c r="AK49" i="2" s="1"/>
  <c r="AB49" i="2"/>
  <c r="AQ49" i="2" s="1"/>
  <c r="O50" i="2"/>
  <c r="AA49" i="2"/>
  <c r="AP49" i="2" s="1"/>
  <c r="Z49" i="2"/>
  <c r="AO49" i="2" s="1"/>
  <c r="Q50" i="2" l="1"/>
  <c r="AF50" i="2" s="1"/>
  <c r="R50" i="2"/>
  <c r="AG50" i="2" s="1"/>
  <c r="V50" i="2"/>
  <c r="AK50" i="2" s="1"/>
  <c r="S50" i="2"/>
  <c r="AH50" i="2" s="1"/>
  <c r="W50" i="2"/>
  <c r="AL50" i="2" s="1"/>
  <c r="T50" i="2"/>
  <c r="AI50" i="2" s="1"/>
  <c r="Z50" i="2"/>
  <c r="AO50" i="2" s="1"/>
  <c r="O51" i="2"/>
  <c r="AB50" i="2"/>
  <c r="AQ50" i="2" s="1"/>
  <c r="AA50" i="2"/>
  <c r="AP50" i="2" s="1"/>
  <c r="Q51" i="2" l="1"/>
  <c r="AF51" i="2" s="1"/>
  <c r="S51" i="2"/>
  <c r="AH51" i="2" s="1"/>
  <c r="R51" i="2"/>
  <c r="AG51" i="2" s="1"/>
  <c r="W51" i="2"/>
  <c r="AL51" i="2" s="1"/>
  <c r="T51" i="2"/>
  <c r="AI51" i="2" s="1"/>
  <c r="V51" i="2"/>
  <c r="AK51" i="2" s="1"/>
  <c r="Z51" i="2"/>
  <c r="AO51" i="2" s="1"/>
  <c r="AB51" i="2"/>
  <c r="AQ51" i="2" s="1"/>
  <c r="O52" i="2"/>
  <c r="AA51" i="2"/>
  <c r="AP51" i="2" s="1"/>
  <c r="Q52" i="2" l="1"/>
  <c r="AF52" i="2" s="1"/>
  <c r="T52" i="2"/>
  <c r="AI52" i="2" s="1"/>
  <c r="V52" i="2"/>
  <c r="AK52" i="2" s="1"/>
  <c r="S52" i="2"/>
  <c r="AH52" i="2" s="1"/>
  <c r="W52" i="2"/>
  <c r="AL52" i="2" s="1"/>
  <c r="R52" i="2"/>
  <c r="AG52" i="2" s="1"/>
  <c r="AB52" i="2"/>
  <c r="AQ52" i="2" s="1"/>
  <c r="AA52" i="2"/>
  <c r="AP52" i="2" s="1"/>
  <c r="Z52" i="2"/>
  <c r="AO52" i="2" s="1"/>
  <c r="O53" i="2"/>
  <c r="Q53" i="2" l="1"/>
  <c r="AF53" i="2" s="1"/>
  <c r="T53" i="2"/>
  <c r="AI53" i="2" s="1"/>
  <c r="W53" i="2"/>
  <c r="AL53" i="2" s="1"/>
  <c r="R53" i="2"/>
  <c r="AG53" i="2" s="1"/>
  <c r="S53" i="2"/>
  <c r="AH53" i="2" s="1"/>
  <c r="V53" i="2"/>
  <c r="AK53" i="2" s="1"/>
  <c r="AA53" i="2"/>
  <c r="AP53" i="2" s="1"/>
  <c r="Z53" i="2"/>
  <c r="AO53" i="2" s="1"/>
  <c r="O54" i="2"/>
  <c r="AB53" i="2"/>
  <c r="AQ53" i="2" s="1"/>
  <c r="Q54" i="2" l="1"/>
  <c r="AF54" i="2" s="1"/>
  <c r="R54" i="2"/>
  <c r="AG54" i="2" s="1"/>
  <c r="V54" i="2"/>
  <c r="AK54" i="2" s="1"/>
  <c r="S54" i="2"/>
  <c r="AH54" i="2" s="1"/>
  <c r="W54" i="2"/>
  <c r="AL54" i="2" s="1"/>
  <c r="T54" i="2"/>
  <c r="AI54" i="2" s="1"/>
  <c r="AA54" i="2"/>
  <c r="AP54" i="2" s="1"/>
  <c r="O55" i="2"/>
  <c r="AB54" i="2"/>
  <c r="AQ54" i="2" s="1"/>
  <c r="Z54" i="2"/>
  <c r="AO54" i="2" s="1"/>
  <c r="Q55" i="2" l="1"/>
  <c r="AF55" i="2" s="1"/>
  <c r="S55" i="2"/>
  <c r="AH55" i="2" s="1"/>
  <c r="R55" i="2"/>
  <c r="AG55" i="2" s="1"/>
  <c r="W55" i="2"/>
  <c r="AL55" i="2" s="1"/>
  <c r="T55" i="2"/>
  <c r="AI55" i="2" s="1"/>
  <c r="V55" i="2"/>
  <c r="AK55" i="2" s="1"/>
  <c r="O56" i="2"/>
  <c r="Z55" i="2"/>
  <c r="AO55" i="2" s="1"/>
  <c r="AB55" i="2"/>
  <c r="AQ55" i="2" s="1"/>
  <c r="AA55" i="2"/>
  <c r="AP55" i="2" s="1"/>
  <c r="Q56" i="2" l="1"/>
  <c r="AF56" i="2" s="1"/>
  <c r="T56" i="2"/>
  <c r="AI56" i="2" s="1"/>
  <c r="V56" i="2"/>
  <c r="AK56" i="2" s="1"/>
  <c r="S56" i="2"/>
  <c r="AH56" i="2" s="1"/>
  <c r="W56" i="2"/>
  <c r="AL56" i="2" s="1"/>
  <c r="R56" i="2"/>
  <c r="AG56" i="2" s="1"/>
  <c r="AA56" i="2"/>
  <c r="AP56" i="2" s="1"/>
  <c r="O57" i="2"/>
  <c r="AB56" i="2"/>
  <c r="AQ56" i="2" s="1"/>
  <c r="Z56" i="2"/>
  <c r="AO56" i="2" s="1"/>
  <c r="Q57" i="2" l="1"/>
  <c r="AF57" i="2" s="1"/>
  <c r="T57" i="2"/>
  <c r="AI57" i="2" s="1"/>
  <c r="W57" i="2"/>
  <c r="AL57" i="2" s="1"/>
  <c r="R57" i="2"/>
  <c r="AG57" i="2" s="1"/>
  <c r="S57" i="2"/>
  <c r="AH57" i="2" s="1"/>
  <c r="V57" i="2"/>
  <c r="AK57" i="2" s="1"/>
  <c r="AA57" i="2"/>
  <c r="AP57" i="2" s="1"/>
  <c r="Z57" i="2"/>
  <c r="AO57" i="2" s="1"/>
  <c r="AB57" i="2"/>
  <c r="AQ57" i="2" s="1"/>
  <c r="O58" i="2"/>
  <c r="Q58" i="2" l="1"/>
  <c r="AF58" i="2" s="1"/>
  <c r="R58" i="2"/>
  <c r="AG58" i="2" s="1"/>
  <c r="V58" i="2"/>
  <c r="AK58" i="2" s="1"/>
  <c r="S58" i="2"/>
  <c r="AH58" i="2" s="1"/>
  <c r="W58" i="2"/>
  <c r="AL58" i="2" s="1"/>
  <c r="T58" i="2"/>
  <c r="AI58" i="2" s="1"/>
  <c r="AA58" i="2"/>
  <c r="AP58" i="2" s="1"/>
  <c r="O59" i="2"/>
  <c r="Z58" i="2"/>
  <c r="AO58" i="2" s="1"/>
  <c r="AB58" i="2"/>
  <c r="AQ58" i="2" s="1"/>
  <c r="Q59" i="2" l="1"/>
  <c r="AF59" i="2" s="1"/>
  <c r="S59" i="2"/>
  <c r="AH59" i="2" s="1"/>
  <c r="R59" i="2"/>
  <c r="AG59" i="2" s="1"/>
  <c r="W59" i="2"/>
  <c r="AL59" i="2" s="1"/>
  <c r="T59" i="2"/>
  <c r="AI59" i="2" s="1"/>
  <c r="V59" i="2"/>
  <c r="AK59" i="2" s="1"/>
  <c r="O60" i="2"/>
  <c r="AB59" i="2"/>
  <c r="AQ59" i="2" s="1"/>
  <c r="AA59" i="2"/>
  <c r="AP59" i="2" s="1"/>
  <c r="Z59" i="2"/>
  <c r="AO59" i="2" s="1"/>
  <c r="Q60" i="2" l="1"/>
  <c r="AF60" i="2" s="1"/>
  <c r="T60" i="2"/>
  <c r="AI60" i="2" s="1"/>
  <c r="V60" i="2"/>
  <c r="AK60" i="2" s="1"/>
  <c r="S60" i="2"/>
  <c r="AH60" i="2" s="1"/>
  <c r="W60" i="2"/>
  <c r="AL60" i="2" s="1"/>
  <c r="R60" i="2"/>
  <c r="AG60" i="2" s="1"/>
  <c r="O61" i="2"/>
  <c r="AA60" i="2"/>
  <c r="AP60" i="2" s="1"/>
  <c r="Z60" i="2"/>
  <c r="AO60" i="2" s="1"/>
  <c r="AB60" i="2"/>
  <c r="AQ60" i="2" s="1"/>
  <c r="Q61" i="2" l="1"/>
  <c r="AF61" i="2" s="1"/>
  <c r="T61" i="2"/>
  <c r="AI61" i="2" s="1"/>
  <c r="W61" i="2"/>
  <c r="AL61" i="2" s="1"/>
  <c r="R61" i="2"/>
  <c r="AG61" i="2" s="1"/>
  <c r="S61" i="2"/>
  <c r="AH61" i="2" s="1"/>
  <c r="V61" i="2"/>
  <c r="AK61" i="2" s="1"/>
  <c r="Z61" i="2"/>
  <c r="AO61" i="2" s="1"/>
  <c r="O62" i="2"/>
  <c r="AB61" i="2"/>
  <c r="AQ61" i="2" s="1"/>
  <c r="AA61" i="2"/>
  <c r="AP61" i="2" s="1"/>
  <c r="Q62" i="2" l="1"/>
  <c r="AF62" i="2" s="1"/>
  <c r="R62" i="2"/>
  <c r="AG62" i="2" s="1"/>
  <c r="V62" i="2"/>
  <c r="AK62" i="2" s="1"/>
  <c r="S62" i="2"/>
  <c r="AH62" i="2" s="1"/>
  <c r="W62" i="2"/>
  <c r="AL62" i="2" s="1"/>
  <c r="T62" i="2"/>
  <c r="AI62" i="2" s="1"/>
  <c r="Z62" i="2"/>
  <c r="AO62" i="2" s="1"/>
  <c r="O63" i="2"/>
  <c r="AA62" i="2"/>
  <c r="AP62" i="2" s="1"/>
  <c r="AB62" i="2"/>
  <c r="AQ62" i="2" s="1"/>
  <c r="Q63" i="2" l="1"/>
  <c r="AF63" i="2" s="1"/>
  <c r="S63" i="2"/>
  <c r="AH63" i="2" s="1"/>
  <c r="R63" i="2"/>
  <c r="AG63" i="2" s="1"/>
  <c r="W63" i="2"/>
  <c r="AL63" i="2" s="1"/>
  <c r="T63" i="2"/>
  <c r="AI63" i="2" s="1"/>
  <c r="V63" i="2"/>
  <c r="AK63" i="2" s="1"/>
  <c r="AA63" i="2"/>
  <c r="AP63" i="2" s="1"/>
  <c r="O64" i="2"/>
  <c r="AB63" i="2"/>
  <c r="AQ63" i="2" s="1"/>
  <c r="Z63" i="2"/>
  <c r="AO63" i="2" s="1"/>
  <c r="Q64" i="2" l="1"/>
  <c r="AF64" i="2" s="1"/>
  <c r="T64" i="2"/>
  <c r="AI64" i="2" s="1"/>
  <c r="V64" i="2"/>
  <c r="AK64" i="2" s="1"/>
  <c r="S64" i="2"/>
  <c r="AH64" i="2" s="1"/>
  <c r="W64" i="2"/>
  <c r="AL64" i="2" s="1"/>
  <c r="R64" i="2"/>
  <c r="AG64" i="2" s="1"/>
  <c r="O65" i="2"/>
  <c r="AB64" i="2"/>
  <c r="AQ64" i="2" s="1"/>
  <c r="AA64" i="2"/>
  <c r="AP64" i="2" s="1"/>
  <c r="Z64" i="2"/>
  <c r="AO64" i="2" s="1"/>
  <c r="Q65" i="2" l="1"/>
  <c r="AF65" i="2" s="1"/>
  <c r="T65" i="2"/>
  <c r="AI65" i="2" s="1"/>
  <c r="W65" i="2"/>
  <c r="AL65" i="2" s="1"/>
  <c r="R65" i="2"/>
  <c r="AG65" i="2" s="1"/>
  <c r="S65" i="2"/>
  <c r="AH65" i="2" s="1"/>
  <c r="V65" i="2"/>
  <c r="AK65" i="2" s="1"/>
  <c r="AB65" i="2"/>
  <c r="AQ65" i="2" s="1"/>
  <c r="O66" i="2"/>
  <c r="AA65" i="2"/>
  <c r="AP65" i="2" s="1"/>
  <c r="Z65" i="2"/>
  <c r="AO65" i="2" s="1"/>
  <c r="Q66" i="2" l="1"/>
  <c r="AF66" i="2" s="1"/>
  <c r="R66" i="2"/>
  <c r="AG66" i="2" s="1"/>
  <c r="V66" i="2"/>
  <c r="AK66" i="2" s="1"/>
  <c r="S66" i="2"/>
  <c r="AH66" i="2" s="1"/>
  <c r="W66" i="2"/>
  <c r="AL66" i="2" s="1"/>
  <c r="T66" i="2"/>
  <c r="AI66" i="2" s="1"/>
  <c r="O67" i="2"/>
  <c r="AA66" i="2"/>
  <c r="AP66" i="2" s="1"/>
  <c r="Z66" i="2"/>
  <c r="AO66" i="2" s="1"/>
  <c r="AB66" i="2"/>
  <c r="AQ66" i="2" s="1"/>
  <c r="Q67" i="2" l="1"/>
  <c r="AF67" i="2" s="1"/>
  <c r="S67" i="2"/>
  <c r="AH67" i="2" s="1"/>
  <c r="R67" i="2"/>
  <c r="AG67" i="2" s="1"/>
  <c r="W67" i="2"/>
  <c r="AL67" i="2" s="1"/>
  <c r="T67" i="2"/>
  <c r="AI67" i="2" s="1"/>
  <c r="V67" i="2"/>
  <c r="AK67" i="2" s="1"/>
  <c r="AA67" i="2"/>
  <c r="AP67" i="2" s="1"/>
  <c r="O68" i="2"/>
  <c r="AB67" i="2"/>
  <c r="AQ67" i="2" s="1"/>
  <c r="Z67" i="2"/>
  <c r="AO67" i="2" s="1"/>
  <c r="Q68" i="2" l="1"/>
  <c r="AF68" i="2" s="1"/>
  <c r="T68" i="2"/>
  <c r="AI68" i="2" s="1"/>
  <c r="V68" i="2"/>
  <c r="AK68" i="2" s="1"/>
  <c r="S68" i="2"/>
  <c r="AH68" i="2" s="1"/>
  <c r="W68" i="2"/>
  <c r="AL68" i="2" s="1"/>
  <c r="R68" i="2"/>
  <c r="AG68" i="2" s="1"/>
  <c r="Z68" i="2"/>
  <c r="AO68" i="2" s="1"/>
  <c r="O69" i="2"/>
  <c r="AB68" i="2"/>
  <c r="AQ68" i="2" s="1"/>
  <c r="AA68" i="2"/>
  <c r="AP68" i="2" s="1"/>
  <c r="Q69" i="2" l="1"/>
  <c r="AF69" i="2" s="1"/>
  <c r="T69" i="2"/>
  <c r="AI69" i="2" s="1"/>
  <c r="W69" i="2"/>
  <c r="AL69" i="2" s="1"/>
  <c r="R69" i="2"/>
  <c r="AG69" i="2" s="1"/>
  <c r="S69" i="2"/>
  <c r="AH69" i="2" s="1"/>
  <c r="V69" i="2"/>
  <c r="AK69" i="2" s="1"/>
  <c r="O70" i="2"/>
  <c r="AA69" i="2"/>
  <c r="AP69" i="2" s="1"/>
  <c r="AB69" i="2"/>
  <c r="AQ69" i="2" s="1"/>
  <c r="Z69" i="2"/>
  <c r="AO69" i="2" s="1"/>
  <c r="Q70" i="2" l="1"/>
  <c r="AF70" i="2" s="1"/>
  <c r="R70" i="2"/>
  <c r="AG70" i="2" s="1"/>
  <c r="V70" i="2"/>
  <c r="AK70" i="2" s="1"/>
  <c r="S70" i="2"/>
  <c r="AH70" i="2" s="1"/>
  <c r="W70" i="2"/>
  <c r="AL70" i="2" s="1"/>
  <c r="T70" i="2"/>
  <c r="AI70" i="2" s="1"/>
  <c r="Z70" i="2"/>
  <c r="AO70" i="2" s="1"/>
  <c r="O71" i="2"/>
  <c r="AB70" i="2"/>
  <c r="AQ70" i="2" s="1"/>
  <c r="AA70" i="2"/>
  <c r="AP70" i="2" s="1"/>
  <c r="Q71" i="2" l="1"/>
  <c r="AF71" i="2" s="1"/>
  <c r="S71" i="2"/>
  <c r="AH71" i="2" s="1"/>
  <c r="R71" i="2"/>
  <c r="AG71" i="2" s="1"/>
  <c r="W71" i="2"/>
  <c r="AL71" i="2" s="1"/>
  <c r="T71" i="2"/>
  <c r="AI71" i="2" s="1"/>
  <c r="V71" i="2"/>
  <c r="AK71" i="2" s="1"/>
  <c r="O72" i="2"/>
  <c r="AA71" i="2"/>
  <c r="AP71" i="2" s="1"/>
  <c r="Z71" i="2"/>
  <c r="AO71" i="2" s="1"/>
  <c r="AB71" i="2"/>
  <c r="AQ71" i="2" s="1"/>
  <c r="Q72" i="2" l="1"/>
  <c r="AF72" i="2" s="1"/>
  <c r="T72" i="2"/>
  <c r="AI72" i="2" s="1"/>
  <c r="V72" i="2"/>
  <c r="AK72" i="2" s="1"/>
  <c r="S72" i="2"/>
  <c r="AH72" i="2" s="1"/>
  <c r="W72" i="2"/>
  <c r="AL72" i="2" s="1"/>
  <c r="R72" i="2"/>
  <c r="AG72" i="2" s="1"/>
  <c r="Z72" i="2"/>
  <c r="AO72" i="2" s="1"/>
  <c r="O73" i="2"/>
  <c r="AA72" i="2"/>
  <c r="AP72" i="2" s="1"/>
  <c r="AB72" i="2"/>
  <c r="AQ72" i="2" s="1"/>
  <c r="Q73" i="2" l="1"/>
  <c r="AF73" i="2" s="1"/>
  <c r="T73" i="2"/>
  <c r="AI73" i="2" s="1"/>
  <c r="W73" i="2"/>
  <c r="AL73" i="2" s="1"/>
  <c r="R73" i="2"/>
  <c r="AG73" i="2" s="1"/>
  <c r="S73" i="2"/>
  <c r="AH73" i="2" s="1"/>
  <c r="V73" i="2"/>
  <c r="AK73" i="2" s="1"/>
  <c r="Z73" i="2"/>
  <c r="AO73" i="2" s="1"/>
  <c r="AB73" i="2"/>
  <c r="AQ73" i="2" s="1"/>
  <c r="O74" i="2"/>
  <c r="AA73" i="2"/>
  <c r="AP73" i="2" s="1"/>
  <c r="Q74" i="2" l="1"/>
  <c r="AF74" i="2" s="1"/>
  <c r="R74" i="2"/>
  <c r="AG74" i="2" s="1"/>
  <c r="V74" i="2"/>
  <c r="AK74" i="2" s="1"/>
  <c r="S74" i="2"/>
  <c r="AH74" i="2" s="1"/>
  <c r="W74" i="2"/>
  <c r="AL74" i="2" s="1"/>
  <c r="T74" i="2"/>
  <c r="AI74" i="2" s="1"/>
  <c r="Z74" i="2"/>
  <c r="AO74" i="2" s="1"/>
  <c r="O75" i="2"/>
  <c r="P75" i="2" s="1"/>
  <c r="AE75" i="2" s="1"/>
  <c r="AA74" i="2"/>
  <c r="AP74" i="2" s="1"/>
  <c r="AB74" i="2"/>
  <c r="AQ74" i="2" s="1"/>
  <c r="Y6" i="2"/>
  <c r="AN6" i="2" s="1"/>
  <c r="Y7" i="2"/>
  <c r="AN7" i="2" s="1"/>
  <c r="Y8" i="2"/>
  <c r="AN8" i="2" s="1"/>
  <c r="Y9" i="2"/>
  <c r="AN9" i="2" s="1"/>
  <c r="Y10" i="2"/>
  <c r="AN10" i="2" s="1"/>
  <c r="Y11" i="2"/>
  <c r="AN11" i="2" s="1"/>
  <c r="Y12" i="2"/>
  <c r="AN12" i="2" s="1"/>
  <c r="Y13" i="2"/>
  <c r="AN13" i="2" s="1"/>
  <c r="Y14" i="2"/>
  <c r="AN14" i="2" s="1"/>
  <c r="Y15" i="2"/>
  <c r="AN15" i="2" s="1"/>
  <c r="Y16" i="2"/>
  <c r="AN16" i="2" s="1"/>
  <c r="Y17" i="2"/>
  <c r="AN17" i="2" s="1"/>
  <c r="Y18" i="2"/>
  <c r="AN18" i="2" s="1"/>
  <c r="Y19" i="2"/>
  <c r="AN19" i="2" s="1"/>
  <c r="Y20" i="2"/>
  <c r="AN20" i="2" s="1"/>
  <c r="Y21" i="2"/>
  <c r="AN21" i="2" s="1"/>
  <c r="Y22" i="2"/>
  <c r="AN22" i="2" s="1"/>
  <c r="Y23" i="2"/>
  <c r="AN23" i="2" s="1"/>
  <c r="Y24" i="2"/>
  <c r="AN24" i="2" s="1"/>
  <c r="Y25" i="2"/>
  <c r="AN25" i="2" s="1"/>
  <c r="Y26" i="2"/>
  <c r="AN26" i="2" s="1"/>
  <c r="Y27" i="2"/>
  <c r="AN27" i="2" s="1"/>
  <c r="Y28" i="2"/>
  <c r="AN28" i="2" s="1"/>
  <c r="Y29" i="2"/>
  <c r="AN29" i="2" s="1"/>
  <c r="Y30" i="2"/>
  <c r="AN30" i="2" s="1"/>
  <c r="Y31" i="2"/>
  <c r="AN31" i="2" s="1"/>
  <c r="Y32" i="2"/>
  <c r="AN32" i="2" s="1"/>
  <c r="Y33" i="2"/>
  <c r="AN33" i="2" s="1"/>
  <c r="Y34" i="2"/>
  <c r="AN34" i="2" s="1"/>
  <c r="Y35" i="2"/>
  <c r="AN35" i="2" s="1"/>
  <c r="Y36" i="2"/>
  <c r="AN36" i="2" s="1"/>
  <c r="Y37" i="2"/>
  <c r="AN37" i="2" s="1"/>
  <c r="Y38" i="2"/>
  <c r="AN38" i="2" s="1"/>
  <c r="Y39" i="2"/>
  <c r="AN39" i="2" s="1"/>
  <c r="Y40" i="2"/>
  <c r="AN40" i="2" s="1"/>
  <c r="Y41" i="2"/>
  <c r="AN41" i="2" s="1"/>
  <c r="Y42" i="2"/>
  <c r="AN42" i="2" s="1"/>
  <c r="Y43" i="2"/>
  <c r="AN43" i="2" s="1"/>
  <c r="Y44" i="2"/>
  <c r="AN44" i="2" s="1"/>
  <c r="Y45" i="2"/>
  <c r="AN45" i="2" s="1"/>
  <c r="Y46" i="2"/>
  <c r="AN46" i="2" s="1"/>
  <c r="Y47" i="2"/>
  <c r="AN47" i="2" s="1"/>
  <c r="Y48" i="2"/>
  <c r="AN48" i="2" s="1"/>
  <c r="Y49" i="2"/>
  <c r="AN49" i="2" s="1"/>
  <c r="Y50" i="2"/>
  <c r="AN50" i="2" s="1"/>
  <c r="Y51" i="2"/>
  <c r="AN51" i="2" s="1"/>
  <c r="Y52" i="2"/>
  <c r="AN52" i="2" s="1"/>
  <c r="Y53" i="2"/>
  <c r="AN53" i="2" s="1"/>
  <c r="Y54" i="2"/>
  <c r="AN54" i="2" s="1"/>
  <c r="Y55" i="2"/>
  <c r="AN55" i="2" s="1"/>
  <c r="Y56" i="2"/>
  <c r="AN56" i="2" s="1"/>
  <c r="Y57" i="2"/>
  <c r="AN57" i="2" s="1"/>
  <c r="Y58" i="2"/>
  <c r="AN58" i="2" s="1"/>
  <c r="Y59" i="2"/>
  <c r="AN59" i="2" s="1"/>
  <c r="Y60" i="2"/>
  <c r="AN60" i="2" s="1"/>
  <c r="Y61" i="2"/>
  <c r="AN61" i="2" s="1"/>
  <c r="Y62" i="2"/>
  <c r="AN62" i="2" s="1"/>
  <c r="Y63" i="2"/>
  <c r="AN63" i="2" s="1"/>
  <c r="Y64" i="2"/>
  <c r="AN64" i="2" s="1"/>
  <c r="Y65" i="2"/>
  <c r="AN65" i="2" s="1"/>
  <c r="Y66" i="2"/>
  <c r="AN66" i="2" s="1"/>
  <c r="Y67" i="2"/>
  <c r="AN67" i="2" s="1"/>
  <c r="Y68" i="2"/>
  <c r="AN68" i="2" s="1"/>
  <c r="Y69" i="2"/>
  <c r="AN69" i="2" s="1"/>
  <c r="Y70" i="2"/>
  <c r="AN70" i="2" s="1"/>
  <c r="Y71" i="2"/>
  <c r="AN71" i="2" s="1"/>
  <c r="Y72" i="2"/>
  <c r="AN72" i="2" s="1"/>
  <c r="Y73" i="2"/>
  <c r="AN73" i="2" s="1"/>
  <c r="Y74" i="2"/>
  <c r="AN74" i="2" s="1"/>
  <c r="Y75" i="2"/>
  <c r="AN75" i="2" s="1"/>
  <c r="Y5" i="2"/>
  <c r="AN5" i="2" s="1"/>
  <c r="P6" i="2"/>
  <c r="AE6" i="2" s="1"/>
  <c r="P7" i="2"/>
  <c r="AE7" i="2" s="1"/>
  <c r="P8" i="2"/>
  <c r="AE8" i="2" s="1"/>
  <c r="P9" i="2"/>
  <c r="AE9" i="2" s="1"/>
  <c r="P10" i="2"/>
  <c r="AE10" i="2" s="1"/>
  <c r="P11" i="2"/>
  <c r="AE11" i="2" s="1"/>
  <c r="P12" i="2"/>
  <c r="AE12" i="2" s="1"/>
  <c r="P13" i="2"/>
  <c r="AE13" i="2" s="1"/>
  <c r="P14" i="2"/>
  <c r="AE14" i="2" s="1"/>
  <c r="P15" i="2"/>
  <c r="AE15" i="2" s="1"/>
  <c r="P16" i="2"/>
  <c r="AE16" i="2" s="1"/>
  <c r="P17" i="2"/>
  <c r="AE17" i="2" s="1"/>
  <c r="P18" i="2"/>
  <c r="AE18" i="2" s="1"/>
  <c r="P19" i="2"/>
  <c r="AE19" i="2" s="1"/>
  <c r="P20" i="2"/>
  <c r="AE20" i="2" s="1"/>
  <c r="P21" i="2"/>
  <c r="AE21" i="2" s="1"/>
  <c r="P22" i="2"/>
  <c r="AE22" i="2" s="1"/>
  <c r="P23" i="2"/>
  <c r="AE23" i="2" s="1"/>
  <c r="P24" i="2"/>
  <c r="AE24" i="2" s="1"/>
  <c r="P25" i="2"/>
  <c r="AE25" i="2" s="1"/>
  <c r="P26" i="2"/>
  <c r="AE26" i="2" s="1"/>
  <c r="P27" i="2"/>
  <c r="AE27" i="2" s="1"/>
  <c r="P28" i="2"/>
  <c r="AE28" i="2" s="1"/>
  <c r="P29" i="2"/>
  <c r="AE29" i="2" s="1"/>
  <c r="P30" i="2"/>
  <c r="AE30" i="2" s="1"/>
  <c r="P31" i="2"/>
  <c r="AE31" i="2" s="1"/>
  <c r="P32" i="2"/>
  <c r="AE32" i="2" s="1"/>
  <c r="P33" i="2"/>
  <c r="AE33" i="2" s="1"/>
  <c r="P34" i="2"/>
  <c r="AE34" i="2" s="1"/>
  <c r="P35" i="2"/>
  <c r="AE35" i="2" s="1"/>
  <c r="P36" i="2"/>
  <c r="AE36" i="2" s="1"/>
  <c r="P37" i="2"/>
  <c r="AE37" i="2" s="1"/>
  <c r="P38" i="2"/>
  <c r="AE38" i="2" s="1"/>
  <c r="P39" i="2"/>
  <c r="AE39" i="2" s="1"/>
  <c r="P40" i="2"/>
  <c r="AE40" i="2" s="1"/>
  <c r="P41" i="2"/>
  <c r="AE41" i="2" s="1"/>
  <c r="P42" i="2"/>
  <c r="AE42" i="2" s="1"/>
  <c r="P43" i="2"/>
  <c r="AE43" i="2" s="1"/>
  <c r="P44" i="2"/>
  <c r="AE44" i="2" s="1"/>
  <c r="P45" i="2"/>
  <c r="AE45" i="2" s="1"/>
  <c r="P46" i="2"/>
  <c r="AE46" i="2" s="1"/>
  <c r="P47" i="2"/>
  <c r="AE47" i="2" s="1"/>
  <c r="P48" i="2"/>
  <c r="AE48" i="2" s="1"/>
  <c r="P49" i="2"/>
  <c r="AE49" i="2" s="1"/>
  <c r="P50" i="2"/>
  <c r="AE50" i="2" s="1"/>
  <c r="P51" i="2"/>
  <c r="AE51" i="2" s="1"/>
  <c r="P52" i="2"/>
  <c r="AE52" i="2" s="1"/>
  <c r="P53" i="2"/>
  <c r="AE53" i="2" s="1"/>
  <c r="P54" i="2"/>
  <c r="AE54" i="2" s="1"/>
  <c r="P55" i="2"/>
  <c r="AE55" i="2" s="1"/>
  <c r="P56" i="2"/>
  <c r="AE56" i="2" s="1"/>
  <c r="P57" i="2"/>
  <c r="AE57" i="2" s="1"/>
  <c r="P58" i="2"/>
  <c r="AE58" i="2" s="1"/>
  <c r="P59" i="2"/>
  <c r="AE59" i="2" s="1"/>
  <c r="P60" i="2"/>
  <c r="AE60" i="2" s="1"/>
  <c r="P61" i="2"/>
  <c r="AE61" i="2" s="1"/>
  <c r="P62" i="2"/>
  <c r="AE62" i="2" s="1"/>
  <c r="P63" i="2"/>
  <c r="AE63" i="2" s="1"/>
  <c r="P64" i="2"/>
  <c r="AE64" i="2" s="1"/>
  <c r="P65" i="2"/>
  <c r="AE65" i="2" s="1"/>
  <c r="P66" i="2"/>
  <c r="AE66" i="2" s="1"/>
  <c r="P67" i="2"/>
  <c r="AE67" i="2" s="1"/>
  <c r="P68" i="2"/>
  <c r="AE68" i="2" s="1"/>
  <c r="P69" i="2"/>
  <c r="AE69" i="2" s="1"/>
  <c r="P70" i="2"/>
  <c r="AE70" i="2" s="1"/>
  <c r="P71" i="2"/>
  <c r="AE71" i="2" s="1"/>
  <c r="P72" i="2"/>
  <c r="AE72" i="2" s="1"/>
  <c r="P73" i="2"/>
  <c r="AE73" i="2" s="1"/>
  <c r="P74" i="2"/>
  <c r="AE74" i="2" s="1"/>
  <c r="P5" i="2"/>
  <c r="AE5" i="2" s="1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X6" i="2"/>
  <c r="AM6" i="2" s="1"/>
  <c r="X7" i="2"/>
  <c r="AM7" i="2" s="1"/>
  <c r="X8" i="2"/>
  <c r="AM8" i="2" s="1"/>
  <c r="X9" i="2"/>
  <c r="AM9" i="2" s="1"/>
  <c r="X10" i="2"/>
  <c r="AM10" i="2" s="1"/>
  <c r="X11" i="2"/>
  <c r="AM11" i="2" s="1"/>
  <c r="X12" i="2"/>
  <c r="AM12" i="2" s="1"/>
  <c r="X13" i="2"/>
  <c r="AM13" i="2" s="1"/>
  <c r="X14" i="2"/>
  <c r="AM14" i="2" s="1"/>
  <c r="X15" i="2"/>
  <c r="AM15" i="2" s="1"/>
  <c r="X16" i="2"/>
  <c r="AM16" i="2" s="1"/>
  <c r="X17" i="2"/>
  <c r="AM17" i="2" s="1"/>
  <c r="X18" i="2"/>
  <c r="AM18" i="2" s="1"/>
  <c r="X19" i="2"/>
  <c r="AM19" i="2" s="1"/>
  <c r="X20" i="2"/>
  <c r="AM20" i="2" s="1"/>
  <c r="X21" i="2"/>
  <c r="AM21" i="2" s="1"/>
  <c r="X22" i="2"/>
  <c r="AM22" i="2" s="1"/>
  <c r="X23" i="2"/>
  <c r="AM23" i="2" s="1"/>
  <c r="X24" i="2"/>
  <c r="AM24" i="2" s="1"/>
  <c r="X25" i="2"/>
  <c r="AM25" i="2" s="1"/>
  <c r="X26" i="2"/>
  <c r="AM26" i="2" s="1"/>
  <c r="X27" i="2"/>
  <c r="AM27" i="2" s="1"/>
  <c r="X28" i="2"/>
  <c r="AM28" i="2" s="1"/>
  <c r="X29" i="2"/>
  <c r="AM29" i="2" s="1"/>
  <c r="X30" i="2"/>
  <c r="AM30" i="2" s="1"/>
  <c r="X31" i="2"/>
  <c r="AM31" i="2" s="1"/>
  <c r="X32" i="2"/>
  <c r="AM32" i="2" s="1"/>
  <c r="X33" i="2"/>
  <c r="AM33" i="2" s="1"/>
  <c r="X34" i="2"/>
  <c r="AM34" i="2" s="1"/>
  <c r="X35" i="2"/>
  <c r="AM35" i="2" s="1"/>
  <c r="X36" i="2"/>
  <c r="AM36" i="2" s="1"/>
  <c r="X37" i="2"/>
  <c r="AM37" i="2" s="1"/>
  <c r="X38" i="2"/>
  <c r="AM38" i="2" s="1"/>
  <c r="X39" i="2"/>
  <c r="AM39" i="2" s="1"/>
  <c r="X40" i="2"/>
  <c r="AM40" i="2" s="1"/>
  <c r="X41" i="2"/>
  <c r="AM41" i="2" s="1"/>
  <c r="X42" i="2"/>
  <c r="AM42" i="2" s="1"/>
  <c r="X43" i="2"/>
  <c r="AM43" i="2" s="1"/>
  <c r="X44" i="2"/>
  <c r="AM44" i="2" s="1"/>
  <c r="X45" i="2"/>
  <c r="AM45" i="2" s="1"/>
  <c r="X46" i="2"/>
  <c r="AM46" i="2" s="1"/>
  <c r="X47" i="2"/>
  <c r="AM47" i="2" s="1"/>
  <c r="X48" i="2"/>
  <c r="AM48" i="2" s="1"/>
  <c r="X49" i="2"/>
  <c r="AM49" i="2" s="1"/>
  <c r="X50" i="2"/>
  <c r="AM50" i="2" s="1"/>
  <c r="X51" i="2"/>
  <c r="AM51" i="2" s="1"/>
  <c r="X52" i="2"/>
  <c r="AM52" i="2" s="1"/>
  <c r="X53" i="2"/>
  <c r="AM53" i="2" s="1"/>
  <c r="X54" i="2"/>
  <c r="AM54" i="2" s="1"/>
  <c r="X55" i="2"/>
  <c r="AM55" i="2" s="1"/>
  <c r="X56" i="2"/>
  <c r="AM56" i="2" s="1"/>
  <c r="X57" i="2"/>
  <c r="AM57" i="2" s="1"/>
  <c r="X58" i="2"/>
  <c r="AM58" i="2" s="1"/>
  <c r="X59" i="2"/>
  <c r="AM59" i="2" s="1"/>
  <c r="X60" i="2"/>
  <c r="AM60" i="2" s="1"/>
  <c r="X61" i="2"/>
  <c r="AM61" i="2" s="1"/>
  <c r="X62" i="2"/>
  <c r="AM62" i="2" s="1"/>
  <c r="X63" i="2"/>
  <c r="AM63" i="2" s="1"/>
  <c r="X64" i="2"/>
  <c r="AM64" i="2" s="1"/>
  <c r="X65" i="2"/>
  <c r="AM65" i="2" s="1"/>
  <c r="X66" i="2"/>
  <c r="AM66" i="2" s="1"/>
  <c r="X67" i="2"/>
  <c r="AM67" i="2" s="1"/>
  <c r="X68" i="2"/>
  <c r="AM68" i="2" s="1"/>
  <c r="X69" i="2"/>
  <c r="AM69" i="2" s="1"/>
  <c r="X70" i="2"/>
  <c r="AM70" i="2" s="1"/>
  <c r="X71" i="2"/>
  <c r="AM71" i="2" s="1"/>
  <c r="X72" i="2"/>
  <c r="AM72" i="2" s="1"/>
  <c r="X73" i="2"/>
  <c r="AM73" i="2" s="1"/>
  <c r="X74" i="2"/>
  <c r="AM74" i="2" s="1"/>
  <c r="X5" i="2"/>
  <c r="AM5" i="2" s="1"/>
  <c r="U75" i="2"/>
  <c r="AJ75" i="2" s="1"/>
  <c r="U74" i="2"/>
  <c r="AJ74" i="2" s="1"/>
  <c r="U73" i="2"/>
  <c r="AJ73" i="2" s="1"/>
  <c r="U72" i="2"/>
  <c r="AJ72" i="2" s="1"/>
  <c r="U71" i="2"/>
  <c r="AJ71" i="2" s="1"/>
  <c r="U70" i="2"/>
  <c r="AJ70" i="2" s="1"/>
  <c r="U69" i="2"/>
  <c r="AJ69" i="2" s="1"/>
  <c r="U68" i="2"/>
  <c r="AJ68" i="2" s="1"/>
  <c r="U67" i="2"/>
  <c r="AJ67" i="2" s="1"/>
  <c r="U66" i="2"/>
  <c r="AJ66" i="2" s="1"/>
  <c r="U65" i="2"/>
  <c r="AJ65" i="2" s="1"/>
  <c r="U64" i="2"/>
  <c r="AJ64" i="2" s="1"/>
  <c r="U63" i="2"/>
  <c r="AJ63" i="2" s="1"/>
  <c r="U62" i="2"/>
  <c r="AJ62" i="2" s="1"/>
  <c r="U61" i="2"/>
  <c r="AJ61" i="2" s="1"/>
  <c r="U60" i="2"/>
  <c r="AJ60" i="2" s="1"/>
  <c r="U59" i="2"/>
  <c r="AJ59" i="2" s="1"/>
  <c r="U58" i="2"/>
  <c r="AJ58" i="2" s="1"/>
  <c r="U57" i="2"/>
  <c r="AJ57" i="2" s="1"/>
  <c r="U56" i="2"/>
  <c r="AJ56" i="2" s="1"/>
  <c r="U55" i="2"/>
  <c r="AJ55" i="2" s="1"/>
  <c r="U54" i="2"/>
  <c r="AJ54" i="2" s="1"/>
  <c r="U53" i="2"/>
  <c r="AJ53" i="2" s="1"/>
  <c r="U52" i="2"/>
  <c r="AJ52" i="2" s="1"/>
  <c r="U51" i="2"/>
  <c r="AJ51" i="2" s="1"/>
  <c r="U50" i="2"/>
  <c r="AJ50" i="2" s="1"/>
  <c r="U49" i="2"/>
  <c r="AJ49" i="2" s="1"/>
  <c r="U48" i="2"/>
  <c r="AJ48" i="2" s="1"/>
  <c r="U47" i="2"/>
  <c r="AJ47" i="2" s="1"/>
  <c r="U46" i="2"/>
  <c r="AJ46" i="2" s="1"/>
  <c r="U45" i="2"/>
  <c r="AJ45" i="2" s="1"/>
  <c r="U44" i="2"/>
  <c r="AJ44" i="2" s="1"/>
  <c r="U43" i="2"/>
  <c r="AJ43" i="2" s="1"/>
  <c r="U42" i="2"/>
  <c r="AJ42" i="2" s="1"/>
  <c r="U41" i="2"/>
  <c r="AJ41" i="2" s="1"/>
  <c r="U40" i="2"/>
  <c r="AJ40" i="2" s="1"/>
  <c r="U39" i="2"/>
  <c r="AJ39" i="2" s="1"/>
  <c r="U38" i="2"/>
  <c r="AJ38" i="2" s="1"/>
  <c r="U37" i="2"/>
  <c r="AJ37" i="2" s="1"/>
  <c r="U36" i="2"/>
  <c r="AJ36" i="2" s="1"/>
  <c r="U35" i="2"/>
  <c r="AJ35" i="2" s="1"/>
  <c r="U34" i="2"/>
  <c r="AJ34" i="2" s="1"/>
  <c r="U33" i="2"/>
  <c r="AJ33" i="2" s="1"/>
  <c r="U32" i="2"/>
  <c r="AJ32" i="2" s="1"/>
  <c r="U31" i="2"/>
  <c r="AJ31" i="2" s="1"/>
  <c r="U30" i="2"/>
  <c r="AJ30" i="2" s="1"/>
  <c r="U29" i="2"/>
  <c r="AJ29" i="2" s="1"/>
  <c r="U28" i="2"/>
  <c r="AJ28" i="2" s="1"/>
  <c r="U27" i="2"/>
  <c r="AJ27" i="2" s="1"/>
  <c r="U26" i="2"/>
  <c r="AJ26" i="2" s="1"/>
  <c r="U25" i="2"/>
  <c r="AJ25" i="2" s="1"/>
  <c r="U24" i="2"/>
  <c r="AJ24" i="2" s="1"/>
  <c r="U23" i="2"/>
  <c r="AJ23" i="2" s="1"/>
  <c r="U22" i="2"/>
  <c r="AJ22" i="2" s="1"/>
  <c r="U21" i="2"/>
  <c r="AJ21" i="2" s="1"/>
  <c r="U20" i="2"/>
  <c r="AJ20" i="2" s="1"/>
  <c r="U19" i="2"/>
  <c r="AJ19" i="2" s="1"/>
  <c r="U18" i="2"/>
  <c r="AJ18" i="2" s="1"/>
  <c r="U17" i="2"/>
  <c r="AJ17" i="2" s="1"/>
  <c r="U16" i="2"/>
  <c r="AJ16" i="2" s="1"/>
  <c r="U15" i="2"/>
  <c r="AJ15" i="2" s="1"/>
  <c r="U14" i="2"/>
  <c r="AJ14" i="2" s="1"/>
  <c r="U13" i="2"/>
  <c r="AJ13" i="2" s="1"/>
  <c r="U12" i="2"/>
  <c r="AJ12" i="2" s="1"/>
  <c r="U11" i="2"/>
  <c r="AJ11" i="2" s="1"/>
  <c r="U10" i="2"/>
  <c r="AJ10" i="2" s="1"/>
  <c r="U9" i="2"/>
  <c r="AJ9" i="2" s="1"/>
  <c r="U8" i="2"/>
  <c r="AJ8" i="2" s="1"/>
  <c r="U6" i="2"/>
  <c r="AJ6" i="2" s="1"/>
  <c r="U5" i="2"/>
  <c r="AJ5" i="2" s="1"/>
  <c r="U7" i="2"/>
  <c r="AJ7" i="2" s="1"/>
  <c r="X75" i="2" l="1"/>
  <c r="AM75" i="2" s="1"/>
  <c r="AD75" i="2"/>
  <c r="Q75" i="2"/>
  <c r="AF75" i="2" s="1"/>
  <c r="S75" i="2"/>
  <c r="AH75" i="2" s="1"/>
  <c r="R75" i="2"/>
  <c r="AG75" i="2" s="1"/>
  <c r="W75" i="2"/>
  <c r="AL75" i="2" s="1"/>
  <c r="T75" i="2"/>
  <c r="AI75" i="2" s="1"/>
  <c r="V75" i="2"/>
  <c r="AK75" i="2" s="1"/>
  <c r="O76" i="2"/>
  <c r="AB75" i="2"/>
  <c r="AQ75" i="2" s="1"/>
  <c r="AA75" i="2"/>
  <c r="AP75" i="2" s="1"/>
  <c r="Z75" i="2"/>
  <c r="AO75" i="2" s="1"/>
  <c r="Q76" i="2" l="1"/>
  <c r="AF76" i="2" s="1"/>
  <c r="T76" i="2"/>
  <c r="AI76" i="2" s="1"/>
  <c r="V76" i="2"/>
  <c r="AK76" i="2" s="1"/>
  <c r="S76" i="2"/>
  <c r="AH76" i="2" s="1"/>
  <c r="W76" i="2"/>
  <c r="AL76" i="2" s="1"/>
  <c r="R76" i="2"/>
  <c r="AG76" i="2" s="1"/>
  <c r="O77" i="2"/>
  <c r="AA76" i="2"/>
  <c r="AP76" i="2" s="1"/>
  <c r="AB76" i="2"/>
  <c r="AQ76" i="2" s="1"/>
  <c r="Z76" i="2"/>
  <c r="AO76" i="2" s="1"/>
  <c r="Y76" i="2"/>
  <c r="AN76" i="2" s="1"/>
  <c r="P76" i="2"/>
  <c r="AE76" i="2" s="1"/>
  <c r="X76" i="2"/>
  <c r="U76" i="2"/>
  <c r="AJ76" i="2" s="1"/>
  <c r="AD76" i="2"/>
  <c r="Q77" i="2" l="1"/>
  <c r="AF77" i="2" s="1"/>
  <c r="T77" i="2"/>
  <c r="AI77" i="2" s="1"/>
  <c r="W77" i="2"/>
  <c r="AL77" i="2" s="1"/>
  <c r="R77" i="2"/>
  <c r="AG77" i="2" s="1"/>
  <c r="S77" i="2"/>
  <c r="AH77" i="2" s="1"/>
  <c r="V77" i="2"/>
  <c r="AK77" i="2" s="1"/>
  <c r="Z77" i="2"/>
  <c r="AO77" i="2" s="1"/>
  <c r="AB77" i="2"/>
  <c r="AQ77" i="2" s="1"/>
  <c r="AA77" i="2"/>
  <c r="AP77" i="2" s="1"/>
  <c r="Y77" i="2"/>
  <c r="AN77" i="2" s="1"/>
  <c r="U77" i="2"/>
  <c r="AJ77" i="2" s="1"/>
  <c r="P77" i="2"/>
  <c r="AE77" i="2" s="1"/>
  <c r="AD77" i="2"/>
  <c r="X77" i="2"/>
</calcChain>
</file>

<file path=xl/sharedStrings.xml><?xml version="1.0" encoding="utf-8"?>
<sst xmlns="http://schemas.openxmlformats.org/spreadsheetml/2006/main" count="226" uniqueCount="92">
  <si>
    <t>PES</t>
  </si>
  <si>
    <t>ASA</t>
  </si>
  <si>
    <t>PC-ABS</t>
  </si>
  <si>
    <t>PC-Iso</t>
  </si>
  <si>
    <t>Ultem1010</t>
  </si>
  <si>
    <t>Ultem9085</t>
  </si>
  <si>
    <t>ST-130</t>
  </si>
  <si>
    <t>Polymer</t>
  </si>
  <si>
    <t>PPSF/PPSU</t>
  </si>
  <si>
    <r>
      <t>T</t>
    </r>
    <r>
      <rPr>
        <vertAlign val="subscript"/>
        <sz val="11"/>
        <color theme="1"/>
        <rFont val="Calibri"/>
        <family val="2"/>
        <scheme val="minor"/>
      </rPr>
      <t>melt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</si>
  <si>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glass </t>
    </r>
    <r>
      <rPr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</si>
  <si>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scheme val="minor"/>
      </rPr>
      <t>cham.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</si>
  <si>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scheme val="minor"/>
      </rPr>
      <t>liq.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</si>
  <si>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t>C1</t>
  </si>
  <si>
    <t>C2</t>
  </si>
  <si>
    <r>
      <t>T</t>
    </r>
    <r>
      <rPr>
        <vertAlign val="subscript"/>
        <sz val="11"/>
        <color theme="1"/>
        <rFont val="Calibri"/>
        <family val="2"/>
        <scheme val="minor"/>
      </rPr>
      <t>ref.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</si>
  <si>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t>Temp.</t>
  </si>
  <si>
    <r>
      <t>tan(</t>
    </r>
    <r>
      <rPr>
        <sz val="11"/>
        <color theme="1"/>
        <rFont val="Calibri"/>
        <family val="2"/>
      </rPr>
      <t>δ) = 0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</si>
  <si>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[J/mol]</t>
    </r>
  </si>
  <si>
    <t>Source</t>
  </si>
  <si>
    <t>Relaxation Time [ms]</t>
  </si>
  <si>
    <t>Shift Factor []</t>
  </si>
  <si>
    <t>Estimation</t>
  </si>
  <si>
    <t>-</t>
  </si>
  <si>
    <t>Model</t>
  </si>
  <si>
    <t>WLF</t>
  </si>
  <si>
    <t>Arhenius</t>
  </si>
  <si>
    <t>PC/PC-Iso</t>
  </si>
  <si>
    <t>Material</t>
  </si>
  <si>
    <r>
      <t>Tg [</t>
    </r>
    <r>
      <rPr>
        <sz val="11"/>
        <color theme="1"/>
        <rFont val="Calibri"/>
        <family val="2"/>
      </rPr>
      <t>°C]</t>
    </r>
  </si>
  <si>
    <t>A.R. [%]</t>
  </si>
  <si>
    <t>Specific Materials</t>
  </si>
  <si>
    <t>Temp. Sweep</t>
  </si>
  <si>
    <t>K</t>
  </si>
  <si>
    <t>Cp</t>
  </si>
  <si>
    <t>ρ</t>
  </si>
  <si>
    <t>ABS</t>
  </si>
  <si>
    <t>Semicrystalline Polymer Model Data (For Neat Resin Only)</t>
  </si>
  <si>
    <t>Amorphous Polymer Model Data (For Neat Resin Only)</t>
  </si>
  <si>
    <t>PES (ver.)</t>
  </si>
  <si>
    <t>T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</si>
  <si>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</si>
  <si>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r>
      <t>T [</t>
    </r>
    <r>
      <rPr>
        <sz val="11"/>
        <color theme="1"/>
        <rFont val="Calibri"/>
        <family val="2"/>
      </rPr>
      <t>°C]</t>
    </r>
  </si>
  <si>
    <r>
      <t>T</t>
    </r>
    <r>
      <rPr>
        <vertAlign val="subscript"/>
        <sz val="11"/>
        <color theme="1"/>
        <rFont val="Calibri"/>
        <family val="2"/>
        <scheme val="minor"/>
      </rPr>
      <t>ref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</si>
  <si>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</si>
  <si>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WLF Predicted Shift Factors</t>
  </si>
  <si>
    <t>WLF Parameters</t>
  </si>
  <si>
    <t>Rlx. Time</t>
  </si>
  <si>
    <t>G'-G'' Crossover</t>
  </si>
  <si>
    <t>ω</t>
  </si>
  <si>
    <t>Empirical</t>
  </si>
  <si>
    <r>
      <t>τ</t>
    </r>
    <r>
      <rPr>
        <vertAlign val="subscript"/>
        <sz val="11"/>
        <color theme="1"/>
        <rFont val="Calibri"/>
        <family val="2"/>
      </rPr>
      <t>avg.</t>
    </r>
  </si>
  <si>
    <t>ω [rad/s]</t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</si>
  <si>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[ms]</t>
    </r>
  </si>
  <si>
    <t>PC</t>
  </si>
  <si>
    <t>PA12</t>
  </si>
  <si>
    <t>PEKK</t>
  </si>
  <si>
    <t>PPS</t>
  </si>
  <si>
    <t>Lab</t>
  </si>
  <si>
    <t>Sample</t>
  </si>
  <si>
    <t>Trial</t>
  </si>
  <si>
    <t>G'</t>
  </si>
  <si>
    <t>G''</t>
  </si>
  <si>
    <r>
      <t>tan(</t>
    </r>
    <r>
      <rPr>
        <sz val="11"/>
        <color theme="1"/>
        <rFont val="Calibri"/>
        <family val="2"/>
      </rPr>
      <t>δ)</t>
    </r>
  </si>
  <si>
    <t>η*</t>
  </si>
  <si>
    <r>
      <t>a</t>
    </r>
    <r>
      <rPr>
        <vertAlign val="subscript"/>
        <sz val="11"/>
        <color theme="1"/>
        <rFont val="Calibri"/>
        <family val="2"/>
      </rPr>
      <t>T</t>
    </r>
  </si>
  <si>
    <r>
      <t>a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ω</t>
    </r>
  </si>
  <si>
    <r>
      <t>η*/a</t>
    </r>
    <r>
      <rPr>
        <vertAlign val="subscript"/>
        <sz val="11"/>
        <color theme="1"/>
        <rFont val="Calibri"/>
        <family val="2"/>
      </rPr>
      <t>T</t>
    </r>
  </si>
  <si>
    <t>Pa</t>
  </si>
  <si>
    <t>Pa-s</t>
  </si>
  <si>
    <t>rad/s</t>
  </si>
  <si>
    <t>°C</t>
  </si>
  <si>
    <t>tan(δ)</t>
  </si>
  <si>
    <t>Arhenius Model</t>
  </si>
  <si>
    <t>Arrhenius Model</t>
  </si>
  <si>
    <t>Empirical Shift Factors</t>
  </si>
  <si>
    <t>Shift Factor</t>
  </si>
  <si>
    <t>Emp. ARL</t>
  </si>
  <si>
    <t>[°C]</t>
  </si>
  <si>
    <t>[]</t>
  </si>
  <si>
    <t>[ms]</t>
  </si>
  <si>
    <t>J/K-mol</t>
  </si>
  <si>
    <t>J/mol</t>
  </si>
  <si>
    <t>R</t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</si>
  <si>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</si>
  <si>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t>PEKK (6003) Neat</t>
  </si>
  <si>
    <t>Date [YMD]</t>
  </si>
  <si>
    <t>Mass [mg]</t>
  </si>
  <si>
    <t>Type</t>
  </si>
  <si>
    <r>
      <t>t</t>
    </r>
    <r>
      <rPr>
        <vertAlign val="subscript"/>
        <sz val="11"/>
        <color theme="1"/>
        <rFont val="Calibri"/>
        <family val="2"/>
      </rPr>
      <t xml:space="preserve">½ </t>
    </r>
    <r>
      <rPr>
        <sz val="11"/>
        <color theme="1"/>
        <rFont val="Calibri"/>
        <family val="2"/>
      </rPr>
      <t>[min]</t>
    </r>
  </si>
  <si>
    <t>Hot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</si>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</sst>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"/>
    <numFmt numFmtId="166" formatCode="0.0"/>
    <numFmt numFmtId="167" formatCode="0.0000"/>
    <numFmt numFmtId="168" formatCode="0.0E+00"/>
    <numFmt numFmtId="169" formatCode="m/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vertic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" fontId="0" fillId="0" borderId="16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166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168" fontId="0" fillId="0" borderId="19" xfId="0" applyNumberFormat="1" applyFont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19" xfId="0" applyBorder="1"/>
    <xf numFmtId="166" fontId="0" fillId="0" borderId="2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'Portfolio and Relaxation Time'!$P$3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Time'!$P$5:$P$77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2372.7925624790864</c:v>
                </c:pt>
                <c:pt idx="14">
                  <c:v>1003.9594491717423</c:v>
                </c:pt>
                <c:pt idx="15">
                  <c:v>458.99715694196681</c:v>
                </c:pt>
                <c:pt idx="16">
                  <c:v>224.48816558401012</c:v>
                </c:pt>
                <c:pt idx="17">
                  <c:v>116.4761728139477</c:v>
                </c:pt>
                <c:pt idx="18">
                  <c:v>63.663036091429298</c:v>
                </c:pt>
                <c:pt idx="19">
                  <c:v>36.438178396876019</c:v>
                </c:pt>
                <c:pt idx="20">
                  <c:v>21.728905628696459</c:v>
                </c:pt>
                <c:pt idx="21">
                  <c:v>13.441159186511172</c:v>
                </c:pt>
                <c:pt idx="22">
                  <c:v>8.5924784695455205</c:v>
                </c:pt>
                <c:pt idx="23">
                  <c:v>5.6580226355686865</c:v>
                </c:pt>
                <c:pt idx="24">
                  <c:v>3.8268270375481763</c:v>
                </c:pt>
                <c:pt idx="25">
                  <c:v>2.6519046282823413</c:v>
                </c:pt>
                <c:pt idx="26">
                  <c:v>1.8787513967561054</c:v>
                </c:pt>
                <c:pt idx="27">
                  <c:v>1.3581004441946358</c:v>
                </c:pt>
                <c:pt idx="28">
                  <c:v>1</c:v>
                </c:pt>
                <c:pt idx="29">
                  <c:v>0.74887681276387563</c:v>
                </c:pt>
                <c:pt idx="30">
                  <c:v>0.56960144587484252</c:v>
                </c:pt>
                <c:pt idx="31">
                  <c:v>0.43949314624421482</c:v>
                </c:pt>
                <c:pt idx="32">
                  <c:v>0.34361928612373793</c:v>
                </c:pt>
                <c:pt idx="33">
                  <c:v>0.27196860673171452</c:v>
                </c:pt>
                <c:pt idx="34">
                  <c:v>0.21771525571152994</c:v>
                </c:pt>
                <c:pt idx="35">
                  <c:v>0.17613168069524604</c:v>
                </c:pt>
                <c:pt idx="36">
                  <c:v>0.1438953462116816</c:v>
                </c:pt>
                <c:pt idx="37">
                  <c:v>0.11863901992293364</c:v>
                </c:pt>
                <c:pt idx="38">
                  <c:v>9.8654374177920862E-2</c:v>
                </c:pt>
                <c:pt idx="39">
                  <c:v>8.2693697025665133E-2</c:v>
                </c:pt>
                <c:pt idx="40">
                  <c:v>6.9835365062739727E-2</c:v>
                </c:pt>
                <c:pt idx="41">
                  <c:v>5.9391363233174267E-2</c:v>
                </c:pt>
                <c:pt idx="42">
                  <c:v>5.0842914855790983E-2</c:v>
                </c:pt>
                <c:pt idx="43">
                  <c:v>4.3795149253688895E-2</c:v>
                </c:pt>
                <c:pt idx="44">
                  <c:v>3.7944821073282745E-2</c:v>
                </c:pt>
                <c:pt idx="45">
                  <c:v>3.3057081515617433E-2</c:v>
                </c:pt>
                <c:pt idx="46">
                  <c:v>2.8948596548571005E-2</c:v>
                </c:pt>
                <c:pt idx="47">
                  <c:v>2.5475161892489721E-2</c:v>
                </c:pt>
                <c:pt idx="48">
                  <c:v>2.2522535466424083E-2</c:v>
                </c:pt>
                <c:pt idx="49">
                  <c:v>1.9999593595384075E-2</c:v>
                </c:pt>
                <c:pt idx="50">
                  <c:v>1.7833180533320146E-2</c:v>
                </c:pt>
                <c:pt idx="51">
                  <c:v>1.5964202409974881E-2</c:v>
                </c:pt>
                <c:pt idx="52">
                  <c:v>1.4344643134464506E-2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'Portfolio and Relaxation Time'!$Q$3</c:f>
              <c:strCache>
                <c:ptCount val="1"/>
                <c:pt idx="0">
                  <c:v>ASA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Time'!$Q$5:$Q$77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2.9033375196831187E-2</c:v>
                </c:pt>
                <c:pt idx="14">
                  <c:v>1.4973546489661742E-3</c:v>
                </c:pt>
                <c:pt idx="15">
                  <c:v>1.205260936870841E-4</c:v>
                </c:pt>
                <c:pt idx="16">
                  <c:v>1.3793192726625671E-5</c:v>
                </c:pt>
                <c:pt idx="17">
                  <c:v>2.0948301942556035E-6</c:v>
                </c:pt>
                <c:pt idx="18">
                  <c:v>4.0081242543784966E-7</c:v>
                </c:pt>
                <c:pt idx="19">
                  <c:v>9.2825529769347174E-8</c:v>
                </c:pt>
                <c:pt idx="20">
                  <c:v>2.5220095391049268E-8</c:v>
                </c:pt>
                <c:pt idx="21">
                  <c:v>7.8416948434234471E-9</c:v>
                </c:pt>
                <c:pt idx="22">
                  <c:v>2.7353183187956006E-9</c:v>
                </c:pt>
                <c:pt idx="23">
                  <c:v>1.0532078108818509E-9</c:v>
                </c:pt>
                <c:pt idx="24">
                  <c:v>4.4173447031400546E-10</c:v>
                </c:pt>
                <c:pt idx="25">
                  <c:v>1.9960505085614493E-10</c:v>
                </c:pt>
                <c:pt idx="26">
                  <c:v>9.6283669081953767E-11</c:v>
                </c:pt>
                <c:pt idx="27">
                  <c:v>4.919751059911575E-11</c:v>
                </c:pt>
                <c:pt idx="28">
                  <c:v>2.6454064080473794E-11</c:v>
                </c:pt>
                <c:pt idx="29">
                  <c:v>1.4885629438865595E-11</c:v>
                </c:pt>
                <c:pt idx="30">
                  <c:v>8.7232429092969119E-12</c:v>
                </c:pt>
                <c:pt idx="31">
                  <c:v>5.3017615478287029E-12</c:v>
                </c:pt>
                <c:pt idx="32">
                  <c:v>3.3298712413153953E-12</c:v>
                </c:pt>
                <c:pt idx="33">
                  <c:v>2.154434690031884E-12</c:v>
                </c:pt>
                <c:pt idx="34">
                  <c:v>1.4319920076513516E-12</c:v>
                </c:pt>
                <c:pt idx="35">
                  <c:v>9.7542903375326529E-13</c:v>
                </c:pt>
                <c:pt idx="36">
                  <c:v>6.7946616012253493E-13</c:v>
                </c:pt>
                <c:pt idx="37">
                  <c:v>4.8309407394115656E-13</c:v>
                </c:pt>
                <c:pt idx="38">
                  <c:v>3.4998776584250607E-13</c:v>
                </c:pt>
                <c:pt idx="39">
                  <c:v>2.5797377727935395E-13</c:v>
                </c:pt>
                <c:pt idx="40">
                  <c:v>1.9320240404273637E-13</c:v>
                </c:pt>
                <c:pt idx="41">
                  <c:v>1.4683724097930556E-13</c:v>
                </c:pt>
                <c:pt idx="42">
                  <c:v>1.1312834366320158E-13</c:v>
                </c:pt>
                <c:pt idx="43">
                  <c:v>8.8265089147389162E-14</c:v>
                </c:pt>
                <c:pt idx="44">
                  <c:v>6.9678724005348845E-14</c:v>
                </c:pt>
                <c:pt idx="45">
                  <c:v>5.5609930789968998E-14</c:v>
                </c:pt>
                <c:pt idx="46">
                  <c:v>4.4835761337923343E-14</c:v>
                </c:pt>
                <c:pt idx="47">
                  <c:v>3.6494228216657953E-14</c:v>
                </c:pt>
                <c:pt idx="48">
                  <c:v>2.9969806423446146E-14</c:v>
                </c:pt>
                <c:pt idx="49">
                  <c:v>2.4817560374008033E-14</c:v>
                </c:pt>
                <c:pt idx="50">
                  <c:v>2.0712149184921566E-14</c:v>
                </c:pt>
                <c:pt idx="51">
                  <c:v>1.7413092715252512E-14</c:v>
                </c:pt>
                <c:pt idx="52">
                  <c:v>1.4740813876168437E-14</c:v>
                </c:pt>
                <c:pt idx="53">
                  <c:v>1.2559916431806274E-14</c:v>
                </c:pt>
                <c:pt idx="54">
                  <c:v>1.0767381274218793E-14</c:v>
                </c:pt>
                <c:pt idx="55">
                  <c:v>9.284145445194743E-15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'Portfolio and Relaxation Time'!$R$3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Time'!$R$5:$R$77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363.06394333270123</c:v>
                </c:pt>
                <c:pt idx="23">
                  <c:v>148.93174019095559</c:v>
                </c:pt>
                <c:pt idx="24">
                  <c:v>67.240468308785552</c:v>
                </c:pt>
                <c:pt idx="25">
                  <c:v>32.925793240563003</c:v>
                </c:pt>
                <c:pt idx="26">
                  <c:v>17.280868769064373</c:v>
                </c:pt>
                <c:pt idx="27">
                  <c:v>9.6279209992326447</c:v>
                </c:pt>
                <c:pt idx="28">
                  <c:v>5.6492683927721181</c:v>
                </c:pt>
                <c:pt idx="29">
                  <c:v>3.4680387466674119</c:v>
                </c:pt>
                <c:pt idx="30">
                  <c:v>2.2151972127487323</c:v>
                </c:pt>
                <c:pt idx="31">
                  <c:v>1.4654017250629741</c:v>
                </c:pt>
                <c:pt idx="32">
                  <c:v>1</c:v>
                </c:pt>
                <c:pt idx="33">
                  <c:v>0.70157544461416221</c:v>
                </c:pt>
                <c:pt idx="34">
                  <c:v>0.50456521644680241</c:v>
                </c:pt>
                <c:pt idx="35">
                  <c:v>0.37105384296700566</c:v>
                </c:pt>
                <c:pt idx="36">
                  <c:v>0.27840958943931782</c:v>
                </c:pt>
                <c:pt idx="37">
                  <c:v>0.21273070956004156</c:v>
                </c:pt>
                <c:pt idx="38">
                  <c:v>0.16525240338452657</c:v>
                </c:pt>
                <c:pt idx="39">
                  <c:v>0.13031560580519583</c:v>
                </c:pt>
                <c:pt idx="40">
                  <c:v>0.10418606727353964</c:v>
                </c:pt>
                <c:pt idx="41">
                  <c:v>8.4349912278266145E-2</c:v>
                </c:pt>
                <c:pt idx="42">
                  <c:v>6.9083377968566451E-2</c:v>
                </c:pt>
                <c:pt idx="43">
                  <c:v>5.7184227469363198E-2</c:v>
                </c:pt>
                <c:pt idx="44">
                  <c:v>4.7800674070034209E-2</c:v>
                </c:pt>
                <c:pt idx="45">
                  <c:v>4.032036002639252E-2</c:v>
                </c:pt>
                <c:pt idx="46">
                  <c:v>3.4297046805373113E-2</c:v>
                </c:pt>
                <c:pt idx="47">
                  <c:v>2.9401418190919463E-2</c:v>
                </c:pt>
                <c:pt idx="48">
                  <c:v>2.5387563343530626E-2</c:v>
                </c:pt>
                <c:pt idx="49">
                  <c:v>2.2069818010550607E-2</c:v>
                </c:pt>
                <c:pt idx="50">
                  <c:v>1.9306549991294233E-2</c:v>
                </c:pt>
                <c:pt idx="51">
                  <c:v>1.6988664994925459E-2</c:v>
                </c:pt>
                <c:pt idx="52">
                  <c:v>1.5031363199141928E-2</c:v>
                </c:pt>
                <c:pt idx="53">
                  <c:v>1.3368161966139536E-2</c:v>
                </c:pt>
                <c:pt idx="54">
                  <c:v>1.1946516689407913E-2</c:v>
                </c:pt>
                <c:pt idx="55">
                  <c:v>1.0724581006646017E-2</c:v>
                </c:pt>
                <c:pt idx="56">
                  <c:v>9.6687877125229398E-3</c:v>
                </c:pt>
                <c:pt idx="57">
                  <c:v>8.752026619609431E-3</c:v>
                </c:pt>
                <c:pt idx="58">
                  <c:v>7.95226064628822E-3</c:v>
                </c:pt>
                <c:pt idx="59">
                  <c:v>7.2514664436991927E-3</c:v>
                </c:pt>
                <c:pt idx="60">
                  <c:v>6.6348173765202354E-3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'Portfolio and Relaxation Time'!$S$3</c:f>
              <c:strCache>
                <c:ptCount val="1"/>
                <c:pt idx="0">
                  <c:v>PC-ABS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Time'!$S$5:$S$77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2.9033375196831163E-2</c:v>
                </c:pt>
                <c:pt idx="17">
                  <c:v>1.4973546489661729E-3</c:v>
                </c:pt>
                <c:pt idx="18">
                  <c:v>1.205260936870841E-4</c:v>
                </c:pt>
                <c:pt idx="19">
                  <c:v>1.3793192726625671E-5</c:v>
                </c:pt>
                <c:pt idx="20">
                  <c:v>2.0948301942556035E-6</c:v>
                </c:pt>
                <c:pt idx="21">
                  <c:v>4.0081242543784966E-7</c:v>
                </c:pt>
                <c:pt idx="22">
                  <c:v>9.2825529769347174E-8</c:v>
                </c:pt>
                <c:pt idx="23">
                  <c:v>2.5220095391049268E-8</c:v>
                </c:pt>
                <c:pt idx="24">
                  <c:v>7.8416948434234471E-9</c:v>
                </c:pt>
                <c:pt idx="25">
                  <c:v>2.7353183187956006E-9</c:v>
                </c:pt>
                <c:pt idx="26">
                  <c:v>1.0532078108818509E-9</c:v>
                </c:pt>
                <c:pt idx="27">
                  <c:v>4.4173447031400546E-10</c:v>
                </c:pt>
                <c:pt idx="28">
                  <c:v>1.9960505085614493E-10</c:v>
                </c:pt>
                <c:pt idx="29">
                  <c:v>9.6283669081953767E-11</c:v>
                </c:pt>
                <c:pt idx="30">
                  <c:v>4.919751059911575E-11</c:v>
                </c:pt>
                <c:pt idx="31">
                  <c:v>2.6454064080473794E-11</c:v>
                </c:pt>
                <c:pt idx="32">
                  <c:v>1.4885629438865595E-11</c:v>
                </c:pt>
                <c:pt idx="33">
                  <c:v>8.7232429092969119E-12</c:v>
                </c:pt>
                <c:pt idx="34">
                  <c:v>5.3017615478287029E-12</c:v>
                </c:pt>
                <c:pt idx="35">
                  <c:v>3.3298712413153953E-12</c:v>
                </c:pt>
                <c:pt idx="36">
                  <c:v>2.154434690031884E-12</c:v>
                </c:pt>
                <c:pt idx="37">
                  <c:v>1.4319920076513516E-12</c:v>
                </c:pt>
                <c:pt idx="38">
                  <c:v>9.7542903375326529E-13</c:v>
                </c:pt>
                <c:pt idx="39">
                  <c:v>6.7946616012253493E-13</c:v>
                </c:pt>
                <c:pt idx="40">
                  <c:v>4.8309407394115656E-13</c:v>
                </c:pt>
                <c:pt idx="41">
                  <c:v>3.4998776584250607E-13</c:v>
                </c:pt>
                <c:pt idx="42">
                  <c:v>2.5797377727935395E-13</c:v>
                </c:pt>
                <c:pt idx="43">
                  <c:v>1.9320240404273637E-13</c:v>
                </c:pt>
                <c:pt idx="44">
                  <c:v>1.4683724097930556E-13</c:v>
                </c:pt>
                <c:pt idx="45">
                  <c:v>1.1312834366320158E-13</c:v>
                </c:pt>
                <c:pt idx="46">
                  <c:v>8.8265089147389162E-14</c:v>
                </c:pt>
                <c:pt idx="47">
                  <c:v>6.9678724005348845E-14</c:v>
                </c:pt>
                <c:pt idx="48">
                  <c:v>5.5609930789968998E-14</c:v>
                </c:pt>
                <c:pt idx="49">
                  <c:v>4.4835761337923343E-14</c:v>
                </c:pt>
                <c:pt idx="50">
                  <c:v>3.6494228216657953E-14</c:v>
                </c:pt>
                <c:pt idx="51">
                  <c:v>2.9969806423446146E-14</c:v>
                </c:pt>
                <c:pt idx="52">
                  <c:v>2.4817560374008033E-14</c:v>
                </c:pt>
                <c:pt idx="53">
                  <c:v>2.0712149184921566E-14</c:v>
                </c:pt>
                <c:pt idx="54">
                  <c:v>1.7413092715252512E-14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'Portfolio and Relaxation Time'!$T$3</c:f>
              <c:strCache>
                <c:ptCount val="1"/>
                <c:pt idx="0">
                  <c:v>PC-Iso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Time'!$T$5:$T$77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2.9033375196831163E-2</c:v>
                </c:pt>
                <c:pt idx="24">
                  <c:v>1.4973546489661729E-3</c:v>
                </c:pt>
                <c:pt idx="25">
                  <c:v>1.205260936870841E-4</c:v>
                </c:pt>
                <c:pt idx="26">
                  <c:v>1.3793192726625671E-5</c:v>
                </c:pt>
                <c:pt idx="27">
                  <c:v>2.0948301942556035E-6</c:v>
                </c:pt>
                <c:pt idx="28">
                  <c:v>4.0081242543784966E-7</c:v>
                </c:pt>
                <c:pt idx="29">
                  <c:v>9.2825529769347174E-8</c:v>
                </c:pt>
                <c:pt idx="30">
                  <c:v>2.5220095391049268E-8</c:v>
                </c:pt>
                <c:pt idx="31">
                  <c:v>7.8416948434234471E-9</c:v>
                </c:pt>
                <c:pt idx="32">
                  <c:v>2.7353183187956006E-9</c:v>
                </c:pt>
                <c:pt idx="33">
                  <c:v>1.0532078108818509E-9</c:v>
                </c:pt>
                <c:pt idx="34">
                  <c:v>4.4173447031400546E-10</c:v>
                </c:pt>
                <c:pt idx="35">
                  <c:v>1.9960505085614493E-10</c:v>
                </c:pt>
                <c:pt idx="36">
                  <c:v>9.6283669081953767E-11</c:v>
                </c:pt>
                <c:pt idx="37">
                  <c:v>4.919751059911575E-11</c:v>
                </c:pt>
                <c:pt idx="38">
                  <c:v>2.6454064080473794E-11</c:v>
                </c:pt>
                <c:pt idx="39">
                  <c:v>1.4885629438865595E-11</c:v>
                </c:pt>
                <c:pt idx="40">
                  <c:v>8.7232429092969119E-12</c:v>
                </c:pt>
                <c:pt idx="41">
                  <c:v>5.3017615478287029E-12</c:v>
                </c:pt>
                <c:pt idx="42">
                  <c:v>3.3298712413153953E-12</c:v>
                </c:pt>
                <c:pt idx="43">
                  <c:v>2.154434690031884E-12</c:v>
                </c:pt>
                <c:pt idx="44">
                  <c:v>1.4319920076513516E-12</c:v>
                </c:pt>
                <c:pt idx="45">
                  <c:v>9.7542903375326529E-13</c:v>
                </c:pt>
                <c:pt idx="46">
                  <c:v>6.7946616012253493E-13</c:v>
                </c:pt>
                <c:pt idx="47">
                  <c:v>4.8309407394115656E-13</c:v>
                </c:pt>
                <c:pt idx="48">
                  <c:v>3.4998776584250607E-13</c:v>
                </c:pt>
                <c:pt idx="49">
                  <c:v>2.5797377727935395E-13</c:v>
                </c:pt>
                <c:pt idx="50">
                  <c:v>1.9320240404273637E-13</c:v>
                </c:pt>
                <c:pt idx="51">
                  <c:v>1.4683724097930556E-13</c:v>
                </c:pt>
                <c:pt idx="52">
                  <c:v>1.1312834366320158E-13</c:v>
                </c:pt>
                <c:pt idx="53">
                  <c:v>8.8265089147389162E-14</c:v>
                </c:pt>
                <c:pt idx="54">
                  <c:v>6.9678724005348845E-14</c:v>
                </c:pt>
                <c:pt idx="55">
                  <c:v>5.5609930789968998E-14</c:v>
                </c:pt>
                <c:pt idx="56">
                  <c:v>4.4835761337923343E-14</c:v>
                </c:pt>
                <c:pt idx="57">
                  <c:v>3.6494228216657953E-14</c:v>
                </c:pt>
                <c:pt idx="58">
                  <c:v>2.9969806423446146E-14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'Portfolio and Relaxation Time'!$U$3</c:f>
              <c:strCache>
                <c:ptCount val="1"/>
                <c:pt idx="0">
                  <c:v>PES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Time'!$U$5:$U$77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40910.730845640159</c:v>
                </c:pt>
                <c:pt idx="36">
                  <c:v>4954.9402212640971</c:v>
                </c:pt>
                <c:pt idx="37">
                  <c:v>911.18036406484475</c:v>
                </c:pt>
                <c:pt idx="38">
                  <c:v>227.28022788521895</c:v>
                </c:pt>
                <c:pt idx="39">
                  <c:v>71.303874585181944</c:v>
                </c:pt>
                <c:pt idx="40">
                  <c:v>26.697361660406226</c:v>
                </c:pt>
                <c:pt idx="41">
                  <c:v>11.489408246128063</c:v>
                </c:pt>
                <c:pt idx="42">
                  <c:v>5.5283344442229412</c:v>
                </c:pt>
                <c:pt idx="43">
                  <c:v>2.9129478701378235</c:v>
                </c:pt>
                <c:pt idx="44">
                  <c:v>1.6542354045340404</c:v>
                </c:pt>
                <c:pt idx="45">
                  <c:v>1</c:v>
                </c:pt>
                <c:pt idx="46">
                  <c:v>0.63720691688410047</c:v>
                </c:pt>
                <c:pt idx="47">
                  <c:v>0.42464484643902323</c:v>
                </c:pt>
                <c:pt idx="48">
                  <c:v>0.29408299960401779</c:v>
                </c:pt>
                <c:pt idx="49">
                  <c:v>0.2105459548376826</c:v>
                </c:pt>
                <c:pt idx="50">
                  <c:v>0.15516122894029438</c:v>
                </c:pt>
                <c:pt idx="51">
                  <c:v>0.11727787626301195</c:v>
                </c:pt>
                <c:pt idx="52">
                  <c:v>9.0642471844238764E-2</c:v>
                </c:pt>
                <c:pt idx="53">
                  <c:v>7.1452531121919016E-2</c:v>
                </c:pt>
                <c:pt idx="54">
                  <c:v>5.7322528803620681E-2</c:v>
                </c:pt>
                <c:pt idx="55">
                  <c:v>4.6713400178772901E-2</c:v>
                </c:pt>
                <c:pt idx="56">
                  <c:v>3.8606850735614887E-2</c:v>
                </c:pt>
                <c:pt idx="57">
                  <c:v>3.2313617969111141E-2</c:v>
                </c:pt>
                <c:pt idx="58">
                  <c:v>2.7357404731979822E-2</c:v>
                </c:pt>
                <c:pt idx="59">
                  <c:v>2.3402817222475086E-2</c:v>
                </c:pt>
                <c:pt idx="60">
                  <c:v>2.020957746201734E-2</c:v>
                </c:pt>
                <c:pt idx="61">
                  <c:v>1.7602807545312422E-2</c:v>
                </c:pt>
                <c:pt idx="62">
                  <c:v>1.5453365278670606E-2</c:v>
                </c:pt>
                <c:pt idx="63">
                  <c:v>1.3664595732210712E-2</c:v>
                </c:pt>
                <c:pt idx="64">
                  <c:v>1.2163256122092677E-2</c:v>
                </c:pt>
                <c:pt idx="65">
                  <c:v>1.0893203130747793E-2</c:v>
                </c:pt>
                <c:pt idx="66">
                  <c:v>9.8109386495101904E-3</c:v>
                </c:pt>
                <c:pt idx="67">
                  <c:v>8.8824247774603772E-3</c:v>
                </c:pt>
                <c:pt idx="68">
                  <c:v>8.0807779754381234E-3</c:v>
                </c:pt>
                <c:pt idx="69">
                  <c:v>7.3845802314642982E-3</c:v>
                </c:pt>
                <c:pt idx="70">
                  <c:v>6.7766286246044114E-3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'Portfolio and Relaxation Time'!$V$3</c:f>
              <c:strCache>
                <c:ptCount val="1"/>
                <c:pt idx="0">
                  <c:v>PPSF/PPSU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Time'!$V$5:$V$77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2.9033375196831163E-2</c:v>
                </c:pt>
                <c:pt idx="38">
                  <c:v>1.4973546489661729E-3</c:v>
                </c:pt>
                <c:pt idx="39">
                  <c:v>1.205260936870841E-4</c:v>
                </c:pt>
                <c:pt idx="40">
                  <c:v>1.3793192726625671E-5</c:v>
                </c:pt>
                <c:pt idx="41">
                  <c:v>2.0948301942556035E-6</c:v>
                </c:pt>
                <c:pt idx="42">
                  <c:v>4.0081242543784966E-7</c:v>
                </c:pt>
                <c:pt idx="43">
                  <c:v>9.2825529769347174E-8</c:v>
                </c:pt>
                <c:pt idx="44">
                  <c:v>2.5220095391049268E-8</c:v>
                </c:pt>
                <c:pt idx="45">
                  <c:v>7.8416948434234471E-9</c:v>
                </c:pt>
                <c:pt idx="46">
                  <c:v>2.7353183187956006E-9</c:v>
                </c:pt>
                <c:pt idx="47">
                  <c:v>1.0532078108818509E-9</c:v>
                </c:pt>
                <c:pt idx="48">
                  <c:v>4.4173447031400546E-10</c:v>
                </c:pt>
                <c:pt idx="49">
                  <c:v>1.9960505085614493E-10</c:v>
                </c:pt>
                <c:pt idx="50">
                  <c:v>9.6283669081953767E-11</c:v>
                </c:pt>
                <c:pt idx="51">
                  <c:v>4.919751059911575E-11</c:v>
                </c:pt>
                <c:pt idx="52">
                  <c:v>2.6454064080473794E-11</c:v>
                </c:pt>
                <c:pt idx="53">
                  <c:v>1.4885629438865595E-11</c:v>
                </c:pt>
                <c:pt idx="54">
                  <c:v>8.7232429092969119E-12</c:v>
                </c:pt>
                <c:pt idx="55">
                  <c:v>5.3017615478287029E-12</c:v>
                </c:pt>
                <c:pt idx="56">
                  <c:v>3.3298712413153953E-12</c:v>
                </c:pt>
                <c:pt idx="57">
                  <c:v>2.154434690031884E-12</c:v>
                </c:pt>
                <c:pt idx="58">
                  <c:v>1.4319920076513516E-12</c:v>
                </c:pt>
                <c:pt idx="59">
                  <c:v>9.7542903375326529E-13</c:v>
                </c:pt>
                <c:pt idx="60">
                  <c:v>6.7946616012253493E-13</c:v>
                </c:pt>
                <c:pt idx="61">
                  <c:v>4.8309407394115656E-13</c:v>
                </c:pt>
                <c:pt idx="62">
                  <c:v>3.4998776584250607E-13</c:v>
                </c:pt>
                <c:pt idx="63">
                  <c:v>2.5797377727935395E-13</c:v>
                </c:pt>
                <c:pt idx="64">
                  <c:v>1.9320240404273637E-13</c:v>
                </c:pt>
                <c:pt idx="65">
                  <c:v>1.4683724097930556E-13</c:v>
                </c:pt>
                <c:pt idx="66">
                  <c:v>1.1312834366320158E-13</c:v>
                </c:pt>
                <c:pt idx="67">
                  <c:v>8.8265089147389162E-14</c:v>
                </c:pt>
                <c:pt idx="68">
                  <c:v>6.9678724005348845E-14</c:v>
                </c:pt>
                <c:pt idx="69">
                  <c:v>5.5609930789968998E-14</c:v>
                </c:pt>
                <c:pt idx="70">
                  <c:v>4.4835761337923343E-14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'Portfolio and Relaxation Time'!$W$3</c:f>
              <c:strCache>
                <c:ptCount val="1"/>
                <c:pt idx="0">
                  <c:v>ST-130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Time'!$W$5:$W$77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2.9033375196831163E-2</c:v>
                </c:pt>
                <c:pt idx="18">
                  <c:v>1.4973546489661729E-3</c:v>
                </c:pt>
                <c:pt idx="19">
                  <c:v>1.205260936870841E-4</c:v>
                </c:pt>
                <c:pt idx="20">
                  <c:v>1.3793192726625671E-5</c:v>
                </c:pt>
                <c:pt idx="21">
                  <c:v>2.0948301942556035E-6</c:v>
                </c:pt>
                <c:pt idx="22">
                  <c:v>4.0081242543784966E-7</c:v>
                </c:pt>
                <c:pt idx="23">
                  <c:v>9.2825529769347174E-8</c:v>
                </c:pt>
                <c:pt idx="24">
                  <c:v>2.5220095391049268E-8</c:v>
                </c:pt>
                <c:pt idx="25">
                  <c:v>7.8416948434234471E-9</c:v>
                </c:pt>
                <c:pt idx="26">
                  <c:v>2.7353183187956006E-9</c:v>
                </c:pt>
                <c:pt idx="27">
                  <c:v>1.0532078108818509E-9</c:v>
                </c:pt>
                <c:pt idx="28">
                  <c:v>4.4173447031400546E-10</c:v>
                </c:pt>
                <c:pt idx="29">
                  <c:v>1.9960505085614493E-10</c:v>
                </c:pt>
                <c:pt idx="30">
                  <c:v>9.6283669081953767E-11</c:v>
                </c:pt>
                <c:pt idx="31">
                  <c:v>4.919751059911575E-11</c:v>
                </c:pt>
                <c:pt idx="32">
                  <c:v>2.6454064080473794E-11</c:v>
                </c:pt>
                <c:pt idx="33">
                  <c:v>1.4885629438865595E-11</c:v>
                </c:pt>
                <c:pt idx="34">
                  <c:v>8.7232429092969119E-12</c:v>
                </c:pt>
                <c:pt idx="35">
                  <c:v>5.3017615478287029E-12</c:v>
                </c:pt>
                <c:pt idx="36">
                  <c:v>3.3298712413153953E-12</c:v>
                </c:pt>
                <c:pt idx="37">
                  <c:v>2.154434690031884E-12</c:v>
                </c:pt>
                <c:pt idx="38">
                  <c:v>1.4319920076513516E-12</c:v>
                </c:pt>
                <c:pt idx="39">
                  <c:v>9.7542903375326529E-13</c:v>
                </c:pt>
                <c:pt idx="40">
                  <c:v>6.7946616012253493E-13</c:v>
                </c:pt>
                <c:pt idx="41">
                  <c:v>4.8309407394115656E-13</c:v>
                </c:pt>
                <c:pt idx="42">
                  <c:v>3.4998776584250607E-13</c:v>
                </c:pt>
                <c:pt idx="43">
                  <c:v>2.5797377727935395E-13</c:v>
                </c:pt>
                <c:pt idx="44">
                  <c:v>1.9320240404273637E-13</c:v>
                </c:pt>
                <c:pt idx="45">
                  <c:v>1.4683724097930556E-13</c:v>
                </c:pt>
                <c:pt idx="46">
                  <c:v>1.1312834366320158E-13</c:v>
                </c:pt>
                <c:pt idx="47">
                  <c:v>8.8265089147389162E-14</c:v>
                </c:pt>
                <c:pt idx="48">
                  <c:v>6.9678724005348845E-14</c:v>
                </c:pt>
                <c:pt idx="49">
                  <c:v>5.5609930789968998E-14</c:v>
                </c:pt>
                <c:pt idx="50">
                  <c:v>4.4835761337923343E-14</c:v>
                </c:pt>
                <c:pt idx="51">
                  <c:v>3.6494228216657953E-14</c:v>
                </c:pt>
                <c:pt idx="52">
                  <c:v>2.9969806423446146E-14</c:v>
                </c:pt>
                <c:pt idx="53">
                  <c:v>2.4817560374008033E-14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'Portfolio and Relaxation Time'!$X$3</c:f>
              <c:strCache>
                <c:ptCount val="1"/>
                <c:pt idx="0">
                  <c:v>Ultem1010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Time'!$X$5:$X$77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982197790.61014938</c:v>
                </c:pt>
                <c:pt idx="34">
                  <c:v>16058530.279584965</c:v>
                </c:pt>
                <c:pt idx="35">
                  <c:v>761089.90889897023</c:v>
                </c:pt>
                <c:pt idx="36">
                  <c:v>72535.369577358637</c:v>
                </c:pt>
                <c:pt idx="37">
                  <c:v>11207.446654333869</c:v>
                </c:pt>
                <c:pt idx="38">
                  <c:v>2452.6553960821643</c:v>
                </c:pt>
                <c:pt idx="39">
                  <c:v>695.46649932595381</c:v>
                </c:pt>
                <c:pt idx="40">
                  <c:v>240.38714156282714</c:v>
                </c:pt>
                <c:pt idx="41">
                  <c:v>96.995511754524287</c:v>
                </c:pt>
                <c:pt idx="42">
                  <c:v>44.270046651243767</c:v>
                </c:pt>
                <c:pt idx="43">
                  <c:v>22.32437979728536</c:v>
                </c:pt>
                <c:pt idx="44">
                  <c:v>12.217811628305794</c:v>
                </c:pt>
                <c:pt idx="45">
                  <c:v>7.1571106686731802</c:v>
                </c:pt>
                <c:pt idx="46">
                  <c:v>4.4389722963221834</c:v>
                </c:pt>
                <c:pt idx="47">
                  <c:v>2.8897253221653125</c:v>
                </c:pt>
                <c:pt idx="48">
                  <c:v>1.9607254558509528</c:v>
                </c:pt>
                <c:pt idx="49">
                  <c:v>1.3787324000926497</c:v>
                </c:pt>
                <c:pt idx="50">
                  <c:v>1</c:v>
                </c:pt>
                <c:pt idx="51">
                  <c:v>0.74520472604915755</c:v>
                </c:pt>
                <c:pt idx="52">
                  <c:v>0.56869670461640076</c:v>
                </c:pt>
                <c:pt idx="53">
                  <c:v>0.44321143822926262</c:v>
                </c:pt>
                <c:pt idx="54">
                  <c:v>0.35191858258651043</c:v>
                </c:pt>
                <c:pt idx="55">
                  <c:v>0.2841175209381217</c:v>
                </c:pt>
                <c:pt idx="56">
                  <c:v>0.23282200058637847</c:v>
                </c:pt>
                <c:pt idx="57">
                  <c:v>0.19336029756923187</c:v>
                </c:pt>
                <c:pt idx="58">
                  <c:v>0.16253989466394173</c:v>
                </c:pt>
                <c:pt idx="59">
                  <c:v>0.13813562734369697</c:v>
                </c:pt>
                <c:pt idx="60">
                  <c:v>0.11856836629183433</c:v>
                </c:pt>
                <c:pt idx="61">
                  <c:v>0.1026988007156622</c:v>
                </c:pt>
                <c:pt idx="62">
                  <c:v>8.9692378869293585E-2</c:v>
                </c:pt>
                <c:pt idx="63">
                  <c:v>7.8929184458456425E-2</c:v>
                </c:pt>
                <c:pt idx="64">
                  <c:v>6.9942752139016781E-2</c:v>
                </c:pt>
                <c:pt idx="65">
                  <c:v>6.2377861207593158E-2</c:v>
                </c:pt>
                <c:pt idx="66">
                  <c:v>5.5960986294139606E-2</c:v>
                </c:pt>
                <c:pt idx="67">
                  <c:v>5.0479322357265911E-2</c:v>
                </c:pt>
                <c:pt idx="68">
                  <c:v>4.5765703476357056E-2</c:v>
                </c:pt>
                <c:pt idx="69">
                  <c:v>4.1687628415453939E-2</c:v>
                </c:pt>
                <c:pt idx="70">
                  <c:v>3.8139184428987144E-2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'Portfolio and Relaxation Time'!$Y$3</c:f>
              <c:strCache>
                <c:ptCount val="1"/>
                <c:pt idx="0">
                  <c:v>Ultem9085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Time'!$Y$5:$Y$77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726.39326860706785</c:v>
                </c:pt>
                <c:pt idx="28">
                  <c:v>357.99975203320861</c:v>
                </c:pt>
                <c:pt idx="29">
                  <c:v>184.60193828037296</c:v>
                </c:pt>
                <c:pt idx="30">
                  <c:v>99.176170311406395</c:v>
                </c:pt>
                <c:pt idx="31">
                  <c:v>55.308285330552124</c:v>
                </c:pt>
                <c:pt idx="32">
                  <c:v>31.912909618514853</c:v>
                </c:pt>
                <c:pt idx="33">
                  <c:v>18.996706120841942</c:v>
                </c:pt>
                <c:pt idx="34">
                  <c:v>11.636084819383344</c:v>
                </c:pt>
                <c:pt idx="35">
                  <c:v>7.3173384519168367</c:v>
                </c:pt>
                <c:pt idx="36">
                  <c:v>4.7143571668109248</c:v>
                </c:pt>
                <c:pt idx="37">
                  <c:v>3.1060708815553393</c:v>
                </c:pt>
                <c:pt idx="38">
                  <c:v>2.0892770253729842</c:v>
                </c:pt>
                <c:pt idx="39">
                  <c:v>1.4325930648232177</c:v>
                </c:pt>
                <c:pt idx="40">
                  <c:v>1</c:v>
                </c:pt>
                <c:pt idx="41">
                  <c:v>0.70972543793806619</c:v>
                </c:pt>
                <c:pt idx="42">
                  <c:v>0.51157032817138925</c:v>
                </c:pt>
                <c:pt idx="43">
                  <c:v>0.37411013176917146</c:v>
                </c:pt>
                <c:pt idx="44">
                  <c:v>0.27731015875964932</c:v>
                </c:pt>
                <c:pt idx="45">
                  <c:v>0.20817651669127796</c:v>
                </c:pt>
                <c:pt idx="46">
                  <c:v>0.15814507298517194</c:v>
                </c:pt>
                <c:pt idx="47">
                  <c:v>0.12148526805795355</c:v>
                </c:pt>
                <c:pt idx="48">
                  <c:v>9.4307582351385505E-2</c:v>
                </c:pt>
                <c:pt idx="49">
                  <c:v>7.3936384968961183E-2</c:v>
                </c:pt>
                <c:pt idx="50">
                  <c:v>5.8507610605073625E-2</c:v>
                </c:pt>
                <c:pt idx="51">
                  <c:v>4.6706946322478127E-2</c:v>
                </c:pt>
                <c:pt idx="52">
                  <c:v>3.7597133139924042E-2</c:v>
                </c:pt>
                <c:pt idx="53">
                  <c:v>3.0502579302009811E-2</c:v>
                </c:pt>
                <c:pt idx="54">
                  <c:v>2.4931322112851085E-2</c:v>
                </c:pt>
                <c:pt idx="55">
                  <c:v>2.052163606944292E-2</c:v>
                </c:pt>
                <c:pt idx="56">
                  <c:v>1.700510010921789E-2</c:v>
                </c:pt>
                <c:pt idx="57">
                  <c:v>1.4180781827416196E-2</c:v>
                </c:pt>
                <c:pt idx="58">
                  <c:v>1.1897011957521145E-2</c:v>
                </c:pt>
                <c:pt idx="59">
                  <c:v>1.0038394835715727E-2</c:v>
                </c:pt>
                <c:pt idx="60">
                  <c:v>8.5164664526341458E-3</c:v>
                </c:pt>
                <c:pt idx="61">
                  <c:v>7.2629175017362114E-3</c:v>
                </c:pt>
                <c:pt idx="62">
                  <c:v>6.2246363858828825E-3</c:v>
                </c:pt>
                <c:pt idx="63">
                  <c:v>5.3600546718087722E-3</c:v>
                </c:pt>
                <c:pt idx="64">
                  <c:v>4.6364323211812363E-3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'Portfolio and Relaxation Time'!$Z$3</c:f>
              <c:strCache>
                <c:ptCount val="1"/>
                <c:pt idx="0">
                  <c:v>PPS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Time'!$Z$5:$Z$77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35.328661619130251</c:v>
                </c:pt>
                <c:pt idx="23">
                  <c:v>29.914576801652668</c:v>
                </c:pt>
                <c:pt idx="24">
                  <c:v>25.42055925289095</c:v>
                </c:pt>
                <c:pt idx="25">
                  <c:v>21.680279919109022</c:v>
                </c:pt>
                <c:pt idx="26">
                  <c:v>18.555386163166563</c:v>
                </c:pt>
                <c:pt idx="27">
                  <c:v>15.934942350740167</c:v>
                </c:pt>
                <c:pt idx="28">
                  <c:v>13.7296226365071</c:v>
                </c:pt>
                <c:pt idx="29">
                  <c:v>11.867208350580134</c:v>
                </c:pt>
                <c:pt idx="30">
                  <c:v>10.289081044090098</c:v>
                </c:pt>
                <c:pt idx="31">
                  <c:v>8.9474789849059242</c:v>
                </c:pt>
                <c:pt idx="32">
                  <c:v>7.803341721722445</c:v>
                </c:pt>
                <c:pt idx="33">
                  <c:v>6.8246096308781965</c:v>
                </c:pt>
                <c:pt idx="34">
                  <c:v>5.9848769937962905</c:v>
                </c:pt>
                <c:pt idx="35">
                  <c:v>5.2623209234480077</c:v>
                </c:pt>
                <c:pt idx="36">
                  <c:v>4.6388464021067941</c:v>
                </c:pt>
                <c:pt idx="37">
                  <c:v>4.0994012985159047</c:v>
                </c:pt>
                <c:pt idx="38">
                  <c:v>3.6314255939179088</c:v>
                </c:pt>
                <c:pt idx="39">
                  <c:v>3.2244069701976548</c:v>
                </c:pt>
                <c:pt idx="40">
                  <c:v>2.8695209979962577</c:v>
                </c:pt>
                <c:pt idx="41">
                  <c:v>2.5593388536446033</c:v>
                </c:pt>
                <c:pt idx="42">
                  <c:v>2.2875891244204043</c:v>
                </c:pt>
                <c:pt idx="43">
                  <c:v>2.0489630822893683</c:v>
                </c:pt>
                <c:pt idx="44">
                  <c:v>1.8389550057612725</c:v>
                </c:pt>
                <c:pt idx="45">
                  <c:v>1.6537308507592856</c:v>
                </c:pt>
                <c:pt idx="46">
                  <c:v>1.4900199231675604</c:v>
                </c:pt>
                <c:pt idx="47">
                  <c:v>1.3450252709460169</c:v>
                </c:pt>
                <c:pt idx="48">
                  <c:v>1.2163493559278664</c:v>
                </c:pt>
                <c:pt idx="49">
                  <c:v>1.1019322334998247</c:v>
                </c:pt>
                <c:pt idx="50">
                  <c:v>1</c:v>
                </c:pt>
                <c:pt idx="51">
                  <c:v>0.90902169203699712</c:v>
                </c:pt>
                <c:pt idx="52">
                  <c:v>0.82767316170644978</c:v>
                </c:pt>
                <c:pt idx="53">
                  <c:v>0.75480672452765896</c:v>
                </c:pt>
                <c:pt idx="54">
                  <c:v>0.68942559666026182</c:v>
                </c:pt>
                <c:pt idx="55">
                  <c:v>0.63066231542692797</c:v>
                </c:pt>
                <c:pt idx="56">
                  <c:v>0.57776048089087118</c:v>
                </c:pt>
                <c:pt idx="57">
                  <c:v>0.53005927294689059</c:v>
                </c:pt>
                <c:pt idx="58">
                  <c:v>0.48698029340917903</c:v>
                </c:pt>
                <c:pt idx="59">
                  <c:v>0.44801636014729618</c:v>
                </c:pt>
                <c:pt idx="60">
                  <c:v>0.41272194380042887</c:v>
                </c:pt>
                <c:pt idx="61">
                  <c:v>0.38070498967681654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'Portfolio and Relaxation Time'!$AA$3</c:f>
              <c:strCache>
                <c:ptCount val="1"/>
                <c:pt idx="0">
                  <c:v>PEKK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Time'!$AA$5:$AA$77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75.686698459934021</c:v>
                </c:pt>
                <c:pt idx="23">
                  <c:v>62.468011171341651</c:v>
                </c:pt>
                <c:pt idx="24">
                  <c:v>51.781773230488533</c:v>
                </c:pt>
                <c:pt idx="25">
                  <c:v>43.103676624394261</c:v>
                </c:pt>
                <c:pt idx="26">
                  <c:v>36.025472656314506</c:v>
                </c:pt>
                <c:pt idx="27">
                  <c:v>30.227725982550211</c:v>
                </c:pt>
                <c:pt idx="28">
                  <c:v>25.459308993050968</c:v>
                </c:pt>
                <c:pt idx="29">
                  <c:v>21.521888400532475</c:v>
                </c:pt>
                <c:pt idx="30">
                  <c:v>18.258129187698845</c:v>
                </c:pt>
                <c:pt idx="31">
                  <c:v>15.542681068898691</c:v>
                </c:pt>
                <c:pt idx="32">
                  <c:v>13.275258268705665</c:v>
                </c:pt>
                <c:pt idx="33">
                  <c:v>11.375301870694418</c:v>
                </c:pt>
                <c:pt idx="34">
                  <c:v>9.7778443196424245</c:v>
                </c:pt>
                <c:pt idx="35">
                  <c:v>8.4302913404675337</c:v>
                </c:pt>
                <c:pt idx="36">
                  <c:v>7.2899071343192556</c:v>
                </c:pt>
                <c:pt idx="37">
                  <c:v>6.3218410577661661</c:v>
                </c:pt>
                <c:pt idx="38">
                  <c:v>5.4975729889038645</c:v>
                </c:pt>
                <c:pt idx="39">
                  <c:v>4.7936837729206614</c:v>
                </c:pt>
                <c:pt idx="40">
                  <c:v>4.1908790852499536</c:v>
                </c:pt>
                <c:pt idx="41">
                  <c:v>3.6732116228548795</c:v>
                </c:pt>
                <c:pt idx="42">
                  <c:v>3.2274591026052653</c:v>
                </c:pt>
                <c:pt idx="43">
                  <c:v>2.8426251172691672</c:v>
                </c:pt>
                <c:pt idx="44">
                  <c:v>2.5095372185483606</c:v>
                </c:pt>
                <c:pt idx="45">
                  <c:v>2.2205222151579083</c:v>
                </c:pt>
                <c:pt idx="46">
                  <c:v>1.9691430038533448</c:v>
                </c:pt>
                <c:pt idx="47">
                  <c:v>1.7499846006677076</c:v>
                </c:pt>
                <c:pt idx="48">
                  <c:v>1.5584796399934731</c:v>
                </c:pt>
                <c:pt idx="49">
                  <c:v>1.3907656352467219</c:v>
                </c:pt>
                <c:pt idx="50">
                  <c:v>1.2435678790179563</c:v>
                </c:pt>
                <c:pt idx="51">
                  <c:v>1.1141031034628612</c:v>
                </c:pt>
                <c:pt idx="52">
                  <c:v>1</c:v>
                </c:pt>
                <c:pt idx="53">
                  <c:v>0.89923346996753151</c:v>
                </c:pt>
                <c:pt idx="54">
                  <c:v>0.81007008994575647</c:v>
                </c:pt>
                <c:pt idx="55">
                  <c:v>0.73102276183473658</c:v>
                </c:pt>
                <c:pt idx="56">
                  <c:v>0.66081290546079463</c:v>
                </c:pt>
                <c:pt idx="57">
                  <c:v>0.59833886141484161</c:v>
                </c:pt>
                <c:pt idx="58">
                  <c:v>0.54264942031075802</c:v>
                </c:pt>
                <c:pt idx="59">
                  <c:v>0.49292159443808065</c:v>
                </c:pt>
                <c:pt idx="60">
                  <c:v>0.4484419088586839</c:v>
                </c:pt>
                <c:pt idx="61">
                  <c:v>0.40859061921364132</c:v>
                </c:pt>
                <c:pt idx="62">
                  <c:v>0.3728283690546555</c:v>
                </c:pt>
                <c:pt idx="63">
                  <c:v>0.34068488528895663</c:v>
                </c:pt>
                <c:pt idx="64">
                  <c:v>0.3117493802085029</c:v>
                </c:pt>
                <c:pt idx="65">
                  <c:v>0.28566238564948099</c:v>
                </c:pt>
                <c:pt idx="66">
                  <c:v>0.26210879155670347</c:v>
                </c:pt>
                <c:pt idx="67">
                  <c:v>0.240811899576127</c:v>
                </c:pt>
                <c:pt idx="68">
                  <c:v>0.22152833384344106</c:v>
                </c:pt>
                <c:pt idx="69">
                  <c:v>0.20404367714385702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'Portfolio and Relaxation Time'!$AB$3</c:f>
              <c:strCache>
                <c:ptCount val="1"/>
                <c:pt idx="0">
                  <c:v>PA12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Time'!$O$5:$O$77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Time'!$AB$5:$AB$77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9051.5960669401575</c:v>
                </c:pt>
                <c:pt idx="3">
                  <c:v>5741.1323642225943</c:v>
                </c:pt>
                <c:pt idx="4">
                  <c:v>3690.0486155245749</c:v>
                </c:pt>
                <c:pt idx="5">
                  <c:v>2402.0414011235025</c:v>
                </c:pt>
                <c:pt idx="6">
                  <c:v>1582.7362915390202</c:v>
                </c:pt>
                <c:pt idx="7">
                  <c:v>1055.1037866790298</c:v>
                </c:pt>
                <c:pt idx="8">
                  <c:v>711.26494848047275</c:v>
                </c:pt>
                <c:pt idx="9">
                  <c:v>484.64043182507686</c:v>
                </c:pt>
                <c:pt idx="10">
                  <c:v>333.63598536295433</c:v>
                </c:pt>
                <c:pt idx="11">
                  <c:v>231.96049433849629</c:v>
                </c:pt>
                <c:pt idx="12">
                  <c:v>162.80779417258353</c:v>
                </c:pt>
                <c:pt idx="13">
                  <c:v>115.31801779293899</c:v>
                </c:pt>
                <c:pt idx="14">
                  <c:v>82.400308311285372</c:v>
                </c:pt>
                <c:pt idx="15">
                  <c:v>59.378150887175451</c:v>
                </c:pt>
                <c:pt idx="16">
                  <c:v>43.137429113473495</c:v>
                </c:pt>
                <c:pt idx="17">
                  <c:v>31.585072845102736</c:v>
                </c:pt>
                <c:pt idx="18">
                  <c:v>23.301619085645473</c:v>
                </c:pt>
                <c:pt idx="19">
                  <c:v>17.31607135580785</c:v>
                </c:pt>
                <c:pt idx="20">
                  <c:v>12.958648330159214</c:v>
                </c:pt>
                <c:pt idx="21">
                  <c:v>9.7636085359672666</c:v>
                </c:pt>
                <c:pt idx="22">
                  <c:v>7.4045642537223868</c:v>
                </c:pt>
                <c:pt idx="23">
                  <c:v>5.6510606956002709</c:v>
                </c:pt>
                <c:pt idx="24">
                  <c:v>4.3391929879579143</c:v>
                </c:pt>
                <c:pt idx="25">
                  <c:v>3.3515664920482249</c:v>
                </c:pt>
                <c:pt idx="26">
                  <c:v>2.6035256281981116</c:v>
                </c:pt>
                <c:pt idx="27">
                  <c:v>2.0336208255703938</c:v>
                </c:pt>
                <c:pt idx="28">
                  <c:v>1.5969623338231282</c:v>
                </c:pt>
                <c:pt idx="29">
                  <c:v>1.260554736528386</c:v>
                </c:pt>
                <c:pt idx="30">
                  <c:v>1</c:v>
                </c:pt>
                <c:pt idx="31">
                  <c:v>0.79715253743456616</c:v>
                </c:pt>
                <c:pt idx="32">
                  <c:v>0.63844091666172975</c:v>
                </c:pt>
                <c:pt idx="33">
                  <c:v>0.51365937546856044</c:v>
                </c:pt>
                <c:pt idx="34">
                  <c:v>0.41509248776464008</c:v>
                </c:pt>
                <c:pt idx="35">
                  <c:v>0.3368775016363123</c:v>
                </c:pt>
                <c:pt idx="36">
                  <c:v>0.27453722879038145</c:v>
                </c:pt>
                <c:pt idx="37">
                  <c:v>0.22463601775778064</c:v>
                </c:pt>
                <c:pt idx="38">
                  <c:v>0.18452504625845631</c:v>
                </c:pt>
                <c:pt idx="39">
                  <c:v>0.15215277939677915</c:v>
                </c:pt>
                <c:pt idx="40">
                  <c:v>0.12592322063093772</c:v>
                </c:pt>
                <c:pt idx="41">
                  <c:v>0.10458939249309693</c:v>
                </c:pt>
                <c:pt idx="42">
                  <c:v>8.7172915011950458E-2</c:v>
                </c:pt>
                <c:pt idx="43">
                  <c:v>7.2903010113718733E-2</c:v>
                </c:pt>
                <c:pt idx="44">
                  <c:v>6.1170033698111616E-2</c:v>
                </c:pt>
                <c:pt idx="45">
                  <c:v>5.1489921830677854E-2</c:v>
                </c:pt>
                <c:pt idx="46">
                  <c:v>4.3476872793847841E-2</c:v>
                </c:pt>
                <c:pt idx="47">
                  <c:v>3.6822270903510361E-2</c:v>
                </c:pt>
                <c:pt idx="48">
                  <c:v>3.1278360794032456E-2</c:v>
                </c:pt>
                <c:pt idx="49">
                  <c:v>2.6645552063197755E-2</c:v>
                </c:pt>
                <c:pt idx="50">
                  <c:v>2.2762509413676246E-2</c:v>
                </c:pt>
                <c:pt idx="51">
                  <c:v>1.9498388411546861E-2</c:v>
                </c:pt>
                <c:pt idx="52">
                  <c:v>1.6746730284894693E-2</c:v>
                </c:pt>
                <c:pt idx="53">
                  <c:v>1.4420644308965305E-2</c:v>
                </c:pt>
                <c:pt idx="54">
                  <c:v>1.2448993124601987E-2</c:v>
                </c:pt>
                <c:pt idx="55">
                  <c:v>1.0773362038785195E-2</c:v>
                </c:pt>
                <c:pt idx="56">
                  <c:v>9.3456432788704639E-3</c:v>
                </c:pt>
                <c:pt idx="57">
                  <c:v>8.1261042472059297E-3</c:v>
                </c:pt>
                <c:pt idx="58">
                  <c:v>7.0818379680932363E-3</c:v>
                </c:pt>
                <c:pt idx="59">
                  <c:v>6.1855163085688314E-3</c:v>
                </c:pt>
                <c:pt idx="60">
                  <c:v>5.4143838142551989E-3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52352"/>
        <c:axId val="722752912"/>
      </c:scatterChart>
      <c:valAx>
        <c:axId val="7227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52912"/>
        <c:crossesAt val="1.0000000000000002E-2"/>
        <c:crossBetween val="midCat"/>
      </c:valAx>
      <c:valAx>
        <c:axId val="722752912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 []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PEKK [Kepstan</a:t>
            </a:r>
            <a:r>
              <a:rPr lang="en-US" baseline="0"/>
              <a:t> 6003] Master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'PEKK (Kepstan 6003)'!$G$1</c:f>
              <c:strCache>
                <c:ptCount val="1"/>
                <c:pt idx="0">
                  <c:v>G'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'PEKK (Kepstan 6003)'!$F$3:$F$227</c:f>
              <c:numCache>
                <c:formatCode>General</c:formatCode>
                <c:ptCount val="225"/>
                <c:pt idx="0">
                  <c:v>405.03504497287821</c:v>
                </c:pt>
                <c:pt idx="1">
                  <c:v>255.55983458286764</c:v>
                </c:pt>
                <c:pt idx="2">
                  <c:v>161.24734335392392</c:v>
                </c:pt>
                <c:pt idx="3">
                  <c:v>101.74019399837522</c:v>
                </c:pt>
                <c:pt idx="4">
                  <c:v>64.193722373360174</c:v>
                </c:pt>
                <c:pt idx="5">
                  <c:v>40.5034980167271</c:v>
                </c:pt>
                <c:pt idx="6">
                  <c:v>25.555978597866222</c:v>
                </c:pt>
                <c:pt idx="7">
                  <c:v>16.124731905182124</c:v>
                </c:pt>
                <c:pt idx="8">
                  <c:v>10.174017779697342</c:v>
                </c:pt>
                <c:pt idx="9">
                  <c:v>6.4193710222308829</c:v>
                </c:pt>
                <c:pt idx="10">
                  <c:v>4.0503493156306565</c:v>
                </c:pt>
                <c:pt idx="11">
                  <c:v>2.555597454751577</c:v>
                </c:pt>
                <c:pt idx="12">
                  <c:v>1.6124729474971853</c:v>
                </c:pt>
                <c:pt idx="13">
                  <c:v>1.0174016159557162</c:v>
                </c:pt>
                <c:pt idx="14">
                  <c:v>0.64193701311537832</c:v>
                </c:pt>
                <c:pt idx="15">
                  <c:v>0.40503485055605665</c:v>
                </c:pt>
                <c:pt idx="16">
                  <c:v>0.25555969687095231</c:v>
                </c:pt>
                <c:pt idx="17">
                  <c:v>449.61673498376575</c:v>
                </c:pt>
                <c:pt idx="18">
                  <c:v>283.68897912484181</c:v>
                </c:pt>
                <c:pt idx="19">
                  <c:v>178.99563246052494</c:v>
                </c:pt>
                <c:pt idx="20">
                  <c:v>112.93860718947784</c:v>
                </c:pt>
                <c:pt idx="21">
                  <c:v>71.259443394329494</c:v>
                </c:pt>
                <c:pt idx="22">
                  <c:v>44.961666304508817</c:v>
                </c:pt>
                <c:pt idx="23">
                  <c:v>28.36889251708336</c:v>
                </c:pt>
                <c:pt idx="24">
                  <c:v>17.899560548352081</c:v>
                </c:pt>
                <c:pt idx="25">
                  <c:v>11.293858920480844</c:v>
                </c:pt>
                <c:pt idx="26">
                  <c:v>7.1259429905827441</c:v>
                </c:pt>
                <c:pt idx="27">
                  <c:v>4.4961660909107994</c:v>
                </c:pt>
                <c:pt idx="28">
                  <c:v>2.8368888020916008</c:v>
                </c:pt>
                <c:pt idx="29">
                  <c:v>1.7899557850651673</c:v>
                </c:pt>
                <c:pt idx="30">
                  <c:v>1.1293857122013906</c:v>
                </c:pt>
                <c:pt idx="31">
                  <c:v>0.71259420014259267</c:v>
                </c:pt>
                <c:pt idx="32">
                  <c:v>0.44961651916773299</c:v>
                </c:pt>
                <c:pt idx="33">
                  <c:v>500</c:v>
                </c:pt>
                <c:pt idx="34">
                  <c:v>315.47867000000002</c:v>
                </c:pt>
                <c:pt idx="35">
                  <c:v>199.05357000000001</c:v>
                </c:pt>
                <c:pt idx="36">
                  <c:v>125.59430999999999</c:v>
                </c:pt>
                <c:pt idx="37">
                  <c:v>79.244652000000002</c:v>
                </c:pt>
                <c:pt idx="38">
                  <c:v>49.999991999999999</c:v>
                </c:pt>
                <c:pt idx="39">
                  <c:v>31.547861000000001</c:v>
                </c:pt>
                <c:pt idx="40">
                  <c:v>19.905353999999999</c:v>
                </c:pt>
                <c:pt idx="41">
                  <c:v>12.559429</c:v>
                </c:pt>
                <c:pt idx="42">
                  <c:v>7.9244637000000004</c:v>
                </c:pt>
                <c:pt idx="43">
                  <c:v>4.9999985999999996</c:v>
                </c:pt>
                <c:pt idx="44">
                  <c:v>3.1547855999999999</c:v>
                </c:pt>
                <c:pt idx="45">
                  <c:v>1.9905351</c:v>
                </c:pt>
                <c:pt idx="46">
                  <c:v>1.2559427000000001</c:v>
                </c:pt>
                <c:pt idx="47">
                  <c:v>0.79244625999999996</c:v>
                </c:pt>
                <c:pt idx="48">
                  <c:v>0.49999976000000002</c:v>
                </c:pt>
                <c:pt idx="49">
                  <c:v>557.05155173143066</c:v>
                </c:pt>
                <c:pt idx="50">
                  <c:v>351.47576532333591</c:v>
                </c:pt>
                <c:pt idx="51">
                  <c:v>221.76620009236191</c:v>
                </c:pt>
                <c:pt idx="52">
                  <c:v>139.92501054827665</c:v>
                </c:pt>
                <c:pt idx="53">
                  <c:v>88.286712726034438</c:v>
                </c:pt>
                <c:pt idx="54">
                  <c:v>55.70514626031823</c:v>
                </c:pt>
                <c:pt idx="55">
                  <c:v>35.147569847714969</c:v>
                </c:pt>
                <c:pt idx="56">
                  <c:v>22.176616666926879</c:v>
                </c:pt>
                <c:pt idx="57">
                  <c:v>13.992498826621459</c:v>
                </c:pt>
                <c:pt idx="58">
                  <c:v>8.8286696014487891</c:v>
                </c:pt>
                <c:pt idx="59">
                  <c:v>5.5705139575699611</c:v>
                </c:pt>
                <c:pt idx="60">
                  <c:v>3.5147564277199446</c:v>
                </c:pt>
                <c:pt idx="61">
                  <c:v>2.2176613324617569</c:v>
                </c:pt>
                <c:pt idx="62">
                  <c:v>1.3992496598415254</c:v>
                </c:pt>
                <c:pt idx="63">
                  <c:v>0.88286683759353735</c:v>
                </c:pt>
                <c:pt idx="64">
                  <c:v>0.55705128434668583</c:v>
                </c:pt>
                <c:pt idx="65">
                  <c:v>621.78393950897816</c:v>
                </c:pt>
                <c:pt idx="66">
                  <c:v>392.31914052730576</c:v>
                </c:pt>
                <c:pt idx="67">
                  <c:v>247.53662585585229</c:v>
                </c:pt>
                <c:pt idx="68">
                  <c:v>156.18504970342369</c:v>
                </c:pt>
                <c:pt idx="69">
                  <c:v>98.546103811156044</c:v>
                </c:pt>
                <c:pt idx="70">
                  <c:v>62.178384002354782</c:v>
                </c:pt>
                <c:pt idx="71">
                  <c:v>39.231906591323302</c:v>
                </c:pt>
                <c:pt idx="72">
                  <c:v>24.753658854881593</c:v>
                </c:pt>
                <c:pt idx="73">
                  <c:v>15.618502483206612</c:v>
                </c:pt>
                <c:pt idx="74">
                  <c:v>9.8546085157637862</c:v>
                </c:pt>
                <c:pt idx="75">
                  <c:v>6.2178376540947502</c:v>
                </c:pt>
                <c:pt idx="76">
                  <c:v>3.9231900373483906</c:v>
                </c:pt>
                <c:pt idx="77">
                  <c:v>2.4753655124177953</c:v>
                </c:pt>
                <c:pt idx="78">
                  <c:v>1.5618499996070854</c:v>
                </c:pt>
                <c:pt idx="79">
                  <c:v>0.98546071478391184</c:v>
                </c:pt>
                <c:pt idx="80">
                  <c:v>0.62178364105268724</c:v>
                </c:pt>
                <c:pt idx="81">
                  <c:v>449.61673498376575</c:v>
                </c:pt>
                <c:pt idx="82">
                  <c:v>283.68897912484181</c:v>
                </c:pt>
                <c:pt idx="83">
                  <c:v>178.99563246052494</c:v>
                </c:pt>
                <c:pt idx="84">
                  <c:v>112.93860718947784</c:v>
                </c:pt>
                <c:pt idx="85">
                  <c:v>71.259443394329494</c:v>
                </c:pt>
                <c:pt idx="86">
                  <c:v>44.961666304508817</c:v>
                </c:pt>
                <c:pt idx="87">
                  <c:v>28.36889251708336</c:v>
                </c:pt>
                <c:pt idx="88">
                  <c:v>17.899560548352081</c:v>
                </c:pt>
                <c:pt idx="89">
                  <c:v>11.293858920480844</c:v>
                </c:pt>
                <c:pt idx="90">
                  <c:v>7.1259429905827441</c:v>
                </c:pt>
                <c:pt idx="91">
                  <c:v>4.4961660909107994</c:v>
                </c:pt>
                <c:pt idx="92">
                  <c:v>2.8368888020916008</c:v>
                </c:pt>
                <c:pt idx="93">
                  <c:v>1.7899557850651673</c:v>
                </c:pt>
                <c:pt idx="94">
                  <c:v>1.1293857122013906</c:v>
                </c:pt>
                <c:pt idx="95">
                  <c:v>0.71259420014259267</c:v>
                </c:pt>
                <c:pt idx="96">
                  <c:v>0.44961651916773299</c:v>
                </c:pt>
                <c:pt idx="97">
                  <c:v>405.03504497287821</c:v>
                </c:pt>
                <c:pt idx="98">
                  <c:v>255.55983458286764</c:v>
                </c:pt>
                <c:pt idx="99">
                  <c:v>161.24734335392392</c:v>
                </c:pt>
                <c:pt idx="100">
                  <c:v>101.74019399837522</c:v>
                </c:pt>
                <c:pt idx="101">
                  <c:v>64.193722373360174</c:v>
                </c:pt>
                <c:pt idx="102">
                  <c:v>40.5034980167271</c:v>
                </c:pt>
                <c:pt idx="103">
                  <c:v>25.555978597866222</c:v>
                </c:pt>
                <c:pt idx="104">
                  <c:v>16.124731905182124</c:v>
                </c:pt>
                <c:pt idx="105">
                  <c:v>10.174017779697342</c:v>
                </c:pt>
                <c:pt idx="106">
                  <c:v>6.4193710222308829</c:v>
                </c:pt>
                <c:pt idx="107">
                  <c:v>4.0503493156306565</c:v>
                </c:pt>
                <c:pt idx="108">
                  <c:v>2.555597454751577</c:v>
                </c:pt>
                <c:pt idx="109">
                  <c:v>1.6124729474971853</c:v>
                </c:pt>
                <c:pt idx="110">
                  <c:v>1.0174016159557162</c:v>
                </c:pt>
                <c:pt idx="111">
                  <c:v>0.64193701311537832</c:v>
                </c:pt>
                <c:pt idx="112">
                  <c:v>0.36551120547190546</c:v>
                </c:pt>
                <c:pt idx="113">
                  <c:v>365.51138091736829</c:v>
                </c:pt>
                <c:pt idx="114">
                  <c:v>230.62208864334949</c:v>
                </c:pt>
                <c:pt idx="115">
                  <c:v>145.51269049446407</c:v>
                </c:pt>
                <c:pt idx="116">
                  <c:v>91.812299366928073</c:v>
                </c:pt>
                <c:pt idx="117">
                  <c:v>57.92964436567258</c:v>
                </c:pt>
                <c:pt idx="118">
                  <c:v>36.551132243554733</c:v>
                </c:pt>
                <c:pt idx="119">
                  <c:v>23.062204478198375</c:v>
                </c:pt>
                <c:pt idx="120">
                  <c:v>14.55126685637812</c:v>
                </c:pt>
                <c:pt idx="121">
                  <c:v>9.1812284746472841</c:v>
                </c:pt>
                <c:pt idx="122">
                  <c:v>5.7929633400331157</c:v>
                </c:pt>
                <c:pt idx="123">
                  <c:v>3.655112785741816</c:v>
                </c:pt>
                <c:pt idx="124">
                  <c:v>2.3062200823084567</c:v>
                </c:pt>
                <c:pt idx="125">
                  <c:v>1.4551264663309835</c:v>
                </c:pt>
                <c:pt idx="126">
                  <c:v>0.91812270126017603</c:v>
                </c:pt>
                <c:pt idx="127">
                  <c:v>0.57929625359080772</c:v>
                </c:pt>
                <c:pt idx="128">
                  <c:v>0.36551120547190546</c:v>
                </c:pt>
                <c:pt idx="129">
                  <c:v>330.40645273039729</c:v>
                </c:pt>
                <c:pt idx="130">
                  <c:v>208.47237653360725</c:v>
                </c:pt>
                <c:pt idx="131">
                  <c:v>131.53716793404368</c:v>
                </c:pt>
                <c:pt idx="132">
                  <c:v>82.994340900443731</c:v>
                </c:pt>
                <c:pt idx="133">
                  <c:v>52.365888730349575</c:v>
                </c:pt>
                <c:pt idx="134">
                  <c:v>33.04063998653649</c:v>
                </c:pt>
                <c:pt idx="135">
                  <c:v>20.847233688483289</c:v>
                </c:pt>
                <c:pt idx="136">
                  <c:v>13.153714810965649</c:v>
                </c:pt>
                <c:pt idx="137">
                  <c:v>8.299432768418562</c:v>
                </c:pt>
                <c:pt idx="138">
                  <c:v>5.2365878818155993</c:v>
                </c:pt>
                <c:pt idx="139">
                  <c:v>3.3040636021659053</c:v>
                </c:pt>
                <c:pt idx="140">
                  <c:v>2.0847230384418762</c:v>
                </c:pt>
                <c:pt idx="141">
                  <c:v>1.3153712828526933</c:v>
                </c:pt>
                <c:pt idx="142">
                  <c:v>0.82994314467927521</c:v>
                </c:pt>
                <c:pt idx="143">
                  <c:v>0.52365871549214027</c:v>
                </c:pt>
                <c:pt idx="144">
                  <c:v>0.33040629413530004</c:v>
                </c:pt>
                <c:pt idx="145">
                  <c:v>271.32471015537902</c:v>
                </c:pt>
                <c:pt idx="146">
                  <c:v>171.19431739590894</c:v>
                </c:pt>
                <c:pt idx="147">
                  <c:v>108.01630437128689</c:v>
                </c:pt>
                <c:pt idx="148">
                  <c:v>68.153679515829637</c:v>
                </c:pt>
                <c:pt idx="149">
                  <c:v>43.002064470527749</c:v>
                </c:pt>
                <c:pt idx="150">
                  <c:v>27.132466674342538</c:v>
                </c:pt>
                <c:pt idx="151">
                  <c:v>17.119428483694371</c:v>
                </c:pt>
                <c:pt idx="152">
                  <c:v>10.801628809180428</c:v>
                </c:pt>
                <c:pt idx="153">
                  <c:v>6.8153668662841236</c:v>
                </c:pt>
                <c:pt idx="154">
                  <c:v>4.3002056330786447</c:v>
                </c:pt>
                <c:pt idx="155">
                  <c:v>2.7132463418446013</c:v>
                </c:pt>
                <c:pt idx="156">
                  <c:v>1.711942577044727</c:v>
                </c:pt>
                <c:pt idx="157">
                  <c:v>1.0801627181232167</c:v>
                </c:pt>
                <c:pt idx="158">
                  <c:v>0.6815365780985283</c:v>
                </c:pt>
                <c:pt idx="159">
                  <c:v>0.43002050361642818</c:v>
                </c:pt>
                <c:pt idx="160">
                  <c:v>0.27132457991951814</c:v>
                </c:pt>
                <c:pt idx="161">
                  <c:v>224.22095442934196</c:v>
                </c:pt>
                <c:pt idx="162">
                  <c:v>141.47385697899884</c:v>
                </c:pt>
                <c:pt idx="163">
                  <c:v>89.263962895935663</c:v>
                </c:pt>
                <c:pt idx="164">
                  <c:v>56.321752118189288</c:v>
                </c:pt>
                <c:pt idx="165">
                  <c:v>35.536623009722121</c:v>
                </c:pt>
                <c:pt idx="166">
                  <c:v>22.422091855398925</c:v>
                </c:pt>
                <c:pt idx="167">
                  <c:v>14.147383007248429</c:v>
                </c:pt>
                <c:pt idx="168">
                  <c:v>8.9263949442678392</c:v>
                </c:pt>
                <c:pt idx="169">
                  <c:v>5.6321743149351118</c:v>
                </c:pt>
                <c:pt idx="170">
                  <c:v>3.5536616283093494</c:v>
                </c:pt>
                <c:pt idx="171">
                  <c:v>2.242208916474747</c:v>
                </c:pt>
                <c:pt idx="172">
                  <c:v>1.4147380765038884</c:v>
                </c:pt>
                <c:pt idx="173">
                  <c:v>0.89263935989421128</c:v>
                </c:pt>
                <c:pt idx="174">
                  <c:v>0.56321734180512939</c:v>
                </c:pt>
                <c:pt idx="175">
                  <c:v>0.35536611350232489</c:v>
                </c:pt>
                <c:pt idx="176">
                  <c:v>0.22422084680328383</c:v>
                </c:pt>
                <c:pt idx="177">
                  <c:v>330.40645273039729</c:v>
                </c:pt>
                <c:pt idx="178">
                  <c:v>208.47237653360725</c:v>
                </c:pt>
                <c:pt idx="179">
                  <c:v>131.53716793404368</c:v>
                </c:pt>
                <c:pt idx="180">
                  <c:v>82.994340900443731</c:v>
                </c:pt>
                <c:pt idx="181">
                  <c:v>52.365888730349575</c:v>
                </c:pt>
                <c:pt idx="182">
                  <c:v>33.04063998653649</c:v>
                </c:pt>
                <c:pt idx="183">
                  <c:v>20.847233688483289</c:v>
                </c:pt>
                <c:pt idx="184">
                  <c:v>13.153714810965649</c:v>
                </c:pt>
                <c:pt idx="185">
                  <c:v>8.299432768418562</c:v>
                </c:pt>
                <c:pt idx="186">
                  <c:v>5.2365878818155993</c:v>
                </c:pt>
                <c:pt idx="187">
                  <c:v>3.3040636021659053</c:v>
                </c:pt>
                <c:pt idx="188">
                  <c:v>2.0847230384418762</c:v>
                </c:pt>
                <c:pt idx="189">
                  <c:v>1.3153712828526933</c:v>
                </c:pt>
                <c:pt idx="190">
                  <c:v>0.82994314467927521</c:v>
                </c:pt>
                <c:pt idx="191">
                  <c:v>0.52365871549214027</c:v>
                </c:pt>
                <c:pt idx="192">
                  <c:v>0.33040629413530004</c:v>
                </c:pt>
                <c:pt idx="193">
                  <c:v>224.22095442934196</c:v>
                </c:pt>
                <c:pt idx="194">
                  <c:v>141.47385697899884</c:v>
                </c:pt>
                <c:pt idx="195">
                  <c:v>89.263962895935663</c:v>
                </c:pt>
                <c:pt idx="196">
                  <c:v>56.321752118189288</c:v>
                </c:pt>
                <c:pt idx="197">
                  <c:v>35.536623009722121</c:v>
                </c:pt>
                <c:pt idx="198">
                  <c:v>22.422091855398925</c:v>
                </c:pt>
                <c:pt idx="199">
                  <c:v>14.147383007248429</c:v>
                </c:pt>
                <c:pt idx="200">
                  <c:v>8.9263949442678392</c:v>
                </c:pt>
                <c:pt idx="201">
                  <c:v>5.6321743149351118</c:v>
                </c:pt>
                <c:pt idx="202">
                  <c:v>3.5536616283093494</c:v>
                </c:pt>
                <c:pt idx="203">
                  <c:v>2.242208916474747</c:v>
                </c:pt>
                <c:pt idx="204">
                  <c:v>1.4147380765038884</c:v>
                </c:pt>
                <c:pt idx="205">
                  <c:v>0.89263935989421128</c:v>
                </c:pt>
                <c:pt idx="206">
                  <c:v>0.56321734180512939</c:v>
                </c:pt>
                <c:pt idx="207">
                  <c:v>0.35536611350232489</c:v>
                </c:pt>
                <c:pt idx="208">
                  <c:v>0.22422084680328383</c:v>
                </c:pt>
                <c:pt idx="209">
                  <c:v>155.87469010425144</c:v>
                </c:pt>
                <c:pt idx="210">
                  <c:v>98.350279841502825</c:v>
                </c:pt>
                <c:pt idx="211">
                  <c:v>62.054827075789852</c:v>
                </c:pt>
                <c:pt idx="212">
                  <c:v>39.153948300214573</c:v>
                </c:pt>
                <c:pt idx="213">
                  <c:v>24.7044711458385</c:v>
                </c:pt>
                <c:pt idx="214">
                  <c:v>15.587466516430103</c:v>
                </c:pt>
                <c:pt idx="215">
                  <c:v>9.8350261136540009</c:v>
                </c:pt>
                <c:pt idx="216">
                  <c:v>6.2054817723308435</c:v>
                </c:pt>
                <c:pt idx="217">
                  <c:v>3.9153942065226972</c:v>
                </c:pt>
                <c:pt idx="218">
                  <c:v>2.4704466469597799</c:v>
                </c:pt>
                <c:pt idx="219">
                  <c:v>1.5587464645933822</c:v>
                </c:pt>
                <c:pt idx="220">
                  <c:v>0.98350245549070991</c:v>
                </c:pt>
                <c:pt idx="221">
                  <c:v>0.6205480837082703</c:v>
                </c:pt>
                <c:pt idx="222">
                  <c:v>0.39153935830239373</c:v>
                </c:pt>
                <c:pt idx="223">
                  <c:v>0.24704463040354613</c:v>
                </c:pt>
                <c:pt idx="224">
                  <c:v>0.15587461528440019</c:v>
                </c:pt>
              </c:numCache>
            </c:numRef>
          </c:xVal>
          <c:yVal>
            <c:numRef>
              <c:f>'PEKK (Kepstan 6003)'!$G$3:$G$227</c:f>
              <c:numCache>
                <c:formatCode>General</c:formatCode>
                <c:ptCount val="225"/>
                <c:pt idx="0">
                  <c:v>89936.625</c:v>
                </c:pt>
                <c:pt idx="1">
                  <c:v>60173.898000000001</c:v>
                </c:pt>
                <c:pt idx="2">
                  <c:v>39529.718999999997</c:v>
                </c:pt>
                <c:pt idx="3">
                  <c:v>23019.044999999998</c:v>
                </c:pt>
                <c:pt idx="4">
                  <c:v>12998.02</c:v>
                </c:pt>
                <c:pt idx="5">
                  <c:v>6510.2241000000004</c:v>
                </c:pt>
                <c:pt idx="6">
                  <c:v>3720.8018000000002</c:v>
                </c:pt>
                <c:pt idx="7">
                  <c:v>2052.1577000000002</c:v>
                </c:pt>
                <c:pt idx="8">
                  <c:v>1103.8652</c:v>
                </c:pt>
                <c:pt idx="9">
                  <c:v>847.88225999999997</c:v>
                </c:pt>
                <c:pt idx="10">
                  <c:v>-68.219359999999995</c:v>
                </c:pt>
                <c:pt idx="11">
                  <c:v>340.50882000000001</c:v>
                </c:pt>
                <c:pt idx="12">
                  <c:v>-287.90024</c:v>
                </c:pt>
                <c:pt idx="13">
                  <c:v>-1253.4052999999999</c:v>
                </c:pt>
                <c:pt idx="14">
                  <c:v>-1222.2478000000001</c:v>
                </c:pt>
                <c:pt idx="15">
                  <c:v>-36.365360000000003</c:v>
                </c:pt>
                <c:pt idx="16">
                  <c:v>841.86248999999998</c:v>
                </c:pt>
                <c:pt idx="17">
                  <c:v>103207.16</c:v>
                </c:pt>
                <c:pt idx="18">
                  <c:v>71094.116999999998</c:v>
                </c:pt>
                <c:pt idx="19">
                  <c:v>42953.601999999999</c:v>
                </c:pt>
                <c:pt idx="20">
                  <c:v>25565.623</c:v>
                </c:pt>
                <c:pt idx="21">
                  <c:v>14811.606</c:v>
                </c:pt>
                <c:pt idx="22">
                  <c:v>8363.6679999999997</c:v>
                </c:pt>
                <c:pt idx="23">
                  <c:v>4533.5640000000003</c:v>
                </c:pt>
                <c:pt idx="24">
                  <c:v>2316.0333999999998</c:v>
                </c:pt>
                <c:pt idx="25">
                  <c:v>1198.5056999999999</c:v>
                </c:pt>
                <c:pt idx="26">
                  <c:v>634.79058999999995</c:v>
                </c:pt>
                <c:pt idx="27">
                  <c:v>336.76904000000002</c:v>
                </c:pt>
                <c:pt idx="28">
                  <c:v>185.37679</c:v>
                </c:pt>
                <c:pt idx="29">
                  <c:v>159.33086</c:v>
                </c:pt>
                <c:pt idx="30">
                  <c:v>40.848965</c:v>
                </c:pt>
                <c:pt idx="31">
                  <c:v>117.53025</c:v>
                </c:pt>
                <c:pt idx="32">
                  <c:v>23.960379</c:v>
                </c:pt>
                <c:pt idx="33">
                  <c:v>102461.52</c:v>
                </c:pt>
                <c:pt idx="34">
                  <c:v>71386.437999999995</c:v>
                </c:pt>
                <c:pt idx="35">
                  <c:v>44099.508000000002</c:v>
                </c:pt>
                <c:pt idx="36">
                  <c:v>26519.188999999998</c:v>
                </c:pt>
                <c:pt idx="37">
                  <c:v>15703.035</c:v>
                </c:pt>
                <c:pt idx="38">
                  <c:v>9048.8945000000003</c:v>
                </c:pt>
                <c:pt idx="39">
                  <c:v>5033.0757000000003</c:v>
                </c:pt>
                <c:pt idx="40">
                  <c:v>2823.5963999999999</c:v>
                </c:pt>
                <c:pt idx="41">
                  <c:v>1568.6262999999999</c:v>
                </c:pt>
                <c:pt idx="42">
                  <c:v>859.32153000000005</c:v>
                </c:pt>
                <c:pt idx="43">
                  <c:v>483.92795000000001</c:v>
                </c:pt>
                <c:pt idx="44">
                  <c:v>247.85799</c:v>
                </c:pt>
                <c:pt idx="45">
                  <c:v>124.41847</c:v>
                </c:pt>
                <c:pt idx="46">
                  <c:v>133.69311999999999</c:v>
                </c:pt>
                <c:pt idx="47">
                  <c:v>26.360555999999999</c:v>
                </c:pt>
                <c:pt idx="48">
                  <c:v>-9.9917917000000003</c:v>
                </c:pt>
                <c:pt idx="49">
                  <c:v>122478.95</c:v>
                </c:pt>
                <c:pt idx="50">
                  <c:v>88050.187999999995</c:v>
                </c:pt>
                <c:pt idx="51">
                  <c:v>55229.004000000001</c:v>
                </c:pt>
                <c:pt idx="52">
                  <c:v>34053.832000000002</c:v>
                </c:pt>
                <c:pt idx="53">
                  <c:v>20487.044999999998</c:v>
                </c:pt>
                <c:pt idx="54">
                  <c:v>12016.43</c:v>
                </c:pt>
                <c:pt idx="55">
                  <c:v>6943.9849000000004</c:v>
                </c:pt>
                <c:pt idx="56">
                  <c:v>3892.7350999999999</c:v>
                </c:pt>
                <c:pt idx="57">
                  <c:v>2162.4292</c:v>
                </c:pt>
                <c:pt idx="58">
                  <c:v>1199.0525</c:v>
                </c:pt>
                <c:pt idx="59">
                  <c:v>672.65392999999995</c:v>
                </c:pt>
                <c:pt idx="60">
                  <c:v>376.23397999999997</c:v>
                </c:pt>
                <c:pt idx="61">
                  <c:v>224.02113</c:v>
                </c:pt>
                <c:pt idx="62">
                  <c:v>141.98231999999999</c:v>
                </c:pt>
                <c:pt idx="63">
                  <c:v>108.86588</c:v>
                </c:pt>
                <c:pt idx="64">
                  <c:v>70.883537000000004</c:v>
                </c:pt>
                <c:pt idx="65">
                  <c:v>132157.56</c:v>
                </c:pt>
                <c:pt idx="66">
                  <c:v>96693.945000000007</c:v>
                </c:pt>
                <c:pt idx="67">
                  <c:v>61997.031000000003</c:v>
                </c:pt>
                <c:pt idx="68">
                  <c:v>38825.042999999998</c:v>
                </c:pt>
                <c:pt idx="69">
                  <c:v>23698.815999999999</c:v>
                </c:pt>
                <c:pt idx="70">
                  <c:v>14142.245999999999</c:v>
                </c:pt>
                <c:pt idx="71">
                  <c:v>8222.8857000000007</c:v>
                </c:pt>
                <c:pt idx="72">
                  <c:v>4701.5078000000003</c:v>
                </c:pt>
                <c:pt idx="73">
                  <c:v>2653.2748999999999</c:v>
                </c:pt>
                <c:pt idx="74">
                  <c:v>1476.3804</c:v>
                </c:pt>
                <c:pt idx="75">
                  <c:v>822.79199000000006</c:v>
                </c:pt>
                <c:pt idx="76">
                  <c:v>467.54437000000001</c:v>
                </c:pt>
                <c:pt idx="77">
                  <c:v>276.86867999999998</c:v>
                </c:pt>
                <c:pt idx="78">
                  <c:v>174.55559</c:v>
                </c:pt>
                <c:pt idx="79">
                  <c:v>110.47376</c:v>
                </c:pt>
                <c:pt idx="80">
                  <c:v>83.605689999999996</c:v>
                </c:pt>
                <c:pt idx="81">
                  <c:v>77095.983999999997</c:v>
                </c:pt>
                <c:pt idx="82">
                  <c:v>52183.105000000003</c:v>
                </c:pt>
                <c:pt idx="83">
                  <c:v>30600.07</c:v>
                </c:pt>
                <c:pt idx="84">
                  <c:v>17500.129000000001</c:v>
                </c:pt>
                <c:pt idx="85">
                  <c:v>9785.6327999999994</c:v>
                </c:pt>
                <c:pt idx="86">
                  <c:v>5390.8647000000001</c:v>
                </c:pt>
                <c:pt idx="87">
                  <c:v>2936.3564000000001</c:v>
                </c:pt>
                <c:pt idx="88">
                  <c:v>1558.1768</c:v>
                </c:pt>
                <c:pt idx="89">
                  <c:v>838.61603000000002</c:v>
                </c:pt>
                <c:pt idx="90">
                  <c:v>449.17989999999998</c:v>
                </c:pt>
                <c:pt idx="91">
                  <c:v>246.14530999999999</c:v>
                </c:pt>
                <c:pt idx="92">
                  <c:v>147.91574</c:v>
                </c:pt>
                <c:pt idx="93">
                  <c:v>85.124054000000001</c:v>
                </c:pt>
                <c:pt idx="94">
                  <c:v>55.906436999999997</c:v>
                </c:pt>
                <c:pt idx="95">
                  <c:v>4.4537734999999996</c:v>
                </c:pt>
                <c:pt idx="96">
                  <c:v>-10.874872999999999</c:v>
                </c:pt>
                <c:pt idx="97">
                  <c:v>76628.039000000004</c:v>
                </c:pt>
                <c:pt idx="98">
                  <c:v>52545.43</c:v>
                </c:pt>
                <c:pt idx="99">
                  <c:v>30449.282999999999</c:v>
                </c:pt>
                <c:pt idx="100">
                  <c:v>17354.592000000001</c:v>
                </c:pt>
                <c:pt idx="101">
                  <c:v>9886.9199000000008</c:v>
                </c:pt>
                <c:pt idx="102">
                  <c:v>5549.8584000000001</c:v>
                </c:pt>
                <c:pt idx="103">
                  <c:v>3100.0468999999998</c:v>
                </c:pt>
                <c:pt idx="104">
                  <c:v>1683.2809</c:v>
                </c:pt>
                <c:pt idx="105">
                  <c:v>935.12505999999996</c:v>
                </c:pt>
                <c:pt idx="106">
                  <c:v>518.66534000000001</c:v>
                </c:pt>
                <c:pt idx="107">
                  <c:v>313.94299000000001</c:v>
                </c:pt>
                <c:pt idx="108">
                  <c:v>174.66789</c:v>
                </c:pt>
                <c:pt idx="109">
                  <c:v>115.26943</c:v>
                </c:pt>
                <c:pt idx="110">
                  <c:v>34.562621999999998</c:v>
                </c:pt>
                <c:pt idx="111">
                  <c:v>47.852119000000002</c:v>
                </c:pt>
                <c:pt idx="112">
                  <c:v>25.230366</c:v>
                </c:pt>
                <c:pt idx="113">
                  <c:v>67138.672000000006</c:v>
                </c:pt>
                <c:pt idx="114">
                  <c:v>46445.671999999999</c:v>
                </c:pt>
                <c:pt idx="115">
                  <c:v>27324.335999999999</c:v>
                </c:pt>
                <c:pt idx="116">
                  <c:v>15823.800999999999</c:v>
                </c:pt>
                <c:pt idx="117">
                  <c:v>8851.2168000000001</c:v>
                </c:pt>
                <c:pt idx="118">
                  <c:v>5040.0731999999998</c:v>
                </c:pt>
                <c:pt idx="119">
                  <c:v>2797.9146000000001</c:v>
                </c:pt>
                <c:pt idx="120">
                  <c:v>1561.3621000000001</c:v>
                </c:pt>
                <c:pt idx="121">
                  <c:v>872.13396999999998</c:v>
                </c:pt>
                <c:pt idx="122">
                  <c:v>499.40944999999999</c:v>
                </c:pt>
                <c:pt idx="123">
                  <c:v>298.60894999999999</c:v>
                </c:pt>
                <c:pt idx="124">
                  <c:v>158.81969000000001</c:v>
                </c:pt>
                <c:pt idx="125">
                  <c:v>114.48551999999999</c:v>
                </c:pt>
                <c:pt idx="126">
                  <c:v>79.981857000000005</c:v>
                </c:pt>
                <c:pt idx="127">
                  <c:v>17.782211</c:v>
                </c:pt>
                <c:pt idx="128">
                  <c:v>0.75983750999999999</c:v>
                </c:pt>
                <c:pt idx="129">
                  <c:v>63201.671999999999</c:v>
                </c:pt>
                <c:pt idx="130">
                  <c:v>43319.406000000003</c:v>
                </c:pt>
                <c:pt idx="131">
                  <c:v>25693.817999999999</c:v>
                </c:pt>
                <c:pt idx="132">
                  <c:v>15152.498</c:v>
                </c:pt>
                <c:pt idx="133">
                  <c:v>8950.625</c:v>
                </c:pt>
                <c:pt idx="134">
                  <c:v>5217.5342000000001</c:v>
                </c:pt>
                <c:pt idx="135">
                  <c:v>2975.2815000000001</c:v>
                </c:pt>
                <c:pt idx="136">
                  <c:v>1710.9817</c:v>
                </c:pt>
                <c:pt idx="137">
                  <c:v>993.06395999999995</c:v>
                </c:pt>
                <c:pt idx="138">
                  <c:v>579.13451999999995</c:v>
                </c:pt>
                <c:pt idx="139">
                  <c:v>351.56094000000002</c:v>
                </c:pt>
                <c:pt idx="140">
                  <c:v>234.48591999999999</c:v>
                </c:pt>
                <c:pt idx="141">
                  <c:v>158.01017999999999</c:v>
                </c:pt>
                <c:pt idx="142">
                  <c:v>106.92599</c:v>
                </c:pt>
                <c:pt idx="143">
                  <c:v>45.262416999999999</c:v>
                </c:pt>
                <c:pt idx="144">
                  <c:v>-24.200779000000001</c:v>
                </c:pt>
                <c:pt idx="145">
                  <c:v>56921.862999999998</c:v>
                </c:pt>
                <c:pt idx="146">
                  <c:v>38038.641000000003</c:v>
                </c:pt>
                <c:pt idx="147">
                  <c:v>23105.708999999999</c:v>
                </c:pt>
                <c:pt idx="148">
                  <c:v>13951.075999999999</c:v>
                </c:pt>
                <c:pt idx="149">
                  <c:v>8324.3896000000004</c:v>
                </c:pt>
                <c:pt idx="150">
                  <c:v>4904.8428000000004</c:v>
                </c:pt>
                <c:pt idx="151">
                  <c:v>2924.8269</c:v>
                </c:pt>
                <c:pt idx="152">
                  <c:v>1701.1098999999999</c:v>
                </c:pt>
                <c:pt idx="153">
                  <c:v>991.98632999999995</c:v>
                </c:pt>
                <c:pt idx="154">
                  <c:v>598.51922999999999</c:v>
                </c:pt>
                <c:pt idx="155">
                  <c:v>372.53710999999998</c:v>
                </c:pt>
                <c:pt idx="156">
                  <c:v>234.64278999999999</c:v>
                </c:pt>
                <c:pt idx="157">
                  <c:v>172.74954</c:v>
                </c:pt>
                <c:pt idx="158">
                  <c:v>114.68619</c:v>
                </c:pt>
                <c:pt idx="159">
                  <c:v>75.667991999999998</c:v>
                </c:pt>
                <c:pt idx="160">
                  <c:v>123.34472</c:v>
                </c:pt>
                <c:pt idx="161">
                  <c:v>52709.476999999999</c:v>
                </c:pt>
                <c:pt idx="162">
                  <c:v>34170.726999999999</c:v>
                </c:pt>
                <c:pt idx="163">
                  <c:v>20498.412</c:v>
                </c:pt>
                <c:pt idx="164">
                  <c:v>12450.635</c:v>
                </c:pt>
                <c:pt idx="165">
                  <c:v>7549.8525</c:v>
                </c:pt>
                <c:pt idx="166">
                  <c:v>4541.0640000000003</c:v>
                </c:pt>
                <c:pt idx="167">
                  <c:v>2677.3458999999998</c:v>
                </c:pt>
                <c:pt idx="168">
                  <c:v>1631.3541</c:v>
                </c:pt>
                <c:pt idx="169">
                  <c:v>988.24614999999994</c:v>
                </c:pt>
                <c:pt idx="170">
                  <c:v>611.47540000000004</c:v>
                </c:pt>
                <c:pt idx="171">
                  <c:v>387.51760999999999</c:v>
                </c:pt>
                <c:pt idx="172">
                  <c:v>250.47134</c:v>
                </c:pt>
                <c:pt idx="173">
                  <c:v>170.20752999999999</c:v>
                </c:pt>
                <c:pt idx="174">
                  <c:v>139.11107999999999</c:v>
                </c:pt>
                <c:pt idx="175">
                  <c:v>129.13785999999999</c:v>
                </c:pt>
                <c:pt idx="176">
                  <c:v>66.121521000000001</c:v>
                </c:pt>
                <c:pt idx="177">
                  <c:v>80283.008000000002</c:v>
                </c:pt>
                <c:pt idx="178">
                  <c:v>50597.523000000001</c:v>
                </c:pt>
                <c:pt idx="179">
                  <c:v>28888.611000000001</c:v>
                </c:pt>
                <c:pt idx="180">
                  <c:v>16359.116</c:v>
                </c:pt>
                <c:pt idx="181">
                  <c:v>9139.1288999999997</c:v>
                </c:pt>
                <c:pt idx="182">
                  <c:v>5029.0815000000002</c:v>
                </c:pt>
                <c:pt idx="183">
                  <c:v>2726.6006000000002</c:v>
                </c:pt>
                <c:pt idx="184">
                  <c:v>1471.6365000000001</c:v>
                </c:pt>
                <c:pt idx="185">
                  <c:v>806.37354000000005</c:v>
                </c:pt>
                <c:pt idx="186">
                  <c:v>443.03570999999999</c:v>
                </c:pt>
                <c:pt idx="187">
                  <c:v>251.79395</c:v>
                </c:pt>
                <c:pt idx="188">
                  <c:v>150.48174</c:v>
                </c:pt>
                <c:pt idx="189">
                  <c:v>92.892234999999999</c:v>
                </c:pt>
                <c:pt idx="190">
                  <c:v>65.035751000000005</c:v>
                </c:pt>
                <c:pt idx="191">
                  <c:v>47.193108000000002</c:v>
                </c:pt>
                <c:pt idx="192">
                  <c:v>34.847270999999999</c:v>
                </c:pt>
                <c:pt idx="193">
                  <c:v>52760.828000000001</c:v>
                </c:pt>
                <c:pt idx="194">
                  <c:v>33297.031000000003</c:v>
                </c:pt>
                <c:pt idx="195">
                  <c:v>19355.978999999999</c:v>
                </c:pt>
                <c:pt idx="196">
                  <c:v>11388.25</c:v>
                </c:pt>
                <c:pt idx="197">
                  <c:v>6707.2231000000002</c:v>
                </c:pt>
                <c:pt idx="198">
                  <c:v>3950.7121999999999</c:v>
                </c:pt>
                <c:pt idx="199">
                  <c:v>2315.8029999999999</c:v>
                </c:pt>
                <c:pt idx="200">
                  <c:v>1355.6632999999999</c:v>
                </c:pt>
                <c:pt idx="201">
                  <c:v>801.95654000000002</c:v>
                </c:pt>
                <c:pt idx="202">
                  <c:v>482.86068999999998</c:v>
                </c:pt>
                <c:pt idx="203">
                  <c:v>298.04996</c:v>
                </c:pt>
                <c:pt idx="204">
                  <c:v>195.00223</c:v>
                </c:pt>
                <c:pt idx="205">
                  <c:v>139.00327999999999</c:v>
                </c:pt>
                <c:pt idx="206">
                  <c:v>100.02539</c:v>
                </c:pt>
                <c:pt idx="207">
                  <c:v>77.431976000000006</c:v>
                </c:pt>
                <c:pt idx="208">
                  <c:v>57.405242999999999</c:v>
                </c:pt>
                <c:pt idx="209">
                  <c:v>41633.027000000002</c:v>
                </c:pt>
                <c:pt idx="210">
                  <c:v>25669.756000000001</c:v>
                </c:pt>
                <c:pt idx="211">
                  <c:v>14762.384</c:v>
                </c:pt>
                <c:pt idx="212">
                  <c:v>8708.8467000000001</c:v>
                </c:pt>
                <c:pt idx="213">
                  <c:v>5199.9829</c:v>
                </c:pt>
                <c:pt idx="214">
                  <c:v>3127.4739</c:v>
                </c:pt>
                <c:pt idx="215">
                  <c:v>1872.9956</c:v>
                </c:pt>
                <c:pt idx="216">
                  <c:v>1153.6769999999999</c:v>
                </c:pt>
                <c:pt idx="217">
                  <c:v>723.33825999999999</c:v>
                </c:pt>
                <c:pt idx="218">
                  <c:v>467.36804000000001</c:v>
                </c:pt>
                <c:pt idx="219">
                  <c:v>320.16372999999999</c:v>
                </c:pt>
                <c:pt idx="220">
                  <c:v>221.73238000000001</c:v>
                </c:pt>
                <c:pt idx="221">
                  <c:v>173.65976000000001</c:v>
                </c:pt>
                <c:pt idx="222">
                  <c:v>125.745</c:v>
                </c:pt>
                <c:pt idx="223">
                  <c:v>108.88706999999999</c:v>
                </c:pt>
                <c:pt idx="224">
                  <c:v>89.813057000000001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'PEKK (Kepstan 6003)'!$H$1</c:f>
              <c:strCache>
                <c:ptCount val="1"/>
                <c:pt idx="0">
                  <c:v>G''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'PEKK (Kepstan 6003)'!$F$3:$F$227</c:f>
              <c:numCache>
                <c:formatCode>General</c:formatCode>
                <c:ptCount val="225"/>
                <c:pt idx="0">
                  <c:v>405.03504497287821</c:v>
                </c:pt>
                <c:pt idx="1">
                  <c:v>255.55983458286764</c:v>
                </c:pt>
                <c:pt idx="2">
                  <c:v>161.24734335392392</c:v>
                </c:pt>
                <c:pt idx="3">
                  <c:v>101.74019399837522</c:v>
                </c:pt>
                <c:pt idx="4">
                  <c:v>64.193722373360174</c:v>
                </c:pt>
                <c:pt idx="5">
                  <c:v>40.5034980167271</c:v>
                </c:pt>
                <c:pt idx="6">
                  <c:v>25.555978597866222</c:v>
                </c:pt>
                <c:pt idx="7">
                  <c:v>16.124731905182124</c:v>
                </c:pt>
                <c:pt idx="8">
                  <c:v>10.174017779697342</c:v>
                </c:pt>
                <c:pt idx="9">
                  <c:v>6.4193710222308829</c:v>
                </c:pt>
                <c:pt idx="10">
                  <c:v>4.0503493156306565</c:v>
                </c:pt>
                <c:pt idx="11">
                  <c:v>2.555597454751577</c:v>
                </c:pt>
                <c:pt idx="12">
                  <c:v>1.6124729474971853</c:v>
                </c:pt>
                <c:pt idx="13">
                  <c:v>1.0174016159557162</c:v>
                </c:pt>
                <c:pt idx="14">
                  <c:v>0.64193701311537832</c:v>
                </c:pt>
                <c:pt idx="15">
                  <c:v>0.40503485055605665</c:v>
                </c:pt>
                <c:pt idx="16">
                  <c:v>0.25555969687095231</c:v>
                </c:pt>
                <c:pt idx="17">
                  <c:v>449.61673498376575</c:v>
                </c:pt>
                <c:pt idx="18">
                  <c:v>283.68897912484181</c:v>
                </c:pt>
                <c:pt idx="19">
                  <c:v>178.99563246052494</c:v>
                </c:pt>
                <c:pt idx="20">
                  <c:v>112.93860718947784</c:v>
                </c:pt>
                <c:pt idx="21">
                  <c:v>71.259443394329494</c:v>
                </c:pt>
                <c:pt idx="22">
                  <c:v>44.961666304508817</c:v>
                </c:pt>
                <c:pt idx="23">
                  <c:v>28.36889251708336</c:v>
                </c:pt>
                <c:pt idx="24">
                  <c:v>17.899560548352081</c:v>
                </c:pt>
                <c:pt idx="25">
                  <c:v>11.293858920480844</c:v>
                </c:pt>
                <c:pt idx="26">
                  <c:v>7.1259429905827441</c:v>
                </c:pt>
                <c:pt idx="27">
                  <c:v>4.4961660909107994</c:v>
                </c:pt>
                <c:pt idx="28">
                  <c:v>2.8368888020916008</c:v>
                </c:pt>
                <c:pt idx="29">
                  <c:v>1.7899557850651673</c:v>
                </c:pt>
                <c:pt idx="30">
                  <c:v>1.1293857122013906</c:v>
                </c:pt>
                <c:pt idx="31">
                  <c:v>0.71259420014259267</c:v>
                </c:pt>
                <c:pt idx="32">
                  <c:v>0.44961651916773299</c:v>
                </c:pt>
                <c:pt idx="33">
                  <c:v>500</c:v>
                </c:pt>
                <c:pt idx="34">
                  <c:v>315.47867000000002</c:v>
                </c:pt>
                <c:pt idx="35">
                  <c:v>199.05357000000001</c:v>
                </c:pt>
                <c:pt idx="36">
                  <c:v>125.59430999999999</c:v>
                </c:pt>
                <c:pt idx="37">
                  <c:v>79.244652000000002</c:v>
                </c:pt>
                <c:pt idx="38">
                  <c:v>49.999991999999999</c:v>
                </c:pt>
                <c:pt idx="39">
                  <c:v>31.547861000000001</c:v>
                </c:pt>
                <c:pt idx="40">
                  <c:v>19.905353999999999</c:v>
                </c:pt>
                <c:pt idx="41">
                  <c:v>12.559429</c:v>
                </c:pt>
                <c:pt idx="42">
                  <c:v>7.9244637000000004</c:v>
                </c:pt>
                <c:pt idx="43">
                  <c:v>4.9999985999999996</c:v>
                </c:pt>
                <c:pt idx="44">
                  <c:v>3.1547855999999999</c:v>
                </c:pt>
                <c:pt idx="45">
                  <c:v>1.9905351</c:v>
                </c:pt>
                <c:pt idx="46">
                  <c:v>1.2559427000000001</c:v>
                </c:pt>
                <c:pt idx="47">
                  <c:v>0.79244625999999996</c:v>
                </c:pt>
                <c:pt idx="48">
                  <c:v>0.49999976000000002</c:v>
                </c:pt>
                <c:pt idx="49">
                  <c:v>557.05155173143066</c:v>
                </c:pt>
                <c:pt idx="50">
                  <c:v>351.47576532333591</c:v>
                </c:pt>
                <c:pt idx="51">
                  <c:v>221.76620009236191</c:v>
                </c:pt>
                <c:pt idx="52">
                  <c:v>139.92501054827665</c:v>
                </c:pt>
                <c:pt idx="53">
                  <c:v>88.286712726034438</c:v>
                </c:pt>
                <c:pt idx="54">
                  <c:v>55.70514626031823</c:v>
                </c:pt>
                <c:pt idx="55">
                  <c:v>35.147569847714969</c:v>
                </c:pt>
                <c:pt idx="56">
                  <c:v>22.176616666926879</c:v>
                </c:pt>
                <c:pt idx="57">
                  <c:v>13.992498826621459</c:v>
                </c:pt>
                <c:pt idx="58">
                  <c:v>8.8286696014487891</c:v>
                </c:pt>
                <c:pt idx="59">
                  <c:v>5.5705139575699611</c:v>
                </c:pt>
                <c:pt idx="60">
                  <c:v>3.5147564277199446</c:v>
                </c:pt>
                <c:pt idx="61">
                  <c:v>2.2176613324617569</c:v>
                </c:pt>
                <c:pt idx="62">
                  <c:v>1.3992496598415254</c:v>
                </c:pt>
                <c:pt idx="63">
                  <c:v>0.88286683759353735</c:v>
                </c:pt>
                <c:pt idx="64">
                  <c:v>0.55705128434668583</c:v>
                </c:pt>
                <c:pt idx="65">
                  <c:v>621.78393950897816</c:v>
                </c:pt>
                <c:pt idx="66">
                  <c:v>392.31914052730576</c:v>
                </c:pt>
                <c:pt idx="67">
                  <c:v>247.53662585585229</c:v>
                </c:pt>
                <c:pt idx="68">
                  <c:v>156.18504970342369</c:v>
                </c:pt>
                <c:pt idx="69">
                  <c:v>98.546103811156044</c:v>
                </c:pt>
                <c:pt idx="70">
                  <c:v>62.178384002354782</c:v>
                </c:pt>
                <c:pt idx="71">
                  <c:v>39.231906591323302</c:v>
                </c:pt>
                <c:pt idx="72">
                  <c:v>24.753658854881593</c:v>
                </c:pt>
                <c:pt idx="73">
                  <c:v>15.618502483206612</c:v>
                </c:pt>
                <c:pt idx="74">
                  <c:v>9.8546085157637862</c:v>
                </c:pt>
                <c:pt idx="75">
                  <c:v>6.2178376540947502</c:v>
                </c:pt>
                <c:pt idx="76">
                  <c:v>3.9231900373483906</c:v>
                </c:pt>
                <c:pt idx="77">
                  <c:v>2.4753655124177953</c:v>
                </c:pt>
                <c:pt idx="78">
                  <c:v>1.5618499996070854</c:v>
                </c:pt>
                <c:pt idx="79">
                  <c:v>0.98546071478391184</c:v>
                </c:pt>
                <c:pt idx="80">
                  <c:v>0.62178364105268724</c:v>
                </c:pt>
                <c:pt idx="81">
                  <c:v>449.61673498376575</c:v>
                </c:pt>
                <c:pt idx="82">
                  <c:v>283.68897912484181</c:v>
                </c:pt>
                <c:pt idx="83">
                  <c:v>178.99563246052494</c:v>
                </c:pt>
                <c:pt idx="84">
                  <c:v>112.93860718947784</c:v>
                </c:pt>
                <c:pt idx="85">
                  <c:v>71.259443394329494</c:v>
                </c:pt>
                <c:pt idx="86">
                  <c:v>44.961666304508817</c:v>
                </c:pt>
                <c:pt idx="87">
                  <c:v>28.36889251708336</c:v>
                </c:pt>
                <c:pt idx="88">
                  <c:v>17.899560548352081</c:v>
                </c:pt>
                <c:pt idx="89">
                  <c:v>11.293858920480844</c:v>
                </c:pt>
                <c:pt idx="90">
                  <c:v>7.1259429905827441</c:v>
                </c:pt>
                <c:pt idx="91">
                  <c:v>4.4961660909107994</c:v>
                </c:pt>
                <c:pt idx="92">
                  <c:v>2.8368888020916008</c:v>
                </c:pt>
                <c:pt idx="93">
                  <c:v>1.7899557850651673</c:v>
                </c:pt>
                <c:pt idx="94">
                  <c:v>1.1293857122013906</c:v>
                </c:pt>
                <c:pt idx="95">
                  <c:v>0.71259420014259267</c:v>
                </c:pt>
                <c:pt idx="96">
                  <c:v>0.44961651916773299</c:v>
                </c:pt>
                <c:pt idx="97">
                  <c:v>405.03504497287821</c:v>
                </c:pt>
                <c:pt idx="98">
                  <c:v>255.55983458286764</c:v>
                </c:pt>
                <c:pt idx="99">
                  <c:v>161.24734335392392</c:v>
                </c:pt>
                <c:pt idx="100">
                  <c:v>101.74019399837522</c:v>
                </c:pt>
                <c:pt idx="101">
                  <c:v>64.193722373360174</c:v>
                </c:pt>
                <c:pt idx="102">
                  <c:v>40.5034980167271</c:v>
                </c:pt>
                <c:pt idx="103">
                  <c:v>25.555978597866222</c:v>
                </c:pt>
                <c:pt idx="104">
                  <c:v>16.124731905182124</c:v>
                </c:pt>
                <c:pt idx="105">
                  <c:v>10.174017779697342</c:v>
                </c:pt>
                <c:pt idx="106">
                  <c:v>6.4193710222308829</c:v>
                </c:pt>
                <c:pt idx="107">
                  <c:v>4.0503493156306565</c:v>
                </c:pt>
                <c:pt idx="108">
                  <c:v>2.555597454751577</c:v>
                </c:pt>
                <c:pt idx="109">
                  <c:v>1.6124729474971853</c:v>
                </c:pt>
                <c:pt idx="110">
                  <c:v>1.0174016159557162</c:v>
                </c:pt>
                <c:pt idx="111">
                  <c:v>0.64193701311537832</c:v>
                </c:pt>
                <c:pt idx="112">
                  <c:v>0.36551120547190546</c:v>
                </c:pt>
                <c:pt idx="113">
                  <c:v>365.51138091736829</c:v>
                </c:pt>
                <c:pt idx="114">
                  <c:v>230.62208864334949</c:v>
                </c:pt>
                <c:pt idx="115">
                  <c:v>145.51269049446407</c:v>
                </c:pt>
                <c:pt idx="116">
                  <c:v>91.812299366928073</c:v>
                </c:pt>
                <c:pt idx="117">
                  <c:v>57.92964436567258</c:v>
                </c:pt>
                <c:pt idx="118">
                  <c:v>36.551132243554733</c:v>
                </c:pt>
                <c:pt idx="119">
                  <c:v>23.062204478198375</c:v>
                </c:pt>
                <c:pt idx="120">
                  <c:v>14.55126685637812</c:v>
                </c:pt>
                <c:pt idx="121">
                  <c:v>9.1812284746472841</c:v>
                </c:pt>
                <c:pt idx="122">
                  <c:v>5.7929633400331157</c:v>
                </c:pt>
                <c:pt idx="123">
                  <c:v>3.655112785741816</c:v>
                </c:pt>
                <c:pt idx="124">
                  <c:v>2.3062200823084567</c:v>
                </c:pt>
                <c:pt idx="125">
                  <c:v>1.4551264663309835</c:v>
                </c:pt>
                <c:pt idx="126">
                  <c:v>0.91812270126017603</c:v>
                </c:pt>
                <c:pt idx="127">
                  <c:v>0.57929625359080772</c:v>
                </c:pt>
                <c:pt idx="128">
                  <c:v>0.36551120547190546</c:v>
                </c:pt>
                <c:pt idx="129">
                  <c:v>330.40645273039729</c:v>
                </c:pt>
                <c:pt idx="130">
                  <c:v>208.47237653360725</c:v>
                </c:pt>
                <c:pt idx="131">
                  <c:v>131.53716793404368</c:v>
                </c:pt>
                <c:pt idx="132">
                  <c:v>82.994340900443731</c:v>
                </c:pt>
                <c:pt idx="133">
                  <c:v>52.365888730349575</c:v>
                </c:pt>
                <c:pt idx="134">
                  <c:v>33.04063998653649</c:v>
                </c:pt>
                <c:pt idx="135">
                  <c:v>20.847233688483289</c:v>
                </c:pt>
                <c:pt idx="136">
                  <c:v>13.153714810965649</c:v>
                </c:pt>
                <c:pt idx="137">
                  <c:v>8.299432768418562</c:v>
                </c:pt>
                <c:pt idx="138">
                  <c:v>5.2365878818155993</c:v>
                </c:pt>
                <c:pt idx="139">
                  <c:v>3.3040636021659053</c:v>
                </c:pt>
                <c:pt idx="140">
                  <c:v>2.0847230384418762</c:v>
                </c:pt>
                <c:pt idx="141">
                  <c:v>1.3153712828526933</c:v>
                </c:pt>
                <c:pt idx="142">
                  <c:v>0.82994314467927521</c:v>
                </c:pt>
                <c:pt idx="143">
                  <c:v>0.52365871549214027</c:v>
                </c:pt>
                <c:pt idx="144">
                  <c:v>0.33040629413530004</c:v>
                </c:pt>
                <c:pt idx="145">
                  <c:v>271.32471015537902</c:v>
                </c:pt>
                <c:pt idx="146">
                  <c:v>171.19431739590894</c:v>
                </c:pt>
                <c:pt idx="147">
                  <c:v>108.01630437128689</c:v>
                </c:pt>
                <c:pt idx="148">
                  <c:v>68.153679515829637</c:v>
                </c:pt>
                <c:pt idx="149">
                  <c:v>43.002064470527749</c:v>
                </c:pt>
                <c:pt idx="150">
                  <c:v>27.132466674342538</c:v>
                </c:pt>
                <c:pt idx="151">
                  <c:v>17.119428483694371</c:v>
                </c:pt>
                <c:pt idx="152">
                  <c:v>10.801628809180428</c:v>
                </c:pt>
                <c:pt idx="153">
                  <c:v>6.8153668662841236</c:v>
                </c:pt>
                <c:pt idx="154">
                  <c:v>4.3002056330786447</c:v>
                </c:pt>
                <c:pt idx="155">
                  <c:v>2.7132463418446013</c:v>
                </c:pt>
                <c:pt idx="156">
                  <c:v>1.711942577044727</c:v>
                </c:pt>
                <c:pt idx="157">
                  <c:v>1.0801627181232167</c:v>
                </c:pt>
                <c:pt idx="158">
                  <c:v>0.6815365780985283</c:v>
                </c:pt>
                <c:pt idx="159">
                  <c:v>0.43002050361642818</c:v>
                </c:pt>
                <c:pt idx="160">
                  <c:v>0.27132457991951814</c:v>
                </c:pt>
                <c:pt idx="161">
                  <c:v>224.22095442934196</c:v>
                </c:pt>
                <c:pt idx="162">
                  <c:v>141.47385697899884</c:v>
                </c:pt>
                <c:pt idx="163">
                  <c:v>89.263962895935663</c:v>
                </c:pt>
                <c:pt idx="164">
                  <c:v>56.321752118189288</c:v>
                </c:pt>
                <c:pt idx="165">
                  <c:v>35.536623009722121</c:v>
                </c:pt>
                <c:pt idx="166">
                  <c:v>22.422091855398925</c:v>
                </c:pt>
                <c:pt idx="167">
                  <c:v>14.147383007248429</c:v>
                </c:pt>
                <c:pt idx="168">
                  <c:v>8.9263949442678392</c:v>
                </c:pt>
                <c:pt idx="169">
                  <c:v>5.6321743149351118</c:v>
                </c:pt>
                <c:pt idx="170">
                  <c:v>3.5536616283093494</c:v>
                </c:pt>
                <c:pt idx="171">
                  <c:v>2.242208916474747</c:v>
                </c:pt>
                <c:pt idx="172">
                  <c:v>1.4147380765038884</c:v>
                </c:pt>
                <c:pt idx="173">
                  <c:v>0.89263935989421128</c:v>
                </c:pt>
                <c:pt idx="174">
                  <c:v>0.56321734180512939</c:v>
                </c:pt>
                <c:pt idx="175">
                  <c:v>0.35536611350232489</c:v>
                </c:pt>
                <c:pt idx="176">
                  <c:v>0.22422084680328383</c:v>
                </c:pt>
                <c:pt idx="177">
                  <c:v>330.40645273039729</c:v>
                </c:pt>
                <c:pt idx="178">
                  <c:v>208.47237653360725</c:v>
                </c:pt>
                <c:pt idx="179">
                  <c:v>131.53716793404368</c:v>
                </c:pt>
                <c:pt idx="180">
                  <c:v>82.994340900443731</c:v>
                </c:pt>
                <c:pt idx="181">
                  <c:v>52.365888730349575</c:v>
                </c:pt>
                <c:pt idx="182">
                  <c:v>33.04063998653649</c:v>
                </c:pt>
                <c:pt idx="183">
                  <c:v>20.847233688483289</c:v>
                </c:pt>
                <c:pt idx="184">
                  <c:v>13.153714810965649</c:v>
                </c:pt>
                <c:pt idx="185">
                  <c:v>8.299432768418562</c:v>
                </c:pt>
                <c:pt idx="186">
                  <c:v>5.2365878818155993</c:v>
                </c:pt>
                <c:pt idx="187">
                  <c:v>3.3040636021659053</c:v>
                </c:pt>
                <c:pt idx="188">
                  <c:v>2.0847230384418762</c:v>
                </c:pt>
                <c:pt idx="189">
                  <c:v>1.3153712828526933</c:v>
                </c:pt>
                <c:pt idx="190">
                  <c:v>0.82994314467927521</c:v>
                </c:pt>
                <c:pt idx="191">
                  <c:v>0.52365871549214027</c:v>
                </c:pt>
                <c:pt idx="192">
                  <c:v>0.33040629413530004</c:v>
                </c:pt>
                <c:pt idx="193">
                  <c:v>224.22095442934196</c:v>
                </c:pt>
                <c:pt idx="194">
                  <c:v>141.47385697899884</c:v>
                </c:pt>
                <c:pt idx="195">
                  <c:v>89.263962895935663</c:v>
                </c:pt>
                <c:pt idx="196">
                  <c:v>56.321752118189288</c:v>
                </c:pt>
                <c:pt idx="197">
                  <c:v>35.536623009722121</c:v>
                </c:pt>
                <c:pt idx="198">
                  <c:v>22.422091855398925</c:v>
                </c:pt>
                <c:pt idx="199">
                  <c:v>14.147383007248429</c:v>
                </c:pt>
                <c:pt idx="200">
                  <c:v>8.9263949442678392</c:v>
                </c:pt>
                <c:pt idx="201">
                  <c:v>5.6321743149351118</c:v>
                </c:pt>
                <c:pt idx="202">
                  <c:v>3.5536616283093494</c:v>
                </c:pt>
                <c:pt idx="203">
                  <c:v>2.242208916474747</c:v>
                </c:pt>
                <c:pt idx="204">
                  <c:v>1.4147380765038884</c:v>
                </c:pt>
                <c:pt idx="205">
                  <c:v>0.89263935989421128</c:v>
                </c:pt>
                <c:pt idx="206">
                  <c:v>0.56321734180512939</c:v>
                </c:pt>
                <c:pt idx="207">
                  <c:v>0.35536611350232489</c:v>
                </c:pt>
                <c:pt idx="208">
                  <c:v>0.22422084680328383</c:v>
                </c:pt>
                <c:pt idx="209">
                  <c:v>155.87469010425144</c:v>
                </c:pt>
                <c:pt idx="210">
                  <c:v>98.350279841502825</c:v>
                </c:pt>
                <c:pt idx="211">
                  <c:v>62.054827075789852</c:v>
                </c:pt>
                <c:pt idx="212">
                  <c:v>39.153948300214573</c:v>
                </c:pt>
                <c:pt idx="213">
                  <c:v>24.7044711458385</c:v>
                </c:pt>
                <c:pt idx="214">
                  <c:v>15.587466516430103</c:v>
                </c:pt>
                <c:pt idx="215">
                  <c:v>9.8350261136540009</c:v>
                </c:pt>
                <c:pt idx="216">
                  <c:v>6.2054817723308435</c:v>
                </c:pt>
                <c:pt idx="217">
                  <c:v>3.9153942065226972</c:v>
                </c:pt>
                <c:pt idx="218">
                  <c:v>2.4704466469597799</c:v>
                </c:pt>
                <c:pt idx="219">
                  <c:v>1.5587464645933822</c:v>
                </c:pt>
                <c:pt idx="220">
                  <c:v>0.98350245549070991</c:v>
                </c:pt>
                <c:pt idx="221">
                  <c:v>0.6205480837082703</c:v>
                </c:pt>
                <c:pt idx="222">
                  <c:v>0.39153935830239373</c:v>
                </c:pt>
                <c:pt idx="223">
                  <c:v>0.24704463040354613</c:v>
                </c:pt>
                <c:pt idx="224">
                  <c:v>0.15587461528440019</c:v>
                </c:pt>
              </c:numCache>
            </c:numRef>
          </c:xVal>
          <c:yVal>
            <c:numRef>
              <c:f>'PEKK (Kepstan 6003)'!$H$3:$H$227</c:f>
              <c:numCache>
                <c:formatCode>General</c:formatCode>
                <c:ptCount val="225"/>
                <c:pt idx="0">
                  <c:v>94612.031000000003</c:v>
                </c:pt>
                <c:pt idx="1">
                  <c:v>96252</c:v>
                </c:pt>
                <c:pt idx="2">
                  <c:v>74330.343999999997</c:v>
                </c:pt>
                <c:pt idx="3">
                  <c:v>55980.652000000002</c:v>
                </c:pt>
                <c:pt idx="4">
                  <c:v>39840.703000000001</c:v>
                </c:pt>
                <c:pt idx="5">
                  <c:v>26654.555</c:v>
                </c:pt>
                <c:pt idx="6">
                  <c:v>17973.706999999999</c:v>
                </c:pt>
                <c:pt idx="7">
                  <c:v>11897.731</c:v>
                </c:pt>
                <c:pt idx="8">
                  <c:v>7613.8280999999997</c:v>
                </c:pt>
                <c:pt idx="9">
                  <c:v>5233.5614999999998</c:v>
                </c:pt>
                <c:pt idx="10">
                  <c:v>2754.7802999999999</c:v>
                </c:pt>
                <c:pt idx="11">
                  <c:v>1892.212</c:v>
                </c:pt>
                <c:pt idx="12">
                  <c:v>1668.6731</c:v>
                </c:pt>
                <c:pt idx="13">
                  <c:v>777.59789999999998</c:v>
                </c:pt>
                <c:pt idx="14">
                  <c:v>-398.12948999999998</c:v>
                </c:pt>
                <c:pt idx="15">
                  <c:v>1609.9259</c:v>
                </c:pt>
                <c:pt idx="16">
                  <c:v>2325.4308999999998</c:v>
                </c:pt>
                <c:pt idx="17">
                  <c:v>105352.77</c:v>
                </c:pt>
                <c:pt idx="18">
                  <c:v>109163.63</c:v>
                </c:pt>
                <c:pt idx="19">
                  <c:v>85858.383000000002</c:v>
                </c:pt>
                <c:pt idx="20">
                  <c:v>62494.758000000002</c:v>
                </c:pt>
                <c:pt idx="21">
                  <c:v>43451.902000000002</c:v>
                </c:pt>
                <c:pt idx="22">
                  <c:v>29587.18</c:v>
                </c:pt>
                <c:pt idx="23">
                  <c:v>19637.023000000001</c:v>
                </c:pt>
                <c:pt idx="24">
                  <c:v>12846.882</c:v>
                </c:pt>
                <c:pt idx="25">
                  <c:v>8366.5419999999995</c:v>
                </c:pt>
                <c:pt idx="26">
                  <c:v>5423.2070000000003</c:v>
                </c:pt>
                <c:pt idx="27">
                  <c:v>3493.2721999999999</c:v>
                </c:pt>
                <c:pt idx="28">
                  <c:v>2251.2294999999999</c:v>
                </c:pt>
                <c:pt idx="29">
                  <c:v>1439.0372</c:v>
                </c:pt>
                <c:pt idx="30">
                  <c:v>887.79395</c:v>
                </c:pt>
                <c:pt idx="31">
                  <c:v>582.40490999999997</c:v>
                </c:pt>
                <c:pt idx="32">
                  <c:v>198.06764000000001</c:v>
                </c:pt>
                <c:pt idx="33">
                  <c:v>100838.32</c:v>
                </c:pt>
                <c:pt idx="34">
                  <c:v>105671.17</c:v>
                </c:pt>
                <c:pt idx="35">
                  <c:v>84231.922000000006</c:v>
                </c:pt>
                <c:pt idx="36">
                  <c:v>62222.203000000001</c:v>
                </c:pt>
                <c:pt idx="37">
                  <c:v>44364.211000000003</c:v>
                </c:pt>
                <c:pt idx="38">
                  <c:v>30827.42</c:v>
                </c:pt>
                <c:pt idx="39">
                  <c:v>21021.25</c:v>
                </c:pt>
                <c:pt idx="40">
                  <c:v>14119.028</c:v>
                </c:pt>
                <c:pt idx="41">
                  <c:v>9359.1025000000009</c:v>
                </c:pt>
                <c:pt idx="42">
                  <c:v>6152.1313</c:v>
                </c:pt>
                <c:pt idx="43">
                  <c:v>3989.3733000000002</c:v>
                </c:pt>
                <c:pt idx="44">
                  <c:v>2570.4956000000002</c:v>
                </c:pt>
                <c:pt idx="45">
                  <c:v>1736.4670000000001</c:v>
                </c:pt>
                <c:pt idx="46">
                  <c:v>1115.2128</c:v>
                </c:pt>
                <c:pt idx="47">
                  <c:v>683.00751000000002</c:v>
                </c:pt>
                <c:pt idx="48">
                  <c:v>519.06457999999998</c:v>
                </c:pt>
                <c:pt idx="49">
                  <c:v>107331.16</c:v>
                </c:pt>
                <c:pt idx="50">
                  <c:v>117423.33</c:v>
                </c:pt>
                <c:pt idx="51">
                  <c:v>96141.593999999997</c:v>
                </c:pt>
                <c:pt idx="52">
                  <c:v>72223.335999999996</c:v>
                </c:pt>
                <c:pt idx="53">
                  <c:v>52122.508000000002</c:v>
                </c:pt>
                <c:pt idx="54">
                  <c:v>36648.468999999997</c:v>
                </c:pt>
                <c:pt idx="55">
                  <c:v>25265.17</c:v>
                </c:pt>
                <c:pt idx="56">
                  <c:v>17037.842000000001</c:v>
                </c:pt>
                <c:pt idx="57">
                  <c:v>11370.147000000001</c:v>
                </c:pt>
                <c:pt idx="58">
                  <c:v>7507.6328000000003</c:v>
                </c:pt>
                <c:pt idx="59">
                  <c:v>4908.2665999999999</c:v>
                </c:pt>
                <c:pt idx="60">
                  <c:v>3177.6435999999999</c:v>
                </c:pt>
                <c:pt idx="61">
                  <c:v>2066.5151000000001</c:v>
                </c:pt>
                <c:pt idx="62">
                  <c:v>1322.7091</c:v>
                </c:pt>
                <c:pt idx="63">
                  <c:v>879.76531999999997</c:v>
                </c:pt>
                <c:pt idx="64">
                  <c:v>546.40210000000002</c:v>
                </c:pt>
                <c:pt idx="65">
                  <c:v>109407.42</c:v>
                </c:pt>
                <c:pt idx="66">
                  <c:v>122099.15</c:v>
                </c:pt>
                <c:pt idx="67">
                  <c:v>101270.33</c:v>
                </c:pt>
                <c:pt idx="68">
                  <c:v>77216.008000000002</c:v>
                </c:pt>
                <c:pt idx="69">
                  <c:v>56348.913999999997</c:v>
                </c:pt>
                <c:pt idx="70">
                  <c:v>39979.391000000003</c:v>
                </c:pt>
                <c:pt idx="71">
                  <c:v>27875.982</c:v>
                </c:pt>
                <c:pt idx="72">
                  <c:v>18900.721000000001</c:v>
                </c:pt>
                <c:pt idx="73">
                  <c:v>12733.259</c:v>
                </c:pt>
                <c:pt idx="74">
                  <c:v>8453.7080000000005</c:v>
                </c:pt>
                <c:pt idx="75">
                  <c:v>5545.4282000000003</c:v>
                </c:pt>
                <c:pt idx="76">
                  <c:v>3625.9382000000001</c:v>
                </c:pt>
                <c:pt idx="77">
                  <c:v>2349.1504</c:v>
                </c:pt>
                <c:pt idx="78">
                  <c:v>1521.4041</c:v>
                </c:pt>
                <c:pt idx="79">
                  <c:v>970.08642999999995</c:v>
                </c:pt>
                <c:pt idx="80">
                  <c:v>625.11084000000005</c:v>
                </c:pt>
                <c:pt idx="81">
                  <c:v>87351.172000000006</c:v>
                </c:pt>
                <c:pt idx="82">
                  <c:v>86902.398000000001</c:v>
                </c:pt>
                <c:pt idx="83">
                  <c:v>67160.054999999993</c:v>
                </c:pt>
                <c:pt idx="84">
                  <c:v>48390.785000000003</c:v>
                </c:pt>
                <c:pt idx="85">
                  <c:v>33759.093999999997</c:v>
                </c:pt>
                <c:pt idx="86">
                  <c:v>23083.263999999999</c:v>
                </c:pt>
                <c:pt idx="87">
                  <c:v>15527.797</c:v>
                </c:pt>
                <c:pt idx="88">
                  <c:v>10274.300999999999</c:v>
                </c:pt>
                <c:pt idx="89">
                  <c:v>6740.3676999999998</c:v>
                </c:pt>
                <c:pt idx="90">
                  <c:v>4396.7329</c:v>
                </c:pt>
                <c:pt idx="91">
                  <c:v>2849.4402</c:v>
                </c:pt>
                <c:pt idx="92">
                  <c:v>1821.3970999999999</c:v>
                </c:pt>
                <c:pt idx="93">
                  <c:v>1194.7094999999999</c:v>
                </c:pt>
                <c:pt idx="94">
                  <c:v>761.89313000000004</c:v>
                </c:pt>
                <c:pt idx="95">
                  <c:v>454.43108999999998</c:v>
                </c:pt>
                <c:pt idx="96">
                  <c:v>311.13663000000003</c:v>
                </c:pt>
                <c:pt idx="97">
                  <c:v>86258.366999999998</c:v>
                </c:pt>
                <c:pt idx="98">
                  <c:v>85527.858999999997</c:v>
                </c:pt>
                <c:pt idx="99">
                  <c:v>65962.539000000004</c:v>
                </c:pt>
                <c:pt idx="100">
                  <c:v>47330.82</c:v>
                </c:pt>
                <c:pt idx="101">
                  <c:v>32962.055</c:v>
                </c:pt>
                <c:pt idx="102">
                  <c:v>22537.482</c:v>
                </c:pt>
                <c:pt idx="103">
                  <c:v>15127.573</c:v>
                </c:pt>
                <c:pt idx="104">
                  <c:v>10041.119000000001</c:v>
                </c:pt>
                <c:pt idx="105">
                  <c:v>6603.0137000000004</c:v>
                </c:pt>
                <c:pt idx="106">
                  <c:v>4296.1831000000002</c:v>
                </c:pt>
                <c:pt idx="107">
                  <c:v>2805.9376999999999</c:v>
                </c:pt>
                <c:pt idx="108">
                  <c:v>1819.2492999999999</c:v>
                </c:pt>
                <c:pt idx="109">
                  <c:v>1150.8273999999999</c:v>
                </c:pt>
                <c:pt idx="110">
                  <c:v>763.59484999999995</c:v>
                </c:pt>
                <c:pt idx="111">
                  <c:v>456.84546</c:v>
                </c:pt>
                <c:pt idx="112">
                  <c:v>332.24283000000003</c:v>
                </c:pt>
                <c:pt idx="113">
                  <c:v>75286.108999999997</c:v>
                </c:pt>
                <c:pt idx="114">
                  <c:v>74311.202999999994</c:v>
                </c:pt>
                <c:pt idx="115">
                  <c:v>57477.578000000001</c:v>
                </c:pt>
                <c:pt idx="116">
                  <c:v>41196.800999999999</c:v>
                </c:pt>
                <c:pt idx="117">
                  <c:v>28625.528999999999</c:v>
                </c:pt>
                <c:pt idx="118">
                  <c:v>19581.018</c:v>
                </c:pt>
                <c:pt idx="119">
                  <c:v>13168.199000000001</c:v>
                </c:pt>
                <c:pt idx="120">
                  <c:v>8767.1074000000008</c:v>
                </c:pt>
                <c:pt idx="121">
                  <c:v>5786.0375999999997</c:v>
                </c:pt>
                <c:pt idx="122">
                  <c:v>3772.0232000000001</c:v>
                </c:pt>
                <c:pt idx="123">
                  <c:v>2463.2827000000002</c:v>
                </c:pt>
                <c:pt idx="124">
                  <c:v>1613.6749</c:v>
                </c:pt>
                <c:pt idx="125">
                  <c:v>1032.4395</c:v>
                </c:pt>
                <c:pt idx="126">
                  <c:v>665.30327999999997</c:v>
                </c:pt>
                <c:pt idx="127">
                  <c:v>356.52463</c:v>
                </c:pt>
                <c:pt idx="128">
                  <c:v>299.36304000000001</c:v>
                </c:pt>
                <c:pt idx="129">
                  <c:v>73643.656000000003</c:v>
                </c:pt>
                <c:pt idx="130">
                  <c:v>72185.641000000003</c:v>
                </c:pt>
                <c:pt idx="131">
                  <c:v>55744.894999999997</c:v>
                </c:pt>
                <c:pt idx="132">
                  <c:v>40242.305</c:v>
                </c:pt>
                <c:pt idx="133">
                  <c:v>28238.596000000001</c:v>
                </c:pt>
                <c:pt idx="134">
                  <c:v>19493.728999999999</c:v>
                </c:pt>
                <c:pt idx="135">
                  <c:v>13276.315000000001</c:v>
                </c:pt>
                <c:pt idx="136">
                  <c:v>8897.2119000000002</c:v>
                </c:pt>
                <c:pt idx="137">
                  <c:v>5937.0508</c:v>
                </c:pt>
                <c:pt idx="138">
                  <c:v>3906.7246</c:v>
                </c:pt>
                <c:pt idx="139">
                  <c:v>2563.3445000000002</c:v>
                </c:pt>
                <c:pt idx="140">
                  <c:v>1655.4208000000001</c:v>
                </c:pt>
                <c:pt idx="141">
                  <c:v>1100.0535</c:v>
                </c:pt>
                <c:pt idx="142">
                  <c:v>707.29962</c:v>
                </c:pt>
                <c:pt idx="143">
                  <c:v>484.74399</c:v>
                </c:pt>
                <c:pt idx="144">
                  <c:v>242.90862000000001</c:v>
                </c:pt>
                <c:pt idx="145">
                  <c:v>70146.718999999997</c:v>
                </c:pt>
                <c:pt idx="146">
                  <c:v>67778.656000000003</c:v>
                </c:pt>
                <c:pt idx="147">
                  <c:v>51728.313000000002</c:v>
                </c:pt>
                <c:pt idx="148">
                  <c:v>37115.855000000003</c:v>
                </c:pt>
                <c:pt idx="149">
                  <c:v>25937.633000000002</c:v>
                </c:pt>
                <c:pt idx="150">
                  <c:v>17847.453000000001</c:v>
                </c:pt>
                <c:pt idx="151">
                  <c:v>12142.708000000001</c:v>
                </c:pt>
                <c:pt idx="152">
                  <c:v>8138.5986000000003</c:v>
                </c:pt>
                <c:pt idx="153">
                  <c:v>5434.9092000000001</c:v>
                </c:pt>
                <c:pt idx="154">
                  <c:v>3606.4207000000001</c:v>
                </c:pt>
                <c:pt idx="155">
                  <c:v>2375.7550999999999</c:v>
                </c:pt>
                <c:pt idx="156">
                  <c:v>1547.0712000000001</c:v>
                </c:pt>
                <c:pt idx="157">
                  <c:v>1010.5963</c:v>
                </c:pt>
                <c:pt idx="158">
                  <c:v>677.76324</c:v>
                </c:pt>
                <c:pt idx="159">
                  <c:v>473.18707000000001</c:v>
                </c:pt>
                <c:pt idx="160">
                  <c:v>272.57556</c:v>
                </c:pt>
                <c:pt idx="161">
                  <c:v>67323.741999999998</c:v>
                </c:pt>
                <c:pt idx="162">
                  <c:v>64488.195</c:v>
                </c:pt>
                <c:pt idx="163">
                  <c:v>48792.226999999999</c:v>
                </c:pt>
                <c:pt idx="164">
                  <c:v>34793.410000000003</c:v>
                </c:pt>
                <c:pt idx="165">
                  <c:v>24194.928</c:v>
                </c:pt>
                <c:pt idx="166">
                  <c:v>16565.009999999998</c:v>
                </c:pt>
                <c:pt idx="167">
                  <c:v>11195.169</c:v>
                </c:pt>
                <c:pt idx="168">
                  <c:v>7521.2318999999998</c:v>
                </c:pt>
                <c:pt idx="169">
                  <c:v>5014.1693999999998</c:v>
                </c:pt>
                <c:pt idx="170">
                  <c:v>3313.3380999999999</c:v>
                </c:pt>
                <c:pt idx="171">
                  <c:v>2186.3957999999998</c:v>
                </c:pt>
                <c:pt idx="172">
                  <c:v>1439.1536000000001</c:v>
                </c:pt>
                <c:pt idx="173">
                  <c:v>970.24738000000002</c:v>
                </c:pt>
                <c:pt idx="174">
                  <c:v>661.17749000000003</c:v>
                </c:pt>
                <c:pt idx="175">
                  <c:v>421.44296000000003</c:v>
                </c:pt>
                <c:pt idx="176">
                  <c:v>330.69907000000001</c:v>
                </c:pt>
                <c:pt idx="177">
                  <c:v>92375.641000000003</c:v>
                </c:pt>
                <c:pt idx="178">
                  <c:v>91738.351999999999</c:v>
                </c:pt>
                <c:pt idx="179">
                  <c:v>70352.391000000003</c:v>
                </c:pt>
                <c:pt idx="180">
                  <c:v>50126.858999999997</c:v>
                </c:pt>
                <c:pt idx="181">
                  <c:v>34550.008000000002</c:v>
                </c:pt>
                <c:pt idx="182">
                  <c:v>23381.151999999998</c:v>
                </c:pt>
                <c:pt idx="183">
                  <c:v>15602.782999999999</c:v>
                </c:pt>
                <c:pt idx="184">
                  <c:v>10246.76</c:v>
                </c:pt>
                <c:pt idx="185">
                  <c:v>6681.0150999999996</c:v>
                </c:pt>
                <c:pt idx="186">
                  <c:v>4328.2236000000003</c:v>
                </c:pt>
                <c:pt idx="187">
                  <c:v>2791.0441999999998</c:v>
                </c:pt>
                <c:pt idx="188">
                  <c:v>1799.2415000000001</c:v>
                </c:pt>
                <c:pt idx="189">
                  <c:v>1148.6190999999999</c:v>
                </c:pt>
                <c:pt idx="190">
                  <c:v>741.21178999999995</c:v>
                </c:pt>
                <c:pt idx="191">
                  <c:v>482.58749</c:v>
                </c:pt>
                <c:pt idx="192">
                  <c:v>317.04489000000001</c:v>
                </c:pt>
                <c:pt idx="193">
                  <c:v>63974.762000000002</c:v>
                </c:pt>
                <c:pt idx="194">
                  <c:v>62211.851999999999</c:v>
                </c:pt>
                <c:pt idx="195">
                  <c:v>47229.77</c:v>
                </c:pt>
                <c:pt idx="196">
                  <c:v>33627.788999999997</c:v>
                </c:pt>
                <c:pt idx="197">
                  <c:v>23304.607</c:v>
                </c:pt>
                <c:pt idx="198">
                  <c:v>15918.501</c:v>
                </c:pt>
                <c:pt idx="199">
                  <c:v>10700.859</c:v>
                </c:pt>
                <c:pt idx="200">
                  <c:v>7161.5859</c:v>
                </c:pt>
                <c:pt idx="201">
                  <c:v>4750.5033999999996</c:v>
                </c:pt>
                <c:pt idx="202">
                  <c:v>3126.8162000000002</c:v>
                </c:pt>
                <c:pt idx="203">
                  <c:v>2051.2521999999999</c:v>
                </c:pt>
                <c:pt idx="204">
                  <c:v>1336.37</c:v>
                </c:pt>
                <c:pt idx="205">
                  <c:v>873.23668999999995</c:v>
                </c:pt>
                <c:pt idx="206">
                  <c:v>575.80322000000001</c:v>
                </c:pt>
                <c:pt idx="207">
                  <c:v>380.27609000000001</c:v>
                </c:pt>
                <c:pt idx="208">
                  <c:v>255.68844999999999</c:v>
                </c:pt>
                <c:pt idx="209">
                  <c:v>54857.832000000002</c:v>
                </c:pt>
                <c:pt idx="210">
                  <c:v>51819.237999999998</c:v>
                </c:pt>
                <c:pt idx="211">
                  <c:v>38738.847999999998</c:v>
                </c:pt>
                <c:pt idx="212">
                  <c:v>27292.91</c:v>
                </c:pt>
                <c:pt idx="213">
                  <c:v>18773.870999999999</c:v>
                </c:pt>
                <c:pt idx="214">
                  <c:v>12760.52</c:v>
                </c:pt>
                <c:pt idx="215">
                  <c:v>8570.6708999999992</c:v>
                </c:pt>
                <c:pt idx="216">
                  <c:v>5722.6298999999999</c:v>
                </c:pt>
                <c:pt idx="217">
                  <c:v>3807.6077</c:v>
                </c:pt>
                <c:pt idx="218">
                  <c:v>2521.3126999999999</c:v>
                </c:pt>
                <c:pt idx="219">
                  <c:v>1660.8155999999999</c:v>
                </c:pt>
                <c:pt idx="220">
                  <c:v>1095.7045000000001</c:v>
                </c:pt>
                <c:pt idx="221">
                  <c:v>726.09020999999996</c:v>
                </c:pt>
                <c:pt idx="222">
                  <c:v>492.46737999999999</c:v>
                </c:pt>
                <c:pt idx="223">
                  <c:v>333.10622999999998</c:v>
                </c:pt>
                <c:pt idx="224">
                  <c:v>231.93977000000001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'PEKK (Kepstan 6003)'!$I$1</c:f>
              <c:strCache>
                <c:ptCount val="1"/>
                <c:pt idx="0">
                  <c:v>tan(δ)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'PEKK (Kepstan 6003)'!$F$3:$F$227</c:f>
              <c:numCache>
                <c:formatCode>General</c:formatCode>
                <c:ptCount val="225"/>
                <c:pt idx="0">
                  <c:v>405.03504497287821</c:v>
                </c:pt>
                <c:pt idx="1">
                  <c:v>255.55983458286764</c:v>
                </c:pt>
                <c:pt idx="2">
                  <c:v>161.24734335392392</c:v>
                </c:pt>
                <c:pt idx="3">
                  <c:v>101.74019399837522</c:v>
                </c:pt>
                <c:pt idx="4">
                  <c:v>64.193722373360174</c:v>
                </c:pt>
                <c:pt idx="5">
                  <c:v>40.5034980167271</c:v>
                </c:pt>
                <c:pt idx="6">
                  <c:v>25.555978597866222</c:v>
                </c:pt>
                <c:pt idx="7">
                  <c:v>16.124731905182124</c:v>
                </c:pt>
                <c:pt idx="8">
                  <c:v>10.174017779697342</c:v>
                </c:pt>
                <c:pt idx="9">
                  <c:v>6.4193710222308829</c:v>
                </c:pt>
                <c:pt idx="10">
                  <c:v>4.0503493156306565</c:v>
                </c:pt>
                <c:pt idx="11">
                  <c:v>2.555597454751577</c:v>
                </c:pt>
                <c:pt idx="12">
                  <c:v>1.6124729474971853</c:v>
                </c:pt>
                <c:pt idx="13">
                  <c:v>1.0174016159557162</c:v>
                </c:pt>
                <c:pt idx="14">
                  <c:v>0.64193701311537832</c:v>
                </c:pt>
                <c:pt idx="15">
                  <c:v>0.40503485055605665</c:v>
                </c:pt>
                <c:pt idx="16">
                  <c:v>0.25555969687095231</c:v>
                </c:pt>
                <c:pt idx="17">
                  <c:v>449.61673498376575</c:v>
                </c:pt>
                <c:pt idx="18">
                  <c:v>283.68897912484181</c:v>
                </c:pt>
                <c:pt idx="19">
                  <c:v>178.99563246052494</c:v>
                </c:pt>
                <c:pt idx="20">
                  <c:v>112.93860718947784</c:v>
                </c:pt>
                <c:pt idx="21">
                  <c:v>71.259443394329494</c:v>
                </c:pt>
                <c:pt idx="22">
                  <c:v>44.961666304508817</c:v>
                </c:pt>
                <c:pt idx="23">
                  <c:v>28.36889251708336</c:v>
                </c:pt>
                <c:pt idx="24">
                  <c:v>17.899560548352081</c:v>
                </c:pt>
                <c:pt idx="25">
                  <c:v>11.293858920480844</c:v>
                </c:pt>
                <c:pt idx="26">
                  <c:v>7.1259429905827441</c:v>
                </c:pt>
                <c:pt idx="27">
                  <c:v>4.4961660909107994</c:v>
                </c:pt>
                <c:pt idx="28">
                  <c:v>2.8368888020916008</c:v>
                </c:pt>
                <c:pt idx="29">
                  <c:v>1.7899557850651673</c:v>
                </c:pt>
                <c:pt idx="30">
                  <c:v>1.1293857122013906</c:v>
                </c:pt>
                <c:pt idx="31">
                  <c:v>0.71259420014259267</c:v>
                </c:pt>
                <c:pt idx="32">
                  <c:v>0.44961651916773299</c:v>
                </c:pt>
                <c:pt idx="33">
                  <c:v>500</c:v>
                </c:pt>
                <c:pt idx="34">
                  <c:v>315.47867000000002</c:v>
                </c:pt>
                <c:pt idx="35">
                  <c:v>199.05357000000001</c:v>
                </c:pt>
                <c:pt idx="36">
                  <c:v>125.59430999999999</c:v>
                </c:pt>
                <c:pt idx="37">
                  <c:v>79.244652000000002</c:v>
                </c:pt>
                <c:pt idx="38">
                  <c:v>49.999991999999999</c:v>
                </c:pt>
                <c:pt idx="39">
                  <c:v>31.547861000000001</c:v>
                </c:pt>
                <c:pt idx="40">
                  <c:v>19.905353999999999</c:v>
                </c:pt>
                <c:pt idx="41">
                  <c:v>12.559429</c:v>
                </c:pt>
                <c:pt idx="42">
                  <c:v>7.9244637000000004</c:v>
                </c:pt>
                <c:pt idx="43">
                  <c:v>4.9999985999999996</c:v>
                </c:pt>
                <c:pt idx="44">
                  <c:v>3.1547855999999999</c:v>
                </c:pt>
                <c:pt idx="45">
                  <c:v>1.9905351</c:v>
                </c:pt>
                <c:pt idx="46">
                  <c:v>1.2559427000000001</c:v>
                </c:pt>
                <c:pt idx="47">
                  <c:v>0.79244625999999996</c:v>
                </c:pt>
                <c:pt idx="48">
                  <c:v>0.49999976000000002</c:v>
                </c:pt>
                <c:pt idx="49">
                  <c:v>557.05155173143066</c:v>
                </c:pt>
                <c:pt idx="50">
                  <c:v>351.47576532333591</c:v>
                </c:pt>
                <c:pt idx="51">
                  <c:v>221.76620009236191</c:v>
                </c:pt>
                <c:pt idx="52">
                  <c:v>139.92501054827665</c:v>
                </c:pt>
                <c:pt idx="53">
                  <c:v>88.286712726034438</c:v>
                </c:pt>
                <c:pt idx="54">
                  <c:v>55.70514626031823</c:v>
                </c:pt>
                <c:pt idx="55">
                  <c:v>35.147569847714969</c:v>
                </c:pt>
                <c:pt idx="56">
                  <c:v>22.176616666926879</c:v>
                </c:pt>
                <c:pt idx="57">
                  <c:v>13.992498826621459</c:v>
                </c:pt>
                <c:pt idx="58">
                  <c:v>8.8286696014487891</c:v>
                </c:pt>
                <c:pt idx="59">
                  <c:v>5.5705139575699611</c:v>
                </c:pt>
                <c:pt idx="60">
                  <c:v>3.5147564277199446</c:v>
                </c:pt>
                <c:pt idx="61">
                  <c:v>2.2176613324617569</c:v>
                </c:pt>
                <c:pt idx="62">
                  <c:v>1.3992496598415254</c:v>
                </c:pt>
                <c:pt idx="63">
                  <c:v>0.88286683759353735</c:v>
                </c:pt>
                <c:pt idx="64">
                  <c:v>0.55705128434668583</c:v>
                </c:pt>
                <c:pt idx="65">
                  <c:v>621.78393950897816</c:v>
                </c:pt>
                <c:pt idx="66">
                  <c:v>392.31914052730576</c:v>
                </c:pt>
                <c:pt idx="67">
                  <c:v>247.53662585585229</c:v>
                </c:pt>
                <c:pt idx="68">
                  <c:v>156.18504970342369</c:v>
                </c:pt>
                <c:pt idx="69">
                  <c:v>98.546103811156044</c:v>
                </c:pt>
                <c:pt idx="70">
                  <c:v>62.178384002354782</c:v>
                </c:pt>
                <c:pt idx="71">
                  <c:v>39.231906591323302</c:v>
                </c:pt>
                <c:pt idx="72">
                  <c:v>24.753658854881593</c:v>
                </c:pt>
                <c:pt idx="73">
                  <c:v>15.618502483206612</c:v>
                </c:pt>
                <c:pt idx="74">
                  <c:v>9.8546085157637862</c:v>
                </c:pt>
                <c:pt idx="75">
                  <c:v>6.2178376540947502</c:v>
                </c:pt>
                <c:pt idx="76">
                  <c:v>3.9231900373483906</c:v>
                </c:pt>
                <c:pt idx="77">
                  <c:v>2.4753655124177953</c:v>
                </c:pt>
                <c:pt idx="78">
                  <c:v>1.5618499996070854</c:v>
                </c:pt>
                <c:pt idx="79">
                  <c:v>0.98546071478391184</c:v>
                </c:pt>
                <c:pt idx="80">
                  <c:v>0.62178364105268724</c:v>
                </c:pt>
                <c:pt idx="81">
                  <c:v>449.61673498376575</c:v>
                </c:pt>
                <c:pt idx="82">
                  <c:v>283.68897912484181</c:v>
                </c:pt>
                <c:pt idx="83">
                  <c:v>178.99563246052494</c:v>
                </c:pt>
                <c:pt idx="84">
                  <c:v>112.93860718947784</c:v>
                </c:pt>
                <c:pt idx="85">
                  <c:v>71.259443394329494</c:v>
                </c:pt>
                <c:pt idx="86">
                  <c:v>44.961666304508817</c:v>
                </c:pt>
                <c:pt idx="87">
                  <c:v>28.36889251708336</c:v>
                </c:pt>
                <c:pt idx="88">
                  <c:v>17.899560548352081</c:v>
                </c:pt>
                <c:pt idx="89">
                  <c:v>11.293858920480844</c:v>
                </c:pt>
                <c:pt idx="90">
                  <c:v>7.1259429905827441</c:v>
                </c:pt>
                <c:pt idx="91">
                  <c:v>4.4961660909107994</c:v>
                </c:pt>
                <c:pt idx="92">
                  <c:v>2.8368888020916008</c:v>
                </c:pt>
                <c:pt idx="93">
                  <c:v>1.7899557850651673</c:v>
                </c:pt>
                <c:pt idx="94">
                  <c:v>1.1293857122013906</c:v>
                </c:pt>
                <c:pt idx="95">
                  <c:v>0.71259420014259267</c:v>
                </c:pt>
                <c:pt idx="96">
                  <c:v>0.44961651916773299</c:v>
                </c:pt>
                <c:pt idx="97">
                  <c:v>405.03504497287821</c:v>
                </c:pt>
                <c:pt idx="98">
                  <c:v>255.55983458286764</c:v>
                </c:pt>
                <c:pt idx="99">
                  <c:v>161.24734335392392</c:v>
                </c:pt>
                <c:pt idx="100">
                  <c:v>101.74019399837522</c:v>
                </c:pt>
                <c:pt idx="101">
                  <c:v>64.193722373360174</c:v>
                </c:pt>
                <c:pt idx="102">
                  <c:v>40.5034980167271</c:v>
                </c:pt>
                <c:pt idx="103">
                  <c:v>25.555978597866222</c:v>
                </c:pt>
                <c:pt idx="104">
                  <c:v>16.124731905182124</c:v>
                </c:pt>
                <c:pt idx="105">
                  <c:v>10.174017779697342</c:v>
                </c:pt>
                <c:pt idx="106">
                  <c:v>6.4193710222308829</c:v>
                </c:pt>
                <c:pt idx="107">
                  <c:v>4.0503493156306565</c:v>
                </c:pt>
                <c:pt idx="108">
                  <c:v>2.555597454751577</c:v>
                </c:pt>
                <c:pt idx="109">
                  <c:v>1.6124729474971853</c:v>
                </c:pt>
                <c:pt idx="110">
                  <c:v>1.0174016159557162</c:v>
                </c:pt>
                <c:pt idx="111">
                  <c:v>0.64193701311537832</c:v>
                </c:pt>
                <c:pt idx="112">
                  <c:v>0.36551120547190546</c:v>
                </c:pt>
                <c:pt idx="113">
                  <c:v>365.51138091736829</c:v>
                </c:pt>
                <c:pt idx="114">
                  <c:v>230.62208864334949</c:v>
                </c:pt>
                <c:pt idx="115">
                  <c:v>145.51269049446407</c:v>
                </c:pt>
                <c:pt idx="116">
                  <c:v>91.812299366928073</c:v>
                </c:pt>
                <c:pt idx="117">
                  <c:v>57.92964436567258</c:v>
                </c:pt>
                <c:pt idx="118">
                  <c:v>36.551132243554733</c:v>
                </c:pt>
                <c:pt idx="119">
                  <c:v>23.062204478198375</c:v>
                </c:pt>
                <c:pt idx="120">
                  <c:v>14.55126685637812</c:v>
                </c:pt>
                <c:pt idx="121">
                  <c:v>9.1812284746472841</c:v>
                </c:pt>
                <c:pt idx="122">
                  <c:v>5.7929633400331157</c:v>
                </c:pt>
                <c:pt idx="123">
                  <c:v>3.655112785741816</c:v>
                </c:pt>
                <c:pt idx="124">
                  <c:v>2.3062200823084567</c:v>
                </c:pt>
                <c:pt idx="125">
                  <c:v>1.4551264663309835</c:v>
                </c:pt>
                <c:pt idx="126">
                  <c:v>0.91812270126017603</c:v>
                </c:pt>
                <c:pt idx="127">
                  <c:v>0.57929625359080772</c:v>
                </c:pt>
                <c:pt idx="128">
                  <c:v>0.36551120547190546</c:v>
                </c:pt>
                <c:pt idx="129">
                  <c:v>330.40645273039729</c:v>
                </c:pt>
                <c:pt idx="130">
                  <c:v>208.47237653360725</c:v>
                </c:pt>
                <c:pt idx="131">
                  <c:v>131.53716793404368</c:v>
                </c:pt>
                <c:pt idx="132">
                  <c:v>82.994340900443731</c:v>
                </c:pt>
                <c:pt idx="133">
                  <c:v>52.365888730349575</c:v>
                </c:pt>
                <c:pt idx="134">
                  <c:v>33.04063998653649</c:v>
                </c:pt>
                <c:pt idx="135">
                  <c:v>20.847233688483289</c:v>
                </c:pt>
                <c:pt idx="136">
                  <c:v>13.153714810965649</c:v>
                </c:pt>
                <c:pt idx="137">
                  <c:v>8.299432768418562</c:v>
                </c:pt>
                <c:pt idx="138">
                  <c:v>5.2365878818155993</c:v>
                </c:pt>
                <c:pt idx="139">
                  <c:v>3.3040636021659053</c:v>
                </c:pt>
                <c:pt idx="140">
                  <c:v>2.0847230384418762</c:v>
                </c:pt>
                <c:pt idx="141">
                  <c:v>1.3153712828526933</c:v>
                </c:pt>
                <c:pt idx="142">
                  <c:v>0.82994314467927521</c:v>
                </c:pt>
                <c:pt idx="143">
                  <c:v>0.52365871549214027</c:v>
                </c:pt>
                <c:pt idx="144">
                  <c:v>0.33040629413530004</c:v>
                </c:pt>
                <c:pt idx="145">
                  <c:v>271.32471015537902</c:v>
                </c:pt>
                <c:pt idx="146">
                  <c:v>171.19431739590894</c:v>
                </c:pt>
                <c:pt idx="147">
                  <c:v>108.01630437128689</c:v>
                </c:pt>
                <c:pt idx="148">
                  <c:v>68.153679515829637</c:v>
                </c:pt>
                <c:pt idx="149">
                  <c:v>43.002064470527749</c:v>
                </c:pt>
                <c:pt idx="150">
                  <c:v>27.132466674342538</c:v>
                </c:pt>
                <c:pt idx="151">
                  <c:v>17.119428483694371</c:v>
                </c:pt>
                <c:pt idx="152">
                  <c:v>10.801628809180428</c:v>
                </c:pt>
                <c:pt idx="153">
                  <c:v>6.8153668662841236</c:v>
                </c:pt>
                <c:pt idx="154">
                  <c:v>4.3002056330786447</c:v>
                </c:pt>
                <c:pt idx="155">
                  <c:v>2.7132463418446013</c:v>
                </c:pt>
                <c:pt idx="156">
                  <c:v>1.711942577044727</c:v>
                </c:pt>
                <c:pt idx="157">
                  <c:v>1.0801627181232167</c:v>
                </c:pt>
                <c:pt idx="158">
                  <c:v>0.6815365780985283</c:v>
                </c:pt>
                <c:pt idx="159">
                  <c:v>0.43002050361642818</c:v>
                </c:pt>
                <c:pt idx="160">
                  <c:v>0.27132457991951814</c:v>
                </c:pt>
                <c:pt idx="161">
                  <c:v>224.22095442934196</c:v>
                </c:pt>
                <c:pt idx="162">
                  <c:v>141.47385697899884</c:v>
                </c:pt>
                <c:pt idx="163">
                  <c:v>89.263962895935663</c:v>
                </c:pt>
                <c:pt idx="164">
                  <c:v>56.321752118189288</c:v>
                </c:pt>
                <c:pt idx="165">
                  <c:v>35.536623009722121</c:v>
                </c:pt>
                <c:pt idx="166">
                  <c:v>22.422091855398925</c:v>
                </c:pt>
                <c:pt idx="167">
                  <c:v>14.147383007248429</c:v>
                </c:pt>
                <c:pt idx="168">
                  <c:v>8.9263949442678392</c:v>
                </c:pt>
                <c:pt idx="169">
                  <c:v>5.6321743149351118</c:v>
                </c:pt>
                <c:pt idx="170">
                  <c:v>3.5536616283093494</c:v>
                </c:pt>
                <c:pt idx="171">
                  <c:v>2.242208916474747</c:v>
                </c:pt>
                <c:pt idx="172">
                  <c:v>1.4147380765038884</c:v>
                </c:pt>
                <c:pt idx="173">
                  <c:v>0.89263935989421128</c:v>
                </c:pt>
                <c:pt idx="174">
                  <c:v>0.56321734180512939</c:v>
                </c:pt>
                <c:pt idx="175">
                  <c:v>0.35536611350232489</c:v>
                </c:pt>
                <c:pt idx="176">
                  <c:v>0.22422084680328383</c:v>
                </c:pt>
                <c:pt idx="177">
                  <c:v>330.40645273039729</c:v>
                </c:pt>
                <c:pt idx="178">
                  <c:v>208.47237653360725</c:v>
                </c:pt>
                <c:pt idx="179">
                  <c:v>131.53716793404368</c:v>
                </c:pt>
                <c:pt idx="180">
                  <c:v>82.994340900443731</c:v>
                </c:pt>
                <c:pt idx="181">
                  <c:v>52.365888730349575</c:v>
                </c:pt>
                <c:pt idx="182">
                  <c:v>33.04063998653649</c:v>
                </c:pt>
                <c:pt idx="183">
                  <c:v>20.847233688483289</c:v>
                </c:pt>
                <c:pt idx="184">
                  <c:v>13.153714810965649</c:v>
                </c:pt>
                <c:pt idx="185">
                  <c:v>8.299432768418562</c:v>
                </c:pt>
                <c:pt idx="186">
                  <c:v>5.2365878818155993</c:v>
                </c:pt>
                <c:pt idx="187">
                  <c:v>3.3040636021659053</c:v>
                </c:pt>
                <c:pt idx="188">
                  <c:v>2.0847230384418762</c:v>
                </c:pt>
                <c:pt idx="189">
                  <c:v>1.3153712828526933</c:v>
                </c:pt>
                <c:pt idx="190">
                  <c:v>0.82994314467927521</c:v>
                </c:pt>
                <c:pt idx="191">
                  <c:v>0.52365871549214027</c:v>
                </c:pt>
                <c:pt idx="192">
                  <c:v>0.33040629413530004</c:v>
                </c:pt>
                <c:pt idx="193">
                  <c:v>224.22095442934196</c:v>
                </c:pt>
                <c:pt idx="194">
                  <c:v>141.47385697899884</c:v>
                </c:pt>
                <c:pt idx="195">
                  <c:v>89.263962895935663</c:v>
                </c:pt>
                <c:pt idx="196">
                  <c:v>56.321752118189288</c:v>
                </c:pt>
                <c:pt idx="197">
                  <c:v>35.536623009722121</c:v>
                </c:pt>
                <c:pt idx="198">
                  <c:v>22.422091855398925</c:v>
                </c:pt>
                <c:pt idx="199">
                  <c:v>14.147383007248429</c:v>
                </c:pt>
                <c:pt idx="200">
                  <c:v>8.9263949442678392</c:v>
                </c:pt>
                <c:pt idx="201">
                  <c:v>5.6321743149351118</c:v>
                </c:pt>
                <c:pt idx="202">
                  <c:v>3.5536616283093494</c:v>
                </c:pt>
                <c:pt idx="203">
                  <c:v>2.242208916474747</c:v>
                </c:pt>
                <c:pt idx="204">
                  <c:v>1.4147380765038884</c:v>
                </c:pt>
                <c:pt idx="205">
                  <c:v>0.89263935989421128</c:v>
                </c:pt>
                <c:pt idx="206">
                  <c:v>0.56321734180512939</c:v>
                </c:pt>
                <c:pt idx="207">
                  <c:v>0.35536611350232489</c:v>
                </c:pt>
                <c:pt idx="208">
                  <c:v>0.22422084680328383</c:v>
                </c:pt>
                <c:pt idx="209">
                  <c:v>155.87469010425144</c:v>
                </c:pt>
                <c:pt idx="210">
                  <c:v>98.350279841502825</c:v>
                </c:pt>
                <c:pt idx="211">
                  <c:v>62.054827075789852</c:v>
                </c:pt>
                <c:pt idx="212">
                  <c:v>39.153948300214573</c:v>
                </c:pt>
                <c:pt idx="213">
                  <c:v>24.7044711458385</c:v>
                </c:pt>
                <c:pt idx="214">
                  <c:v>15.587466516430103</c:v>
                </c:pt>
                <c:pt idx="215">
                  <c:v>9.8350261136540009</c:v>
                </c:pt>
                <c:pt idx="216">
                  <c:v>6.2054817723308435</c:v>
                </c:pt>
                <c:pt idx="217">
                  <c:v>3.9153942065226972</c:v>
                </c:pt>
                <c:pt idx="218">
                  <c:v>2.4704466469597799</c:v>
                </c:pt>
                <c:pt idx="219">
                  <c:v>1.5587464645933822</c:v>
                </c:pt>
                <c:pt idx="220">
                  <c:v>0.98350245549070991</c:v>
                </c:pt>
                <c:pt idx="221">
                  <c:v>0.6205480837082703</c:v>
                </c:pt>
                <c:pt idx="222">
                  <c:v>0.39153935830239373</c:v>
                </c:pt>
                <c:pt idx="223">
                  <c:v>0.24704463040354613</c:v>
                </c:pt>
                <c:pt idx="224">
                  <c:v>0.15587461528440019</c:v>
                </c:pt>
              </c:numCache>
            </c:numRef>
          </c:xVal>
          <c:yVal>
            <c:numRef>
              <c:f>'PEKK (Kepstan 6003)'!$I$3:$I$227</c:f>
              <c:numCache>
                <c:formatCode>General</c:formatCode>
                <c:ptCount val="225"/>
                <c:pt idx="0">
                  <c:v>1.0519856000000001</c:v>
                </c:pt>
                <c:pt idx="1">
                  <c:v>1.599564</c:v>
                </c:pt>
                <c:pt idx="2">
                  <c:v>1.880366</c:v>
                </c:pt>
                <c:pt idx="3">
                  <c:v>2.4319277000000001</c:v>
                </c:pt>
                <c:pt idx="4">
                  <c:v>3.0651364000000001</c:v>
                </c:pt>
                <c:pt idx="5">
                  <c:v>4.0942607000000004</c:v>
                </c:pt>
                <c:pt idx="6">
                  <c:v>4.8306003000000004</c:v>
                </c:pt>
                <c:pt idx="7">
                  <c:v>5.7976694000000002</c:v>
                </c:pt>
                <c:pt idx="8">
                  <c:v>6.8974257000000003</c:v>
                </c:pt>
                <c:pt idx="9">
                  <c:v>6.1725097</c:v>
                </c:pt>
                <c:pt idx="10">
                  <c:v>-40.381207000000003</c:v>
                </c:pt>
                <c:pt idx="11">
                  <c:v>5.5570130000000004</c:v>
                </c:pt>
                <c:pt idx="12">
                  <c:v>-5.7960114000000003</c:v>
                </c:pt>
                <c:pt idx="13">
                  <c:v>-0.62038826999999996</c:v>
                </c:pt>
                <c:pt idx="14">
                  <c:v>0.32573548000000002</c:v>
                </c:pt>
                <c:pt idx="15">
                  <c:v>-44.270862999999999</c:v>
                </c:pt>
                <c:pt idx="16">
                  <c:v>2.7622453999999999</c:v>
                </c:pt>
                <c:pt idx="17">
                  <c:v>1.0207894</c:v>
                </c:pt>
                <c:pt idx="18">
                  <c:v>1.5354804</c:v>
                </c:pt>
                <c:pt idx="19">
                  <c:v>1.9988633</c:v>
                </c:pt>
                <c:pt idx="20">
                  <c:v>2.4444840000000001</c:v>
                </c:pt>
                <c:pt idx="21">
                  <c:v>2.9336388000000002</c:v>
                </c:pt>
                <c:pt idx="22">
                  <c:v>3.5375841000000001</c:v>
                </c:pt>
                <c:pt idx="23">
                  <c:v>4.3314762</c:v>
                </c:pt>
                <c:pt idx="24">
                  <c:v>5.5469327000000002</c:v>
                </c:pt>
                <c:pt idx="25">
                  <c:v>6.9808111000000004</c:v>
                </c:pt>
                <c:pt idx="26">
                  <c:v>8.5433006000000002</c:v>
                </c:pt>
                <c:pt idx="27">
                  <c:v>10.372902</c:v>
                </c:pt>
                <c:pt idx="28">
                  <c:v>12.144074</c:v>
                </c:pt>
                <c:pt idx="29">
                  <c:v>9.0317553999999998</c:v>
                </c:pt>
                <c:pt idx="30">
                  <c:v>21.733574000000001</c:v>
                </c:pt>
                <c:pt idx="31">
                  <c:v>4.9553618000000004</c:v>
                </c:pt>
                <c:pt idx="32">
                  <c:v>8.2664661000000006</c:v>
                </c:pt>
                <c:pt idx="33">
                  <c:v>0.98415803999999996</c:v>
                </c:pt>
                <c:pt idx="34">
                  <c:v>1.4802694000000001</c:v>
                </c:pt>
                <c:pt idx="35">
                  <c:v>1.9100421999999999</c:v>
                </c:pt>
                <c:pt idx="36">
                  <c:v>2.3463086999999998</c:v>
                </c:pt>
                <c:pt idx="37">
                  <c:v>2.8251995999999999</c:v>
                </c:pt>
                <c:pt idx="38">
                  <c:v>3.4067607</c:v>
                </c:pt>
                <c:pt idx="39">
                  <c:v>4.1766209999999999</c:v>
                </c:pt>
                <c:pt idx="40">
                  <c:v>5.0003704999999998</c:v>
                </c:pt>
                <c:pt idx="41">
                  <c:v>5.9664315999999999</c:v>
                </c:pt>
                <c:pt idx="42">
                  <c:v>7.1592893999999996</c:v>
                </c:pt>
                <c:pt idx="43">
                  <c:v>8.2437334</c:v>
                </c:pt>
                <c:pt idx="44">
                  <c:v>10.370839999999999</c:v>
                </c:pt>
                <c:pt idx="45">
                  <c:v>13.956666</c:v>
                </c:pt>
                <c:pt idx="46">
                  <c:v>8.3415870999999999</c:v>
                </c:pt>
                <c:pt idx="47">
                  <c:v>25.910208000000001</c:v>
                </c:pt>
                <c:pt idx="48">
                  <c:v>-51.949100000000001</c:v>
                </c:pt>
                <c:pt idx="49">
                  <c:v>0.87632321999999996</c:v>
                </c:pt>
                <c:pt idx="50">
                  <c:v>1.3335954000000001</c:v>
                </c:pt>
                <c:pt idx="51">
                  <c:v>1.7407809000000001</c:v>
                </c:pt>
                <c:pt idx="52">
                  <c:v>2.1208577000000002</c:v>
                </c:pt>
                <c:pt idx="53">
                  <c:v>2.5441691999999998</c:v>
                </c:pt>
                <c:pt idx="54">
                  <c:v>3.0498631</c:v>
                </c:pt>
                <c:pt idx="55">
                  <c:v>3.6384254</c:v>
                </c:pt>
                <c:pt idx="56">
                  <c:v>4.3768305999999999</c:v>
                </c:pt>
                <c:pt idx="57">
                  <c:v>5.2580438000000003</c:v>
                </c:pt>
                <c:pt idx="58">
                  <c:v>6.2613044000000002</c:v>
                </c:pt>
                <c:pt idx="59">
                  <c:v>7.2968674</c:v>
                </c:pt>
                <c:pt idx="60">
                  <c:v>8.4459237999999992</c:v>
                </c:pt>
                <c:pt idx="61">
                  <c:v>9.2246436999999997</c:v>
                </c:pt>
                <c:pt idx="62">
                  <c:v>9.3160124</c:v>
                </c:pt>
                <c:pt idx="63">
                  <c:v>8.0811852999999996</c:v>
                </c:pt>
                <c:pt idx="64">
                  <c:v>7.7084484</c:v>
                </c:pt>
                <c:pt idx="65">
                  <c:v>0.82785589000000004</c:v>
                </c:pt>
                <c:pt idx="66">
                  <c:v>1.2627383000000001</c:v>
                </c:pt>
                <c:pt idx="67">
                  <c:v>1.6334706999999999</c:v>
                </c:pt>
                <c:pt idx="68">
                  <c:v>1.9888197000000001</c:v>
                </c:pt>
                <c:pt idx="69">
                  <c:v>2.3777100999999998</c:v>
                </c:pt>
                <c:pt idx="70">
                  <c:v>2.8269476999999998</c:v>
                </c:pt>
                <c:pt idx="71">
                  <c:v>3.3900486999999999</c:v>
                </c:pt>
                <c:pt idx="72">
                  <c:v>4.0201406000000004</c:v>
                </c:pt>
                <c:pt idx="73">
                  <c:v>4.7990722999999997</c:v>
                </c:pt>
                <c:pt idx="74">
                  <c:v>5.7259688000000004</c:v>
                </c:pt>
                <c:pt idx="75">
                  <c:v>6.7397695000000004</c:v>
                </c:pt>
                <c:pt idx="76">
                  <c:v>7.7552814000000003</c:v>
                </c:pt>
                <c:pt idx="77">
                  <c:v>8.4847096999999998</c:v>
                </c:pt>
                <c:pt idx="78">
                  <c:v>8.7158718000000004</c:v>
                </c:pt>
                <c:pt idx="79">
                  <c:v>8.7811470000000007</c:v>
                </c:pt>
                <c:pt idx="80">
                  <c:v>7.4768933999999998</c:v>
                </c:pt>
                <c:pt idx="81">
                  <c:v>1.1330184000000001</c:v>
                </c:pt>
                <c:pt idx="82">
                  <c:v>1.6653359999999999</c:v>
                </c:pt>
                <c:pt idx="83">
                  <c:v>2.1947679999999998</c:v>
                </c:pt>
                <c:pt idx="84">
                  <c:v>2.7651672</c:v>
                </c:pt>
                <c:pt idx="85">
                  <c:v>3.4498631999999998</c:v>
                </c:pt>
                <c:pt idx="86">
                  <c:v>4.2819222999999997</c:v>
                </c:pt>
                <c:pt idx="87">
                  <c:v>5.2881169000000003</c:v>
                </c:pt>
                <c:pt idx="88">
                  <c:v>6.5937967000000004</c:v>
                </c:pt>
                <c:pt idx="89">
                  <c:v>8.0374899000000006</c:v>
                </c:pt>
                <c:pt idx="90">
                  <c:v>9.7883557999999997</c:v>
                </c:pt>
                <c:pt idx="91">
                  <c:v>11.576252999999999</c:v>
                </c:pt>
                <c:pt idx="92">
                  <c:v>12.313746999999999</c:v>
                </c:pt>
                <c:pt idx="93">
                  <c:v>14.034922</c:v>
                </c:pt>
                <c:pt idx="94">
                  <c:v>13.628003</c:v>
                </c:pt>
                <c:pt idx="95">
                  <c:v>102.03282</c:v>
                </c:pt>
                <c:pt idx="96">
                  <c:v>-28.610598</c:v>
                </c:pt>
                <c:pt idx="97">
                  <c:v>1.1256763000000001</c:v>
                </c:pt>
                <c:pt idx="98">
                  <c:v>1.6276937</c:v>
                </c:pt>
                <c:pt idx="99">
                  <c:v>2.1663084000000001</c:v>
                </c:pt>
                <c:pt idx="100">
                  <c:v>2.7272794</c:v>
                </c:pt>
                <c:pt idx="101">
                  <c:v>3.3339055000000002</c:v>
                </c:pt>
                <c:pt idx="102">
                  <c:v>4.0609111999999996</c:v>
                </c:pt>
                <c:pt idx="103">
                  <c:v>4.8797889000000003</c:v>
                </c:pt>
                <c:pt idx="104">
                  <c:v>5.9652070999999998</c:v>
                </c:pt>
                <c:pt idx="105">
                  <c:v>7.0611018999999997</c:v>
                </c:pt>
                <c:pt idx="106">
                  <c:v>8.2831496999999992</c:v>
                </c:pt>
                <c:pt idx="107">
                  <c:v>8.9377297999999996</c:v>
                </c:pt>
                <c:pt idx="108">
                  <c:v>10.415476999999999</c:v>
                </c:pt>
                <c:pt idx="109">
                  <c:v>9.9838036999999993</c:v>
                </c:pt>
                <c:pt idx="110">
                  <c:v>22.093081000000002</c:v>
                </c:pt>
                <c:pt idx="111">
                  <c:v>9.5470266000000006</c:v>
                </c:pt>
                <c:pt idx="112">
                  <c:v>13.168372</c:v>
                </c:pt>
                <c:pt idx="113">
                  <c:v>1.1213523999999999</c:v>
                </c:pt>
                <c:pt idx="114">
                  <c:v>1.5999597000000001</c:v>
                </c:pt>
                <c:pt idx="115">
                  <c:v>2.1035306</c:v>
                </c:pt>
                <c:pt idx="116">
                  <c:v>2.6034706000000001</c:v>
                </c:pt>
                <c:pt idx="117">
                  <c:v>3.2340786000000001</c:v>
                </c:pt>
                <c:pt idx="118">
                  <c:v>3.8850658</c:v>
                </c:pt>
                <c:pt idx="119">
                  <c:v>4.7064332999999996</c:v>
                </c:pt>
                <c:pt idx="120">
                  <c:v>5.6150378999999999</c:v>
                </c:pt>
                <c:pt idx="121">
                  <c:v>6.6343451</c:v>
                </c:pt>
                <c:pt idx="122">
                  <c:v>7.5529675000000003</c:v>
                </c:pt>
                <c:pt idx="123">
                  <c:v>8.2491932000000006</c:v>
                </c:pt>
                <c:pt idx="124">
                  <c:v>10.160420999999999</c:v>
                </c:pt>
                <c:pt idx="125">
                  <c:v>9.0180798000000006</c:v>
                </c:pt>
                <c:pt idx="126">
                  <c:v>8.3181771999999992</c:v>
                </c:pt>
                <c:pt idx="127">
                  <c:v>20.049510999999999</c:v>
                </c:pt>
                <c:pt idx="128">
                  <c:v>393.98297000000002</c:v>
                </c:pt>
                <c:pt idx="129">
                  <c:v>1.1652169000000001</c:v>
                </c:pt>
                <c:pt idx="130">
                  <c:v>1.666358</c:v>
                </c:pt>
                <c:pt idx="131">
                  <c:v>2.169584</c:v>
                </c:pt>
                <c:pt idx="132">
                  <c:v>2.6558199</c:v>
                </c:pt>
                <c:pt idx="133">
                  <c:v>3.1549299</c:v>
                </c:pt>
                <c:pt idx="134">
                  <c:v>3.7361955999999998</c:v>
                </c:pt>
                <c:pt idx="135">
                  <c:v>4.4622045000000004</c:v>
                </c:pt>
                <c:pt idx="136">
                  <c:v>5.2000622999999999</c:v>
                </c:pt>
                <c:pt idx="137">
                  <c:v>5.9785180000000002</c:v>
                </c:pt>
                <c:pt idx="138">
                  <c:v>6.7457981</c:v>
                </c:pt>
                <c:pt idx="139">
                  <c:v>7.2913227000000003</c:v>
                </c:pt>
                <c:pt idx="140">
                  <c:v>7.0597873</c:v>
                </c:pt>
                <c:pt idx="141">
                  <c:v>6.9619150000000003</c:v>
                </c:pt>
                <c:pt idx="142">
                  <c:v>6.614852</c:v>
                </c:pt>
                <c:pt idx="143">
                  <c:v>10.709636</c:v>
                </c:pt>
                <c:pt idx="144">
                  <c:v>-10.037222999999999</c:v>
                </c:pt>
                <c:pt idx="145">
                  <c:v>1.2323333999999999</c:v>
                </c:pt>
                <c:pt idx="146">
                  <c:v>1.7818369999999999</c:v>
                </c:pt>
                <c:pt idx="147">
                  <c:v>2.2387676000000001</c:v>
                </c:pt>
                <c:pt idx="148">
                  <c:v>2.6604294999999998</c:v>
                </c:pt>
                <c:pt idx="149">
                  <c:v>3.1158600000000001</c:v>
                </c:pt>
                <c:pt idx="150">
                  <c:v>3.6387413</c:v>
                </c:pt>
                <c:pt idx="151">
                  <c:v>4.1515988999999998</c:v>
                </c:pt>
                <c:pt idx="152">
                  <c:v>4.7842874999999996</c:v>
                </c:pt>
                <c:pt idx="153">
                  <c:v>5.4788141000000001</c:v>
                </c:pt>
                <c:pt idx="154">
                  <c:v>6.0255723000000003</c:v>
                </c:pt>
                <c:pt idx="155">
                  <c:v>6.3772305999999999</c:v>
                </c:pt>
                <c:pt idx="156">
                  <c:v>6.5933036999999999</c:v>
                </c:pt>
                <c:pt idx="157">
                  <c:v>5.8500661999999997</c:v>
                </c:pt>
                <c:pt idx="158">
                  <c:v>5.9097198999999998</c:v>
                </c:pt>
                <c:pt idx="159">
                  <c:v>6.2534641999999998</c:v>
                </c:pt>
                <c:pt idx="160">
                  <c:v>2.2098681999999998</c:v>
                </c:pt>
                <c:pt idx="161">
                  <c:v>1.2772608000000001</c:v>
                </c:pt>
                <c:pt idx="162">
                  <c:v>1.887235</c:v>
                </c:pt>
                <c:pt idx="163">
                  <c:v>2.3802929000000002</c:v>
                </c:pt>
                <c:pt idx="164">
                  <c:v>2.7945088999999999</c:v>
                </c:pt>
                <c:pt idx="165">
                  <c:v>3.2046885000000001</c:v>
                </c:pt>
                <c:pt idx="166">
                  <c:v>3.6478255000000002</c:v>
                </c:pt>
                <c:pt idx="167">
                  <c:v>4.1814426999999998</c:v>
                </c:pt>
                <c:pt idx="168">
                  <c:v>4.6104225999999997</c:v>
                </c:pt>
                <c:pt idx="169">
                  <c:v>5.0738063000000002</c:v>
                </c:pt>
                <c:pt idx="170">
                  <c:v>5.4185958000000003</c:v>
                </c:pt>
                <c:pt idx="171">
                  <c:v>5.6420554999999997</c:v>
                </c:pt>
                <c:pt idx="172">
                  <c:v>5.7457814000000003</c:v>
                </c:pt>
                <c:pt idx="173">
                  <c:v>5.7003784</c:v>
                </c:pt>
                <c:pt idx="174">
                  <c:v>4.7528739</c:v>
                </c:pt>
                <c:pt idx="175">
                  <c:v>3.2635119000000001</c:v>
                </c:pt>
                <c:pt idx="176">
                  <c:v>5.0013832999999996</c:v>
                </c:pt>
                <c:pt idx="177">
                  <c:v>1.1506251000000001</c:v>
                </c:pt>
                <c:pt idx="178">
                  <c:v>1.8130995999999999</c:v>
                </c:pt>
                <c:pt idx="179">
                  <c:v>2.4352984000000002</c:v>
                </c:pt>
                <c:pt idx="180">
                  <c:v>3.0641544000000001</c:v>
                </c:pt>
                <c:pt idx="181">
                  <c:v>3.7804489000000001</c:v>
                </c:pt>
                <c:pt idx="182">
                  <c:v>4.6491889999999998</c:v>
                </c:pt>
                <c:pt idx="183">
                  <c:v>5.7224307000000003</c:v>
                </c:pt>
                <c:pt idx="184">
                  <c:v>6.9628338999999997</c:v>
                </c:pt>
                <c:pt idx="185">
                  <c:v>8.2852612000000008</c:v>
                </c:pt>
                <c:pt idx="186">
                  <c:v>9.7694693000000008</c:v>
                </c:pt>
                <c:pt idx="187">
                  <c:v>11.084636</c:v>
                </c:pt>
                <c:pt idx="188">
                  <c:v>11.956543999999999</c:v>
                </c:pt>
                <c:pt idx="189">
                  <c:v>12.365069999999999</c:v>
                </c:pt>
                <c:pt idx="190">
                  <c:v>11.396989</c:v>
                </c:pt>
                <c:pt idx="191">
                  <c:v>10.225804999999999</c:v>
                </c:pt>
                <c:pt idx="192">
                  <c:v>9.0981263999999999</c:v>
                </c:pt>
                <c:pt idx="193">
                  <c:v>1.2125428</c:v>
                </c:pt>
                <c:pt idx="194">
                  <c:v>1.8683902999999999</c:v>
                </c:pt>
                <c:pt idx="195">
                  <c:v>2.4400609000000002</c:v>
                </c:pt>
                <c:pt idx="196">
                  <c:v>2.9528496</c:v>
                </c:pt>
                <c:pt idx="197">
                  <c:v>3.4745536000000001</c:v>
                </c:pt>
                <c:pt idx="198">
                  <c:v>4.0292735000000004</c:v>
                </c:pt>
                <c:pt idx="199">
                  <c:v>4.6207991000000002</c:v>
                </c:pt>
                <c:pt idx="200">
                  <c:v>5.2827171999999996</c:v>
                </c:pt>
                <c:pt idx="201">
                  <c:v>5.9236417000000001</c:v>
                </c:pt>
                <c:pt idx="202">
                  <c:v>6.4756074000000003</c:v>
                </c:pt>
                <c:pt idx="203">
                  <c:v>6.8822431999999996</c:v>
                </c:pt>
                <c:pt idx="204">
                  <c:v>6.8531008</c:v>
                </c:pt>
                <c:pt idx="205">
                  <c:v>6.2821297999999999</c:v>
                </c:pt>
                <c:pt idx="206">
                  <c:v>5.7565702999999999</c:v>
                </c:pt>
                <c:pt idx="207">
                  <c:v>4.9110990000000001</c:v>
                </c:pt>
                <c:pt idx="208">
                  <c:v>4.4540958000000002</c:v>
                </c:pt>
                <c:pt idx="209">
                  <c:v>1.3176517000000001</c:v>
                </c:pt>
                <c:pt idx="210">
                  <c:v>2.0186883999999998</c:v>
                </c:pt>
                <c:pt idx="211">
                  <c:v>2.6241593000000001</c:v>
                </c:pt>
                <c:pt idx="212">
                  <c:v>3.1339293000000001</c:v>
                </c:pt>
                <c:pt idx="213">
                  <c:v>3.6103716000000001</c:v>
                </c:pt>
                <c:pt idx="214">
                  <c:v>4.0801363000000004</c:v>
                </c:pt>
                <c:pt idx="215">
                  <c:v>4.5759163000000003</c:v>
                </c:pt>
                <c:pt idx="216">
                  <c:v>4.9603394999999999</c:v>
                </c:pt>
                <c:pt idx="217">
                  <c:v>5.2639374999999999</c:v>
                </c:pt>
                <c:pt idx="218">
                  <c:v>5.3947048000000004</c:v>
                </c:pt>
                <c:pt idx="219">
                  <c:v>5.1873946000000002</c:v>
                </c:pt>
                <c:pt idx="220">
                  <c:v>4.9415627000000004</c:v>
                </c:pt>
                <c:pt idx="221">
                  <c:v>4.181108</c:v>
                </c:pt>
                <c:pt idx="222">
                  <c:v>3.9163972999999999</c:v>
                </c:pt>
                <c:pt idx="223">
                  <c:v>3.0591900000000001</c:v>
                </c:pt>
                <c:pt idx="224">
                  <c:v>2.5824726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'PEKK (Kepstan 6003)'!$J$1</c:f>
              <c:strCache>
                <c:ptCount val="1"/>
                <c:pt idx="0">
                  <c:v>η*/aT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'PEKK (Kepstan 6003)'!$F$3:$F$227</c:f>
              <c:numCache>
                <c:formatCode>General</c:formatCode>
                <c:ptCount val="225"/>
                <c:pt idx="0">
                  <c:v>405.03504497287821</c:v>
                </c:pt>
                <c:pt idx="1">
                  <c:v>255.55983458286764</c:v>
                </c:pt>
                <c:pt idx="2">
                  <c:v>161.24734335392392</c:v>
                </c:pt>
                <c:pt idx="3">
                  <c:v>101.74019399837522</c:v>
                </c:pt>
                <c:pt idx="4">
                  <c:v>64.193722373360174</c:v>
                </c:pt>
                <c:pt idx="5">
                  <c:v>40.5034980167271</c:v>
                </c:pt>
                <c:pt idx="6">
                  <c:v>25.555978597866222</c:v>
                </c:pt>
                <c:pt idx="7">
                  <c:v>16.124731905182124</c:v>
                </c:pt>
                <c:pt idx="8">
                  <c:v>10.174017779697342</c:v>
                </c:pt>
                <c:pt idx="9">
                  <c:v>6.4193710222308829</c:v>
                </c:pt>
                <c:pt idx="10">
                  <c:v>4.0503493156306565</c:v>
                </c:pt>
                <c:pt idx="11">
                  <c:v>2.555597454751577</c:v>
                </c:pt>
                <c:pt idx="12">
                  <c:v>1.6124729474971853</c:v>
                </c:pt>
                <c:pt idx="13">
                  <c:v>1.0174016159557162</c:v>
                </c:pt>
                <c:pt idx="14">
                  <c:v>0.64193701311537832</c:v>
                </c:pt>
                <c:pt idx="15">
                  <c:v>0.40503485055605665</c:v>
                </c:pt>
                <c:pt idx="16">
                  <c:v>0.25555969687095231</c:v>
                </c:pt>
                <c:pt idx="17">
                  <c:v>449.61673498376575</c:v>
                </c:pt>
                <c:pt idx="18">
                  <c:v>283.68897912484181</c:v>
                </c:pt>
                <c:pt idx="19">
                  <c:v>178.99563246052494</c:v>
                </c:pt>
                <c:pt idx="20">
                  <c:v>112.93860718947784</c:v>
                </c:pt>
                <c:pt idx="21">
                  <c:v>71.259443394329494</c:v>
                </c:pt>
                <c:pt idx="22">
                  <c:v>44.961666304508817</c:v>
                </c:pt>
                <c:pt idx="23">
                  <c:v>28.36889251708336</c:v>
                </c:pt>
                <c:pt idx="24">
                  <c:v>17.899560548352081</c:v>
                </c:pt>
                <c:pt idx="25">
                  <c:v>11.293858920480844</c:v>
                </c:pt>
                <c:pt idx="26">
                  <c:v>7.1259429905827441</c:v>
                </c:pt>
                <c:pt idx="27">
                  <c:v>4.4961660909107994</c:v>
                </c:pt>
                <c:pt idx="28">
                  <c:v>2.8368888020916008</c:v>
                </c:pt>
                <c:pt idx="29">
                  <c:v>1.7899557850651673</c:v>
                </c:pt>
                <c:pt idx="30">
                  <c:v>1.1293857122013906</c:v>
                </c:pt>
                <c:pt idx="31">
                  <c:v>0.71259420014259267</c:v>
                </c:pt>
                <c:pt idx="32">
                  <c:v>0.44961651916773299</c:v>
                </c:pt>
                <c:pt idx="33">
                  <c:v>500</c:v>
                </c:pt>
                <c:pt idx="34">
                  <c:v>315.47867000000002</c:v>
                </c:pt>
                <c:pt idx="35">
                  <c:v>199.05357000000001</c:v>
                </c:pt>
                <c:pt idx="36">
                  <c:v>125.59430999999999</c:v>
                </c:pt>
                <c:pt idx="37">
                  <c:v>79.244652000000002</c:v>
                </c:pt>
                <c:pt idx="38">
                  <c:v>49.999991999999999</c:v>
                </c:pt>
                <c:pt idx="39">
                  <c:v>31.547861000000001</c:v>
                </c:pt>
                <c:pt idx="40">
                  <c:v>19.905353999999999</c:v>
                </c:pt>
                <c:pt idx="41">
                  <c:v>12.559429</c:v>
                </c:pt>
                <c:pt idx="42">
                  <c:v>7.9244637000000004</c:v>
                </c:pt>
                <c:pt idx="43">
                  <c:v>4.9999985999999996</c:v>
                </c:pt>
                <c:pt idx="44">
                  <c:v>3.1547855999999999</c:v>
                </c:pt>
                <c:pt idx="45">
                  <c:v>1.9905351</c:v>
                </c:pt>
                <c:pt idx="46">
                  <c:v>1.2559427000000001</c:v>
                </c:pt>
                <c:pt idx="47">
                  <c:v>0.79244625999999996</c:v>
                </c:pt>
                <c:pt idx="48">
                  <c:v>0.49999976000000002</c:v>
                </c:pt>
                <c:pt idx="49">
                  <c:v>557.05155173143066</c:v>
                </c:pt>
                <c:pt idx="50">
                  <c:v>351.47576532333591</c:v>
                </c:pt>
                <c:pt idx="51">
                  <c:v>221.76620009236191</c:v>
                </c:pt>
                <c:pt idx="52">
                  <c:v>139.92501054827665</c:v>
                </c:pt>
                <c:pt idx="53">
                  <c:v>88.286712726034438</c:v>
                </c:pt>
                <c:pt idx="54">
                  <c:v>55.70514626031823</c:v>
                </c:pt>
                <c:pt idx="55">
                  <c:v>35.147569847714969</c:v>
                </c:pt>
                <c:pt idx="56">
                  <c:v>22.176616666926879</c:v>
                </c:pt>
                <c:pt idx="57">
                  <c:v>13.992498826621459</c:v>
                </c:pt>
                <c:pt idx="58">
                  <c:v>8.8286696014487891</c:v>
                </c:pt>
                <c:pt idx="59">
                  <c:v>5.5705139575699611</c:v>
                </c:pt>
                <c:pt idx="60">
                  <c:v>3.5147564277199446</c:v>
                </c:pt>
                <c:pt idx="61">
                  <c:v>2.2176613324617569</c:v>
                </c:pt>
                <c:pt idx="62">
                  <c:v>1.3992496598415254</c:v>
                </c:pt>
                <c:pt idx="63">
                  <c:v>0.88286683759353735</c:v>
                </c:pt>
                <c:pt idx="64">
                  <c:v>0.55705128434668583</c:v>
                </c:pt>
                <c:pt idx="65">
                  <c:v>621.78393950897816</c:v>
                </c:pt>
                <c:pt idx="66">
                  <c:v>392.31914052730576</c:v>
                </c:pt>
                <c:pt idx="67">
                  <c:v>247.53662585585229</c:v>
                </c:pt>
                <c:pt idx="68">
                  <c:v>156.18504970342369</c:v>
                </c:pt>
                <c:pt idx="69">
                  <c:v>98.546103811156044</c:v>
                </c:pt>
                <c:pt idx="70">
                  <c:v>62.178384002354782</c:v>
                </c:pt>
                <c:pt idx="71">
                  <c:v>39.231906591323302</c:v>
                </c:pt>
                <c:pt idx="72">
                  <c:v>24.753658854881593</c:v>
                </c:pt>
                <c:pt idx="73">
                  <c:v>15.618502483206612</c:v>
                </c:pt>
                <c:pt idx="74">
                  <c:v>9.8546085157637862</c:v>
                </c:pt>
                <c:pt idx="75">
                  <c:v>6.2178376540947502</c:v>
                </c:pt>
                <c:pt idx="76">
                  <c:v>3.9231900373483906</c:v>
                </c:pt>
                <c:pt idx="77">
                  <c:v>2.4753655124177953</c:v>
                </c:pt>
                <c:pt idx="78">
                  <c:v>1.5618499996070854</c:v>
                </c:pt>
                <c:pt idx="79">
                  <c:v>0.98546071478391184</c:v>
                </c:pt>
                <c:pt idx="80">
                  <c:v>0.62178364105268724</c:v>
                </c:pt>
                <c:pt idx="81">
                  <c:v>449.61673498376575</c:v>
                </c:pt>
                <c:pt idx="82">
                  <c:v>283.68897912484181</c:v>
                </c:pt>
                <c:pt idx="83">
                  <c:v>178.99563246052494</c:v>
                </c:pt>
                <c:pt idx="84">
                  <c:v>112.93860718947784</c:v>
                </c:pt>
                <c:pt idx="85">
                  <c:v>71.259443394329494</c:v>
                </c:pt>
                <c:pt idx="86">
                  <c:v>44.961666304508817</c:v>
                </c:pt>
                <c:pt idx="87">
                  <c:v>28.36889251708336</c:v>
                </c:pt>
                <c:pt idx="88">
                  <c:v>17.899560548352081</c:v>
                </c:pt>
                <c:pt idx="89">
                  <c:v>11.293858920480844</c:v>
                </c:pt>
                <c:pt idx="90">
                  <c:v>7.1259429905827441</c:v>
                </c:pt>
                <c:pt idx="91">
                  <c:v>4.4961660909107994</c:v>
                </c:pt>
                <c:pt idx="92">
                  <c:v>2.8368888020916008</c:v>
                </c:pt>
                <c:pt idx="93">
                  <c:v>1.7899557850651673</c:v>
                </c:pt>
                <c:pt idx="94">
                  <c:v>1.1293857122013906</c:v>
                </c:pt>
                <c:pt idx="95">
                  <c:v>0.71259420014259267</c:v>
                </c:pt>
                <c:pt idx="96">
                  <c:v>0.44961651916773299</c:v>
                </c:pt>
                <c:pt idx="97">
                  <c:v>405.03504497287821</c:v>
                </c:pt>
                <c:pt idx="98">
                  <c:v>255.55983458286764</c:v>
                </c:pt>
                <c:pt idx="99">
                  <c:v>161.24734335392392</c:v>
                </c:pt>
                <c:pt idx="100">
                  <c:v>101.74019399837522</c:v>
                </c:pt>
                <c:pt idx="101">
                  <c:v>64.193722373360174</c:v>
                </c:pt>
                <c:pt idx="102">
                  <c:v>40.5034980167271</c:v>
                </c:pt>
                <c:pt idx="103">
                  <c:v>25.555978597866222</c:v>
                </c:pt>
                <c:pt idx="104">
                  <c:v>16.124731905182124</c:v>
                </c:pt>
                <c:pt idx="105">
                  <c:v>10.174017779697342</c:v>
                </c:pt>
                <c:pt idx="106">
                  <c:v>6.4193710222308829</c:v>
                </c:pt>
                <c:pt idx="107">
                  <c:v>4.0503493156306565</c:v>
                </c:pt>
                <c:pt idx="108">
                  <c:v>2.555597454751577</c:v>
                </c:pt>
                <c:pt idx="109">
                  <c:v>1.6124729474971853</c:v>
                </c:pt>
                <c:pt idx="110">
                  <c:v>1.0174016159557162</c:v>
                </c:pt>
                <c:pt idx="111">
                  <c:v>0.64193701311537832</c:v>
                </c:pt>
                <c:pt idx="112">
                  <c:v>0.36551120547190546</c:v>
                </c:pt>
                <c:pt idx="113">
                  <c:v>365.51138091736829</c:v>
                </c:pt>
                <c:pt idx="114">
                  <c:v>230.62208864334949</c:v>
                </c:pt>
                <c:pt idx="115">
                  <c:v>145.51269049446407</c:v>
                </c:pt>
                <c:pt idx="116">
                  <c:v>91.812299366928073</c:v>
                </c:pt>
                <c:pt idx="117">
                  <c:v>57.92964436567258</c:v>
                </c:pt>
                <c:pt idx="118">
                  <c:v>36.551132243554733</c:v>
                </c:pt>
                <c:pt idx="119">
                  <c:v>23.062204478198375</c:v>
                </c:pt>
                <c:pt idx="120">
                  <c:v>14.55126685637812</c:v>
                </c:pt>
                <c:pt idx="121">
                  <c:v>9.1812284746472841</c:v>
                </c:pt>
                <c:pt idx="122">
                  <c:v>5.7929633400331157</c:v>
                </c:pt>
                <c:pt idx="123">
                  <c:v>3.655112785741816</c:v>
                </c:pt>
                <c:pt idx="124">
                  <c:v>2.3062200823084567</c:v>
                </c:pt>
                <c:pt idx="125">
                  <c:v>1.4551264663309835</c:v>
                </c:pt>
                <c:pt idx="126">
                  <c:v>0.91812270126017603</c:v>
                </c:pt>
                <c:pt idx="127">
                  <c:v>0.57929625359080772</c:v>
                </c:pt>
                <c:pt idx="128">
                  <c:v>0.36551120547190546</c:v>
                </c:pt>
                <c:pt idx="129">
                  <c:v>330.40645273039729</c:v>
                </c:pt>
                <c:pt idx="130">
                  <c:v>208.47237653360725</c:v>
                </c:pt>
                <c:pt idx="131">
                  <c:v>131.53716793404368</c:v>
                </c:pt>
                <c:pt idx="132">
                  <c:v>82.994340900443731</c:v>
                </c:pt>
                <c:pt idx="133">
                  <c:v>52.365888730349575</c:v>
                </c:pt>
                <c:pt idx="134">
                  <c:v>33.04063998653649</c:v>
                </c:pt>
                <c:pt idx="135">
                  <c:v>20.847233688483289</c:v>
                </c:pt>
                <c:pt idx="136">
                  <c:v>13.153714810965649</c:v>
                </c:pt>
                <c:pt idx="137">
                  <c:v>8.299432768418562</c:v>
                </c:pt>
                <c:pt idx="138">
                  <c:v>5.2365878818155993</c:v>
                </c:pt>
                <c:pt idx="139">
                  <c:v>3.3040636021659053</c:v>
                </c:pt>
                <c:pt idx="140">
                  <c:v>2.0847230384418762</c:v>
                </c:pt>
                <c:pt idx="141">
                  <c:v>1.3153712828526933</c:v>
                </c:pt>
                <c:pt idx="142">
                  <c:v>0.82994314467927521</c:v>
                </c:pt>
                <c:pt idx="143">
                  <c:v>0.52365871549214027</c:v>
                </c:pt>
                <c:pt idx="144">
                  <c:v>0.33040629413530004</c:v>
                </c:pt>
                <c:pt idx="145">
                  <c:v>271.32471015537902</c:v>
                </c:pt>
                <c:pt idx="146">
                  <c:v>171.19431739590894</c:v>
                </c:pt>
                <c:pt idx="147">
                  <c:v>108.01630437128689</c:v>
                </c:pt>
                <c:pt idx="148">
                  <c:v>68.153679515829637</c:v>
                </c:pt>
                <c:pt idx="149">
                  <c:v>43.002064470527749</c:v>
                </c:pt>
                <c:pt idx="150">
                  <c:v>27.132466674342538</c:v>
                </c:pt>
                <c:pt idx="151">
                  <c:v>17.119428483694371</c:v>
                </c:pt>
                <c:pt idx="152">
                  <c:v>10.801628809180428</c:v>
                </c:pt>
                <c:pt idx="153">
                  <c:v>6.8153668662841236</c:v>
                </c:pt>
                <c:pt idx="154">
                  <c:v>4.3002056330786447</c:v>
                </c:pt>
                <c:pt idx="155">
                  <c:v>2.7132463418446013</c:v>
                </c:pt>
                <c:pt idx="156">
                  <c:v>1.711942577044727</c:v>
                </c:pt>
                <c:pt idx="157">
                  <c:v>1.0801627181232167</c:v>
                </c:pt>
                <c:pt idx="158">
                  <c:v>0.6815365780985283</c:v>
                </c:pt>
                <c:pt idx="159">
                  <c:v>0.43002050361642818</c:v>
                </c:pt>
                <c:pt idx="160">
                  <c:v>0.27132457991951814</c:v>
                </c:pt>
                <c:pt idx="161">
                  <c:v>224.22095442934196</c:v>
                </c:pt>
                <c:pt idx="162">
                  <c:v>141.47385697899884</c:v>
                </c:pt>
                <c:pt idx="163">
                  <c:v>89.263962895935663</c:v>
                </c:pt>
                <c:pt idx="164">
                  <c:v>56.321752118189288</c:v>
                </c:pt>
                <c:pt idx="165">
                  <c:v>35.536623009722121</c:v>
                </c:pt>
                <c:pt idx="166">
                  <c:v>22.422091855398925</c:v>
                </c:pt>
                <c:pt idx="167">
                  <c:v>14.147383007248429</c:v>
                </c:pt>
                <c:pt idx="168">
                  <c:v>8.9263949442678392</c:v>
                </c:pt>
                <c:pt idx="169">
                  <c:v>5.6321743149351118</c:v>
                </c:pt>
                <c:pt idx="170">
                  <c:v>3.5536616283093494</c:v>
                </c:pt>
                <c:pt idx="171">
                  <c:v>2.242208916474747</c:v>
                </c:pt>
                <c:pt idx="172">
                  <c:v>1.4147380765038884</c:v>
                </c:pt>
                <c:pt idx="173">
                  <c:v>0.89263935989421128</c:v>
                </c:pt>
                <c:pt idx="174">
                  <c:v>0.56321734180512939</c:v>
                </c:pt>
                <c:pt idx="175">
                  <c:v>0.35536611350232489</c:v>
                </c:pt>
                <c:pt idx="176">
                  <c:v>0.22422084680328383</c:v>
                </c:pt>
                <c:pt idx="177">
                  <c:v>330.40645273039729</c:v>
                </c:pt>
                <c:pt idx="178">
                  <c:v>208.47237653360725</c:v>
                </c:pt>
                <c:pt idx="179">
                  <c:v>131.53716793404368</c:v>
                </c:pt>
                <c:pt idx="180">
                  <c:v>82.994340900443731</c:v>
                </c:pt>
                <c:pt idx="181">
                  <c:v>52.365888730349575</c:v>
                </c:pt>
                <c:pt idx="182">
                  <c:v>33.04063998653649</c:v>
                </c:pt>
                <c:pt idx="183">
                  <c:v>20.847233688483289</c:v>
                </c:pt>
                <c:pt idx="184">
                  <c:v>13.153714810965649</c:v>
                </c:pt>
                <c:pt idx="185">
                  <c:v>8.299432768418562</c:v>
                </c:pt>
                <c:pt idx="186">
                  <c:v>5.2365878818155993</c:v>
                </c:pt>
                <c:pt idx="187">
                  <c:v>3.3040636021659053</c:v>
                </c:pt>
                <c:pt idx="188">
                  <c:v>2.0847230384418762</c:v>
                </c:pt>
                <c:pt idx="189">
                  <c:v>1.3153712828526933</c:v>
                </c:pt>
                <c:pt idx="190">
                  <c:v>0.82994314467927521</c:v>
                </c:pt>
                <c:pt idx="191">
                  <c:v>0.52365871549214027</c:v>
                </c:pt>
                <c:pt idx="192">
                  <c:v>0.33040629413530004</c:v>
                </c:pt>
                <c:pt idx="193">
                  <c:v>224.22095442934196</c:v>
                </c:pt>
                <c:pt idx="194">
                  <c:v>141.47385697899884</c:v>
                </c:pt>
                <c:pt idx="195">
                  <c:v>89.263962895935663</c:v>
                </c:pt>
                <c:pt idx="196">
                  <c:v>56.321752118189288</c:v>
                </c:pt>
                <c:pt idx="197">
                  <c:v>35.536623009722121</c:v>
                </c:pt>
                <c:pt idx="198">
                  <c:v>22.422091855398925</c:v>
                </c:pt>
                <c:pt idx="199">
                  <c:v>14.147383007248429</c:v>
                </c:pt>
                <c:pt idx="200">
                  <c:v>8.9263949442678392</c:v>
                </c:pt>
                <c:pt idx="201">
                  <c:v>5.6321743149351118</c:v>
                </c:pt>
                <c:pt idx="202">
                  <c:v>3.5536616283093494</c:v>
                </c:pt>
                <c:pt idx="203">
                  <c:v>2.242208916474747</c:v>
                </c:pt>
                <c:pt idx="204">
                  <c:v>1.4147380765038884</c:v>
                </c:pt>
                <c:pt idx="205">
                  <c:v>0.89263935989421128</c:v>
                </c:pt>
                <c:pt idx="206">
                  <c:v>0.56321734180512939</c:v>
                </c:pt>
                <c:pt idx="207">
                  <c:v>0.35536611350232489</c:v>
                </c:pt>
                <c:pt idx="208">
                  <c:v>0.22422084680328383</c:v>
                </c:pt>
                <c:pt idx="209">
                  <c:v>155.87469010425144</c:v>
                </c:pt>
                <c:pt idx="210">
                  <c:v>98.350279841502825</c:v>
                </c:pt>
                <c:pt idx="211">
                  <c:v>62.054827075789852</c:v>
                </c:pt>
                <c:pt idx="212">
                  <c:v>39.153948300214573</c:v>
                </c:pt>
                <c:pt idx="213">
                  <c:v>24.7044711458385</c:v>
                </c:pt>
                <c:pt idx="214">
                  <c:v>15.587466516430103</c:v>
                </c:pt>
                <c:pt idx="215">
                  <c:v>9.8350261136540009</c:v>
                </c:pt>
                <c:pt idx="216">
                  <c:v>6.2054817723308435</c:v>
                </c:pt>
                <c:pt idx="217">
                  <c:v>3.9153942065226972</c:v>
                </c:pt>
                <c:pt idx="218">
                  <c:v>2.4704466469597799</c:v>
                </c:pt>
                <c:pt idx="219">
                  <c:v>1.5587464645933822</c:v>
                </c:pt>
                <c:pt idx="220">
                  <c:v>0.98350245549070991</c:v>
                </c:pt>
                <c:pt idx="221">
                  <c:v>0.6205480837082703</c:v>
                </c:pt>
                <c:pt idx="222">
                  <c:v>0.39153935830239373</c:v>
                </c:pt>
                <c:pt idx="223">
                  <c:v>0.24704463040354613</c:v>
                </c:pt>
                <c:pt idx="224">
                  <c:v>0.15587461528440019</c:v>
                </c:pt>
              </c:numCache>
            </c:numRef>
          </c:xVal>
          <c:yVal>
            <c:numRef>
              <c:f>'PEKK (Kepstan 6003)'!$J$3:$J$227</c:f>
              <c:numCache>
                <c:formatCode>General</c:formatCode>
                <c:ptCount val="225"/>
                <c:pt idx="0">
                  <c:v>322.28686534702445</c:v>
                </c:pt>
                <c:pt idx="1">
                  <c:v>444.17637987855312</c:v>
                </c:pt>
                <c:pt idx="2">
                  <c:v>522.10395773076971</c:v>
                </c:pt>
                <c:pt idx="3">
                  <c:v>594.93286566384802</c:v>
                </c:pt>
                <c:pt idx="4">
                  <c:v>652.82707825369982</c:v>
                </c:pt>
                <c:pt idx="5">
                  <c:v>677.42498681409893</c:v>
                </c:pt>
                <c:pt idx="6">
                  <c:v>718.21916056542557</c:v>
                </c:pt>
                <c:pt idx="7">
                  <c:v>748.75143216386982</c:v>
                </c:pt>
                <c:pt idx="8">
                  <c:v>756.1842704759265</c:v>
                </c:pt>
                <c:pt idx="9">
                  <c:v>825.90622503393513</c:v>
                </c:pt>
                <c:pt idx="10">
                  <c:v>680.34251213608468</c:v>
                </c:pt>
                <c:pt idx="11">
                  <c:v>752.31158089148562</c:v>
                </c:pt>
                <c:pt idx="12">
                  <c:v>1050.1428710409041</c:v>
                </c:pt>
                <c:pt idx="13">
                  <c:v>1449.7910916309004</c:v>
                </c:pt>
                <c:pt idx="14">
                  <c:v>2002.4642560356979</c:v>
                </c:pt>
                <c:pt idx="15">
                  <c:v>3975.7974525582854</c:v>
                </c:pt>
                <c:pt idx="16">
                  <c:v>9677.299652583064</c:v>
                </c:pt>
                <c:pt idx="17">
                  <c:v>328.01703879043811</c:v>
                </c:pt>
                <c:pt idx="18">
                  <c:v>459.21089882798725</c:v>
                </c:pt>
                <c:pt idx="19">
                  <c:v>536.34551660695456</c:v>
                </c:pt>
                <c:pt idx="20">
                  <c:v>597.86298881803384</c:v>
                </c:pt>
                <c:pt idx="21">
                  <c:v>644.22320715099374</c:v>
                </c:pt>
                <c:pt idx="22">
                  <c:v>683.83987088714923</c:v>
                </c:pt>
                <c:pt idx="23">
                  <c:v>710.41048997327243</c:v>
                </c:pt>
                <c:pt idx="24">
                  <c:v>729.29050341473487</c:v>
                </c:pt>
                <c:pt idx="25">
                  <c:v>748.36673953461536</c:v>
                </c:pt>
                <c:pt idx="26">
                  <c:v>766.24695700536904</c:v>
                </c:pt>
                <c:pt idx="27">
                  <c:v>780.5467917306762</c:v>
                </c:pt>
                <c:pt idx="28">
                  <c:v>796.24164792915553</c:v>
                </c:pt>
                <c:pt idx="29">
                  <c:v>808.86409847073708</c:v>
                </c:pt>
                <c:pt idx="30">
                  <c:v>786.91737311062275</c:v>
                </c:pt>
                <c:pt idx="31">
                  <c:v>833.77816222417903</c:v>
                </c:pt>
                <c:pt idx="32">
                  <c:v>443.73734222148943</c:v>
                </c:pt>
                <c:pt idx="33">
                  <c:v>287.51855</c:v>
                </c:pt>
                <c:pt idx="34">
                  <c:v>404.22446000000002</c:v>
                </c:pt>
                <c:pt idx="35">
                  <c:v>477.64917000000003</c:v>
                </c:pt>
                <c:pt idx="36">
                  <c:v>538.54174999999998</c:v>
                </c:pt>
                <c:pt idx="37">
                  <c:v>593.87383999999997</c:v>
                </c:pt>
                <c:pt idx="38">
                  <c:v>642.56133999999997</c:v>
                </c:pt>
                <c:pt idx="39">
                  <c:v>685.16161999999997</c:v>
                </c:pt>
                <c:pt idx="40">
                  <c:v>723.35308999999995</c:v>
                </c:pt>
                <c:pt idx="41">
                  <c:v>755.57941000000005</c:v>
                </c:pt>
                <c:pt idx="42">
                  <c:v>783.88347999999996</c:v>
                </c:pt>
                <c:pt idx="43">
                  <c:v>803.72369000000003</c:v>
                </c:pt>
                <c:pt idx="44">
                  <c:v>818.57146999999998</c:v>
                </c:pt>
                <c:pt idx="45">
                  <c:v>874.59833000000003</c:v>
                </c:pt>
                <c:pt idx="46">
                  <c:v>894.30658000000005</c:v>
                </c:pt>
                <c:pt idx="47">
                  <c:v>862.53925000000004</c:v>
                </c:pt>
                <c:pt idx="48">
                  <c:v>1038.3219999999999</c:v>
                </c:pt>
                <c:pt idx="49">
                  <c:v>292.34799632784382</c:v>
                </c:pt>
                <c:pt idx="50">
                  <c:v>417.57865906125119</c:v>
                </c:pt>
                <c:pt idx="51">
                  <c:v>499.96720076327131</c:v>
                </c:pt>
                <c:pt idx="52">
                  <c:v>570.65614306602049</c:v>
                </c:pt>
                <c:pt idx="53">
                  <c:v>634.34508691641815</c:v>
                </c:pt>
                <c:pt idx="54">
                  <c:v>692.36300267223294</c:v>
                </c:pt>
                <c:pt idx="55">
                  <c:v>745.48699973860766</c:v>
                </c:pt>
                <c:pt idx="56">
                  <c:v>788.07710639257562</c:v>
                </c:pt>
                <c:pt idx="57">
                  <c:v>827.15395651953634</c:v>
                </c:pt>
                <c:pt idx="58">
                  <c:v>861.14678885461149</c:v>
                </c:pt>
                <c:pt idx="59">
                  <c:v>889.35135080433736</c:v>
                </c:pt>
                <c:pt idx="60">
                  <c:v>910.40137743751575</c:v>
                </c:pt>
                <c:pt idx="61">
                  <c:v>937.30364519607519</c:v>
                </c:pt>
                <c:pt idx="62">
                  <c:v>950.72924283915597</c:v>
                </c:pt>
                <c:pt idx="63">
                  <c:v>1004.087500091315</c:v>
                </c:pt>
                <c:pt idx="64">
                  <c:v>989.10226223666029</c:v>
                </c:pt>
                <c:pt idx="65">
                  <c:v>275.92878184580815</c:v>
                </c:pt>
                <c:pt idx="66">
                  <c:v>396.99705044638858</c:v>
                </c:pt>
                <c:pt idx="67">
                  <c:v>479.68869256342907</c:v>
                </c:pt>
                <c:pt idx="68">
                  <c:v>553.36537040778899</c:v>
                </c:pt>
                <c:pt idx="69">
                  <c:v>620.31519389932828</c:v>
                </c:pt>
                <c:pt idx="70">
                  <c:v>682.02178128770527</c:v>
                </c:pt>
                <c:pt idx="71">
                  <c:v>740.81248441983746</c:v>
                </c:pt>
                <c:pt idx="72">
                  <c:v>786.82066054383154</c:v>
                </c:pt>
                <c:pt idx="73">
                  <c:v>832.77874692117746</c:v>
                </c:pt>
                <c:pt idx="74">
                  <c:v>870.82701175523289</c:v>
                </c:pt>
                <c:pt idx="75">
                  <c:v>901.62147070365927</c:v>
                </c:pt>
                <c:pt idx="76">
                  <c:v>931.88383163703986</c:v>
                </c:pt>
                <c:pt idx="77">
                  <c:v>955.5800049599394</c:v>
                </c:pt>
                <c:pt idx="78">
                  <c:v>980.4942862973337</c:v>
                </c:pt>
                <c:pt idx="79">
                  <c:v>990.76151836035763</c:v>
                </c:pt>
                <c:pt idx="80">
                  <c:v>1014.3029755610041</c:v>
                </c:pt>
                <c:pt idx="81">
                  <c:v>259.12645356540548</c:v>
                </c:pt>
                <c:pt idx="82">
                  <c:v>357.31448031132726</c:v>
                </c:pt>
                <c:pt idx="83">
                  <c:v>412.31558030573223</c:v>
                </c:pt>
                <c:pt idx="84">
                  <c:v>455.62779153982507</c:v>
                </c:pt>
                <c:pt idx="85">
                  <c:v>493.25050146989651</c:v>
                </c:pt>
                <c:pt idx="86">
                  <c:v>527.21351666004807</c:v>
                </c:pt>
                <c:pt idx="87">
                  <c:v>557.05366484867011</c:v>
                </c:pt>
                <c:pt idx="88">
                  <c:v>580.56085258798248</c:v>
                </c:pt>
                <c:pt idx="89">
                  <c:v>601.41852818214954</c:v>
                </c:pt>
                <c:pt idx="90">
                  <c:v>620.21519285768738</c:v>
                </c:pt>
                <c:pt idx="91">
                  <c:v>636.10906300079512</c:v>
                </c:pt>
                <c:pt idx="92">
                  <c:v>644.15397040427638</c:v>
                </c:pt>
                <c:pt idx="93">
                  <c:v>669.14398773627295</c:v>
                </c:pt>
                <c:pt idx="94">
                  <c:v>676.42218657848935</c:v>
                </c:pt>
                <c:pt idx="95">
                  <c:v>637.74436690029631</c:v>
                </c:pt>
                <c:pt idx="96">
                  <c:v>692.42696229098556</c:v>
                </c:pt>
                <c:pt idx="97">
                  <c:v>284.86228891064468</c:v>
                </c:pt>
                <c:pt idx="98">
                  <c:v>392.78266652371514</c:v>
                </c:pt>
                <c:pt idx="99">
                  <c:v>450.55829678199802</c:v>
                </c:pt>
                <c:pt idx="100">
                  <c:v>495.49918578882182</c:v>
                </c:pt>
                <c:pt idx="101">
                  <c:v>536.07904475164469</c:v>
                </c:pt>
                <c:pt idx="102">
                  <c:v>573.0554994705268</c:v>
                </c:pt>
                <c:pt idx="103">
                  <c:v>604.24014671715156</c:v>
                </c:pt>
                <c:pt idx="104">
                  <c:v>631.40480848299137</c:v>
                </c:pt>
                <c:pt idx="105">
                  <c:v>655.48353974599377</c:v>
                </c:pt>
                <c:pt idx="106">
                  <c:v>674.11249566882066</c:v>
                </c:pt>
                <c:pt idx="107">
                  <c:v>697.08700149367633</c:v>
                </c:pt>
                <c:pt idx="108">
                  <c:v>715.1419700470509</c:v>
                </c:pt>
                <c:pt idx="109">
                  <c:v>717.27447687755944</c:v>
                </c:pt>
                <c:pt idx="110">
                  <c:v>751.30277929500301</c:v>
                </c:pt>
                <c:pt idx="111">
                  <c:v>715.56044000935094</c:v>
                </c:pt>
                <c:pt idx="112">
                  <c:v>911.59846832601613</c:v>
                </c:pt>
                <c:pt idx="113">
                  <c:v>275.98094140550103</c:v>
                </c:pt>
                <c:pt idx="114">
                  <c:v>379.98065792484437</c:v>
                </c:pt>
                <c:pt idx="115">
                  <c:v>437.36322135517872</c:v>
                </c:pt>
                <c:pt idx="116">
                  <c:v>480.66837087001255</c:v>
                </c:pt>
                <c:pt idx="117">
                  <c:v>517.22616550410316</c:v>
                </c:pt>
                <c:pt idx="118">
                  <c:v>553.17745371575722</c:v>
                </c:pt>
                <c:pt idx="119">
                  <c:v>583.7326172019657</c:v>
                </c:pt>
                <c:pt idx="120">
                  <c:v>611.97807148601146</c:v>
                </c:pt>
                <c:pt idx="121">
                  <c:v>637.32182405741003</c:v>
                </c:pt>
                <c:pt idx="122">
                  <c:v>656.82102537396565</c:v>
                </c:pt>
                <c:pt idx="123">
                  <c:v>678.86172074104445</c:v>
                </c:pt>
                <c:pt idx="124">
                  <c:v>703.08632895372762</c:v>
                </c:pt>
                <c:pt idx="125">
                  <c:v>713.86758011507197</c:v>
                </c:pt>
                <c:pt idx="126">
                  <c:v>729.85203451246002</c:v>
                </c:pt>
                <c:pt idx="127">
                  <c:v>616.20944451773016</c:v>
                </c:pt>
                <c:pt idx="128">
                  <c:v>819.02821807805128</c:v>
                </c:pt>
                <c:pt idx="129">
                  <c:v>293.71567715472713</c:v>
                </c:pt>
                <c:pt idx="130">
                  <c:v>403.8248765948656</c:v>
                </c:pt>
                <c:pt idx="131">
                  <c:v>466.64612245272656</c:v>
                </c:pt>
                <c:pt idx="132">
                  <c:v>518.11338303276045</c:v>
                </c:pt>
                <c:pt idx="133">
                  <c:v>565.69585265489081</c:v>
                </c:pt>
                <c:pt idx="134">
                  <c:v>610.75975766327565</c:v>
                </c:pt>
                <c:pt idx="135">
                  <c:v>652.63419711706399</c:v>
                </c:pt>
                <c:pt idx="136">
                  <c:v>688.79659619027302</c:v>
                </c:pt>
                <c:pt idx="137">
                  <c:v>725.29421874076183</c:v>
                </c:pt>
                <c:pt idx="138">
                  <c:v>754.19663550981988</c:v>
                </c:pt>
                <c:pt idx="139">
                  <c:v>783.07822944099701</c:v>
                </c:pt>
                <c:pt idx="140">
                  <c:v>801.99875883241612</c:v>
                </c:pt>
                <c:pt idx="141">
                  <c:v>844.88971899039916</c:v>
                </c:pt>
                <c:pt idx="142">
                  <c:v>861.90986176766103</c:v>
                </c:pt>
                <c:pt idx="143">
                  <c:v>929.71344070768862</c:v>
                </c:pt>
                <c:pt idx="144">
                  <c:v>738.82122453337251</c:v>
                </c:pt>
                <c:pt idx="145">
                  <c:v>332.94560583246266</c:v>
                </c:pt>
                <c:pt idx="146">
                  <c:v>454.00529472401206</c:v>
                </c:pt>
                <c:pt idx="147">
                  <c:v>524.49623891058161</c:v>
                </c:pt>
                <c:pt idx="148">
                  <c:v>581.79135217578164</c:v>
                </c:pt>
                <c:pt idx="149">
                  <c:v>633.47446276298001</c:v>
                </c:pt>
                <c:pt idx="150">
                  <c:v>682.17761992265253</c:v>
                </c:pt>
                <c:pt idx="151">
                  <c:v>729.58015835210347</c:v>
                </c:pt>
                <c:pt idx="152">
                  <c:v>769.74310552252348</c:v>
                </c:pt>
                <c:pt idx="153">
                  <c:v>810.62349564124156</c:v>
                </c:pt>
                <c:pt idx="154">
                  <c:v>850.13335080283366</c:v>
                </c:pt>
                <c:pt idx="155">
                  <c:v>886.31324755598393</c:v>
                </c:pt>
                <c:pt idx="156">
                  <c:v>914.0283421218038</c:v>
                </c:pt>
                <c:pt idx="157">
                  <c:v>949.1669219973345</c:v>
                </c:pt>
                <c:pt idx="158">
                  <c:v>1008.6002666078026</c:v>
                </c:pt>
                <c:pt idx="159">
                  <c:v>1114.363118002969</c:v>
                </c:pt>
                <c:pt idx="160">
                  <c:v>1102.6811005479985</c:v>
                </c:pt>
                <c:pt idx="161">
                  <c:v>381.33400697366272</c:v>
                </c:pt>
                <c:pt idx="162">
                  <c:v>515.86882365381371</c:v>
                </c:pt>
                <c:pt idx="163">
                  <c:v>592.88439538728335</c:v>
                </c:pt>
                <c:pt idx="164">
                  <c:v>656.12337782800944</c:v>
                </c:pt>
                <c:pt idx="165">
                  <c:v>713.22216697813087</c:v>
                </c:pt>
                <c:pt idx="166">
                  <c:v>766.03783726255938</c:v>
                </c:pt>
                <c:pt idx="167">
                  <c:v>813.6390974889465</c:v>
                </c:pt>
                <c:pt idx="168">
                  <c:v>862.17555130833966</c:v>
                </c:pt>
                <c:pt idx="169">
                  <c:v>907.39893386777567</c:v>
                </c:pt>
                <c:pt idx="170">
                  <c:v>948.11765270133185</c:v>
                </c:pt>
                <c:pt idx="171">
                  <c:v>990.30561423273696</c:v>
                </c:pt>
                <c:pt idx="172">
                  <c:v>1032.5495250398549</c:v>
                </c:pt>
                <c:pt idx="173">
                  <c:v>1103.5405706382096</c:v>
                </c:pt>
                <c:pt idx="174">
                  <c:v>1199.6317457687196</c:v>
                </c:pt>
                <c:pt idx="175">
                  <c:v>1240.3665870918494</c:v>
                </c:pt>
                <c:pt idx="176">
                  <c:v>1504.073429971394</c:v>
                </c:pt>
                <c:pt idx="177">
                  <c:v>370.41399763419452</c:v>
                </c:pt>
                <c:pt idx="178">
                  <c:v>502.54413504292921</c:v>
                </c:pt>
                <c:pt idx="179">
                  <c:v>578.18398648491268</c:v>
                </c:pt>
                <c:pt idx="180">
                  <c:v>635.32961679560947</c:v>
                </c:pt>
                <c:pt idx="181">
                  <c:v>682.47309680721207</c:v>
                </c:pt>
                <c:pt idx="182">
                  <c:v>723.83260987686344</c:v>
                </c:pt>
                <c:pt idx="183">
                  <c:v>759.77609676054863</c:v>
                </c:pt>
                <c:pt idx="184">
                  <c:v>786.9942697885981</c:v>
                </c:pt>
                <c:pt idx="185">
                  <c:v>810.83879502378932</c:v>
                </c:pt>
                <c:pt idx="186">
                  <c:v>830.85383996419841</c:v>
                </c:pt>
                <c:pt idx="187">
                  <c:v>848.16132579791531</c:v>
                </c:pt>
                <c:pt idx="188">
                  <c:v>866.07343057399589</c:v>
                </c:pt>
                <c:pt idx="189">
                  <c:v>876.07901603602534</c:v>
                </c:pt>
                <c:pt idx="190">
                  <c:v>896.51864408866084</c:v>
                </c:pt>
                <c:pt idx="191">
                  <c:v>925.96486076996393</c:v>
                </c:pt>
                <c:pt idx="192">
                  <c:v>965.33942471231978</c:v>
                </c:pt>
                <c:pt idx="193">
                  <c:v>369.83392212850356</c:v>
                </c:pt>
                <c:pt idx="194">
                  <c:v>498.76408868485885</c:v>
                </c:pt>
                <c:pt idx="195">
                  <c:v>571.81181092690019</c:v>
                </c:pt>
                <c:pt idx="196">
                  <c:v>630.37469160600256</c:v>
                </c:pt>
                <c:pt idx="197">
                  <c:v>682.4114204197532</c:v>
                </c:pt>
                <c:pt idx="198">
                  <c:v>731.48513446224456</c:v>
                </c:pt>
                <c:pt idx="199">
                  <c:v>773.89415026632503</c:v>
                </c:pt>
                <c:pt idx="200">
                  <c:v>816.5410564144895</c:v>
                </c:pt>
                <c:pt idx="201">
                  <c:v>855.39235388653356</c:v>
                </c:pt>
                <c:pt idx="202">
                  <c:v>890.31538335953314</c:v>
                </c:pt>
                <c:pt idx="203">
                  <c:v>924.44225620009695</c:v>
                </c:pt>
                <c:pt idx="204">
                  <c:v>954.60937424316808</c:v>
                </c:pt>
                <c:pt idx="205">
                  <c:v>990.5802094424339</c:v>
                </c:pt>
                <c:pt idx="206">
                  <c:v>1037.6572769130676</c:v>
                </c:pt>
                <c:pt idx="207">
                  <c:v>1092.0551588195228</c:v>
                </c:pt>
                <c:pt idx="208">
                  <c:v>1168.7285680633388</c:v>
                </c:pt>
                <c:pt idx="209">
                  <c:v>441.81127130992547</c:v>
                </c:pt>
                <c:pt idx="210">
                  <c:v>587.98811364886365</c:v>
                </c:pt>
                <c:pt idx="211">
                  <c:v>668.05951582231751</c:v>
                </c:pt>
                <c:pt idx="212">
                  <c:v>731.69325901286425</c:v>
                </c:pt>
                <c:pt idx="213">
                  <c:v>788.54998792807555</c:v>
                </c:pt>
                <c:pt idx="214">
                  <c:v>842.8686845319769</c:v>
                </c:pt>
                <c:pt idx="215">
                  <c:v>892.01008134807944</c:v>
                </c:pt>
                <c:pt idx="216">
                  <c:v>940.74275241173655</c:v>
                </c:pt>
                <c:pt idx="217">
                  <c:v>989.86345953153329</c:v>
                </c:pt>
                <c:pt idx="218">
                  <c:v>1037.9759208617479</c:v>
                </c:pt>
                <c:pt idx="219">
                  <c:v>1085.09877316758</c:v>
                </c:pt>
                <c:pt idx="220">
                  <c:v>1136.6669590906697</c:v>
                </c:pt>
                <c:pt idx="221">
                  <c:v>1203.0794407647402</c:v>
                </c:pt>
                <c:pt idx="222">
                  <c:v>1298.1263658947353</c:v>
                </c:pt>
                <c:pt idx="223">
                  <c:v>1418.5750736832995</c:v>
                </c:pt>
                <c:pt idx="224">
                  <c:v>1595.6518651851111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39568"/>
        <c:axId val="722240128"/>
      </c:scatterChart>
      <c:valAx>
        <c:axId val="72223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Frequency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0128"/>
        <c:crossesAt val="1.0000000000000004E-5"/>
        <c:crossBetween val="midCat"/>
      </c:valAx>
      <c:valAx>
        <c:axId val="72224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G'' [Pa], tan(</a:t>
                </a:r>
                <a:r>
                  <a:rPr lang="el-GR"/>
                  <a:t>δ) [</a:t>
                </a:r>
                <a:r>
                  <a:rPr lang="en-US"/>
                  <a:t>deg], </a:t>
                </a:r>
                <a:r>
                  <a:rPr lang="el-GR"/>
                  <a:t>η*/</a:t>
                </a:r>
                <a:r>
                  <a:rPr lang="en-US"/>
                  <a:t>aT [Pa-s]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956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vs.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Arrhenius Shift 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'PEKK (Kepstan 6003)'!$P$5:$P$71</c:f>
              <c:numCache>
                <c:formatCode>General</c:formatCode>
                <c:ptCount val="67"/>
                <c:pt idx="0">
                  <c:v>160</c:v>
                </c:pt>
                <c:pt idx="1">
                  <c:v>165</c:v>
                </c:pt>
                <c:pt idx="2">
                  <c:v>170</c:v>
                </c:pt>
                <c:pt idx="3">
                  <c:v>175</c:v>
                </c:pt>
                <c:pt idx="4">
                  <c:v>180</c:v>
                </c:pt>
                <c:pt idx="5">
                  <c:v>185</c:v>
                </c:pt>
                <c:pt idx="6">
                  <c:v>190</c:v>
                </c:pt>
                <c:pt idx="7">
                  <c:v>195</c:v>
                </c:pt>
                <c:pt idx="8">
                  <c:v>200</c:v>
                </c:pt>
                <c:pt idx="9">
                  <c:v>205</c:v>
                </c:pt>
                <c:pt idx="10">
                  <c:v>210</c:v>
                </c:pt>
                <c:pt idx="11">
                  <c:v>215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235</c:v>
                </c:pt>
                <c:pt idx="16">
                  <c:v>240</c:v>
                </c:pt>
                <c:pt idx="17">
                  <c:v>245</c:v>
                </c:pt>
                <c:pt idx="18">
                  <c:v>250</c:v>
                </c:pt>
                <c:pt idx="19">
                  <c:v>255</c:v>
                </c:pt>
                <c:pt idx="20">
                  <c:v>260</c:v>
                </c:pt>
                <c:pt idx="21">
                  <c:v>265</c:v>
                </c:pt>
                <c:pt idx="22">
                  <c:v>270</c:v>
                </c:pt>
                <c:pt idx="23">
                  <c:v>275</c:v>
                </c:pt>
                <c:pt idx="24">
                  <c:v>280</c:v>
                </c:pt>
                <c:pt idx="25">
                  <c:v>285</c:v>
                </c:pt>
                <c:pt idx="26">
                  <c:v>290</c:v>
                </c:pt>
                <c:pt idx="27">
                  <c:v>295</c:v>
                </c:pt>
                <c:pt idx="28">
                  <c:v>300</c:v>
                </c:pt>
                <c:pt idx="29">
                  <c:v>305</c:v>
                </c:pt>
                <c:pt idx="30">
                  <c:v>310</c:v>
                </c:pt>
                <c:pt idx="31">
                  <c:v>315</c:v>
                </c:pt>
                <c:pt idx="32">
                  <c:v>320</c:v>
                </c:pt>
                <c:pt idx="33">
                  <c:v>325</c:v>
                </c:pt>
                <c:pt idx="34">
                  <c:v>330</c:v>
                </c:pt>
                <c:pt idx="35">
                  <c:v>335</c:v>
                </c:pt>
                <c:pt idx="36">
                  <c:v>340</c:v>
                </c:pt>
                <c:pt idx="37">
                  <c:v>345</c:v>
                </c:pt>
                <c:pt idx="38">
                  <c:v>350</c:v>
                </c:pt>
                <c:pt idx="39">
                  <c:v>355</c:v>
                </c:pt>
                <c:pt idx="40">
                  <c:v>360</c:v>
                </c:pt>
                <c:pt idx="41">
                  <c:v>365</c:v>
                </c:pt>
                <c:pt idx="42">
                  <c:v>370</c:v>
                </c:pt>
                <c:pt idx="43">
                  <c:v>375</c:v>
                </c:pt>
                <c:pt idx="44">
                  <c:v>380</c:v>
                </c:pt>
                <c:pt idx="45">
                  <c:v>385</c:v>
                </c:pt>
                <c:pt idx="46">
                  <c:v>390</c:v>
                </c:pt>
                <c:pt idx="47">
                  <c:v>395</c:v>
                </c:pt>
                <c:pt idx="48">
                  <c:v>400</c:v>
                </c:pt>
                <c:pt idx="49">
                  <c:v>405</c:v>
                </c:pt>
                <c:pt idx="50">
                  <c:v>410</c:v>
                </c:pt>
                <c:pt idx="51">
                  <c:v>415</c:v>
                </c:pt>
                <c:pt idx="52">
                  <c:v>420</c:v>
                </c:pt>
                <c:pt idx="53">
                  <c:v>425</c:v>
                </c:pt>
                <c:pt idx="54">
                  <c:v>430</c:v>
                </c:pt>
                <c:pt idx="55">
                  <c:v>435</c:v>
                </c:pt>
                <c:pt idx="56">
                  <c:v>440</c:v>
                </c:pt>
                <c:pt idx="57">
                  <c:v>445</c:v>
                </c:pt>
                <c:pt idx="58">
                  <c:v>450</c:v>
                </c:pt>
              </c:numCache>
            </c:numRef>
          </c:xVal>
          <c:yVal>
            <c:numRef>
              <c:f>'PEKK (Kepstan 6003)'!$Q$5:$Q$71</c:f>
              <c:numCache>
                <c:formatCode>General</c:formatCode>
                <c:ptCount val="67"/>
                <c:pt idx="0">
                  <c:v>75.686698459934021</c:v>
                </c:pt>
                <c:pt idx="1">
                  <c:v>62.468011171341651</c:v>
                </c:pt>
                <c:pt idx="2">
                  <c:v>51.781773230488533</c:v>
                </c:pt>
                <c:pt idx="3">
                  <c:v>43.103676624394261</c:v>
                </c:pt>
                <c:pt idx="4">
                  <c:v>36.025472656314506</c:v>
                </c:pt>
                <c:pt idx="5">
                  <c:v>30.227725982550211</c:v>
                </c:pt>
                <c:pt idx="6">
                  <c:v>25.459308993050968</c:v>
                </c:pt>
                <c:pt idx="7">
                  <c:v>21.521888400532475</c:v>
                </c:pt>
                <c:pt idx="8">
                  <c:v>18.258129187698845</c:v>
                </c:pt>
                <c:pt idx="9">
                  <c:v>15.542681068898691</c:v>
                </c:pt>
                <c:pt idx="10">
                  <c:v>13.275258268705665</c:v>
                </c:pt>
                <c:pt idx="11">
                  <c:v>11.375301870694418</c:v>
                </c:pt>
                <c:pt idx="12">
                  <c:v>9.7778443196424245</c:v>
                </c:pt>
                <c:pt idx="13">
                  <c:v>8.4302913404675337</c:v>
                </c:pt>
                <c:pt idx="14">
                  <c:v>7.2899071343192556</c:v>
                </c:pt>
                <c:pt idx="15">
                  <c:v>6.3218410577661661</c:v>
                </c:pt>
                <c:pt idx="16">
                  <c:v>5.4975729889038645</c:v>
                </c:pt>
                <c:pt idx="17">
                  <c:v>4.7936837729206614</c:v>
                </c:pt>
                <c:pt idx="18">
                  <c:v>4.1908790852499536</c:v>
                </c:pt>
                <c:pt idx="19">
                  <c:v>3.6732116228548795</c:v>
                </c:pt>
                <c:pt idx="20">
                  <c:v>3.2274591026052653</c:v>
                </c:pt>
                <c:pt idx="21">
                  <c:v>2.8426251172691672</c:v>
                </c:pt>
                <c:pt idx="22">
                  <c:v>2.5095372185483606</c:v>
                </c:pt>
                <c:pt idx="23">
                  <c:v>2.2205222151579083</c:v>
                </c:pt>
                <c:pt idx="24">
                  <c:v>1.9691430038533448</c:v>
                </c:pt>
                <c:pt idx="25">
                  <c:v>1.7499846006677076</c:v>
                </c:pt>
                <c:pt idx="26">
                  <c:v>1.5584796399934731</c:v>
                </c:pt>
                <c:pt idx="27">
                  <c:v>1.3907656352467219</c:v>
                </c:pt>
                <c:pt idx="28">
                  <c:v>1.2435678790179563</c:v>
                </c:pt>
                <c:pt idx="29">
                  <c:v>1.1141031034628612</c:v>
                </c:pt>
                <c:pt idx="30">
                  <c:v>1</c:v>
                </c:pt>
                <c:pt idx="31">
                  <c:v>0.89923346996753151</c:v>
                </c:pt>
                <c:pt idx="32">
                  <c:v>0.81007008994575647</c:v>
                </c:pt>
                <c:pt idx="33">
                  <c:v>0.73102276183473658</c:v>
                </c:pt>
                <c:pt idx="34">
                  <c:v>0.66081290546079463</c:v>
                </c:pt>
                <c:pt idx="35">
                  <c:v>0.59833886141484161</c:v>
                </c:pt>
                <c:pt idx="36">
                  <c:v>0.54264942031075802</c:v>
                </c:pt>
                <c:pt idx="37">
                  <c:v>0.49292159443808065</c:v>
                </c:pt>
                <c:pt idx="38">
                  <c:v>0.4484419088586839</c:v>
                </c:pt>
                <c:pt idx="39">
                  <c:v>0.40859061921364132</c:v>
                </c:pt>
                <c:pt idx="40">
                  <c:v>0.3728283690546555</c:v>
                </c:pt>
                <c:pt idx="41">
                  <c:v>0.34068488528895663</c:v>
                </c:pt>
                <c:pt idx="42">
                  <c:v>0.3117493802085029</c:v>
                </c:pt>
                <c:pt idx="43">
                  <c:v>0.28566238564948099</c:v>
                </c:pt>
                <c:pt idx="44">
                  <c:v>0.26210879155670347</c:v>
                </c:pt>
                <c:pt idx="45">
                  <c:v>0.240811899576127</c:v>
                </c:pt>
                <c:pt idx="46">
                  <c:v>0.22152833384344106</c:v>
                </c:pt>
                <c:pt idx="47">
                  <c:v>0.20404367714385702</c:v>
                </c:pt>
                <c:pt idx="48">
                  <c:v>0.18816872210789343</c:v>
                </c:pt>
                <c:pt idx="49">
                  <c:v>0.17373624490365233</c:v>
                </c:pt>
                <c:pt idx="50">
                  <c:v>0.16059822365445686</c:v>
                </c:pt>
                <c:pt idx="51">
                  <c:v>0.14862343609251263</c:v>
                </c:pt>
                <c:pt idx="52">
                  <c:v>0.13769538119423547</c:v>
                </c:pt>
                <c:pt idx="53">
                  <c:v>0.12771047808937905</c:v>
                </c:pt>
                <c:pt idx="54">
                  <c:v>0.11857650268683713</c:v>
                </c:pt>
                <c:pt idx="55">
                  <c:v>0.11021122845454071</c:v>
                </c:pt>
                <c:pt idx="56">
                  <c:v>0.10254124282577762</c:v>
                </c:pt>
                <c:pt idx="57">
                  <c:v>9.5500914941048537E-2</c:v>
                </c:pt>
                <c:pt idx="58">
                  <c:v>8.9031494006329689E-2</c:v>
                </c:pt>
              </c:numCache>
            </c:numRef>
          </c:yVal>
          <c:smooth val="1"/>
        </c:ser>
        <c:ser>
          <c:idx val="2"/>
          <c:order val="2"/>
          <c:tx>
            <c:v>Empirical Shift Factors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'PEKK (Kepstan 6003)'!$L$6:$L$19</c:f>
              <c:numCache>
                <c:formatCode>0</c:formatCode>
                <c:ptCount val="14"/>
                <c:pt idx="0">
                  <c:v>299.98969</c:v>
                </c:pt>
                <c:pt idx="1">
                  <c:v>304.99939000000001</c:v>
                </c:pt>
                <c:pt idx="2">
                  <c:v>310.00191999999998</c:v>
                </c:pt>
                <c:pt idx="3">
                  <c:v>315.01154000000002</c:v>
                </c:pt>
                <c:pt idx="4">
                  <c:v>315.02301</c:v>
                </c:pt>
                <c:pt idx="5">
                  <c:v>320.02114999999998</c:v>
                </c:pt>
                <c:pt idx="6">
                  <c:v>320.02850000000001</c:v>
                </c:pt>
                <c:pt idx="7">
                  <c:v>325.02496000000002</c:v>
                </c:pt>
                <c:pt idx="8">
                  <c:v>329.98840000000001</c:v>
                </c:pt>
                <c:pt idx="9">
                  <c:v>330.01958999999999</c:v>
                </c:pt>
                <c:pt idx="10">
                  <c:v>340.01990000000001</c:v>
                </c:pt>
                <c:pt idx="11">
                  <c:v>350.01413000000002</c:v>
                </c:pt>
                <c:pt idx="12">
                  <c:v>350.03298999999998</c:v>
                </c:pt>
                <c:pt idx="13">
                  <c:v>370.03582999999998</c:v>
                </c:pt>
              </c:numCache>
            </c:numRef>
          </c:xVal>
          <c:yVal>
            <c:numRef>
              <c:f>'PEKK (Kepstan 6003)'!$M$6:$M$19</c:f>
              <c:numCache>
                <c:formatCode>0.0E+00</c:formatCode>
                <c:ptCount val="14"/>
                <c:pt idx="0">
                  <c:v>1.4360595</c:v>
                </c:pt>
                <c:pt idx="1">
                  <c:v>1.2590039</c:v>
                </c:pt>
                <c:pt idx="2">
                  <c:v>1</c:v>
                </c:pt>
                <c:pt idx="3">
                  <c:v>0.89465766999999996</c:v>
                </c:pt>
                <c:pt idx="4">
                  <c:v>0.67588919000000003</c:v>
                </c:pt>
                <c:pt idx="5">
                  <c:v>0.66930931999999999</c:v>
                </c:pt>
                <c:pt idx="6">
                  <c:v>0.81102359000000002</c:v>
                </c:pt>
                <c:pt idx="7">
                  <c:v>0.59131575000000003</c:v>
                </c:pt>
                <c:pt idx="8">
                  <c:v>0.59131551000000004</c:v>
                </c:pt>
                <c:pt idx="9">
                  <c:v>0.54573965000000002</c:v>
                </c:pt>
                <c:pt idx="10">
                  <c:v>0.50460958</c:v>
                </c:pt>
                <c:pt idx="11">
                  <c:v>0.43154320000000002</c:v>
                </c:pt>
                <c:pt idx="12">
                  <c:v>0.46588242000000002</c:v>
                </c:pt>
                <c:pt idx="13">
                  <c:v>0.34126577000000002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46848"/>
        <c:axId val="722247408"/>
      </c:scatterChart>
      <c:scatterChart>
        <c:scatterStyle val="smoothMarker"/>
        <c:varyColors val="0"/>
        <c:ser>
          <c:idx val="1"/>
          <c:order val="1"/>
          <c:tx>
            <c:v>Arrhenius Avg. Rlx.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'PEKK (Kepstan 6003)'!$P$5:$P$71</c:f>
              <c:numCache>
                <c:formatCode>General</c:formatCode>
                <c:ptCount val="67"/>
                <c:pt idx="0">
                  <c:v>160</c:v>
                </c:pt>
                <c:pt idx="1">
                  <c:v>165</c:v>
                </c:pt>
                <c:pt idx="2">
                  <c:v>170</c:v>
                </c:pt>
                <c:pt idx="3">
                  <c:v>175</c:v>
                </c:pt>
                <c:pt idx="4">
                  <c:v>180</c:v>
                </c:pt>
                <c:pt idx="5">
                  <c:v>185</c:v>
                </c:pt>
                <c:pt idx="6">
                  <c:v>190</c:v>
                </c:pt>
                <c:pt idx="7">
                  <c:v>195</c:v>
                </c:pt>
                <c:pt idx="8">
                  <c:v>200</c:v>
                </c:pt>
                <c:pt idx="9">
                  <c:v>205</c:v>
                </c:pt>
                <c:pt idx="10">
                  <c:v>210</c:v>
                </c:pt>
                <c:pt idx="11">
                  <c:v>215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235</c:v>
                </c:pt>
                <c:pt idx="16">
                  <c:v>240</c:v>
                </c:pt>
                <c:pt idx="17">
                  <c:v>245</c:v>
                </c:pt>
                <c:pt idx="18">
                  <c:v>250</c:v>
                </c:pt>
                <c:pt idx="19">
                  <c:v>255</c:v>
                </c:pt>
                <c:pt idx="20">
                  <c:v>260</c:v>
                </c:pt>
                <c:pt idx="21">
                  <c:v>265</c:v>
                </c:pt>
                <c:pt idx="22">
                  <c:v>270</c:v>
                </c:pt>
                <c:pt idx="23">
                  <c:v>275</c:v>
                </c:pt>
                <c:pt idx="24">
                  <c:v>280</c:v>
                </c:pt>
                <c:pt idx="25">
                  <c:v>285</c:v>
                </c:pt>
                <c:pt idx="26">
                  <c:v>290</c:v>
                </c:pt>
                <c:pt idx="27">
                  <c:v>295</c:v>
                </c:pt>
                <c:pt idx="28">
                  <c:v>300</c:v>
                </c:pt>
                <c:pt idx="29">
                  <c:v>305</c:v>
                </c:pt>
                <c:pt idx="30">
                  <c:v>310</c:v>
                </c:pt>
                <c:pt idx="31">
                  <c:v>315</c:v>
                </c:pt>
                <c:pt idx="32">
                  <c:v>320</c:v>
                </c:pt>
                <c:pt idx="33">
                  <c:v>325</c:v>
                </c:pt>
                <c:pt idx="34">
                  <c:v>330</c:v>
                </c:pt>
                <c:pt idx="35">
                  <c:v>335</c:v>
                </c:pt>
                <c:pt idx="36">
                  <c:v>340</c:v>
                </c:pt>
                <c:pt idx="37">
                  <c:v>345</c:v>
                </c:pt>
                <c:pt idx="38">
                  <c:v>350</c:v>
                </c:pt>
                <c:pt idx="39">
                  <c:v>355</c:v>
                </c:pt>
                <c:pt idx="40">
                  <c:v>360</c:v>
                </c:pt>
                <c:pt idx="41">
                  <c:v>365</c:v>
                </c:pt>
                <c:pt idx="42">
                  <c:v>370</c:v>
                </c:pt>
                <c:pt idx="43">
                  <c:v>375</c:v>
                </c:pt>
                <c:pt idx="44">
                  <c:v>380</c:v>
                </c:pt>
                <c:pt idx="45">
                  <c:v>385</c:v>
                </c:pt>
                <c:pt idx="46">
                  <c:v>390</c:v>
                </c:pt>
                <c:pt idx="47">
                  <c:v>395</c:v>
                </c:pt>
                <c:pt idx="48">
                  <c:v>400</c:v>
                </c:pt>
                <c:pt idx="49">
                  <c:v>405</c:v>
                </c:pt>
                <c:pt idx="50">
                  <c:v>410</c:v>
                </c:pt>
                <c:pt idx="51">
                  <c:v>415</c:v>
                </c:pt>
                <c:pt idx="52">
                  <c:v>420</c:v>
                </c:pt>
                <c:pt idx="53">
                  <c:v>425</c:v>
                </c:pt>
                <c:pt idx="54">
                  <c:v>430</c:v>
                </c:pt>
                <c:pt idx="55">
                  <c:v>435</c:v>
                </c:pt>
                <c:pt idx="56">
                  <c:v>440</c:v>
                </c:pt>
                <c:pt idx="57">
                  <c:v>445</c:v>
                </c:pt>
                <c:pt idx="58">
                  <c:v>450</c:v>
                </c:pt>
              </c:numCache>
            </c:numRef>
          </c:xVal>
          <c:yVal>
            <c:numRef>
              <c:f>'PEKK (Kepstan 6003)'!$R$5:$R$71</c:f>
              <c:numCache>
                <c:formatCode>0.0</c:formatCode>
                <c:ptCount val="67"/>
                <c:pt idx="0">
                  <c:v>968.40277702239848</c:v>
                </c:pt>
                <c:pt idx="1">
                  <c:v>799.27116289022763</c:v>
                </c:pt>
                <c:pt idx="2">
                  <c:v>662.5419527593026</c:v>
                </c:pt>
                <c:pt idx="3">
                  <c:v>551.50668469223172</c:v>
                </c:pt>
                <c:pt idx="4">
                  <c:v>460.94186262316009</c:v>
                </c:pt>
                <c:pt idx="5">
                  <c:v>386.76034732932192</c:v>
                </c:pt>
                <c:pt idx="6">
                  <c:v>325.74898934181061</c:v>
                </c:pt>
                <c:pt idx="7">
                  <c:v>275.37013660167474</c:v>
                </c:pt>
                <c:pt idx="8">
                  <c:v>233.61070529402352</c:v>
                </c:pt>
                <c:pt idx="9">
                  <c:v>198.86685264072852</c:v>
                </c:pt>
                <c:pt idx="10">
                  <c:v>169.85543344725954</c:v>
                </c:pt>
                <c:pt idx="11">
                  <c:v>145.54570545681801</c:v>
                </c:pt>
                <c:pt idx="12">
                  <c:v>125.10641612207355</c:v>
                </c:pt>
                <c:pt idx="13">
                  <c:v>107.86462762064248</c:v>
                </c:pt>
                <c:pt idx="14">
                  <c:v>93.273540222490453</c:v>
                </c:pt>
                <c:pt idx="15">
                  <c:v>80.88724387252536</c:v>
                </c:pt>
                <c:pt idx="16">
                  <c:v>70.340826825153485</c:v>
                </c:pt>
                <c:pt idx="17">
                  <c:v>61.334643633861369</c:v>
                </c:pt>
                <c:pt idx="18">
                  <c:v>53.621825590259498</c:v>
                </c:pt>
                <c:pt idx="19">
                  <c:v>46.998328749227326</c:v>
                </c:pt>
                <c:pt idx="20">
                  <c:v>41.29497548824488</c:v>
                </c:pt>
                <c:pt idx="21">
                  <c:v>36.371068016057343</c:v>
                </c:pt>
                <c:pt idx="22">
                  <c:v>32.109245890409483</c:v>
                </c:pt>
                <c:pt idx="23">
                  <c:v>28.411331493567182</c:v>
                </c:pt>
                <c:pt idx="24">
                  <c:v>25.194962814968967</c:v>
                </c:pt>
                <c:pt idx="25">
                  <c:v>22.390855745017767</c:v>
                </c:pt>
                <c:pt idx="26">
                  <c:v>19.940571355500275</c:v>
                </c:pt>
                <c:pt idx="27">
                  <c:v>17.794689565871437</c:v>
                </c:pt>
                <c:pt idx="28">
                  <c:v>15.911310863881125</c:v>
                </c:pt>
                <c:pt idx="29">
                  <c:v>14.254823651131259</c:v>
                </c:pt>
                <c:pt idx="30">
                  <c:v>12.794887301565124</c:v>
                </c:pt>
                <c:pt idx="31">
                  <c:v>11.505590906029914</c:v>
                </c:pt>
                <c:pt idx="32">
                  <c:v>10.364755507224679</c:v>
                </c:pt>
                <c:pt idx="33">
                  <c:v>9.3533538525543385</c:v>
                </c:pt>
                <c:pt idx="34">
                  <c:v>8.4550266527906768</c:v>
                </c:pt>
                <c:pt idx="35">
                  <c:v>7.6556782999496926</c:v>
                </c:pt>
                <c:pt idx="36">
                  <c:v>6.9431381771357943</c:v>
                </c:pt>
                <c:pt idx="37">
                  <c:v>6.3068762493430324</c:v>
                </c:pt>
                <c:pt idx="38">
                  <c:v>5.7377636851456</c:v>
                </c:pt>
                <c:pt idx="39">
                  <c:v>5.2278709253152504</c:v>
                </c:pt>
                <c:pt idx="40">
                  <c:v>4.7702969648806475</c:v>
                </c:pt>
                <c:pt idx="41">
                  <c:v>4.3590247126188428</c:v>
                </c:pt>
                <c:pt idx="42">
                  <c:v>3.9887981861005719</c:v>
                </c:pt>
                <c:pt idx="43">
                  <c:v>3.6550180306813438</c:v>
                </c:pt>
                <c:pt idx="44">
                  <c:v>3.3536524487174457</c:v>
                </c:pt>
                <c:pt idx="45">
                  <c:v>3.0811611159523635</c:v>
                </c:pt>
                <c:pt idx="46">
                  <c:v>2.8344300656303236</c:v>
                </c:pt>
                <c:pt idx="47">
                  <c:v>2.6107158536525903</c:v>
                </c:pt>
                <c:pt idx="48">
                  <c:v>2.4075975930500224</c:v>
                </c:pt>
                <c:pt idx="49">
                  <c:v>2.2229356737393502</c:v>
                </c:pt>
                <c:pt idx="50">
                  <c:v>2.0548361724903259</c:v>
                </c:pt>
                <c:pt idx="51">
                  <c:v>1.9016201151750658</c:v>
                </c:pt>
                <c:pt idx="52">
                  <c:v>1.7617968843262926</c:v>
                </c:pt>
                <c:pt idx="53">
                  <c:v>1.6340411743826071</c:v>
                </c:pt>
                <c:pt idx="54">
                  <c:v>1.5171729884918153</c:v>
                </c:pt>
                <c:pt idx="55">
                  <c:v>1.4101402474428959</c:v>
                </c:pt>
                <c:pt idx="56">
                  <c:v>1.312003645718248</c:v>
                </c:pt>
                <c:pt idx="57">
                  <c:v>1.221923443867073</c:v>
                </c:pt>
                <c:pt idx="58">
                  <c:v>1.1391479321009592</c:v>
                </c:pt>
              </c:numCache>
            </c:numRef>
          </c:yVal>
          <c:smooth val="1"/>
        </c:ser>
        <c:ser>
          <c:idx val="3"/>
          <c:order val="3"/>
          <c:tx>
            <c:v>Empirical Avg. Rlx.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'PEKK (Kepstan 6003)'!$L$6:$L$8</c:f>
              <c:numCache>
                <c:formatCode>0</c:formatCode>
                <c:ptCount val="3"/>
                <c:pt idx="0">
                  <c:v>299.98969</c:v>
                </c:pt>
                <c:pt idx="1">
                  <c:v>304.99939000000001</c:v>
                </c:pt>
                <c:pt idx="2">
                  <c:v>310.00191999999998</c:v>
                </c:pt>
              </c:numCache>
            </c:numRef>
          </c:xVal>
          <c:yVal>
            <c:numRef>
              <c:f>'PEKK (Kepstan 6003)'!$N$6:$N$8</c:f>
              <c:numCache>
                <c:formatCode>0.0</c:formatCode>
                <c:ptCount val="3"/>
                <c:pt idx="0">
                  <c:v>15.441519821081865</c:v>
                </c:pt>
                <c:pt idx="1">
                  <c:v>13.581928231733679</c:v>
                </c:pt>
                <c:pt idx="2" formatCode="General">
                  <c:v>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48528"/>
        <c:axId val="722247968"/>
      </c:scatterChart>
      <c:valAx>
        <c:axId val="722246848"/>
        <c:scaling>
          <c:orientation val="minMax"/>
          <c:max val="4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7408"/>
        <c:crossesAt val="1.0000000000000004E-5"/>
        <c:crossBetween val="midCat"/>
      </c:valAx>
      <c:valAx>
        <c:axId val="722247408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6848"/>
        <c:crosses val="autoZero"/>
        <c:crossBetween val="midCat"/>
      </c:valAx>
      <c:valAx>
        <c:axId val="722247968"/>
        <c:scaling>
          <c:logBase val="10"/>
          <c:orientation val="minMax"/>
          <c:max val="10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Relaxation 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8528"/>
        <c:crosses val="max"/>
        <c:crossBetween val="midCat"/>
      </c:valAx>
      <c:valAx>
        <c:axId val="72224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2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Isothermal Crystallizaiton</a:t>
            </a:r>
            <a:r>
              <a:rPr lang="en-US" baseline="0"/>
              <a:t> Half-Times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'PEKK (Kepstan 6003)'!$Z$4</c:f>
              <c:strCache>
                <c:ptCount val="1"/>
                <c:pt idx="0">
                  <c:v>t½ [min]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0"/>
            <c:backward val="50"/>
            <c:dispRSqr val="1"/>
            <c:dispEq val="1"/>
            <c:trendlineLbl>
              <c:layout>
                <c:manualLayout>
                  <c:x val="-5.2861111111111109E-2"/>
                  <c:y val="0.58996527777777774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'PEKK (Kepstan 6003)'!$Y$5:$Y$20</c:f>
              <c:numCache>
                <c:formatCode>0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260</c:v>
                </c:pt>
                <c:pt idx="3">
                  <c:v>250</c:v>
                </c:pt>
                <c:pt idx="4">
                  <c:v>240</c:v>
                </c:pt>
                <c:pt idx="5">
                  <c:v>240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240</c:v>
                </c:pt>
                <c:pt idx="11">
                  <c:v>220</c:v>
                </c:pt>
                <c:pt idx="12">
                  <c:v>220</c:v>
                </c:pt>
                <c:pt idx="13">
                  <c:v>230</c:v>
                </c:pt>
                <c:pt idx="14">
                  <c:v>235</c:v>
                </c:pt>
                <c:pt idx="15">
                  <c:v>225</c:v>
                </c:pt>
              </c:numCache>
            </c:numRef>
          </c:xVal>
          <c:yVal>
            <c:numRef>
              <c:f>'PEKK (Kepstan 6003)'!$Z$5:$Z$20</c:f>
              <c:numCache>
                <c:formatCode>0.00</c:formatCode>
                <c:ptCount val="16"/>
                <c:pt idx="0">
                  <c:v>21.597000000000001</c:v>
                </c:pt>
                <c:pt idx="1">
                  <c:v>10.234999999999999</c:v>
                </c:pt>
                <c:pt idx="2">
                  <c:v>6.7469999999999999</c:v>
                </c:pt>
                <c:pt idx="3">
                  <c:v>5.7930000000000001</c:v>
                </c:pt>
                <c:pt idx="4">
                  <c:v>5.1950000000000003</c:v>
                </c:pt>
                <c:pt idx="5">
                  <c:v>5.2430000000000003</c:v>
                </c:pt>
                <c:pt idx="6">
                  <c:v>11.749000000000001</c:v>
                </c:pt>
                <c:pt idx="7">
                  <c:v>7.6050000000000004</c:v>
                </c:pt>
                <c:pt idx="8">
                  <c:v>6.0359999999999996</c:v>
                </c:pt>
                <c:pt idx="9">
                  <c:v>5.3860000000000001</c:v>
                </c:pt>
                <c:pt idx="10">
                  <c:v>5.6920000000000002</c:v>
                </c:pt>
                <c:pt idx="11">
                  <c:v>7.6955</c:v>
                </c:pt>
                <c:pt idx="12">
                  <c:v>7.5990000000000002</c:v>
                </c:pt>
                <c:pt idx="13">
                  <c:v>5.7304999999999993</c:v>
                </c:pt>
                <c:pt idx="14">
                  <c:v>5.5265000000000004</c:v>
                </c:pt>
                <c:pt idx="15">
                  <c:v>6.6970000000000001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51328"/>
        <c:axId val="722251888"/>
      </c:scatterChart>
      <c:valAx>
        <c:axId val="722251328"/>
        <c:scaling>
          <c:orientation val="minMax"/>
          <c:max val="28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51888"/>
        <c:crosses val="autoZero"/>
        <c:crossBetween val="midCat"/>
      </c:valAx>
      <c:valAx>
        <c:axId val="72225188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Isothermal Crystallization Half-Time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Amorphous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32E-3"/>
                  <c:y val="4.8611124401554136E-2"/>
                </c:manualLayout>
              </c:layout>
              <c:tx>
                <c:rich>
                  <a:bodyPr/>
                  <a:lstStyle/>
                  <a:p>
                    <a:fld id="{64DAC3B6-9849-44F6-A8E5-CF322A81F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-5.2083347573093713E-2"/>
                </c:manualLayout>
              </c:layout>
              <c:tx>
                <c:rich>
                  <a:bodyPr/>
                  <a:lstStyle/>
                  <a:p>
                    <a:fld id="{0A721EF9-D444-4791-918C-9F0EA8DD9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7.5000000000000053E-2"/>
                  <c:y val="-4.5138901230014551E-2"/>
                </c:manualLayout>
              </c:layout>
              <c:tx>
                <c:rich>
                  <a:bodyPr/>
                  <a:lstStyle/>
                  <a:p>
                    <a:fld id="{7A171775-93C3-406B-8F1A-BEFAC6CED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5000000000000001E-2"/>
                  <c:y val="-6.9444463430792898E-3"/>
                </c:manualLayout>
              </c:layout>
              <c:tx>
                <c:rich>
                  <a:bodyPr/>
                  <a:lstStyle/>
                  <a:p>
                    <a:fld id="{BF8C21A6-CF15-49BC-9CA6-0DC47F0DB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5.5555555555555046E-3"/>
                  <c:y val="3.4722231715395749E-2"/>
                </c:manualLayout>
              </c:layout>
              <c:tx>
                <c:rich>
                  <a:bodyPr/>
                  <a:lstStyle/>
                  <a:p>
                    <a:fld id="{A1960F16-1525-4537-9310-23A4561AD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2A59674-0EA7-4616-ADC0-6B6FDF6FE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907A7FB-2DB7-42AE-9FF7-DFE97E229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8.3333333333333332E-3"/>
                  <c:y val="4.1666678058475098E-2"/>
                </c:manualLayout>
              </c:layout>
              <c:tx>
                <c:rich>
                  <a:bodyPr/>
                  <a:lstStyle/>
                  <a:p>
                    <a:fld id="{E7958C51-D49E-4012-A996-ECD0B5584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16944444444444451"/>
                  <c:y val="-2.4305562200777068E-2"/>
                </c:manualLayout>
              </c:layout>
              <c:tx>
                <c:rich>
                  <a:bodyPr/>
                  <a:lstStyle/>
                  <a:p>
                    <a:fld id="{D3F119A5-3A17-46A1-9D88-F41EDB42D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9.7222222222222224E-2"/>
                  <c:y val="-6.5972240259252038E-2"/>
                </c:manualLayout>
              </c:layout>
              <c:tx>
                <c:rich>
                  <a:bodyPr/>
                  <a:lstStyle/>
                  <a:p>
                    <a:fld id="{FD8E14E0-657F-4B33-820E-6476C5154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52138240784416"/>
                  <c:y val="-5.3332801108049296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'Portfolio and Relaxation Time'!$B$4:$B$13</c:f>
              <c:numCache>
                <c:formatCode>General</c:formatCode>
                <c:ptCount val="10"/>
                <c:pt idx="0">
                  <c:v>115</c:v>
                </c:pt>
                <c:pt idx="1">
                  <c:v>110</c:v>
                </c:pt>
                <c:pt idx="2">
                  <c:v>160</c:v>
                </c:pt>
                <c:pt idx="3">
                  <c:v>125</c:v>
                </c:pt>
                <c:pt idx="4">
                  <c:v>160</c:v>
                </c:pt>
                <c:pt idx="5">
                  <c:v>225</c:v>
                </c:pt>
                <c:pt idx="6">
                  <c:v>230</c:v>
                </c:pt>
                <c:pt idx="7">
                  <c:v>130</c:v>
                </c:pt>
                <c:pt idx="8">
                  <c:v>215</c:v>
                </c:pt>
                <c:pt idx="9">
                  <c:v>185</c:v>
                </c:pt>
              </c:numCache>
            </c:numRef>
          </c:xVal>
          <c:yVal>
            <c:numRef>
              <c:f>'Portfolio and Relaxation Time'!$D$4:$D$13</c:f>
              <c:numCache>
                <c:formatCode>General</c:formatCode>
                <c:ptCount val="10"/>
                <c:pt idx="0">
                  <c:v>315</c:v>
                </c:pt>
                <c:pt idx="1">
                  <c:v>330</c:v>
                </c:pt>
                <c:pt idx="2">
                  <c:v>355</c:v>
                </c:pt>
                <c:pt idx="3">
                  <c:v>325</c:v>
                </c:pt>
                <c:pt idx="4">
                  <c:v>345</c:v>
                </c:pt>
                <c:pt idx="5">
                  <c:v>405</c:v>
                </c:pt>
                <c:pt idx="6">
                  <c:v>405</c:v>
                </c:pt>
                <c:pt idx="7">
                  <c:v>320</c:v>
                </c:pt>
                <c:pt idx="8">
                  <c:v>405</c:v>
                </c:pt>
                <c:pt idx="9">
                  <c:v>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'Portfolio and Relaxation Time'!$A$4:$A$13</c15:f>
                <c15:dlblRangeCache>
                  <c:ptCount val="10"/>
                  <c:pt idx="0">
                    <c:v>ABS</c:v>
                  </c:pt>
                  <c:pt idx="1">
                    <c:v>ASA</c:v>
                  </c:pt>
                  <c:pt idx="2">
                    <c:v>PC</c:v>
                  </c:pt>
                  <c:pt idx="3">
                    <c:v>PC-ABS</c:v>
                  </c:pt>
                  <c:pt idx="4">
                    <c:v>PC-Iso</c:v>
                  </c:pt>
                  <c:pt idx="5">
                    <c:v>PES</c:v>
                  </c:pt>
                  <c:pt idx="6">
                    <c:v>PPSF/PPSU</c:v>
                  </c:pt>
                  <c:pt idx="7">
                    <c:v>ST-130</c:v>
                  </c:pt>
                  <c:pt idx="8">
                    <c:v>Ultem1010</c:v>
                  </c:pt>
                  <c:pt idx="9">
                    <c:v>Ultem9085</c:v>
                  </c:pt>
                </c15:dlblRangeCache>
              </c15:datalabelsRange>
            </c:ext>
          </c:extLst>
        </c:ser>
        <c:ser>
          <c:idx val="1"/>
          <c:order val="1"/>
          <c:tx>
            <c:v>Semicrystalline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44444444444344E-2"/>
                  <c:y val="1.7361115857697906E-2"/>
                </c:manualLayout>
              </c:layout>
              <c:tx>
                <c:rich>
                  <a:bodyPr/>
                  <a:lstStyle/>
                  <a:p>
                    <a:fld id="{3F771DEE-C191-4F77-BEBE-0583F29A9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05"/>
                  <c:y val="5.2083347573093713E-2"/>
                </c:manualLayout>
              </c:layout>
              <c:tx>
                <c:rich>
                  <a:bodyPr/>
                  <a:lstStyle/>
                  <a:p>
                    <a:fld id="{2BF1ABC6-385D-4C59-9B7D-B0B0BF3AF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2.777777777777788E-2"/>
                  <c:y val="8.3333356116949878E-2"/>
                </c:manualLayout>
              </c:layout>
              <c:tx>
                <c:rich>
                  <a:bodyPr/>
                  <a:lstStyle/>
                  <a:p>
                    <a:fld id="{D9E16D9D-280C-4E44-806B-74363F4D9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'Portfolio and Relaxation Time'!$C$18:$C$20</c:f>
              <c:numCache>
                <c:formatCode>General</c:formatCode>
                <c:ptCount val="3"/>
                <c:pt idx="0">
                  <c:v>180</c:v>
                </c:pt>
                <c:pt idx="1">
                  <c:v>305</c:v>
                </c:pt>
                <c:pt idx="2">
                  <c:v>285</c:v>
                </c:pt>
              </c:numCache>
            </c:numRef>
          </c:xVal>
          <c:yVal>
            <c:numRef>
              <c:f>'Portfolio and Relaxation Time'!$E$18:$E$20</c:f>
              <c:numCache>
                <c:formatCode>General</c:formatCode>
                <c:ptCount val="3"/>
                <c:pt idx="0">
                  <c:v>355</c:v>
                </c:pt>
                <c:pt idx="1">
                  <c:v>400</c:v>
                </c:pt>
                <c:pt idx="2">
                  <c:v>360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'Portfolio and Relaxation Time'!$A$18:$A$20</c15:f>
                <c15:dlblRangeCache>
                  <c:ptCount val="3"/>
                  <c:pt idx="0">
                    <c:v>PA12</c:v>
                  </c:pt>
                  <c:pt idx="1">
                    <c:v>PEKK</c:v>
                  </c:pt>
                  <c:pt idx="2">
                    <c:v>PPS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56272"/>
        <c:axId val="722756832"/>
      </c:scatterChart>
      <c:valAx>
        <c:axId val="722756272"/>
        <c:scaling>
          <c:orientation val="minMax"/>
          <c:max val="3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 or Glass Transition 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56832"/>
        <c:crosses val="autoZero"/>
        <c:crossBetween val="midCat"/>
      </c:valAx>
      <c:valAx>
        <c:axId val="72275683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Liqufier Temperature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Amorphous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00349956255468"/>
                  <c:y val="-2.483513779527559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'Portfolio and Relaxation Time'!$B$4:$B$13</c:f>
              <c:numCache>
                <c:formatCode>General</c:formatCode>
                <c:ptCount val="10"/>
                <c:pt idx="0">
                  <c:v>115</c:v>
                </c:pt>
                <c:pt idx="1">
                  <c:v>110</c:v>
                </c:pt>
                <c:pt idx="2">
                  <c:v>160</c:v>
                </c:pt>
                <c:pt idx="3">
                  <c:v>125</c:v>
                </c:pt>
                <c:pt idx="4">
                  <c:v>160</c:v>
                </c:pt>
                <c:pt idx="5">
                  <c:v>225</c:v>
                </c:pt>
                <c:pt idx="6">
                  <c:v>230</c:v>
                </c:pt>
                <c:pt idx="7">
                  <c:v>130</c:v>
                </c:pt>
                <c:pt idx="8">
                  <c:v>215</c:v>
                </c:pt>
                <c:pt idx="9">
                  <c:v>185</c:v>
                </c:pt>
              </c:numCache>
            </c:numRef>
          </c:xVal>
          <c:yVal>
            <c:numRef>
              <c:f>'Portfolio and Relaxation Time'!$C$4:$C$13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125</c:v>
                </c:pt>
                <c:pt idx="3">
                  <c:v>100</c:v>
                </c:pt>
                <c:pt idx="4">
                  <c:v>130</c:v>
                </c:pt>
                <c:pt idx="5">
                  <c:v>200</c:v>
                </c:pt>
                <c:pt idx="6">
                  <c:v>200</c:v>
                </c:pt>
                <c:pt idx="7">
                  <c:v>95</c:v>
                </c:pt>
                <c:pt idx="8">
                  <c:v>200</c:v>
                </c:pt>
                <c:pt idx="9">
                  <c:v>170</c:v>
                </c:pt>
              </c:numCache>
            </c:numRef>
          </c:yVal>
          <c:smooth val="0"/>
        </c:ser>
        <c:ser>
          <c:idx val="1"/>
          <c:order val="1"/>
          <c:tx>
            <c:v>Semicrystalline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'Portfolio and Relaxation Time'!$C$18:$C$20</c:f>
              <c:numCache>
                <c:formatCode>General</c:formatCode>
                <c:ptCount val="3"/>
                <c:pt idx="0">
                  <c:v>180</c:v>
                </c:pt>
                <c:pt idx="1">
                  <c:v>305</c:v>
                </c:pt>
                <c:pt idx="2">
                  <c:v>285</c:v>
                </c:pt>
              </c:numCache>
            </c:numRef>
          </c:xVal>
          <c:yVal>
            <c:numRef>
              <c:f>'Portfolio and Relaxation Time'!$D$18:$D$20</c:f>
              <c:numCache>
                <c:formatCode>General</c:formatCode>
                <c:ptCount val="3"/>
                <c:pt idx="0">
                  <c:v>95</c:v>
                </c:pt>
                <c:pt idx="1">
                  <c:v>200</c:v>
                </c:pt>
                <c:pt idx="2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60192"/>
        <c:axId val="722760752"/>
      </c:scatterChart>
      <c:valAx>
        <c:axId val="722760192"/>
        <c:scaling>
          <c:orientation val="minMax"/>
          <c:max val="32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 or Glass Transition 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0752"/>
        <c:crosses val="autoZero"/>
        <c:crossBetween val="midCat"/>
      </c:valAx>
      <c:valAx>
        <c:axId val="72276075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Temperature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'Portfolio and Relaxation Time'!$AE$3:$AE$4</c:f>
              <c:strCache>
                <c:ptCount val="2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Time'!$AE$5:$AE$77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611663.87813053234</c:v>
                </c:pt>
                <c:pt idx="14">
                  <c:v>258802.9564306229</c:v>
                </c:pt>
                <c:pt idx="15">
                  <c:v>118321.33390231265</c:v>
                </c:pt>
                <c:pt idx="16">
                  <c:v>57869.071290438602</c:v>
                </c:pt>
                <c:pt idx="17">
                  <c:v>30025.493462751561</c:v>
                </c:pt>
                <c:pt idx="18">
                  <c:v>16411.202633138273</c:v>
                </c:pt>
                <c:pt idx="19">
                  <c:v>9393.116727809962</c:v>
                </c:pt>
                <c:pt idx="20">
                  <c:v>5601.3268477606216</c:v>
                </c:pt>
                <c:pt idx="21">
                  <c:v>3464.8926689156028</c:v>
                </c:pt>
                <c:pt idx="22">
                  <c:v>2214.9886958277407</c:v>
                </c:pt>
                <c:pt idx="23">
                  <c:v>1458.5379786450599</c:v>
                </c:pt>
                <c:pt idx="24">
                  <c:v>986.48820117503419</c:v>
                </c:pt>
                <c:pt idx="25">
                  <c:v>683.61402299438544</c:v>
                </c:pt>
                <c:pt idx="26">
                  <c:v>484.3088197235204</c:v>
                </c:pt>
                <c:pt idx="27">
                  <c:v>350.09422977918291</c:v>
                </c:pt>
                <c:pt idx="28">
                  <c:v>257.78228059323811</c:v>
                </c:pt>
                <c:pt idx="29">
                  <c:v>193.04717267766725</c:v>
                </c:pt>
                <c:pt idx="30">
                  <c:v>146.83315974682279</c:v>
                </c:pt>
                <c:pt idx="31">
                  <c:v>113.29354554393122</c:v>
                </c:pt>
                <c:pt idx="32">
                  <c:v>88.578963232797591</c:v>
                </c:pt>
                <c:pt idx="33">
                  <c:v>70.108687693066869</c:v>
                </c:pt>
                <c:pt idx="34">
                  <c:v>56.123135137258203</c:v>
                </c:pt>
                <c:pt idx="35">
                  <c:v>45.403626334340537</c:v>
                </c:pt>
                <c:pt idx="36">
                  <c:v>37.093670513200848</c:v>
                </c:pt>
                <c:pt idx="37">
                  <c:v>30.583037123080448</c:v>
                </c:pt>
                <c:pt idx="38">
                  <c:v>25.431349566083099</c:v>
                </c:pt>
                <c:pt idx="39">
                  <c:v>21.316969809962231</c:v>
                </c:pt>
                <c:pt idx="40">
                  <c:v>18.002319671934391</c:v>
                </c:pt>
                <c:pt idx="41">
                  <c:v>15.310041061789056</c:v>
                </c:pt>
                <c:pt idx="42">
                  <c:v>13.106402543533626</c:v>
                </c:pt>
                <c:pt idx="43">
                  <c:v>11.289613453537175</c:v>
                </c:pt>
                <c:pt idx="44">
                  <c:v>9.7815025129731872</c:v>
                </c:pt>
                <c:pt idx="45">
                  <c:v>8.5215298628524376</c:v>
                </c:pt>
                <c:pt idx="46">
                  <c:v>7.4624352382641757</c:v>
                </c:pt>
                <c:pt idx="47">
                  <c:v>6.567045331127952</c:v>
                </c:pt>
                <c:pt idx="48">
                  <c:v>5.8059105572768903</c:v>
                </c:pt>
                <c:pt idx="49">
                  <c:v>5.1555408479560256</c:v>
                </c:pt>
                <c:pt idx="50">
                  <c:v>4.597077948110206</c:v>
                </c:pt>
                <c:pt idx="51">
                  <c:v>4.1152885050953927</c:v>
                </c:pt>
                <c:pt idx="52">
                  <c:v>3.6977948214983964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'Portfolio and Relaxation Time'!$AF$3:$AF$4</c:f>
              <c:strCache>
                <c:ptCount val="2"/>
                <c:pt idx="0">
                  <c:v>ASA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Time'!$AF$5:$AF$77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6283185307179.585</c:v>
                </c:pt>
                <c:pt idx="13">
                  <c:v>182422076454.56192</c:v>
                </c:pt>
                <c:pt idx="14">
                  <c:v>9408156730.0213127</c:v>
                </c:pt>
                <c:pt idx="15">
                  <c:v>757287780.98643696</c:v>
                </c:pt>
                <c:pt idx="16">
                  <c:v>86665185.879030734</c:v>
                </c:pt>
                <c:pt idx="17">
                  <c:v>13162206.297582965</c:v>
                </c:pt>
                <c:pt idx="18">
                  <c:v>2518378.7424461101</c:v>
                </c:pt>
                <c:pt idx="19">
                  <c:v>583240.00477792346</c:v>
                </c:pt>
                <c:pt idx="20">
                  <c:v>158462.53280670833</c:v>
                </c:pt>
                <c:pt idx="21">
                  <c:v>49270.821823584127</c:v>
                </c:pt>
                <c:pt idx="22">
                  <c:v>17186.511871115683</c:v>
                </c:pt>
                <c:pt idx="23">
                  <c:v>6617.4998427396213</c:v>
                </c:pt>
                <c:pt idx="24">
                  <c:v>2775.499533551716</c:v>
                </c:pt>
                <c:pt idx="25">
                  <c:v>1254.1555227781639</c:v>
                </c:pt>
                <c:pt idx="26">
                  <c:v>604.96813489707324</c:v>
                </c:pt>
                <c:pt idx="27">
                  <c:v>309.117075746176</c:v>
                </c:pt>
                <c:pt idx="28">
                  <c:v>166.21578674562016</c:v>
                </c:pt>
                <c:pt idx="29">
                  <c:v>93.529168178400198</c:v>
                </c:pt>
                <c:pt idx="30">
                  <c:v>54.809751678652852</c:v>
                </c:pt>
                <c:pt idx="31">
                  <c:v>33.311950259487006</c:v>
                </c:pt>
                <c:pt idx="32">
                  <c:v>20.922198058232741</c:v>
                </c:pt>
                <c:pt idx="33">
                  <c:v>13.536712389686338</c:v>
                </c:pt>
                <c:pt idx="34">
                  <c:v>8.9974711424735698</c:v>
                </c:pt>
                <c:pt idx="35">
                  <c:v>6.1288013730748965</c:v>
                </c:pt>
                <c:pt idx="36">
                  <c:v>4.2692117940076431</c:v>
                </c:pt>
                <c:pt idx="37">
                  <c:v>3.0353695873726028</c:v>
                </c:pt>
                <c:pt idx="38">
                  <c:v>2.1990379880342434</c:v>
                </c:pt>
                <c:pt idx="39">
                  <c:v>1.6208970470392556</c:v>
                </c:pt>
                <c:pt idx="40">
                  <c:v>1.2139265063930949</c:v>
                </c:pt>
                <c:pt idx="41">
                  <c:v>0.9226055950679608</c:v>
                </c:pt>
                <c:pt idx="42">
                  <c:v>0.71080634673019094</c:v>
                </c:pt>
                <c:pt idx="43">
                  <c:v>0.55458591126777179</c:v>
                </c:pt>
                <c:pt idx="44">
                  <c:v>0.43780433489342935</c:v>
                </c:pt>
                <c:pt idx="45">
                  <c:v>0.34940750007280685</c:v>
                </c:pt>
                <c:pt idx="46">
                  <c:v>0.28171139687465047</c:v>
                </c:pt>
                <c:pt idx="47">
                  <c:v>0.22929999852776389</c:v>
                </c:pt>
                <c:pt idx="48">
                  <c:v>0.18830584737881317</c:v>
                </c:pt>
                <c:pt idx="49">
                  <c:v>0.15593333070200957</c:v>
                </c:pt>
                <c:pt idx="50">
                  <c:v>0.13013827143881082</c:v>
                </c:pt>
                <c:pt idx="51">
                  <c:v>0.10940968830103046</c:v>
                </c:pt>
                <c:pt idx="52">
                  <c:v>9.2619265162610473E-2</c:v>
                </c:pt>
                <c:pt idx="53">
                  <c:v>7.8916282383728623E-2</c:v>
                </c:pt>
                <c:pt idx="54">
                  <c:v>6.7653451818972116E-2</c:v>
                </c:pt>
                <c:pt idx="55">
                  <c:v>5.8334006250965874E-2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'Portfolio and Relaxation Time'!$AG$3:$AG$4</c:f>
              <c:strCache>
                <c:ptCount val="2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Time'!$AG$5:$AG$77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114059.90171573551</c:v>
                </c:pt>
                <c:pt idx="23">
                  <c:v>46788.286087024979</c:v>
                </c:pt>
                <c:pt idx="24">
                  <c:v>21124.216126281797</c:v>
                </c:pt>
                <c:pt idx="25">
                  <c:v>10343.94301581692</c:v>
                </c:pt>
                <c:pt idx="26">
                  <c:v>5428.9450372541924</c:v>
                </c:pt>
                <c:pt idx="27">
                  <c:v>3024.7005880532174</c:v>
                </c:pt>
                <c:pt idx="28">
                  <c:v>1774.7700080889904</c:v>
                </c:pt>
                <c:pt idx="29">
                  <c:v>1089.5165048895094</c:v>
                </c:pt>
                <c:pt idx="30">
                  <c:v>695.92472898240032</c:v>
                </c:pt>
                <c:pt idx="31">
                  <c:v>460.36952940156488</c:v>
                </c:pt>
                <c:pt idx="32">
                  <c:v>314.15926535897927</c:v>
                </c:pt>
                <c:pt idx="33">
                  <c:v>220.40642627388448</c:v>
                </c:pt>
                <c:pt idx="34">
                  <c:v>158.51383772462182</c:v>
                </c:pt>
                <c:pt idx="35">
                  <c:v>116.57000271514057</c:v>
                </c:pt>
                <c:pt idx="36">
                  <c:v>87.464952087151133</c:v>
                </c:pt>
                <c:pt idx="37">
                  <c:v>66.831323434677046</c:v>
                </c:pt>
                <c:pt idx="38">
                  <c:v>51.915573646088568</c:v>
                </c:pt>
                <c:pt idx="39">
                  <c:v>40.939854984570658</c:v>
                </c:pt>
                <c:pt idx="40">
                  <c:v>32.731018355296406</c:v>
                </c:pt>
                <c:pt idx="41">
                  <c:v>26.499306474434441</c:v>
                </c:pt>
                <c:pt idx="42">
                  <c:v>21.703183271121532</c:v>
                </c:pt>
                <c:pt idx="43">
                  <c:v>17.964954891895907</c:v>
                </c:pt>
                <c:pt idx="44">
                  <c:v>15.017024649505959</c:v>
                </c:pt>
                <c:pt idx="45">
                  <c:v>12.66701468490103</c:v>
                </c:pt>
                <c:pt idx="46">
                  <c:v>10.774735028358545</c:v>
                </c:pt>
                <c:pt idx="47">
                  <c:v>9.2367279393713879</c:v>
                </c:pt>
                <c:pt idx="48">
                  <c:v>7.975738249258133</c:v>
                </c:pt>
                <c:pt idx="49">
                  <c:v>6.9334378128009488</c:v>
                </c:pt>
                <c:pt idx="50">
                  <c:v>6.0653315618814041</c:v>
                </c:pt>
                <c:pt idx="51">
                  <c:v>5.3371465142355898</c:v>
                </c:pt>
                <c:pt idx="52">
                  <c:v>4.7222420199864246</c:v>
                </c:pt>
                <c:pt idx="53">
                  <c:v>4.199731942482245</c:v>
                </c:pt>
                <c:pt idx="54">
                  <c:v>3.7531089067431758</c:v>
                </c:pt>
                <c:pt idx="55">
                  <c:v>3.3692264903307754</c:v>
                </c:pt>
                <c:pt idx="56">
                  <c:v>3.0375392446781326</c:v>
                </c:pt>
                <c:pt idx="57">
                  <c:v>2.74953025321873</c:v>
                </c:pt>
                <c:pt idx="58">
                  <c:v>2.4982763625810289</c:v>
                </c:pt>
                <c:pt idx="59">
                  <c:v>2.2781153707278285</c:v>
                </c:pt>
                <c:pt idx="60">
                  <c:v>2.0843893527985875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'Portfolio and Relaxation Time'!$AH$3:$AH$4</c:f>
              <c:strCache>
                <c:ptCount val="2"/>
                <c:pt idx="0">
                  <c:v>PC-ABS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Time'!$AH$5:$AH$77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6283185307179.585</c:v>
                </c:pt>
                <c:pt idx="16">
                  <c:v>182422076454.56177</c:v>
                </c:pt>
                <c:pt idx="17">
                  <c:v>9408156730.0213032</c:v>
                </c:pt>
                <c:pt idx="18">
                  <c:v>757287780.98643696</c:v>
                </c:pt>
                <c:pt idx="19">
                  <c:v>86665185.879030734</c:v>
                </c:pt>
                <c:pt idx="20">
                  <c:v>13162206.297582965</c:v>
                </c:pt>
                <c:pt idx="21">
                  <c:v>2518378.7424461101</c:v>
                </c:pt>
                <c:pt idx="22">
                  <c:v>583240.00477792346</c:v>
                </c:pt>
                <c:pt idx="23">
                  <c:v>158462.53280670833</c:v>
                </c:pt>
                <c:pt idx="24">
                  <c:v>49270.821823584127</c:v>
                </c:pt>
                <c:pt idx="25">
                  <c:v>17186.511871115683</c:v>
                </c:pt>
                <c:pt idx="26">
                  <c:v>6617.4998427396213</c:v>
                </c:pt>
                <c:pt idx="27">
                  <c:v>2775.499533551716</c:v>
                </c:pt>
                <c:pt idx="28">
                  <c:v>1254.1555227781639</c:v>
                </c:pt>
                <c:pt idx="29">
                  <c:v>604.96813489707324</c:v>
                </c:pt>
                <c:pt idx="30">
                  <c:v>309.117075746176</c:v>
                </c:pt>
                <c:pt idx="31">
                  <c:v>166.21578674562016</c:v>
                </c:pt>
                <c:pt idx="32">
                  <c:v>93.529168178400198</c:v>
                </c:pt>
                <c:pt idx="33">
                  <c:v>54.809751678652852</c:v>
                </c:pt>
                <c:pt idx="34">
                  <c:v>33.311950259487006</c:v>
                </c:pt>
                <c:pt idx="35">
                  <c:v>20.922198058232741</c:v>
                </c:pt>
                <c:pt idx="36">
                  <c:v>13.536712389686338</c:v>
                </c:pt>
                <c:pt idx="37">
                  <c:v>8.9974711424735698</c:v>
                </c:pt>
                <c:pt idx="38">
                  <c:v>6.1288013730748965</c:v>
                </c:pt>
                <c:pt idx="39">
                  <c:v>4.2692117940076431</c:v>
                </c:pt>
                <c:pt idx="40">
                  <c:v>3.0353695873726028</c:v>
                </c:pt>
                <c:pt idx="41">
                  <c:v>2.1990379880342434</c:v>
                </c:pt>
                <c:pt idx="42">
                  <c:v>1.6208970470392556</c:v>
                </c:pt>
                <c:pt idx="43">
                  <c:v>1.2139265063930949</c:v>
                </c:pt>
                <c:pt idx="44">
                  <c:v>0.9226055950679608</c:v>
                </c:pt>
                <c:pt idx="45">
                  <c:v>0.71080634673019094</c:v>
                </c:pt>
                <c:pt idx="46">
                  <c:v>0.55458591126777179</c:v>
                </c:pt>
                <c:pt idx="47">
                  <c:v>0.43780433489342935</c:v>
                </c:pt>
                <c:pt idx="48">
                  <c:v>0.34940750007280685</c:v>
                </c:pt>
                <c:pt idx="49">
                  <c:v>0.28171139687465047</c:v>
                </c:pt>
                <c:pt idx="50">
                  <c:v>0.22929999852776389</c:v>
                </c:pt>
                <c:pt idx="51">
                  <c:v>0.18830584737881317</c:v>
                </c:pt>
                <c:pt idx="52">
                  <c:v>0.15593333070200957</c:v>
                </c:pt>
                <c:pt idx="53">
                  <c:v>0.13013827143881082</c:v>
                </c:pt>
                <c:pt idx="54">
                  <c:v>0.10940968830103046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'Portfolio and Relaxation Time'!$AI$3:$AI$4</c:f>
              <c:strCache>
                <c:ptCount val="2"/>
                <c:pt idx="0">
                  <c:v>PC-Iso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Time'!$AI$5:$AI$77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6283185307179.585</c:v>
                </c:pt>
                <c:pt idx="23">
                  <c:v>182422076454.56177</c:v>
                </c:pt>
                <c:pt idx="24">
                  <c:v>9408156730.0213032</c:v>
                </c:pt>
                <c:pt idx="25">
                  <c:v>757287780.98643696</c:v>
                </c:pt>
                <c:pt idx="26">
                  <c:v>86665185.879030734</c:v>
                </c:pt>
                <c:pt idx="27">
                  <c:v>13162206.297582965</c:v>
                </c:pt>
                <c:pt idx="28">
                  <c:v>2518378.7424461101</c:v>
                </c:pt>
                <c:pt idx="29">
                  <c:v>583240.00477792346</c:v>
                </c:pt>
                <c:pt idx="30">
                  <c:v>158462.53280670833</c:v>
                </c:pt>
                <c:pt idx="31">
                  <c:v>49270.821823584127</c:v>
                </c:pt>
                <c:pt idx="32">
                  <c:v>17186.511871115683</c:v>
                </c:pt>
                <c:pt idx="33">
                  <c:v>6617.4998427396213</c:v>
                </c:pt>
                <c:pt idx="34">
                  <c:v>2775.499533551716</c:v>
                </c:pt>
                <c:pt idx="35">
                  <c:v>1254.1555227781639</c:v>
                </c:pt>
                <c:pt idx="36">
                  <c:v>604.96813489707324</c:v>
                </c:pt>
                <c:pt idx="37">
                  <c:v>309.117075746176</c:v>
                </c:pt>
                <c:pt idx="38">
                  <c:v>166.21578674562016</c:v>
                </c:pt>
                <c:pt idx="39">
                  <c:v>93.529168178400198</c:v>
                </c:pt>
                <c:pt idx="40">
                  <c:v>54.809751678652852</c:v>
                </c:pt>
                <c:pt idx="41">
                  <c:v>33.311950259487006</c:v>
                </c:pt>
                <c:pt idx="42">
                  <c:v>20.922198058232741</c:v>
                </c:pt>
                <c:pt idx="43">
                  <c:v>13.536712389686338</c:v>
                </c:pt>
                <c:pt idx="44">
                  <c:v>8.9974711424735698</c:v>
                </c:pt>
                <c:pt idx="45">
                  <c:v>6.1288013730748965</c:v>
                </c:pt>
                <c:pt idx="46">
                  <c:v>4.2692117940076431</c:v>
                </c:pt>
                <c:pt idx="47">
                  <c:v>3.0353695873726028</c:v>
                </c:pt>
                <c:pt idx="48">
                  <c:v>2.1990379880342434</c:v>
                </c:pt>
                <c:pt idx="49">
                  <c:v>1.6208970470392556</c:v>
                </c:pt>
                <c:pt idx="50">
                  <c:v>1.2139265063930949</c:v>
                </c:pt>
                <c:pt idx="51">
                  <c:v>0.9226055950679608</c:v>
                </c:pt>
                <c:pt idx="52">
                  <c:v>0.71080634673019094</c:v>
                </c:pt>
                <c:pt idx="53">
                  <c:v>0.55458591126777179</c:v>
                </c:pt>
                <c:pt idx="54">
                  <c:v>0.43780433489342935</c:v>
                </c:pt>
                <c:pt idx="55">
                  <c:v>0.34940750007280685</c:v>
                </c:pt>
                <c:pt idx="56">
                  <c:v>0.28171139687465047</c:v>
                </c:pt>
                <c:pt idx="57">
                  <c:v>0.22929999852776389</c:v>
                </c:pt>
                <c:pt idx="58">
                  <c:v>0.18830584737881317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'Portfolio and Relaxation Time'!$AJ$3:$AJ$4</c:f>
              <c:strCache>
                <c:ptCount val="2"/>
                <c:pt idx="0">
                  <c:v>PES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Time'!$AJ$5:$AJ$77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3282337.5806737696</c:v>
                </c:pt>
                <c:pt idx="36">
                  <c:v>397543.28906056134</c:v>
                </c:pt>
                <c:pt idx="37">
                  <c:v>73105.55176896273</c:v>
                </c:pt>
                <c:pt idx="38">
                  <c:v>18235.079596757059</c:v>
                </c:pt>
                <c:pt idx="39">
                  <c:v>5720.831243070641</c:v>
                </c:pt>
                <c:pt idx="40">
                  <c:v>2141.9747746239318</c:v>
                </c:pt>
                <c:pt idx="41">
                  <c:v>921.81478273415416</c:v>
                </c:pt>
                <c:pt idx="42">
                  <c:v>443.54768369384914</c:v>
                </c:pt>
                <c:pt idx="43">
                  <c:v>233.71076651679849</c:v>
                </c:pt>
                <c:pt idx="44">
                  <c:v>132.72212261546053</c:v>
                </c:pt>
                <c:pt idx="45">
                  <c:v>80.231702363331578</c:v>
                </c:pt>
                <c:pt idx="46">
                  <c:v>51.12419569930131</c:v>
                </c:pt>
                <c:pt idx="47">
                  <c:v>34.069978929618351</c:v>
                </c:pt>
                <c:pt idx="48">
                  <c:v>23.594779694345313</c:v>
                </c:pt>
                <c:pt idx="49">
                  <c:v>16.892460382340403</c:v>
                </c:pt>
                <c:pt idx="50">
                  <c:v>12.448849538666449</c:v>
                </c:pt>
                <c:pt idx="51">
                  <c:v>9.4094036621376027</c:v>
                </c:pt>
                <c:pt idx="52">
                  <c:v>7.2723998224836262</c:v>
                </c:pt>
                <c:pt idx="53">
                  <c:v>5.732758210080493</c:v>
                </c:pt>
                <c:pt idx="54">
                  <c:v>4.5990840696855955</c:v>
                </c:pt>
                <c:pt idx="55">
                  <c:v>3.7478956195225073</c:v>
                </c:pt>
                <c:pt idx="56">
                  <c:v>3.0974933574054222</c:v>
                </c:pt>
                <c:pt idx="57">
                  <c:v>2.5925765791801281</c:v>
                </c:pt>
                <c:pt idx="58">
                  <c:v>2.1949311538894039</c:v>
                </c:pt>
                <c:pt idx="59">
                  <c:v>1.8776478658570712</c:v>
                </c:pt>
                <c:pt idx="60">
                  <c:v>1.6214488038212691</c:v>
                </c:pt>
                <c:pt idx="61">
                  <c:v>1.4123032157345137</c:v>
                </c:pt>
                <c:pt idx="62">
                  <c:v>1.2398498035501426</c:v>
                </c:pt>
                <c:pt idx="63">
                  <c:v>1.0963337777019806</c:v>
                </c:pt>
                <c:pt idx="64">
                  <c:v>0.97587874495671034</c:v>
                </c:pt>
                <c:pt idx="65">
                  <c:v>0.87398023136946867</c:v>
                </c:pt>
                <c:pt idx="66">
                  <c:v>0.78714830963240778</c:v>
                </c:pt>
                <c:pt idx="67">
                  <c:v>0.71265206100988265</c:v>
                </c:pt>
                <c:pt idx="68">
                  <c:v>0.64833457338951661</c:v>
                </c:pt>
                <c:pt idx="69">
                  <c:v>0.59247744320898577</c:v>
                </c:pt>
                <c:pt idx="70">
                  <c:v>0.5437004508360942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'Portfolio and Relaxation Time'!$AK$3:$AK$4</c:f>
              <c:strCache>
                <c:ptCount val="2"/>
                <c:pt idx="0">
                  <c:v>PPSF/PPSU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Time'!$AK$5:$AK$77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6283185307179.585</c:v>
                </c:pt>
                <c:pt idx="37">
                  <c:v>182422076454.56177</c:v>
                </c:pt>
                <c:pt idx="38">
                  <c:v>9408156730.0213032</c:v>
                </c:pt>
                <c:pt idx="39">
                  <c:v>757287780.98643696</c:v>
                </c:pt>
                <c:pt idx="40">
                  <c:v>86665185.879030734</c:v>
                </c:pt>
                <c:pt idx="41">
                  <c:v>13162206.297582965</c:v>
                </c:pt>
                <c:pt idx="42">
                  <c:v>2518378.7424461101</c:v>
                </c:pt>
                <c:pt idx="43">
                  <c:v>583240.00477792346</c:v>
                </c:pt>
                <c:pt idx="44">
                  <c:v>158462.53280670833</c:v>
                </c:pt>
                <c:pt idx="45">
                  <c:v>49270.821823584127</c:v>
                </c:pt>
                <c:pt idx="46">
                  <c:v>17186.511871115683</c:v>
                </c:pt>
                <c:pt idx="47">
                  <c:v>6617.4998427396213</c:v>
                </c:pt>
                <c:pt idx="48">
                  <c:v>2775.499533551716</c:v>
                </c:pt>
                <c:pt idx="49">
                  <c:v>1254.1555227781639</c:v>
                </c:pt>
                <c:pt idx="50">
                  <c:v>604.96813489707324</c:v>
                </c:pt>
                <c:pt idx="51">
                  <c:v>309.117075746176</c:v>
                </c:pt>
                <c:pt idx="52">
                  <c:v>166.21578674562016</c:v>
                </c:pt>
                <c:pt idx="53">
                  <c:v>93.529168178400198</c:v>
                </c:pt>
                <c:pt idx="54">
                  <c:v>54.809751678652852</c:v>
                </c:pt>
                <c:pt idx="55">
                  <c:v>33.311950259487006</c:v>
                </c:pt>
                <c:pt idx="56">
                  <c:v>20.922198058232741</c:v>
                </c:pt>
                <c:pt idx="57">
                  <c:v>13.536712389686338</c:v>
                </c:pt>
                <c:pt idx="58">
                  <c:v>8.9974711424735698</c:v>
                </c:pt>
                <c:pt idx="59">
                  <c:v>6.1288013730748965</c:v>
                </c:pt>
                <c:pt idx="60">
                  <c:v>4.2692117940076431</c:v>
                </c:pt>
                <c:pt idx="61">
                  <c:v>3.0353695873726028</c:v>
                </c:pt>
                <c:pt idx="62">
                  <c:v>2.1990379880342434</c:v>
                </c:pt>
                <c:pt idx="63">
                  <c:v>1.6208970470392556</c:v>
                </c:pt>
                <c:pt idx="64">
                  <c:v>1.2139265063930949</c:v>
                </c:pt>
                <c:pt idx="65">
                  <c:v>0.9226055950679608</c:v>
                </c:pt>
                <c:pt idx="66">
                  <c:v>0.71080634673019094</c:v>
                </c:pt>
                <c:pt idx="67">
                  <c:v>0.55458591126777179</c:v>
                </c:pt>
                <c:pt idx="68">
                  <c:v>0.43780433489342935</c:v>
                </c:pt>
                <c:pt idx="69">
                  <c:v>0.34940750007280685</c:v>
                </c:pt>
                <c:pt idx="70">
                  <c:v>0.28171139687465047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'Portfolio and Relaxation Time'!$AL$3:$AL$4</c:f>
              <c:strCache>
                <c:ptCount val="2"/>
                <c:pt idx="0">
                  <c:v>ST-130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Time'!$AL$5:$AL$77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6283185307179.585</c:v>
                </c:pt>
                <c:pt idx="17">
                  <c:v>182422076454.56177</c:v>
                </c:pt>
                <c:pt idx="18">
                  <c:v>9408156730.0213032</c:v>
                </c:pt>
                <c:pt idx="19">
                  <c:v>757287780.98643696</c:v>
                </c:pt>
                <c:pt idx="20">
                  <c:v>86665185.879030734</c:v>
                </c:pt>
                <c:pt idx="21">
                  <c:v>13162206.297582965</c:v>
                </c:pt>
                <c:pt idx="22">
                  <c:v>2518378.7424461101</c:v>
                </c:pt>
                <c:pt idx="23">
                  <c:v>583240.00477792346</c:v>
                </c:pt>
                <c:pt idx="24">
                  <c:v>158462.53280670833</c:v>
                </c:pt>
                <c:pt idx="25">
                  <c:v>49270.821823584127</c:v>
                </c:pt>
                <c:pt idx="26">
                  <c:v>17186.511871115683</c:v>
                </c:pt>
                <c:pt idx="27">
                  <c:v>6617.4998427396213</c:v>
                </c:pt>
                <c:pt idx="28">
                  <c:v>2775.499533551716</c:v>
                </c:pt>
                <c:pt idx="29">
                  <c:v>1254.1555227781639</c:v>
                </c:pt>
                <c:pt idx="30">
                  <c:v>604.96813489707324</c:v>
                </c:pt>
                <c:pt idx="31">
                  <c:v>309.117075746176</c:v>
                </c:pt>
                <c:pt idx="32">
                  <c:v>166.21578674562016</c:v>
                </c:pt>
                <c:pt idx="33">
                  <c:v>93.529168178400198</c:v>
                </c:pt>
                <c:pt idx="34">
                  <c:v>54.809751678652852</c:v>
                </c:pt>
                <c:pt idx="35">
                  <c:v>33.311950259487006</c:v>
                </c:pt>
                <c:pt idx="36">
                  <c:v>20.922198058232741</c:v>
                </c:pt>
                <c:pt idx="37">
                  <c:v>13.536712389686338</c:v>
                </c:pt>
                <c:pt idx="38">
                  <c:v>8.9974711424735698</c:v>
                </c:pt>
                <c:pt idx="39">
                  <c:v>6.1288013730748965</c:v>
                </c:pt>
                <c:pt idx="40">
                  <c:v>4.2692117940076431</c:v>
                </c:pt>
                <c:pt idx="41">
                  <c:v>3.0353695873726028</c:v>
                </c:pt>
                <c:pt idx="42">
                  <c:v>2.1990379880342434</c:v>
                </c:pt>
                <c:pt idx="43">
                  <c:v>1.6208970470392556</c:v>
                </c:pt>
                <c:pt idx="44">
                  <c:v>1.2139265063930949</c:v>
                </c:pt>
                <c:pt idx="45">
                  <c:v>0.9226055950679608</c:v>
                </c:pt>
                <c:pt idx="46">
                  <c:v>0.71080634673019094</c:v>
                </c:pt>
                <c:pt idx="47">
                  <c:v>0.55458591126777179</c:v>
                </c:pt>
                <c:pt idx="48">
                  <c:v>0.43780433489342935</c:v>
                </c:pt>
                <c:pt idx="49">
                  <c:v>0.34940750007280685</c:v>
                </c:pt>
                <c:pt idx="50">
                  <c:v>0.28171139687465047</c:v>
                </c:pt>
                <c:pt idx="51">
                  <c:v>0.22929999852776389</c:v>
                </c:pt>
                <c:pt idx="52">
                  <c:v>0.18830584737881317</c:v>
                </c:pt>
                <c:pt idx="53">
                  <c:v>0.15593333070200957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'Portfolio and Relaxation Time'!$AM$3:$AM$4</c:f>
              <c:strCache>
                <c:ptCount val="2"/>
                <c:pt idx="0">
                  <c:v>Ultem1010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Time'!$AM$5:$AM$77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39815036946.489952</c:v>
                </c:pt>
                <c:pt idx="34">
                  <c:v>650959493.59733379</c:v>
                </c:pt>
                <c:pt idx="35">
                  <c:v>30852057.632494576</c:v>
                </c:pt>
                <c:pt idx="36">
                  <c:v>2940343.0218019411</c:v>
                </c:pt>
                <c:pt idx="37">
                  <c:v>454312.67193231988</c:v>
                </c:pt>
                <c:pt idx="38">
                  <c:v>99422.505472504403</c:v>
                </c:pt>
                <c:pt idx="39">
                  <c:v>28191.902517422288</c:v>
                </c:pt>
                <c:pt idx="40">
                  <c:v>9744.4964896932561</c:v>
                </c:pt>
                <c:pt idx="41">
                  <c:v>3931.8759633444633</c:v>
                </c:pt>
                <c:pt idx="42">
                  <c:v>1794.5606881758044</c:v>
                </c:pt>
                <c:pt idx="43">
                  <c:v>904.95622667225905</c:v>
                </c:pt>
                <c:pt idx="44">
                  <c:v>495.2695129603797</c:v>
                </c:pt>
                <c:pt idx="45">
                  <c:v>290.12550061461673</c:v>
                </c:pt>
                <c:pt idx="46">
                  <c:v>179.94119684663724</c:v>
                </c:pt>
                <c:pt idx="47">
                  <c:v>117.13986894202507</c:v>
                </c:pt>
                <c:pt idx="48">
                  <c:v>79.481299197520656</c:v>
                </c:pt>
                <c:pt idx="49">
                  <c:v>55.889233282545696</c:v>
                </c:pt>
                <c:pt idx="50">
                  <c:v>40.536679401158615</c:v>
                </c:pt>
                <c:pt idx="51">
                  <c:v>30.208125068082936</c:v>
                </c:pt>
                <c:pt idx="52">
                  <c:v>23.053075991530438</c:v>
                </c:pt>
                <c:pt idx="53">
                  <c:v>17.966319978426036</c:v>
                </c:pt>
                <c:pt idx="54">
                  <c:v>14.265610757619534</c:v>
                </c:pt>
                <c:pt idx="55">
                  <c:v>11.517180858520611</c:v>
                </c:pt>
                <c:pt idx="56">
                  <c:v>9.4378307953063878</c:v>
                </c:pt>
                <c:pt idx="57">
                  <c:v>7.8381843914765827</c:v>
                </c:pt>
                <c:pt idx="58">
                  <c:v>6.5888275998902985</c:v>
                </c:pt>
                <c:pt idx="59">
                  <c:v>5.5995596395093648</c:v>
                </c:pt>
                <c:pt idx="60">
                  <c:v>4.8063678514912302</c:v>
                </c:pt>
                <c:pt idx="61">
                  <c:v>4.1630683594942779</c:v>
                </c:pt>
                <c:pt idx="62">
                  <c:v>3.6358312069518082</c:v>
                </c:pt>
                <c:pt idx="63">
                  <c:v>3.1995270457873595</c:v>
                </c:pt>
                <c:pt idx="64">
                  <c:v>2.8352469198940242</c:v>
                </c:pt>
                <c:pt idx="65">
                  <c:v>2.5285913615021727</c:v>
                </c:pt>
                <c:pt idx="66">
                  <c:v>2.2684725603781688</c:v>
                </c:pt>
                <c:pt idx="67">
                  <c:v>2.0462641067842267</c:v>
                </c:pt>
                <c:pt idx="68">
                  <c:v>1.8551896493895763</c:v>
                </c:pt>
                <c:pt idx="69">
                  <c:v>1.6898780280718866</c:v>
                </c:pt>
                <c:pt idx="70">
                  <c:v>1.5460358918195125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'Portfolio and Relaxation Time'!$AN$3:$AN$4</c:f>
              <c:strCache>
                <c:ptCount val="2"/>
                <c:pt idx="0">
                  <c:v>Ultem9085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Time'!$AN$5:$AN$77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184153.62784643655</c:v>
                </c:pt>
                <c:pt idx="28">
                  <c:v>90759.311731318259</c:v>
                </c:pt>
                <c:pt idx="29">
                  <c:v>46799.878400585549</c:v>
                </c:pt>
                <c:pt idx="30">
                  <c:v>25142.925117937739</c:v>
                </c:pt>
                <c:pt idx="31">
                  <c:v>14021.635157933397</c:v>
                </c:pt>
                <c:pt idx="32">
                  <c:v>8090.4908337799634</c:v>
                </c:pt>
                <c:pt idx="33">
                  <c:v>4816.0032594933264</c:v>
                </c:pt>
                <c:pt idx="34">
                  <c:v>2949.9546953778586</c:v>
                </c:pt>
                <c:pt idx="35">
                  <c:v>1855.0755910564917</c:v>
                </c:pt>
                <c:pt idx="36">
                  <c:v>1195.1734862533565</c:v>
                </c:pt>
                <c:pt idx="37">
                  <c:v>787.44427558291045</c:v>
                </c:pt>
                <c:pt idx="38">
                  <c:v>529.6689278748953</c:v>
                </c:pt>
                <c:pt idx="39">
                  <c:v>363.18785087413704</c:v>
                </c:pt>
                <c:pt idx="40">
                  <c:v>253.51780613216536</c:v>
                </c:pt>
                <c:pt idx="41">
                  <c:v>179.92803598224882</c:v>
                </c:pt>
                <c:pt idx="42">
                  <c:v>129.69218728032246</c:v>
                </c:pt>
                <c:pt idx="43">
                  <c:v>94.843579857935651</c:v>
                </c:pt>
                <c:pt idx="44">
                  <c:v>70.303063066908777</c:v>
                </c:pt>
                <c:pt idx="45">
                  <c:v>52.776453799808891</c:v>
                </c:pt>
                <c:pt idx="46">
                  <c:v>40.092591953811962</c:v>
                </c:pt>
                <c:pt idx="47">
                  <c:v>30.798678635430409</c:v>
                </c:pt>
                <c:pt idx="48">
                  <c:v>23.90865137935177</c:v>
                </c:pt>
                <c:pt idx="49">
                  <c:v>18.744190110674246</c:v>
                </c:pt>
                <c:pt idx="50">
                  <c:v>14.832721082633277</c:v>
                </c:pt>
                <c:pt idx="51">
                  <c:v>11.841042562807463</c:v>
                </c:pt>
                <c:pt idx="52">
                  <c:v>9.5315427104924719</c:v>
                </c:pt>
                <c:pt idx="53">
                  <c:v>7.7329469860179234</c:v>
                </c:pt>
                <c:pt idx="54">
                  <c:v>6.320534086024348</c:v>
                </c:pt>
                <c:pt idx="55">
                  <c:v>5.2026001545678824</c:v>
                </c:pt>
                <c:pt idx="56">
                  <c:v>4.3110956727467649</c:v>
                </c:pt>
                <c:pt idx="57">
                  <c:v>3.5950806981254328</c:v>
                </c:pt>
                <c:pt idx="58">
                  <c:v>3.0161043709988982</c:v>
                </c:pt>
                <c:pt idx="59">
                  <c:v>2.5449118358391094</c:v>
                </c:pt>
                <c:pt idx="60">
                  <c:v>2.1590758910699934</c:v>
                </c:pt>
                <c:pt idx="61">
                  <c:v>1.8412789111590715</c:v>
                </c:pt>
                <c:pt idx="62">
                  <c:v>1.5780561605194789</c:v>
                </c:pt>
                <c:pt idx="63">
                  <c:v>1.3588693011454236</c:v>
                </c:pt>
                <c:pt idx="64">
                  <c:v>1.1754181503461301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'Portfolio and Relaxation Time'!$AO$3:$AO$4</c:f>
              <c:strCache>
                <c:ptCount val="2"/>
                <c:pt idx="0">
                  <c:v>PPS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Time'!$AO$5:$AO$77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492.18742263334491</c:v>
                </c:pt>
                <c:pt idx="23">
                  <c:v>416.76015394820251</c:v>
                </c:pt>
                <c:pt idx="24">
                  <c:v>354.15096318858645</c:v>
                </c:pt>
                <c:pt idx="25">
                  <c:v>302.04260807824045</c:v>
                </c:pt>
                <c:pt idx="26">
                  <c:v>258.50760467727611</c:v>
                </c:pt>
                <c:pt idx="27">
                  <c:v>222.0004338113622</c:v>
                </c:pt>
                <c:pt idx="28">
                  <c:v>191.27663685769767</c:v>
                </c:pt>
                <c:pt idx="29">
                  <c:v>165.33008679734809</c:v>
                </c:pt>
                <c:pt idx="30">
                  <c:v>143.34413046697762</c:v>
                </c:pt>
                <c:pt idx="31">
                  <c:v>124.65336694957652</c:v>
                </c:pt>
                <c:pt idx="32">
                  <c:v>108.71361874241224</c:v>
                </c:pt>
                <c:pt idx="33">
                  <c:v>95.078241596386206</c:v>
                </c:pt>
                <c:pt idx="34">
                  <c:v>83.379359629042085</c:v>
                </c:pt>
                <c:pt idx="35">
                  <c:v>73.312943476435109</c:v>
                </c:pt>
                <c:pt idx="36">
                  <c:v>64.626899237206857</c:v>
                </c:pt>
                <c:pt idx="37">
                  <c:v>57.111525514563304</c:v>
                </c:pt>
                <c:pt idx="38">
                  <c:v>50.591840212463204</c:v>
                </c:pt>
                <c:pt idx="39">
                  <c:v>44.921389134175939</c:v>
                </c:pt>
                <c:pt idx="40">
                  <c:v>39.977233200118377</c:v>
                </c:pt>
                <c:pt idx="41">
                  <c:v>35.655876455240829</c:v>
                </c:pt>
                <c:pt idx="42">
                  <c:v>31.869947617343897</c:v>
                </c:pt>
                <c:pt idx="43">
                  <c:v>28.545487214177285</c:v>
                </c:pt>
                <c:pt idx="44">
                  <c:v>25.61972299947578</c:v>
                </c:pt>
                <c:pt idx="45">
                  <c:v>23.039240318226916</c:v>
                </c:pt>
                <c:pt idx="46">
                  <c:v>20.758472923838738</c:v>
                </c:pt>
                <c:pt idx="47">
                  <c:v>18.738454590228944</c:v>
                </c:pt>
                <c:pt idx="48">
                  <c:v>16.945783595484087</c:v>
                </c:pt>
                <c:pt idx="49">
                  <c:v>15.351761461272025</c:v>
                </c:pt>
                <c:pt idx="50">
                  <c:v>13.931674738757396</c:v>
                </c:pt>
                <c:pt idx="51">
                  <c:v>12.664194543934338</c:v>
                </c:pt>
                <c:pt idx="52">
                  <c:v>11.530873278893212</c:v>
                </c:pt>
                <c:pt idx="53">
                  <c:v>10.515721776746199</c:v>
                </c:pt>
                <c:pt idx="54">
                  <c:v>9.6048531692445156</c:v>
                </c:pt>
                <c:pt idx="55">
                  <c:v>8.7861822485195802</c:v>
                </c:pt>
                <c:pt idx="56">
                  <c:v>8.0491710966796752</c:v>
                </c:pt>
                <c:pt idx="57">
                  <c:v>7.3846133829583076</c:v>
                </c:pt>
                <c:pt idx="58">
                  <c:v>6.7844510519613248</c:v>
                </c:pt>
                <c:pt idx="59">
                  <c:v>6.2416182072141222</c:v>
                </c:pt>
                <c:pt idx="60">
                  <c:v>5.7499078785752848</c:v>
                </c:pt>
                <c:pt idx="61">
                  <c:v>5.3038580875994006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'Portfolio and Relaxation Time'!$AP$3:$AP$4</c:f>
              <c:strCache>
                <c:ptCount val="2"/>
                <c:pt idx="0">
                  <c:v>PEKK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Time'!$AP$5:$AP$77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968.40277702239848</c:v>
                </c:pt>
                <c:pt idx="23">
                  <c:v>799.27116289022763</c:v>
                </c:pt>
                <c:pt idx="24">
                  <c:v>662.5419527593026</c:v>
                </c:pt>
                <c:pt idx="25">
                  <c:v>551.50668469223172</c:v>
                </c:pt>
                <c:pt idx="26">
                  <c:v>460.94186262316009</c:v>
                </c:pt>
                <c:pt idx="27">
                  <c:v>386.76034732932192</c:v>
                </c:pt>
                <c:pt idx="28">
                  <c:v>325.74898934181061</c:v>
                </c:pt>
                <c:pt idx="29">
                  <c:v>275.37013660167474</c:v>
                </c:pt>
                <c:pt idx="30">
                  <c:v>233.61070529402352</c:v>
                </c:pt>
                <c:pt idx="31">
                  <c:v>198.86685264072852</c:v>
                </c:pt>
                <c:pt idx="32">
                  <c:v>169.85543344725954</c:v>
                </c:pt>
                <c:pt idx="33">
                  <c:v>145.54570545681801</c:v>
                </c:pt>
                <c:pt idx="34">
                  <c:v>125.10641612207355</c:v>
                </c:pt>
                <c:pt idx="35">
                  <c:v>107.86462762064248</c:v>
                </c:pt>
                <c:pt idx="36">
                  <c:v>93.273540222490453</c:v>
                </c:pt>
                <c:pt idx="37">
                  <c:v>80.88724387252536</c:v>
                </c:pt>
                <c:pt idx="38">
                  <c:v>70.340826825153485</c:v>
                </c:pt>
                <c:pt idx="39">
                  <c:v>61.334643633861369</c:v>
                </c:pt>
                <c:pt idx="40">
                  <c:v>53.621825590259498</c:v>
                </c:pt>
                <c:pt idx="41">
                  <c:v>46.998328749227326</c:v>
                </c:pt>
                <c:pt idx="42">
                  <c:v>41.29497548824488</c:v>
                </c:pt>
                <c:pt idx="43">
                  <c:v>36.371068016057343</c:v>
                </c:pt>
                <c:pt idx="44">
                  <c:v>32.109245890409483</c:v>
                </c:pt>
                <c:pt idx="45">
                  <c:v>28.411331493567182</c:v>
                </c:pt>
                <c:pt idx="46">
                  <c:v>25.194962814968967</c:v>
                </c:pt>
                <c:pt idx="47">
                  <c:v>22.390855745017767</c:v>
                </c:pt>
                <c:pt idx="48">
                  <c:v>19.940571355500275</c:v>
                </c:pt>
                <c:pt idx="49">
                  <c:v>17.794689565871437</c:v>
                </c:pt>
                <c:pt idx="50">
                  <c:v>15.911310863881125</c:v>
                </c:pt>
                <c:pt idx="51">
                  <c:v>14.254823651131259</c:v>
                </c:pt>
                <c:pt idx="52">
                  <c:v>12.794887301565124</c:v>
                </c:pt>
                <c:pt idx="53">
                  <c:v>11.505590906029914</c:v>
                </c:pt>
                <c:pt idx="54">
                  <c:v>10.364755507224679</c:v>
                </c:pt>
                <c:pt idx="55">
                  <c:v>9.3533538525543385</c:v>
                </c:pt>
                <c:pt idx="56">
                  <c:v>8.4550266527906768</c:v>
                </c:pt>
                <c:pt idx="57">
                  <c:v>7.6556782999496926</c:v>
                </c:pt>
                <c:pt idx="58">
                  <c:v>6.9431381771357943</c:v>
                </c:pt>
                <c:pt idx="59">
                  <c:v>6.3068762493430324</c:v>
                </c:pt>
                <c:pt idx="60">
                  <c:v>5.7377636851456</c:v>
                </c:pt>
                <c:pt idx="61">
                  <c:v>5.2278709253152504</c:v>
                </c:pt>
                <c:pt idx="62">
                  <c:v>4.7702969648806475</c:v>
                </c:pt>
                <c:pt idx="63">
                  <c:v>4.3590247126188428</c:v>
                </c:pt>
                <c:pt idx="64">
                  <c:v>3.9887981861005719</c:v>
                </c:pt>
                <c:pt idx="65">
                  <c:v>3.6550180306813438</c:v>
                </c:pt>
                <c:pt idx="66">
                  <c:v>3.3536524487174457</c:v>
                </c:pt>
                <c:pt idx="67">
                  <c:v>3.0811611159523635</c:v>
                </c:pt>
                <c:pt idx="68">
                  <c:v>2.8344300656303236</c:v>
                </c:pt>
                <c:pt idx="69">
                  <c:v>2.6107158536525903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'Portfolio and Relaxation Time'!$AQ$3:$AQ$4</c:f>
              <c:strCache>
                <c:ptCount val="2"/>
                <c:pt idx="0">
                  <c:v>PA12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'Portfolio and Relaxation Time'!$AD$5:$AD$77</c:f>
              <c:numCache>
                <c:formatCode>0</c:formatCode>
                <c:ptCount val="7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</c:numCache>
            </c:numRef>
          </c:xVal>
          <c:yVal>
            <c:numRef>
              <c:f>'Portfolio and Relaxation Time'!$AQ$5:$AQ$77</c:f>
              <c:numCache>
                <c:formatCode>0.00E+00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42608.986032208682</c:v>
                </c:pt>
                <c:pt idx="3">
                  <c:v>27025.491074406229</c:v>
                </c:pt>
                <c:pt idx="4">
                  <c:v>17370.332122013049</c:v>
                </c:pt>
                <c:pt idx="5">
                  <c:v>11307.237723861077</c:v>
                </c:pt>
                <c:pt idx="6">
                  <c:v>7450.4858635006676</c:v>
                </c:pt>
                <c:pt idx="7">
                  <c:v>4966.737598171977</c:v>
                </c:pt>
                <c:pt idx="8">
                  <c:v>3348.169541689344</c:v>
                </c:pt>
                <c:pt idx="9">
                  <c:v>2281.3697427020643</c:v>
                </c:pt>
                <c:pt idx="10">
                  <c:v>1570.5397075874935</c:v>
                </c:pt>
                <c:pt idx="11">
                  <c:v>1091.9180871749072</c:v>
                </c:pt>
                <c:pt idx="12">
                  <c:v>766.39246565267445</c:v>
                </c:pt>
                <c:pt idx="13">
                  <c:v>542.84170140419667</c:v>
                </c:pt>
                <c:pt idx="14">
                  <c:v>387.88668428419163</c:v>
                </c:pt>
                <c:pt idx="15">
                  <c:v>279.51344525974918</c:v>
                </c:pt>
                <c:pt idx="16">
                  <c:v>203.06276384499827</c:v>
                </c:pt>
                <c:pt idx="17">
                  <c:v>148.6818366319587</c:v>
                </c:pt>
                <c:pt idx="18">
                  <c:v>109.68876149637394</c:v>
                </c:pt>
                <c:pt idx="19">
                  <c:v>81.512722958014365</c:v>
                </c:pt>
                <c:pt idx="20">
                  <c:v>61.000829203231476</c:v>
                </c:pt>
                <c:pt idx="21">
                  <c:v>45.960674411050597</c:v>
                </c:pt>
                <c:pt idx="22">
                  <c:v>34.855838962343604</c:v>
                </c:pt>
                <c:pt idx="23">
                  <c:v>26.601492650057217</c:v>
                </c:pt>
                <c:pt idx="24">
                  <c:v>20.426078676913075</c:v>
                </c:pt>
                <c:pt idx="25">
                  <c:v>15.776979970116644</c:v>
                </c:pt>
                <c:pt idx="26">
                  <c:v>12.25569350487943</c:v>
                </c:pt>
                <c:pt idx="27">
                  <c:v>9.5729549474725211</c:v>
                </c:pt>
                <c:pt idx="28">
                  <c:v>7.5174527533722868</c:v>
                </c:pt>
                <c:pt idx="29">
                  <c:v>5.9338661120490315</c:v>
                </c:pt>
                <c:pt idx="30">
                  <c:v>4.7073450601527362</c:v>
                </c:pt>
                <c:pt idx="31">
                  <c:v>3.7524720592808238</c:v>
                </c:pt>
                <c:pt idx="32">
                  <c:v>3.0053616952469779</c:v>
                </c:pt>
                <c:pt idx="33">
                  <c:v>2.4179719237130675</c:v>
                </c:pt>
                <c:pt idx="34">
                  <c:v>1.9539835717853884</c:v>
                </c:pt>
                <c:pt idx="35">
                  <c:v>1.5857986432042899</c:v>
                </c:pt>
                <c:pt idx="36">
                  <c:v>1.2923414677744236</c:v>
                </c:pt>
                <c:pt idx="37">
                  <c:v>1.057439248524471</c:v>
                </c:pt>
                <c:pt idx="38">
                  <c:v>0.86862306497919939</c:v>
                </c:pt>
                <c:pt idx="39">
                  <c:v>0.71623563448193739</c:v>
                </c:pt>
                <c:pt idx="40">
                  <c:v>0.59276405059556769</c:v>
                </c:pt>
                <c:pt idx="41">
                  <c:v>0.49233836009675547</c:v>
                </c:pt>
                <c:pt idx="42">
                  <c:v>0.41035299086061922</c:v>
                </c:pt>
                <c:pt idx="43">
                  <c:v>0.34317962452907885</c:v>
                </c:pt>
                <c:pt idx="44">
                  <c:v>0.28794845595818214</c:v>
                </c:pt>
                <c:pt idx="45">
                  <c:v>0.24238082917729192</c:v>
                </c:pt>
                <c:pt idx="46">
                  <c:v>0.20466064237700851</c:v>
                </c:pt>
                <c:pt idx="47">
                  <c:v>0.17333513504124531</c:v>
                </c:pt>
                <c:pt idx="48">
                  <c:v>0.14723803717346368</c:v>
                </c:pt>
                <c:pt idx="49">
                  <c:v>0.12542980787973648</c:v>
                </c:pt>
                <c:pt idx="50">
                  <c:v>0.10715098624514902</c:v>
                </c:pt>
                <c:pt idx="51">
                  <c:v>9.1785642370034462E-2</c:v>
                </c:pt>
                <c:pt idx="52">
                  <c:v>7.8832638080309256E-2</c:v>
                </c:pt>
                <c:pt idx="53">
                  <c:v>6.7882948752027494E-2</c:v>
                </c:pt>
                <c:pt idx="54">
                  <c:v>5.8601706288970531E-2</c:v>
                </c:pt>
                <c:pt idx="55">
                  <c:v>5.0713932574512496E-2</c:v>
                </c:pt>
                <c:pt idx="56">
                  <c:v>4.3993167722740499E-2</c:v>
                </c:pt>
                <c:pt idx="57">
                  <c:v>3.8252376686370999E-2</c:v>
                </c:pt>
                <c:pt idx="58">
                  <c:v>3.3336654975905787E-2</c:v>
                </c:pt>
                <c:pt idx="59">
                  <c:v>2.9117359639635677E-2</c:v>
                </c:pt>
                <c:pt idx="60">
                  <c:v>2.5487372901805139E-2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69712"/>
        <c:axId val="722770272"/>
      </c:scatterChart>
      <c:valAx>
        <c:axId val="722769712"/>
        <c:scaling>
          <c:orientation val="minMax"/>
          <c:max val="4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+mn-lt"/>
                  </a:rPr>
                  <a:t>Temperatrure [</a:t>
                </a:r>
                <a:r>
                  <a:rPr lang="en-US" sz="1000">
                    <a:latin typeface="Calibri" panose="020F0502020204030204" pitchFamily="34" charset="0"/>
                  </a:rPr>
                  <a:t>°</a:t>
                </a:r>
                <a:r>
                  <a:rPr lang="en-US" sz="1000">
                    <a:latin typeface="+mn-lt"/>
                  </a:rPr>
                  <a:t>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0272"/>
        <c:crossesAt val="1.0000000000000002E-3"/>
        <c:crossBetween val="midCat"/>
      </c:valAx>
      <c:valAx>
        <c:axId val="722770272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Relaxatoin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Out-of-Oven Print</a:t>
            </a:r>
            <a:r>
              <a:rPr lang="en-US" baseline="0"/>
              <a:t> </a:t>
            </a:r>
            <a:r>
              <a:rPr lang="en-US"/>
              <a:t>Feasability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'Estimation of Adhesion Ratios'!$C$3:$C$19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</c:numCache>
            </c:numRef>
          </c:xVal>
          <c:yVal>
            <c:numRef>
              <c:f>'Estimation of Adhesion Ratios'!$D$3:$D$19</c:f>
              <c:numCache>
                <c:formatCode>0.0%</c:formatCode>
                <c:ptCount val="17"/>
                <c:pt idx="0">
                  <c:v>0.49880000000000002</c:v>
                </c:pt>
                <c:pt idx="1">
                  <c:v>0.44090000000000001</c:v>
                </c:pt>
                <c:pt idx="2">
                  <c:v>0.38540000000000002</c:v>
                </c:pt>
                <c:pt idx="3">
                  <c:v>0.3322</c:v>
                </c:pt>
                <c:pt idx="4">
                  <c:v>0.28139999999999998</c:v>
                </c:pt>
                <c:pt idx="5">
                  <c:v>0.23330000000000001</c:v>
                </c:pt>
                <c:pt idx="6">
                  <c:v>0.18820000000000001</c:v>
                </c:pt>
                <c:pt idx="7">
                  <c:v>0.14680000000000001</c:v>
                </c:pt>
                <c:pt idx="8">
                  <c:v>0.1094</c:v>
                </c:pt>
                <c:pt idx="9">
                  <c:v>7.6899999999999996E-2</c:v>
                </c:pt>
                <c:pt idx="10">
                  <c:v>4.9700000000000001E-2</c:v>
                </c:pt>
                <c:pt idx="11">
                  <c:v>2.3E-2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SSYS Materials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fld id="{A21176F3-0F43-4BCA-ACF3-5C4107888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fld id="{1D3F859F-2F7B-4625-AEE0-1B26D7E85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4175148507088536"/>
                  <c:y val="-6.595994472917717E-2"/>
                </c:manualLayout>
              </c:layout>
              <c:tx>
                <c:rich>
                  <a:bodyPr/>
                  <a:lstStyle/>
                  <a:p>
                    <a:fld id="{C905A5A4-4D55-4E33-9E91-886F22F9C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12121017081930389"/>
                  <c:y val="-0.207278693503402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8D26683-2716-4747-AB5B-A5638C233AD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908686007542"/>
                      <c:h val="5.963105464436410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5.6534086207251082E-2"/>
                  <c:y val="-0.10519832129838454"/>
                </c:manualLayout>
              </c:layout>
              <c:tx>
                <c:rich>
                  <a:bodyPr/>
                  <a:lstStyle/>
                  <a:p>
                    <a:fld id="{345B2F98-5BBA-4863-87E2-D75D512D7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'Estimation of Adhesion Ratios'!$C$24:$C$32</c:f>
              <c:numCache>
                <c:formatCode>General</c:formatCode>
                <c:ptCount val="9"/>
                <c:pt idx="0">
                  <c:v>110</c:v>
                </c:pt>
                <c:pt idx="1">
                  <c:v>115</c:v>
                </c:pt>
                <c:pt idx="2">
                  <c:v>125</c:v>
                </c:pt>
                <c:pt idx="3">
                  <c:v>130</c:v>
                </c:pt>
                <c:pt idx="4">
                  <c:v>160</c:v>
                </c:pt>
                <c:pt idx="5">
                  <c:v>185</c:v>
                </c:pt>
                <c:pt idx="6">
                  <c:v>215</c:v>
                </c:pt>
                <c:pt idx="7">
                  <c:v>225</c:v>
                </c:pt>
                <c:pt idx="8">
                  <c:v>230</c:v>
                </c:pt>
              </c:numCache>
            </c:numRef>
          </c:xVal>
          <c:yVal>
            <c:numRef>
              <c:f>'Estimation of Adhesion Ratios'!$D$24:$D$32</c:f>
              <c:numCache>
                <c:formatCode>0%</c:formatCode>
                <c:ptCount val="9"/>
                <c:pt idx="1">
                  <c:v>0.30049999999999999</c:v>
                </c:pt>
                <c:pt idx="4">
                  <c:v>0.2011</c:v>
                </c:pt>
                <c:pt idx="5">
                  <c:v>0.11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'Estimation of Adhesion Ratios'!$B$24:$B$32</c15:f>
                <c15:dlblRangeCache>
                  <c:ptCount val="9"/>
                  <c:pt idx="0">
                    <c:v>ASA</c:v>
                  </c:pt>
                  <c:pt idx="1">
                    <c:v>ABS</c:v>
                  </c:pt>
                  <c:pt idx="2">
                    <c:v>PC-ABS</c:v>
                  </c:pt>
                  <c:pt idx="3">
                    <c:v>ST-130</c:v>
                  </c:pt>
                  <c:pt idx="4">
                    <c:v>PC/PC-Iso</c:v>
                  </c:pt>
                  <c:pt idx="5">
                    <c:v>Ultem9085</c:v>
                  </c:pt>
                  <c:pt idx="6">
                    <c:v>Ultem1010</c:v>
                  </c:pt>
                  <c:pt idx="7">
                    <c:v>PES (ver.)</c:v>
                  </c:pt>
                  <c:pt idx="8">
                    <c:v>PPSF/PPSU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73632"/>
        <c:axId val="722774192"/>
      </c:scatterChart>
      <c:valAx>
        <c:axId val="722773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Glass Transition Temperature (Amorhpous) [</a:t>
                </a:r>
                <a:r>
                  <a:rPr lang="en-US">
                    <a:latin typeface="Calibri" panose="020F0502020204030204" pitchFamily="34" charset="0"/>
                  </a:rPr>
                  <a:t>°</a:t>
                </a:r>
                <a:r>
                  <a:rPr lang="en-US" baseline="0"/>
                  <a:t>C] / Melt Temperature (Semi-Crystalline) [</a:t>
                </a:r>
                <a:r>
                  <a:rPr lang="en-US" baseline="0">
                    <a:latin typeface="Calibri" panose="020F0502020204030204" pitchFamily="34" charset="0"/>
                  </a:rPr>
                  <a:t>°C]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4192"/>
        <c:crosses val="autoZero"/>
        <c:crossBetween val="midCat"/>
      </c:valAx>
      <c:valAx>
        <c:axId val="72277419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 Out-of-Oven</a:t>
                </a:r>
                <a:r>
                  <a:rPr lang="en-US" baseline="0"/>
                  <a:t> </a:t>
                </a:r>
                <a:r>
                  <a:rPr lang="en-US"/>
                  <a:t>Adhesion Ratio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WLF Shift Factors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'M30-ABSi'!$Q$5:$Q$45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'M30-ABSi'!$R$5:$R$45</c:f>
              <c:numCache>
                <c:formatCode>0.000</c:formatCode>
                <c:ptCount val="41"/>
                <c:pt idx="0">
                  <c:v>2385.6824248864787</c:v>
                </c:pt>
                <c:pt idx="1">
                  <c:v>1008.9098625451107</c:v>
                </c:pt>
                <c:pt idx="2">
                  <c:v>461.06073011575234</c:v>
                </c:pt>
                <c:pt idx="3">
                  <c:v>225.41214631138811</c:v>
                </c:pt>
                <c:pt idx="4">
                  <c:v>116.91671793910515</c:v>
                </c:pt>
                <c:pt idx="5">
                  <c:v>63.885068556397073</c:v>
                </c:pt>
                <c:pt idx="6">
                  <c:v>36.55573225052391</c:v>
                </c:pt>
                <c:pt idx="7">
                  <c:v>21.793939689821624</c:v>
                </c:pt>
                <c:pt idx="8">
                  <c:v>13.478582483169253</c:v>
                </c:pt>
                <c:pt idx="9">
                  <c:v>8.6147896738261434</c:v>
                </c:pt>
                <c:pt idx="10">
                  <c:v>5.6717564529618718</c:v>
                </c:pt>
                <c:pt idx="11">
                  <c:v>3.8355295240700178</c:v>
                </c:pt>
                <c:pt idx="12">
                  <c:v>2.6575661836198545</c:v>
                </c:pt>
                <c:pt idx="13">
                  <c:v>1.8825241721671997</c:v>
                </c:pt>
                <c:pt idx="14">
                  <c:v>1.3606704122844171</c:v>
                </c:pt>
                <c:pt idx="15">
                  <c:v>1.0017862604302432</c:v>
                </c:pt>
                <c:pt idx="16">
                  <c:v>0.75014156949893529</c:v>
                </c:pt>
                <c:pt idx="17">
                  <c:v>0.57051237384659015</c:v>
                </c:pt>
                <c:pt idx="18">
                  <c:v>0.4401596622187578</c:v>
                </c:pt>
                <c:pt idx="19">
                  <c:v>0.34411414123721784</c:v>
                </c:pt>
                <c:pt idx="20">
                  <c:v>0.27234102230908885</c:v>
                </c:pt>
                <c:pt idx="21">
                  <c:v>0.21799907703317611</c:v>
                </c:pt>
                <c:pt idx="22">
                  <c:v>0.17635053415305749</c:v>
                </c:pt>
                <c:pt idx="23">
                  <c:v>0.14406595880520959</c:v>
                </c:pt>
                <c:pt idx="24">
                  <c:v>0.11877339122127602</c:v>
                </c:pt>
                <c:pt idx="25">
                  <c:v>9.8761219439019665E-2</c:v>
                </c:pt>
                <c:pt idx="26">
                  <c:v>8.2779419972387899E-2</c:v>
                </c:pt>
                <c:pt idx="27">
                  <c:v>6.9904722557820528E-2</c:v>
                </c:pt>
                <c:pt idx="28">
                  <c:v>5.9447925268308777E-2</c:v>
                </c:pt>
                <c:pt idx="29">
                  <c:v>5.0889386741067404E-2</c:v>
                </c:pt>
                <c:pt idx="30">
                  <c:v>4.3833599866732402E-2</c:v>
                </c:pt>
                <c:pt idx="31">
                  <c:v>3.7976846304444901E-2</c:v>
                </c:pt>
                <c:pt idx="32">
                  <c:v>3.3083922504455916E-2</c:v>
                </c:pt>
                <c:pt idx="33">
                  <c:v>2.8971226044670742E-2</c:v>
                </c:pt>
                <c:pt idx="34">
                  <c:v>2.5494347913632684E-2</c:v>
                </c:pt>
                <c:pt idx="35">
                  <c:v>2.2538888631687883E-2</c:v>
                </c:pt>
                <c:pt idx="36">
                  <c:v>2.0013602611724312E-2</c:v>
                </c:pt>
                <c:pt idx="37">
                  <c:v>1.7845239010673985E-2</c:v>
                </c:pt>
                <c:pt idx="38">
                  <c:v>1.5974629276286682E-2</c:v>
                </c:pt>
                <c:pt idx="39">
                  <c:v>1.4353698289678606E-2</c:v>
                </c:pt>
                <c:pt idx="40">
                  <c:v>1.2943165041467758E-2</c:v>
                </c:pt>
              </c:numCache>
            </c:numRef>
          </c:yVal>
          <c:smooth val="0"/>
        </c:ser>
        <c:ser>
          <c:idx val="1"/>
          <c:order val="1"/>
          <c:tx>
            <c:v>Empirical Shift Factors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'M30-ABSi'!$M$5:$M$10</c:f>
              <c:numCache>
                <c:formatCode>General</c:formatCode>
                <c:ptCount val="6"/>
                <c:pt idx="0">
                  <c:v>190.03005999999999</c:v>
                </c:pt>
                <c:pt idx="1">
                  <c:v>210.04974000000001</c:v>
                </c:pt>
                <c:pt idx="2">
                  <c:v>230.04793000000001</c:v>
                </c:pt>
                <c:pt idx="3">
                  <c:v>250.04176000000001</c:v>
                </c:pt>
                <c:pt idx="4">
                  <c:v>270.04068000000001</c:v>
                </c:pt>
                <c:pt idx="5">
                  <c:v>290.03915000000001</c:v>
                </c:pt>
              </c:numCache>
            </c:numRef>
          </c:xVal>
          <c:yVal>
            <c:numRef>
              <c:f>'M30-ABSi'!$N$5:$N$10</c:f>
              <c:numCache>
                <c:formatCode>General</c:formatCode>
                <c:ptCount val="6"/>
                <c:pt idx="0">
                  <c:v>1</c:v>
                </c:pt>
                <c:pt idx="1">
                  <c:v>0.33161752999999999</c:v>
                </c:pt>
                <c:pt idx="2">
                  <c:v>0.14973237</c:v>
                </c:pt>
                <c:pt idx="3">
                  <c:v>7.2947443000000001E-2</c:v>
                </c:pt>
                <c:pt idx="4">
                  <c:v>3.9314289000000002E-2</c:v>
                </c:pt>
                <c:pt idx="5">
                  <c:v>2.0917943000000001E-2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78672"/>
        <c:axId val="722779232"/>
      </c:scatterChart>
      <c:scatterChart>
        <c:scatterStyle val="lineMarker"/>
        <c:varyColors val="0"/>
        <c:ser>
          <c:idx val="2"/>
          <c:order val="2"/>
          <c:tx>
            <c:v>Predicted Avg. Rlx.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'M30-ABSi'!$Q$5:$Q$45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'M30-ABSi'!$S$5:$S$45</c:f>
              <c:numCache>
                <c:formatCode>0.0</c:formatCode>
                <c:ptCount val="41"/>
                <c:pt idx="0">
                  <c:v>614986.65625844302</c:v>
                </c:pt>
                <c:pt idx="1">
                  <c:v>260079.08527988906</c:v>
                </c:pt>
                <c:pt idx="2">
                  <c:v>118853.2865012221</c:v>
                </c:pt>
                <c:pt idx="3">
                  <c:v>58107.2571495663</c:v>
                </c:pt>
                <c:pt idx="4">
                  <c:v>30139.058189818879</c:v>
                </c:pt>
                <c:pt idx="5">
                  <c:v>16468.438668323404</c:v>
                </c:pt>
                <c:pt idx="6">
                  <c:v>9423.4200282958391</c:v>
                </c:pt>
                <c:pt idx="7">
                  <c:v>5618.0914763537075</c:v>
                </c:pt>
                <c:pt idx="8">
                  <c:v>3474.5397316754411</c:v>
                </c:pt>
                <c:pt idx="9">
                  <c:v>2220.7401289499812</c:v>
                </c:pt>
                <c:pt idx="10">
                  <c:v>1462.0783134139263</c:v>
                </c:pt>
                <c:pt idx="11">
                  <c:v>988.73154799746646</c:v>
                </c:pt>
                <c:pt idx="12">
                  <c:v>685.0734716409944</c:v>
                </c:pt>
                <c:pt idx="13">
                  <c:v>485.28137437315843</c:v>
                </c:pt>
                <c:pt idx="14">
                  <c:v>350.75672201441864</c:v>
                </c:pt>
                <c:pt idx="15">
                  <c:v>258.2427468806797</c:v>
                </c:pt>
                <c:pt idx="16">
                  <c:v>193.37320455322657</c:v>
                </c:pt>
                <c:pt idx="17">
                  <c:v>147.06798083683609</c:v>
                </c:pt>
                <c:pt idx="18">
                  <c:v>113.46536155190073</c:v>
                </c:pt>
                <c:pt idx="19">
                  <c:v>88.706528112513666</c:v>
                </c:pt>
                <c:pt idx="20">
                  <c:v>70.204689829930871</c:v>
                </c:pt>
                <c:pt idx="21">
                  <c:v>56.196299244833135</c:v>
                </c:pt>
                <c:pt idx="22">
                  <c:v>45.460042877810885</c:v>
                </c:pt>
                <c:pt idx="23">
                  <c:v>37.137651416658429</c:v>
                </c:pt>
                <c:pt idx="24">
                  <c:v>30.617675662813422</c:v>
                </c:pt>
                <c:pt idx="25">
                  <c:v>25.458892381159732</c:v>
                </c:pt>
                <c:pt idx="26">
                  <c:v>21.339067666667596</c:v>
                </c:pt>
                <c:pt idx="27">
                  <c:v>18.020198805192557</c:v>
                </c:pt>
                <c:pt idx="28">
                  <c:v>15.324621752201024</c:v>
                </c:pt>
                <c:pt idx="29">
                  <c:v>13.118382172103649</c:v>
                </c:pt>
                <c:pt idx="30">
                  <c:v>11.299525340257738</c:v>
                </c:pt>
                <c:pt idx="31">
                  <c:v>9.789758050098694</c:v>
                </c:pt>
                <c:pt idx="32">
                  <c:v>8.5284489941686008</c:v>
                </c:pt>
                <c:pt idx="33">
                  <c:v>7.4682687213774415</c:v>
                </c:pt>
                <c:pt idx="34">
                  <c:v>6.5719911474136952</c:v>
                </c:pt>
                <c:pt idx="35">
                  <c:v>5.8101261135135109</c:v>
                </c:pt>
                <c:pt idx="36">
                  <c:v>5.1591521241370799</c:v>
                </c:pt>
                <c:pt idx="37">
                  <c:v>4.6001864099029603</c:v>
                </c:pt>
                <c:pt idx="38">
                  <c:v>4.1179763664726901</c:v>
                </c:pt>
                <c:pt idx="39">
                  <c:v>3.7001290800606124</c:v>
                </c:pt>
                <c:pt idx="40">
                  <c:v>3.3365186024842322</c:v>
                </c:pt>
              </c:numCache>
            </c:numRef>
          </c:yVal>
          <c:smooth val="0"/>
        </c:ser>
        <c:ser>
          <c:idx val="3"/>
          <c:order val="3"/>
          <c:tx>
            <c:v>Empirical Avg. Rlx.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'M30-ABSi'!$M$14:$M$19</c:f>
              <c:numCache>
                <c:formatCode>General</c:formatCode>
                <c:ptCount val="6"/>
                <c:pt idx="0">
                  <c:v>190</c:v>
                </c:pt>
                <c:pt idx="1">
                  <c:v>210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</c:numCache>
            </c:numRef>
          </c:xVal>
          <c:yVal>
            <c:numRef>
              <c:f>'M30-ABSi'!$O$14:$O$19</c:f>
              <c:numCache>
                <c:formatCode>General</c:formatCode>
                <c:ptCount val="6"/>
                <c:pt idx="0">
                  <c:v>257.78228059323811</c:v>
                </c:pt>
                <c:pt idx="1">
                  <c:v>67.94909977592043</c:v>
                </c:pt>
                <c:pt idx="2">
                  <c:v>27.753811154112753</c:v>
                </c:pt>
                <c:pt idx="3">
                  <c:v>18.274635876852965</c:v>
                </c:pt>
                <c:pt idx="4">
                  <c:v>13.515714393347931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80352"/>
        <c:axId val="722779792"/>
      </c:scatterChart>
      <c:valAx>
        <c:axId val="722778672"/>
        <c:scaling>
          <c:orientation val="minMax"/>
          <c:max val="315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9232"/>
        <c:crossesAt val="1.0000000000000003E-4"/>
        <c:crossBetween val="midCat"/>
      </c:valAx>
      <c:valAx>
        <c:axId val="722779232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8672"/>
        <c:crosses val="autoZero"/>
        <c:crossBetween val="midCat"/>
      </c:valAx>
      <c:valAx>
        <c:axId val="7227797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Relaxation 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80352"/>
        <c:crosses val="max"/>
        <c:crossBetween val="midCat"/>
      </c:valAx>
      <c:valAx>
        <c:axId val="7227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M30-ABSi</a:t>
            </a:r>
            <a:r>
              <a:rPr lang="en-US" baseline="0"/>
              <a:t> Master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'M30-ABSi'!$E$1</c:f>
              <c:strCache>
                <c:ptCount val="1"/>
                <c:pt idx="0">
                  <c:v>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'M30-ABSi'!$J$3:$J$98</c:f>
              <c:numCache>
                <c:formatCode>0.00</c:formatCode>
                <c:ptCount val="96"/>
                <c:pt idx="0">
                  <c:v>500.89313021512163</c:v>
                </c:pt>
                <c:pt idx="1">
                  <c:v>316.04219706480677</c:v>
                </c:pt>
                <c:pt idx="2">
                  <c:v>199.40913151558965</c:v>
                </c:pt>
                <c:pt idx="3">
                  <c:v>125.81865414621669</c:v>
                </c:pt>
                <c:pt idx="4">
                  <c:v>79.386203586175995</c:v>
                </c:pt>
                <c:pt idx="5">
                  <c:v>50.089305007222073</c:v>
                </c:pt>
                <c:pt idx="6">
                  <c:v>31.604213695763114</c:v>
                </c:pt>
                <c:pt idx="7">
                  <c:v>19.940910146200181</c:v>
                </c:pt>
                <c:pt idx="8">
                  <c:v>12.581863411049149</c:v>
                </c:pt>
                <c:pt idx="9">
                  <c:v>7.9386188559382092</c:v>
                </c:pt>
                <c:pt idx="10">
                  <c:v>5.0089298996504512</c:v>
                </c:pt>
                <c:pt idx="11">
                  <c:v>3.1604208686831812</c:v>
                </c:pt>
                <c:pt idx="12">
                  <c:v>1.9940907140841402</c:v>
                </c:pt>
                <c:pt idx="13">
                  <c:v>1.2581861407476629</c:v>
                </c:pt>
                <c:pt idx="14">
                  <c:v>0.79386177539733216</c:v>
                </c:pt>
                <c:pt idx="15">
                  <c:v>0.5008928897864191</c:v>
                </c:pt>
                <c:pt idx="16">
                  <c:v>172.05707061860892</c:v>
                </c:pt>
                <c:pt idx="17">
                  <c:v>108.56067160570964</c:v>
                </c:pt>
                <c:pt idx="18">
                  <c:v>68.497148300752428</c:v>
                </c:pt>
                <c:pt idx="19">
                  <c:v>43.218778129930918</c:v>
                </c:pt>
                <c:pt idx="20">
                  <c:v>27.269205370622178</c:v>
                </c:pt>
                <c:pt idx="21">
                  <c:v>17.205704308947762</c:v>
                </c:pt>
                <c:pt idx="22">
                  <c:v>10.856065095886116</c:v>
                </c:pt>
                <c:pt idx="23">
                  <c:v>6.8497137977328189</c:v>
                </c:pt>
                <c:pt idx="24">
                  <c:v>4.3218771247648098</c:v>
                </c:pt>
                <c:pt idx="25">
                  <c:v>2.726920020891006</c:v>
                </c:pt>
                <c:pt idx="26">
                  <c:v>1.7205702244262913</c:v>
                </c:pt>
                <c:pt idx="27">
                  <c:v>1.085606337531541</c:v>
                </c:pt>
                <c:pt idx="28">
                  <c:v>0.68497127653903955</c:v>
                </c:pt>
                <c:pt idx="29">
                  <c:v>0.43218764365365275</c:v>
                </c:pt>
                <c:pt idx="30">
                  <c:v>0.27269196423654501</c:v>
                </c:pt>
                <c:pt idx="31">
                  <c:v>0.17205698803121502</c:v>
                </c:pt>
                <c:pt idx="32">
                  <c:v>72.032979402604795</c:v>
                </c:pt>
                <c:pt idx="33">
                  <c:v>45.449737076142313</c:v>
                </c:pt>
                <c:pt idx="34">
                  <c:v>28.676843415649905</c:v>
                </c:pt>
                <c:pt idx="35">
                  <c:v>18.09386469062872</c:v>
                </c:pt>
                <c:pt idx="36">
                  <c:v>11.416456770565169</c:v>
                </c:pt>
                <c:pt idx="37">
                  <c:v>7.2032967877328087</c:v>
                </c:pt>
                <c:pt idx="38">
                  <c:v>4.5449728432184786</c:v>
                </c:pt>
                <c:pt idx="39">
                  <c:v>2.8676839093671136</c:v>
                </c:pt>
                <c:pt idx="40">
                  <c:v>1.8093861809309546</c:v>
                </c:pt>
                <c:pt idx="41">
                  <c:v>1.1416454609575788</c:v>
                </c:pt>
                <c:pt idx="42">
                  <c:v>0.72032959233370553</c:v>
                </c:pt>
                <c:pt idx="43">
                  <c:v>0.45449721228886841</c:v>
                </c:pt>
                <c:pt idx="44">
                  <c:v>0.28676834771692372</c:v>
                </c:pt>
                <c:pt idx="45">
                  <c:v>0.18093858927990372</c:v>
                </c:pt>
                <c:pt idx="46">
                  <c:v>0.1141645302485024</c:v>
                </c:pt>
                <c:pt idx="47">
                  <c:v>7.2032944826774678E-2</c:v>
                </c:pt>
                <c:pt idx="48">
                  <c:v>34.952361278910267</c:v>
                </c:pt>
                <c:pt idx="49">
                  <c:v>22.053448899260221</c:v>
                </c:pt>
                <c:pt idx="50">
                  <c:v>13.914784584993708</c:v>
                </c:pt>
                <c:pt idx="51">
                  <c:v>8.7796353953909048</c:v>
                </c:pt>
                <c:pt idx="52">
                  <c:v>5.5395754122510379</c:v>
                </c:pt>
                <c:pt idx="53">
                  <c:v>3.4952355686532459</c:v>
                </c:pt>
                <c:pt idx="54">
                  <c:v>2.2053444704976868</c:v>
                </c:pt>
                <c:pt idx="55">
                  <c:v>1.3914782487852031</c:v>
                </c:pt>
                <c:pt idx="56">
                  <c:v>0.87796339972964532</c:v>
                </c:pt>
                <c:pt idx="57">
                  <c:v>0.55395743636801997</c:v>
                </c:pt>
                <c:pt idx="58">
                  <c:v>0.34952351492249101</c:v>
                </c:pt>
                <c:pt idx="59">
                  <c:v>0.22053441209740737</c:v>
                </c:pt>
                <c:pt idx="60">
                  <c:v>0.13914780390710355</c:v>
                </c:pt>
                <c:pt idx="61">
                  <c:v>8.779632599202003E-2</c:v>
                </c:pt>
                <c:pt idx="62">
                  <c:v>5.5395735947282511E-2</c:v>
                </c:pt>
                <c:pt idx="63">
                  <c:v>3.4952344501776852E-2</c:v>
                </c:pt>
                <c:pt idx="64">
                  <c:v>18.988423152222452</c:v>
                </c:pt>
                <c:pt idx="65">
                  <c:v>11.980884962920694</c:v>
                </c:pt>
                <c:pt idx="66">
                  <c:v>7.5594268342410649</c:v>
                </c:pt>
                <c:pt idx="67">
                  <c:v>4.7696758075828072</c:v>
                </c:pt>
                <c:pt idx="68">
                  <c:v>3.0094619694532225</c:v>
                </c:pt>
                <c:pt idx="69">
                  <c:v>1.8988420114074747</c:v>
                </c:pt>
                <c:pt idx="70">
                  <c:v>1.1980882684309915</c:v>
                </c:pt>
                <c:pt idx="71">
                  <c:v>0.75594256949356753</c:v>
                </c:pt>
                <c:pt idx="72">
                  <c:v>0.4769675048045881</c:v>
                </c:pt>
                <c:pt idx="73">
                  <c:v>0.30094613998005276</c:v>
                </c:pt>
                <c:pt idx="74">
                  <c:v>0.18988417835463967</c:v>
                </c:pt>
                <c:pt idx="75">
                  <c:v>0.11980880785467599</c:v>
                </c:pt>
                <c:pt idx="76">
                  <c:v>7.5594245556302869E-2</c:v>
                </c:pt>
                <c:pt idx="77">
                  <c:v>4.7696742885089558E-2</c:v>
                </c:pt>
                <c:pt idx="78">
                  <c:v>3.0094609820552183E-2</c:v>
                </c:pt>
                <c:pt idx="79">
                  <c:v>1.8988414037779337E-2</c:v>
                </c:pt>
                <c:pt idx="80">
                  <c:v>11.269444315843941</c:v>
                </c:pt>
                <c:pt idx="81">
                  <c:v>7.1105386088030134</c:v>
                </c:pt>
                <c:pt idx="82">
                  <c:v>4.4864462459698879</c:v>
                </c:pt>
                <c:pt idx="83">
                  <c:v>2.8307561658636837</c:v>
                </c:pt>
                <c:pt idx="84">
                  <c:v>1.7860863860848624</c:v>
                </c:pt>
                <c:pt idx="85">
                  <c:v>1.126944251273285</c:v>
                </c:pt>
                <c:pt idx="86">
                  <c:v>0.71105372564696956</c:v>
                </c:pt>
                <c:pt idx="87">
                  <c:v>0.44864455698032291</c:v>
                </c:pt>
                <c:pt idx="88">
                  <c:v>0.28307557150859108</c:v>
                </c:pt>
                <c:pt idx="89">
                  <c:v>0.17860860480015331</c:v>
                </c:pt>
                <c:pt idx="90">
                  <c:v>0.11269441160399532</c:v>
                </c:pt>
                <c:pt idx="91">
                  <c:v>7.1105361295252634E-2</c:v>
                </c:pt>
                <c:pt idx="92">
                  <c:v>4.4864448936365701E-2</c:v>
                </c:pt>
                <c:pt idx="93">
                  <c:v>2.8307552643081386E-2</c:v>
                </c:pt>
                <c:pt idx="94">
                  <c:v>1.786085800073758E-2</c:v>
                </c:pt>
                <c:pt idx="95">
                  <c:v>1.126943890651067E-2</c:v>
                </c:pt>
              </c:numCache>
            </c:numRef>
          </c:xVal>
          <c:yVal>
            <c:numRef>
              <c:f>'M30-ABSi'!$E$3:$E$98</c:f>
              <c:numCache>
                <c:formatCode>0</c:formatCode>
                <c:ptCount val="96"/>
                <c:pt idx="0">
                  <c:v>202644.45</c:v>
                </c:pt>
                <c:pt idx="1">
                  <c:v>196744.88</c:v>
                </c:pt>
                <c:pt idx="2">
                  <c:v>168272.94</c:v>
                </c:pt>
                <c:pt idx="3">
                  <c:v>139917.47</c:v>
                </c:pt>
                <c:pt idx="4">
                  <c:v>113627.16</c:v>
                </c:pt>
                <c:pt idx="5">
                  <c:v>89922.68</c:v>
                </c:pt>
                <c:pt idx="6">
                  <c:v>69128.25</c:v>
                </c:pt>
                <c:pt idx="7">
                  <c:v>50935.605000000003</c:v>
                </c:pt>
                <c:pt idx="8">
                  <c:v>36269.663999999997</c:v>
                </c:pt>
                <c:pt idx="9">
                  <c:v>24719.201000000001</c:v>
                </c:pt>
                <c:pt idx="10">
                  <c:v>16245.866</c:v>
                </c:pt>
                <c:pt idx="11">
                  <c:v>10284.521000000001</c:v>
                </c:pt>
                <c:pt idx="12">
                  <c:v>6660.7133999999996</c:v>
                </c:pt>
                <c:pt idx="13">
                  <c:v>3881.8881999999999</c:v>
                </c:pt>
                <c:pt idx="14">
                  <c:v>2728.5275999999999</c:v>
                </c:pt>
                <c:pt idx="15">
                  <c:v>2025.1575</c:v>
                </c:pt>
                <c:pt idx="16">
                  <c:v>152509.17000000001</c:v>
                </c:pt>
                <c:pt idx="17">
                  <c:v>138259.79999999999</c:v>
                </c:pt>
                <c:pt idx="18">
                  <c:v>107287.03</c:v>
                </c:pt>
                <c:pt idx="19">
                  <c:v>83422.968999999997</c:v>
                </c:pt>
                <c:pt idx="20">
                  <c:v>61656.535000000003</c:v>
                </c:pt>
                <c:pt idx="21">
                  <c:v>44201.292999999998</c:v>
                </c:pt>
                <c:pt idx="22">
                  <c:v>30653.846000000001</c:v>
                </c:pt>
                <c:pt idx="23">
                  <c:v>20514.671999999999</c:v>
                </c:pt>
                <c:pt idx="24">
                  <c:v>13406.384</c:v>
                </c:pt>
                <c:pt idx="25">
                  <c:v>8648.0635000000002</c:v>
                </c:pt>
                <c:pt idx="26">
                  <c:v>5601.9312</c:v>
                </c:pt>
                <c:pt idx="27">
                  <c:v>3677.1736000000001</c:v>
                </c:pt>
                <c:pt idx="28">
                  <c:v>2583.7222000000002</c:v>
                </c:pt>
                <c:pt idx="29">
                  <c:v>1876.0109</c:v>
                </c:pt>
                <c:pt idx="30">
                  <c:v>1418.623</c:v>
                </c:pt>
                <c:pt idx="31">
                  <c:v>613.48082999999997</c:v>
                </c:pt>
                <c:pt idx="32">
                  <c:v>104208.75</c:v>
                </c:pt>
                <c:pt idx="33">
                  <c:v>88132.101999999999</c:v>
                </c:pt>
                <c:pt idx="34">
                  <c:v>64729.605000000003</c:v>
                </c:pt>
                <c:pt idx="35">
                  <c:v>45762.262000000002</c:v>
                </c:pt>
                <c:pt idx="36">
                  <c:v>31485.706999999999</c:v>
                </c:pt>
                <c:pt idx="37">
                  <c:v>21171.703000000001</c:v>
                </c:pt>
                <c:pt idx="38">
                  <c:v>14110.841</c:v>
                </c:pt>
                <c:pt idx="39">
                  <c:v>9473.2353999999996</c:v>
                </c:pt>
                <c:pt idx="40">
                  <c:v>6528.8910999999998</c:v>
                </c:pt>
                <c:pt idx="41">
                  <c:v>4571.3711000000003</c:v>
                </c:pt>
                <c:pt idx="42">
                  <c:v>3286.2734</c:v>
                </c:pt>
                <c:pt idx="43">
                  <c:v>2461.8137000000002</c:v>
                </c:pt>
                <c:pt idx="44">
                  <c:v>1901.2568000000001</c:v>
                </c:pt>
                <c:pt idx="45">
                  <c:v>1523.4764</c:v>
                </c:pt>
                <c:pt idx="46">
                  <c:v>1252.3960999999999</c:v>
                </c:pt>
                <c:pt idx="47">
                  <c:v>1059.1524999999999</c:v>
                </c:pt>
                <c:pt idx="48">
                  <c:v>71903.148000000001</c:v>
                </c:pt>
                <c:pt idx="49">
                  <c:v>55549.633000000002</c:v>
                </c:pt>
                <c:pt idx="50">
                  <c:v>38087.542999999998</c:v>
                </c:pt>
                <c:pt idx="51">
                  <c:v>25698.028999999999</c:v>
                </c:pt>
                <c:pt idx="52">
                  <c:v>17261.651999999998</c:v>
                </c:pt>
                <c:pt idx="53">
                  <c:v>11617.450999999999</c:v>
                </c:pt>
                <c:pt idx="54">
                  <c:v>7941.9359999999997</c:v>
                </c:pt>
                <c:pt idx="55">
                  <c:v>5671.3462</c:v>
                </c:pt>
                <c:pt idx="56">
                  <c:v>4155.0673999999999</c:v>
                </c:pt>
                <c:pt idx="57">
                  <c:v>3159.0308</c:v>
                </c:pt>
                <c:pt idx="58">
                  <c:v>2495.8168999999998</c:v>
                </c:pt>
                <c:pt idx="59">
                  <c:v>2032.5145</c:v>
                </c:pt>
                <c:pt idx="60">
                  <c:v>1701.7264</c:v>
                </c:pt>
                <c:pt idx="61">
                  <c:v>1456.0338999999999</c:v>
                </c:pt>
                <c:pt idx="62">
                  <c:v>1270.3792000000001</c:v>
                </c:pt>
                <c:pt idx="63">
                  <c:v>1124.7931000000001</c:v>
                </c:pt>
                <c:pt idx="64">
                  <c:v>45186.91</c:v>
                </c:pt>
                <c:pt idx="65">
                  <c:v>33814.800999999999</c:v>
                </c:pt>
                <c:pt idx="66">
                  <c:v>22479.171999999999</c:v>
                </c:pt>
                <c:pt idx="67">
                  <c:v>14879.047</c:v>
                </c:pt>
                <c:pt idx="68">
                  <c:v>10180.116</c:v>
                </c:pt>
                <c:pt idx="69">
                  <c:v>7164.9301999999998</c:v>
                </c:pt>
                <c:pt idx="70">
                  <c:v>5195.5165999999999</c:v>
                </c:pt>
                <c:pt idx="71">
                  <c:v>3963.7732000000001</c:v>
                </c:pt>
                <c:pt idx="72">
                  <c:v>3124.0527000000002</c:v>
                </c:pt>
                <c:pt idx="73">
                  <c:v>2549.4829</c:v>
                </c:pt>
                <c:pt idx="74">
                  <c:v>2149.3193000000001</c:v>
                </c:pt>
                <c:pt idx="75">
                  <c:v>1845.3359</c:v>
                </c:pt>
                <c:pt idx="76">
                  <c:v>1623.8132000000001</c:v>
                </c:pt>
                <c:pt idx="77">
                  <c:v>1450.5830000000001</c:v>
                </c:pt>
                <c:pt idx="78">
                  <c:v>1307.0159000000001</c:v>
                </c:pt>
                <c:pt idx="79">
                  <c:v>974.31793000000005</c:v>
                </c:pt>
                <c:pt idx="80">
                  <c:v>28473.673999999999</c:v>
                </c:pt>
                <c:pt idx="81">
                  <c:v>19805.93</c:v>
                </c:pt>
                <c:pt idx="82">
                  <c:v>13202.498</c:v>
                </c:pt>
                <c:pt idx="83">
                  <c:v>9185.9609</c:v>
                </c:pt>
                <c:pt idx="84">
                  <c:v>6687.8491000000004</c:v>
                </c:pt>
                <c:pt idx="85">
                  <c:v>5056.2650999999996</c:v>
                </c:pt>
                <c:pt idx="86">
                  <c:v>3985.1821</c:v>
                </c:pt>
                <c:pt idx="87">
                  <c:v>3225.7033999999999</c:v>
                </c:pt>
                <c:pt idx="88">
                  <c:v>2714.1457999999998</c:v>
                </c:pt>
                <c:pt idx="89">
                  <c:v>2345.6736000000001</c:v>
                </c:pt>
                <c:pt idx="90">
                  <c:v>2074.4555999999998</c:v>
                </c:pt>
                <c:pt idx="91">
                  <c:v>1867.8208999999999</c:v>
                </c:pt>
                <c:pt idx="92">
                  <c:v>1696.9176</c:v>
                </c:pt>
                <c:pt idx="93">
                  <c:v>1584.0401999999999</c:v>
                </c:pt>
                <c:pt idx="94">
                  <c:v>1515.9278999999999</c:v>
                </c:pt>
                <c:pt idx="95">
                  <c:v>1492.0220999999999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'M30-ABSi'!$F$1</c:f>
              <c:strCache>
                <c:ptCount val="1"/>
                <c:pt idx="0">
                  <c:v>G''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'M30-ABSi'!$J$3:$J$98</c:f>
              <c:numCache>
                <c:formatCode>0.00</c:formatCode>
                <c:ptCount val="96"/>
                <c:pt idx="0">
                  <c:v>500.89313021512163</c:v>
                </c:pt>
                <c:pt idx="1">
                  <c:v>316.04219706480677</c:v>
                </c:pt>
                <c:pt idx="2">
                  <c:v>199.40913151558965</c:v>
                </c:pt>
                <c:pt idx="3">
                  <c:v>125.81865414621669</c:v>
                </c:pt>
                <c:pt idx="4">
                  <c:v>79.386203586175995</c:v>
                </c:pt>
                <c:pt idx="5">
                  <c:v>50.089305007222073</c:v>
                </c:pt>
                <c:pt idx="6">
                  <c:v>31.604213695763114</c:v>
                </c:pt>
                <c:pt idx="7">
                  <c:v>19.940910146200181</c:v>
                </c:pt>
                <c:pt idx="8">
                  <c:v>12.581863411049149</c:v>
                </c:pt>
                <c:pt idx="9">
                  <c:v>7.9386188559382092</c:v>
                </c:pt>
                <c:pt idx="10">
                  <c:v>5.0089298996504512</c:v>
                </c:pt>
                <c:pt idx="11">
                  <c:v>3.1604208686831812</c:v>
                </c:pt>
                <c:pt idx="12">
                  <c:v>1.9940907140841402</c:v>
                </c:pt>
                <c:pt idx="13">
                  <c:v>1.2581861407476629</c:v>
                </c:pt>
                <c:pt idx="14">
                  <c:v>0.79386177539733216</c:v>
                </c:pt>
                <c:pt idx="15">
                  <c:v>0.5008928897864191</c:v>
                </c:pt>
                <c:pt idx="16">
                  <c:v>172.05707061860892</c:v>
                </c:pt>
                <c:pt idx="17">
                  <c:v>108.56067160570964</c:v>
                </c:pt>
                <c:pt idx="18">
                  <c:v>68.497148300752428</c:v>
                </c:pt>
                <c:pt idx="19">
                  <c:v>43.218778129930918</c:v>
                </c:pt>
                <c:pt idx="20">
                  <c:v>27.269205370622178</c:v>
                </c:pt>
                <c:pt idx="21">
                  <c:v>17.205704308947762</c:v>
                </c:pt>
                <c:pt idx="22">
                  <c:v>10.856065095886116</c:v>
                </c:pt>
                <c:pt idx="23">
                  <c:v>6.8497137977328189</c:v>
                </c:pt>
                <c:pt idx="24">
                  <c:v>4.3218771247648098</c:v>
                </c:pt>
                <c:pt idx="25">
                  <c:v>2.726920020891006</c:v>
                </c:pt>
                <c:pt idx="26">
                  <c:v>1.7205702244262913</c:v>
                </c:pt>
                <c:pt idx="27">
                  <c:v>1.085606337531541</c:v>
                </c:pt>
                <c:pt idx="28">
                  <c:v>0.68497127653903955</c:v>
                </c:pt>
                <c:pt idx="29">
                  <c:v>0.43218764365365275</c:v>
                </c:pt>
                <c:pt idx="30">
                  <c:v>0.27269196423654501</c:v>
                </c:pt>
                <c:pt idx="31">
                  <c:v>0.17205698803121502</c:v>
                </c:pt>
                <c:pt idx="32">
                  <c:v>72.032979402604795</c:v>
                </c:pt>
                <c:pt idx="33">
                  <c:v>45.449737076142313</c:v>
                </c:pt>
                <c:pt idx="34">
                  <c:v>28.676843415649905</c:v>
                </c:pt>
                <c:pt idx="35">
                  <c:v>18.09386469062872</c:v>
                </c:pt>
                <c:pt idx="36">
                  <c:v>11.416456770565169</c:v>
                </c:pt>
                <c:pt idx="37">
                  <c:v>7.2032967877328087</c:v>
                </c:pt>
                <c:pt idx="38">
                  <c:v>4.5449728432184786</c:v>
                </c:pt>
                <c:pt idx="39">
                  <c:v>2.8676839093671136</c:v>
                </c:pt>
                <c:pt idx="40">
                  <c:v>1.8093861809309546</c:v>
                </c:pt>
                <c:pt idx="41">
                  <c:v>1.1416454609575788</c:v>
                </c:pt>
                <c:pt idx="42">
                  <c:v>0.72032959233370553</c:v>
                </c:pt>
                <c:pt idx="43">
                  <c:v>0.45449721228886841</c:v>
                </c:pt>
                <c:pt idx="44">
                  <c:v>0.28676834771692372</c:v>
                </c:pt>
                <c:pt idx="45">
                  <c:v>0.18093858927990372</c:v>
                </c:pt>
                <c:pt idx="46">
                  <c:v>0.1141645302485024</c:v>
                </c:pt>
                <c:pt idx="47">
                  <c:v>7.2032944826774678E-2</c:v>
                </c:pt>
                <c:pt idx="48">
                  <c:v>34.952361278910267</c:v>
                </c:pt>
                <c:pt idx="49">
                  <c:v>22.053448899260221</c:v>
                </c:pt>
                <c:pt idx="50">
                  <c:v>13.914784584993708</c:v>
                </c:pt>
                <c:pt idx="51">
                  <c:v>8.7796353953909048</c:v>
                </c:pt>
                <c:pt idx="52">
                  <c:v>5.5395754122510379</c:v>
                </c:pt>
                <c:pt idx="53">
                  <c:v>3.4952355686532459</c:v>
                </c:pt>
                <c:pt idx="54">
                  <c:v>2.2053444704976868</c:v>
                </c:pt>
                <c:pt idx="55">
                  <c:v>1.3914782487852031</c:v>
                </c:pt>
                <c:pt idx="56">
                  <c:v>0.87796339972964532</c:v>
                </c:pt>
                <c:pt idx="57">
                  <c:v>0.55395743636801997</c:v>
                </c:pt>
                <c:pt idx="58">
                  <c:v>0.34952351492249101</c:v>
                </c:pt>
                <c:pt idx="59">
                  <c:v>0.22053441209740737</c:v>
                </c:pt>
                <c:pt idx="60">
                  <c:v>0.13914780390710355</c:v>
                </c:pt>
                <c:pt idx="61">
                  <c:v>8.779632599202003E-2</c:v>
                </c:pt>
                <c:pt idx="62">
                  <c:v>5.5395735947282511E-2</c:v>
                </c:pt>
                <c:pt idx="63">
                  <c:v>3.4952344501776852E-2</c:v>
                </c:pt>
                <c:pt idx="64">
                  <c:v>18.988423152222452</c:v>
                </c:pt>
                <c:pt idx="65">
                  <c:v>11.980884962920694</c:v>
                </c:pt>
                <c:pt idx="66">
                  <c:v>7.5594268342410649</c:v>
                </c:pt>
                <c:pt idx="67">
                  <c:v>4.7696758075828072</c:v>
                </c:pt>
                <c:pt idx="68">
                  <c:v>3.0094619694532225</c:v>
                </c:pt>
                <c:pt idx="69">
                  <c:v>1.8988420114074747</c:v>
                </c:pt>
                <c:pt idx="70">
                  <c:v>1.1980882684309915</c:v>
                </c:pt>
                <c:pt idx="71">
                  <c:v>0.75594256949356753</c:v>
                </c:pt>
                <c:pt idx="72">
                  <c:v>0.4769675048045881</c:v>
                </c:pt>
                <c:pt idx="73">
                  <c:v>0.30094613998005276</c:v>
                </c:pt>
                <c:pt idx="74">
                  <c:v>0.18988417835463967</c:v>
                </c:pt>
                <c:pt idx="75">
                  <c:v>0.11980880785467599</c:v>
                </c:pt>
                <c:pt idx="76">
                  <c:v>7.5594245556302869E-2</c:v>
                </c:pt>
                <c:pt idx="77">
                  <c:v>4.7696742885089558E-2</c:v>
                </c:pt>
                <c:pt idx="78">
                  <c:v>3.0094609820552183E-2</c:v>
                </c:pt>
                <c:pt idx="79">
                  <c:v>1.8988414037779337E-2</c:v>
                </c:pt>
                <c:pt idx="80">
                  <c:v>11.269444315843941</c:v>
                </c:pt>
                <c:pt idx="81">
                  <c:v>7.1105386088030134</c:v>
                </c:pt>
                <c:pt idx="82">
                  <c:v>4.4864462459698879</c:v>
                </c:pt>
                <c:pt idx="83">
                  <c:v>2.8307561658636837</c:v>
                </c:pt>
                <c:pt idx="84">
                  <c:v>1.7860863860848624</c:v>
                </c:pt>
                <c:pt idx="85">
                  <c:v>1.126944251273285</c:v>
                </c:pt>
                <c:pt idx="86">
                  <c:v>0.71105372564696956</c:v>
                </c:pt>
                <c:pt idx="87">
                  <c:v>0.44864455698032291</c:v>
                </c:pt>
                <c:pt idx="88">
                  <c:v>0.28307557150859108</c:v>
                </c:pt>
                <c:pt idx="89">
                  <c:v>0.17860860480015331</c:v>
                </c:pt>
                <c:pt idx="90">
                  <c:v>0.11269441160399532</c:v>
                </c:pt>
                <c:pt idx="91">
                  <c:v>7.1105361295252634E-2</c:v>
                </c:pt>
                <c:pt idx="92">
                  <c:v>4.4864448936365701E-2</c:v>
                </c:pt>
                <c:pt idx="93">
                  <c:v>2.8307552643081386E-2</c:v>
                </c:pt>
                <c:pt idx="94">
                  <c:v>1.786085800073758E-2</c:v>
                </c:pt>
                <c:pt idx="95">
                  <c:v>1.126943890651067E-2</c:v>
                </c:pt>
              </c:numCache>
            </c:numRef>
          </c:xVal>
          <c:yVal>
            <c:numRef>
              <c:f>'M30-ABSi'!$F$3:$F$98</c:f>
              <c:numCache>
                <c:formatCode>0</c:formatCode>
                <c:ptCount val="96"/>
                <c:pt idx="0">
                  <c:v>61581.690999999999</c:v>
                </c:pt>
                <c:pt idx="1">
                  <c:v>94403.233999999997</c:v>
                </c:pt>
                <c:pt idx="2">
                  <c:v>95733.773000000001</c:v>
                </c:pt>
                <c:pt idx="3">
                  <c:v>89401.476999999999</c:v>
                </c:pt>
                <c:pt idx="4">
                  <c:v>81196.789000000004</c:v>
                </c:pt>
                <c:pt idx="5">
                  <c:v>72724.414000000004</c:v>
                </c:pt>
                <c:pt idx="6">
                  <c:v>63739.82</c:v>
                </c:pt>
                <c:pt idx="7">
                  <c:v>54304.273000000001</c:v>
                </c:pt>
                <c:pt idx="8">
                  <c:v>44865.214999999997</c:v>
                </c:pt>
                <c:pt idx="9">
                  <c:v>35879.472999999998</c:v>
                </c:pt>
                <c:pt idx="10">
                  <c:v>27648.491999999998</c:v>
                </c:pt>
                <c:pt idx="11">
                  <c:v>20651.581999999999</c:v>
                </c:pt>
                <c:pt idx="12">
                  <c:v>14955.661</c:v>
                </c:pt>
                <c:pt idx="13">
                  <c:v>10494.374</c:v>
                </c:pt>
                <c:pt idx="14">
                  <c:v>7115.3114999999998</c:v>
                </c:pt>
                <c:pt idx="15">
                  <c:v>5195.4652999999998</c:v>
                </c:pt>
                <c:pt idx="16">
                  <c:v>64191.512000000002</c:v>
                </c:pt>
                <c:pt idx="17">
                  <c:v>89650.797000000006</c:v>
                </c:pt>
                <c:pt idx="18">
                  <c:v>85168.312999999995</c:v>
                </c:pt>
                <c:pt idx="19">
                  <c:v>76217.5</c:v>
                </c:pt>
                <c:pt idx="20">
                  <c:v>64495.163999999997</c:v>
                </c:pt>
                <c:pt idx="21">
                  <c:v>53031.82</c:v>
                </c:pt>
                <c:pt idx="22">
                  <c:v>42505.582000000002</c:v>
                </c:pt>
                <c:pt idx="23">
                  <c:v>32792.976999999999</c:v>
                </c:pt>
                <c:pt idx="24">
                  <c:v>24556.491999999998</c:v>
                </c:pt>
                <c:pt idx="25">
                  <c:v>17915.375</c:v>
                </c:pt>
                <c:pt idx="26">
                  <c:v>12770.627</c:v>
                </c:pt>
                <c:pt idx="27">
                  <c:v>8949.5244000000002</c:v>
                </c:pt>
                <c:pt idx="28">
                  <c:v>6220.0492999999997</c:v>
                </c:pt>
                <c:pt idx="29">
                  <c:v>4377.0122000000001</c:v>
                </c:pt>
                <c:pt idx="30">
                  <c:v>3042.2150999999999</c:v>
                </c:pt>
                <c:pt idx="31">
                  <c:v>2249.0421999999999</c:v>
                </c:pt>
                <c:pt idx="32">
                  <c:v>58890.91</c:v>
                </c:pt>
                <c:pt idx="33">
                  <c:v>74511.116999999998</c:v>
                </c:pt>
                <c:pt idx="34">
                  <c:v>68032.891000000003</c:v>
                </c:pt>
                <c:pt idx="35">
                  <c:v>56340.91</c:v>
                </c:pt>
                <c:pt idx="36">
                  <c:v>44625.112999999998</c:v>
                </c:pt>
                <c:pt idx="37">
                  <c:v>34310.504000000001</c:v>
                </c:pt>
                <c:pt idx="38">
                  <c:v>25864.023000000001</c:v>
                </c:pt>
                <c:pt idx="39">
                  <c:v>19065.645</c:v>
                </c:pt>
                <c:pt idx="40">
                  <c:v>13962.802</c:v>
                </c:pt>
                <c:pt idx="41">
                  <c:v>9932.6445000000003</c:v>
                </c:pt>
                <c:pt idx="42">
                  <c:v>6997.1742999999997</c:v>
                </c:pt>
                <c:pt idx="43">
                  <c:v>4909.5604999999996</c:v>
                </c:pt>
                <c:pt idx="44">
                  <c:v>3444.1035000000002</c:v>
                </c:pt>
                <c:pt idx="45">
                  <c:v>2449.1918999999998</c:v>
                </c:pt>
                <c:pt idx="46">
                  <c:v>1753.3230000000001</c:v>
                </c:pt>
                <c:pt idx="47">
                  <c:v>1270.0983000000001</c:v>
                </c:pt>
                <c:pt idx="48">
                  <c:v>51797.09</c:v>
                </c:pt>
                <c:pt idx="49">
                  <c:v>59896.531000000003</c:v>
                </c:pt>
                <c:pt idx="50">
                  <c:v>50987.805</c:v>
                </c:pt>
                <c:pt idx="51">
                  <c:v>39799.684000000001</c:v>
                </c:pt>
                <c:pt idx="52">
                  <c:v>29804.896000000001</c:v>
                </c:pt>
                <c:pt idx="53">
                  <c:v>21772.080000000002</c:v>
                </c:pt>
                <c:pt idx="54">
                  <c:v>15620.794</c:v>
                </c:pt>
                <c:pt idx="55">
                  <c:v>11100.36</c:v>
                </c:pt>
                <c:pt idx="56">
                  <c:v>7776.4008999999996</c:v>
                </c:pt>
                <c:pt idx="57">
                  <c:v>5455.0897999999997</c:v>
                </c:pt>
                <c:pt idx="58">
                  <c:v>3836.1500999999998</c:v>
                </c:pt>
                <c:pt idx="59">
                  <c:v>2725.4492</c:v>
                </c:pt>
                <c:pt idx="60">
                  <c:v>1945.6509000000001</c:v>
                </c:pt>
                <c:pt idx="61">
                  <c:v>1405.6207999999999</c:v>
                </c:pt>
                <c:pt idx="62">
                  <c:v>1037.5388</c:v>
                </c:pt>
                <c:pt idx="63">
                  <c:v>771.07421999999997</c:v>
                </c:pt>
                <c:pt idx="64">
                  <c:v>42698.523000000001</c:v>
                </c:pt>
                <c:pt idx="65">
                  <c:v>45713.836000000003</c:v>
                </c:pt>
                <c:pt idx="66">
                  <c:v>36918.82</c:v>
                </c:pt>
                <c:pt idx="67">
                  <c:v>27254.460999999999</c:v>
                </c:pt>
                <c:pt idx="68">
                  <c:v>19650.02</c:v>
                </c:pt>
                <c:pt idx="69">
                  <c:v>13911.977999999999</c:v>
                </c:pt>
                <c:pt idx="70">
                  <c:v>9753.1260000000002</c:v>
                </c:pt>
                <c:pt idx="71">
                  <c:v>6824.8081000000002</c:v>
                </c:pt>
                <c:pt idx="72">
                  <c:v>4784.7617</c:v>
                </c:pt>
                <c:pt idx="73">
                  <c:v>3369.7685999999999</c:v>
                </c:pt>
                <c:pt idx="74">
                  <c:v>2390.0491000000002</c:v>
                </c:pt>
                <c:pt idx="75">
                  <c:v>1727.4702</c:v>
                </c:pt>
                <c:pt idx="76">
                  <c:v>1254.0862</c:v>
                </c:pt>
                <c:pt idx="77">
                  <c:v>872.10913000000005</c:v>
                </c:pt>
                <c:pt idx="78">
                  <c:v>689.11590999999999</c:v>
                </c:pt>
                <c:pt idx="79">
                  <c:v>573.82183999999995</c:v>
                </c:pt>
                <c:pt idx="80">
                  <c:v>31668.455000000002</c:v>
                </c:pt>
                <c:pt idx="81">
                  <c:v>30615.666000000001</c:v>
                </c:pt>
                <c:pt idx="82">
                  <c:v>23301.366999999998</c:v>
                </c:pt>
                <c:pt idx="83">
                  <c:v>16739.199000000001</c:v>
                </c:pt>
                <c:pt idx="84">
                  <c:v>11813.066999999999</c:v>
                </c:pt>
                <c:pt idx="85">
                  <c:v>8298.9824000000008</c:v>
                </c:pt>
                <c:pt idx="86">
                  <c:v>5841.5448999999999</c:v>
                </c:pt>
                <c:pt idx="87">
                  <c:v>4139.5347000000002</c:v>
                </c:pt>
                <c:pt idx="88">
                  <c:v>2957.7680999999998</c:v>
                </c:pt>
                <c:pt idx="89">
                  <c:v>2128.5578999999998</c:v>
                </c:pt>
                <c:pt idx="90">
                  <c:v>1557.5808999999999</c:v>
                </c:pt>
                <c:pt idx="91">
                  <c:v>1155.3794</c:v>
                </c:pt>
                <c:pt idx="92">
                  <c:v>889.67133000000001</c:v>
                </c:pt>
                <c:pt idx="93">
                  <c:v>693.35181</c:v>
                </c:pt>
                <c:pt idx="94">
                  <c:v>557.36041</c:v>
                </c:pt>
                <c:pt idx="95">
                  <c:v>452.62734999999998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'M30-ABSi'!$G$1</c:f>
              <c:strCache>
                <c:ptCount val="1"/>
                <c:pt idx="0">
                  <c:v>tan(δ)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'M30-ABSi'!$J$3:$J$98</c:f>
              <c:numCache>
                <c:formatCode>0.00</c:formatCode>
                <c:ptCount val="96"/>
                <c:pt idx="0">
                  <c:v>500.89313021512163</c:v>
                </c:pt>
                <c:pt idx="1">
                  <c:v>316.04219706480677</c:v>
                </c:pt>
                <c:pt idx="2">
                  <c:v>199.40913151558965</c:v>
                </c:pt>
                <c:pt idx="3">
                  <c:v>125.81865414621669</c:v>
                </c:pt>
                <c:pt idx="4">
                  <c:v>79.386203586175995</c:v>
                </c:pt>
                <c:pt idx="5">
                  <c:v>50.089305007222073</c:v>
                </c:pt>
                <c:pt idx="6">
                  <c:v>31.604213695763114</c:v>
                </c:pt>
                <c:pt idx="7">
                  <c:v>19.940910146200181</c:v>
                </c:pt>
                <c:pt idx="8">
                  <c:v>12.581863411049149</c:v>
                </c:pt>
                <c:pt idx="9">
                  <c:v>7.9386188559382092</c:v>
                </c:pt>
                <c:pt idx="10">
                  <c:v>5.0089298996504512</c:v>
                </c:pt>
                <c:pt idx="11">
                  <c:v>3.1604208686831812</c:v>
                </c:pt>
                <c:pt idx="12">
                  <c:v>1.9940907140841402</c:v>
                </c:pt>
                <c:pt idx="13">
                  <c:v>1.2581861407476629</c:v>
                </c:pt>
                <c:pt idx="14">
                  <c:v>0.79386177539733216</c:v>
                </c:pt>
                <c:pt idx="15">
                  <c:v>0.5008928897864191</c:v>
                </c:pt>
                <c:pt idx="16">
                  <c:v>172.05707061860892</c:v>
                </c:pt>
                <c:pt idx="17">
                  <c:v>108.56067160570964</c:v>
                </c:pt>
                <c:pt idx="18">
                  <c:v>68.497148300752428</c:v>
                </c:pt>
                <c:pt idx="19">
                  <c:v>43.218778129930918</c:v>
                </c:pt>
                <c:pt idx="20">
                  <c:v>27.269205370622178</c:v>
                </c:pt>
                <c:pt idx="21">
                  <c:v>17.205704308947762</c:v>
                </c:pt>
                <c:pt idx="22">
                  <c:v>10.856065095886116</c:v>
                </c:pt>
                <c:pt idx="23">
                  <c:v>6.8497137977328189</c:v>
                </c:pt>
                <c:pt idx="24">
                  <c:v>4.3218771247648098</c:v>
                </c:pt>
                <c:pt idx="25">
                  <c:v>2.726920020891006</c:v>
                </c:pt>
                <c:pt idx="26">
                  <c:v>1.7205702244262913</c:v>
                </c:pt>
                <c:pt idx="27">
                  <c:v>1.085606337531541</c:v>
                </c:pt>
                <c:pt idx="28">
                  <c:v>0.68497127653903955</c:v>
                </c:pt>
                <c:pt idx="29">
                  <c:v>0.43218764365365275</c:v>
                </c:pt>
                <c:pt idx="30">
                  <c:v>0.27269196423654501</c:v>
                </c:pt>
                <c:pt idx="31">
                  <c:v>0.17205698803121502</c:v>
                </c:pt>
                <c:pt idx="32">
                  <c:v>72.032979402604795</c:v>
                </c:pt>
                <c:pt idx="33">
                  <c:v>45.449737076142313</c:v>
                </c:pt>
                <c:pt idx="34">
                  <c:v>28.676843415649905</c:v>
                </c:pt>
                <c:pt idx="35">
                  <c:v>18.09386469062872</c:v>
                </c:pt>
                <c:pt idx="36">
                  <c:v>11.416456770565169</c:v>
                </c:pt>
                <c:pt idx="37">
                  <c:v>7.2032967877328087</c:v>
                </c:pt>
                <c:pt idx="38">
                  <c:v>4.5449728432184786</c:v>
                </c:pt>
                <c:pt idx="39">
                  <c:v>2.8676839093671136</c:v>
                </c:pt>
                <c:pt idx="40">
                  <c:v>1.8093861809309546</c:v>
                </c:pt>
                <c:pt idx="41">
                  <c:v>1.1416454609575788</c:v>
                </c:pt>
                <c:pt idx="42">
                  <c:v>0.72032959233370553</c:v>
                </c:pt>
                <c:pt idx="43">
                  <c:v>0.45449721228886841</c:v>
                </c:pt>
                <c:pt idx="44">
                  <c:v>0.28676834771692372</c:v>
                </c:pt>
                <c:pt idx="45">
                  <c:v>0.18093858927990372</c:v>
                </c:pt>
                <c:pt idx="46">
                  <c:v>0.1141645302485024</c:v>
                </c:pt>
                <c:pt idx="47">
                  <c:v>7.2032944826774678E-2</c:v>
                </c:pt>
                <c:pt idx="48">
                  <c:v>34.952361278910267</c:v>
                </c:pt>
                <c:pt idx="49">
                  <c:v>22.053448899260221</c:v>
                </c:pt>
                <c:pt idx="50">
                  <c:v>13.914784584993708</c:v>
                </c:pt>
                <c:pt idx="51">
                  <c:v>8.7796353953909048</c:v>
                </c:pt>
                <c:pt idx="52">
                  <c:v>5.5395754122510379</c:v>
                </c:pt>
                <c:pt idx="53">
                  <c:v>3.4952355686532459</c:v>
                </c:pt>
                <c:pt idx="54">
                  <c:v>2.2053444704976868</c:v>
                </c:pt>
                <c:pt idx="55">
                  <c:v>1.3914782487852031</c:v>
                </c:pt>
                <c:pt idx="56">
                  <c:v>0.87796339972964532</c:v>
                </c:pt>
                <c:pt idx="57">
                  <c:v>0.55395743636801997</c:v>
                </c:pt>
                <c:pt idx="58">
                  <c:v>0.34952351492249101</c:v>
                </c:pt>
                <c:pt idx="59">
                  <c:v>0.22053441209740737</c:v>
                </c:pt>
                <c:pt idx="60">
                  <c:v>0.13914780390710355</c:v>
                </c:pt>
                <c:pt idx="61">
                  <c:v>8.779632599202003E-2</c:v>
                </c:pt>
                <c:pt idx="62">
                  <c:v>5.5395735947282511E-2</c:v>
                </c:pt>
                <c:pt idx="63">
                  <c:v>3.4952344501776852E-2</c:v>
                </c:pt>
                <c:pt idx="64">
                  <c:v>18.988423152222452</c:v>
                </c:pt>
                <c:pt idx="65">
                  <c:v>11.980884962920694</c:v>
                </c:pt>
                <c:pt idx="66">
                  <c:v>7.5594268342410649</c:v>
                </c:pt>
                <c:pt idx="67">
                  <c:v>4.7696758075828072</c:v>
                </c:pt>
                <c:pt idx="68">
                  <c:v>3.0094619694532225</c:v>
                </c:pt>
                <c:pt idx="69">
                  <c:v>1.8988420114074747</c:v>
                </c:pt>
                <c:pt idx="70">
                  <c:v>1.1980882684309915</c:v>
                </c:pt>
                <c:pt idx="71">
                  <c:v>0.75594256949356753</c:v>
                </c:pt>
                <c:pt idx="72">
                  <c:v>0.4769675048045881</c:v>
                </c:pt>
                <c:pt idx="73">
                  <c:v>0.30094613998005276</c:v>
                </c:pt>
                <c:pt idx="74">
                  <c:v>0.18988417835463967</c:v>
                </c:pt>
                <c:pt idx="75">
                  <c:v>0.11980880785467599</c:v>
                </c:pt>
                <c:pt idx="76">
                  <c:v>7.5594245556302869E-2</c:v>
                </c:pt>
                <c:pt idx="77">
                  <c:v>4.7696742885089558E-2</c:v>
                </c:pt>
                <c:pt idx="78">
                  <c:v>3.0094609820552183E-2</c:v>
                </c:pt>
                <c:pt idx="79">
                  <c:v>1.8988414037779337E-2</c:v>
                </c:pt>
                <c:pt idx="80">
                  <c:v>11.269444315843941</c:v>
                </c:pt>
                <c:pt idx="81">
                  <c:v>7.1105386088030134</c:v>
                </c:pt>
                <c:pt idx="82">
                  <c:v>4.4864462459698879</c:v>
                </c:pt>
                <c:pt idx="83">
                  <c:v>2.8307561658636837</c:v>
                </c:pt>
                <c:pt idx="84">
                  <c:v>1.7860863860848624</c:v>
                </c:pt>
                <c:pt idx="85">
                  <c:v>1.126944251273285</c:v>
                </c:pt>
                <c:pt idx="86">
                  <c:v>0.71105372564696956</c:v>
                </c:pt>
                <c:pt idx="87">
                  <c:v>0.44864455698032291</c:v>
                </c:pt>
                <c:pt idx="88">
                  <c:v>0.28307557150859108</c:v>
                </c:pt>
                <c:pt idx="89">
                  <c:v>0.17860860480015331</c:v>
                </c:pt>
                <c:pt idx="90">
                  <c:v>0.11269441160399532</c:v>
                </c:pt>
                <c:pt idx="91">
                  <c:v>7.1105361295252634E-2</c:v>
                </c:pt>
                <c:pt idx="92">
                  <c:v>4.4864448936365701E-2</c:v>
                </c:pt>
                <c:pt idx="93">
                  <c:v>2.8307552643081386E-2</c:v>
                </c:pt>
                <c:pt idx="94">
                  <c:v>1.786085800073758E-2</c:v>
                </c:pt>
                <c:pt idx="95">
                  <c:v>1.126943890651067E-2</c:v>
                </c:pt>
              </c:numCache>
            </c:numRef>
          </c:xVal>
          <c:yVal>
            <c:numRef>
              <c:f>'M30-ABSi'!$G$3:$G$98</c:f>
              <c:numCache>
                <c:formatCode>0.00</c:formatCode>
                <c:ptCount val="96"/>
                <c:pt idx="0">
                  <c:v>0.30389031999999999</c:v>
                </c:pt>
                <c:pt idx="1">
                  <c:v>0.47982564999999999</c:v>
                </c:pt>
                <c:pt idx="2">
                  <c:v>0.56891959999999997</c:v>
                </c:pt>
                <c:pt idx="3">
                  <c:v>0.63895862999999997</c:v>
                </c:pt>
                <c:pt idx="4">
                  <c:v>0.71458960000000005</c:v>
                </c:pt>
                <c:pt idx="5">
                  <c:v>0.80874383000000005</c:v>
                </c:pt>
                <c:pt idx="6">
                  <c:v>0.92205179000000004</c:v>
                </c:pt>
                <c:pt idx="7">
                  <c:v>1.0661358000000001</c:v>
                </c:pt>
                <c:pt idx="8">
                  <c:v>1.23699</c:v>
                </c:pt>
                <c:pt idx="9">
                  <c:v>1.4514818</c:v>
                </c:pt>
                <c:pt idx="10">
                  <c:v>1.7018787</c:v>
                </c:pt>
                <c:pt idx="11">
                  <c:v>2.0080255999999999</c:v>
                </c:pt>
                <c:pt idx="12">
                  <c:v>2.2453544000000001</c:v>
                </c:pt>
                <c:pt idx="13">
                  <c:v>2.7034199000000001</c:v>
                </c:pt>
                <c:pt idx="14">
                  <c:v>2.6077477999999998</c:v>
                </c:pt>
                <c:pt idx="15">
                  <c:v>2.5654623999999999</c:v>
                </c:pt>
                <c:pt idx="16">
                  <c:v>0.42090263999999999</c:v>
                </c:pt>
                <c:pt idx="17">
                  <c:v>0.64842277999999998</c:v>
                </c:pt>
                <c:pt idx="18">
                  <c:v>0.79383605999999995</c:v>
                </c:pt>
                <c:pt idx="19">
                  <c:v>0.91362726999999999</c:v>
                </c:pt>
                <c:pt idx="20">
                  <c:v>1.0460395</c:v>
                </c:pt>
                <c:pt idx="21">
                  <c:v>1.1997796999999999</c:v>
                </c:pt>
                <c:pt idx="22">
                  <c:v>1.3866312999999999</c:v>
                </c:pt>
                <c:pt idx="23">
                  <c:v>1.5985134000000001</c:v>
                </c:pt>
                <c:pt idx="24">
                  <c:v>1.8317014</c:v>
                </c:pt>
                <c:pt idx="25">
                  <c:v>2.0716054000000002</c:v>
                </c:pt>
                <c:pt idx="26">
                  <c:v>2.2796829000000001</c:v>
                </c:pt>
                <c:pt idx="27">
                  <c:v>2.4338055000000001</c:v>
                </c:pt>
                <c:pt idx="28">
                  <c:v>2.4073985000000002</c:v>
                </c:pt>
                <c:pt idx="29">
                  <c:v>2.3331485000000001</c:v>
                </c:pt>
                <c:pt idx="30">
                  <c:v>2.1444844999999999</c:v>
                </c:pt>
                <c:pt idx="31">
                  <c:v>3.6660349000000001</c:v>
                </c:pt>
                <c:pt idx="32">
                  <c:v>0.56512439000000003</c:v>
                </c:pt>
                <c:pt idx="33">
                  <c:v>0.84544814000000001</c:v>
                </c:pt>
                <c:pt idx="34">
                  <c:v>1.0510321</c:v>
                </c:pt>
                <c:pt idx="35">
                  <c:v>1.2311654000000001</c:v>
                </c:pt>
                <c:pt idx="36">
                  <c:v>1.4173133</c:v>
                </c:pt>
                <c:pt idx="37">
                  <c:v>1.6205830999999999</c:v>
                </c:pt>
                <c:pt idx="38">
                  <c:v>1.8329188000000001</c:v>
                </c:pt>
                <c:pt idx="39">
                  <c:v>2.0125801999999999</c:v>
                </c:pt>
                <c:pt idx="40">
                  <c:v>2.1386178</c:v>
                </c:pt>
                <c:pt idx="41">
                  <c:v>2.1727934000000002</c:v>
                </c:pt>
                <c:pt idx="42">
                  <c:v>2.1292124000000001</c:v>
                </c:pt>
                <c:pt idx="43">
                  <c:v>1.9942861000000001</c:v>
                </c:pt>
                <c:pt idx="44">
                  <c:v>1.8114877</c:v>
                </c:pt>
                <c:pt idx="45">
                  <c:v>1.6076336</c:v>
                </c:pt>
                <c:pt idx="46">
                  <c:v>1.3999748000000001</c:v>
                </c:pt>
                <c:pt idx="47">
                  <c:v>1.1991647000000001</c:v>
                </c:pt>
                <c:pt idx="48">
                  <c:v>0.72037302999999997</c:v>
                </c:pt>
                <c:pt idx="49">
                  <c:v>1.0782525999999999</c:v>
                </c:pt>
                <c:pt idx="50">
                  <c:v>1.3387003</c:v>
                </c:pt>
                <c:pt idx="51">
                  <c:v>1.5487446</c:v>
                </c:pt>
                <c:pt idx="52">
                  <c:v>1.7266537</c:v>
                </c:pt>
                <c:pt idx="53">
                  <c:v>1.8740840999999999</c:v>
                </c:pt>
                <c:pt idx="54">
                  <c:v>1.9668747</c:v>
                </c:pt>
                <c:pt idx="55">
                  <c:v>1.9572708999999999</c:v>
                </c:pt>
                <c:pt idx="56">
                  <c:v>1.8715463000000001</c:v>
                </c:pt>
                <c:pt idx="57">
                  <c:v>1.7268239000000001</c:v>
                </c:pt>
                <c:pt idx="58">
                  <c:v>1.5370318999999999</c:v>
                </c:pt>
                <c:pt idx="59">
                  <c:v>1.3409249000000001</c:v>
                </c:pt>
                <c:pt idx="60">
                  <c:v>1.1433393999999999</c:v>
                </c:pt>
                <c:pt idx="61">
                  <c:v>0.96537638000000003</c:v>
                </c:pt>
                <c:pt idx="62">
                  <c:v>0.81671590000000005</c:v>
                </c:pt>
                <c:pt idx="63">
                  <c:v>0.68552542000000005</c:v>
                </c:pt>
                <c:pt idx="64">
                  <c:v>0.94493126999999999</c:v>
                </c:pt>
                <c:pt idx="65">
                  <c:v>1.3518882999999999</c:v>
                </c:pt>
                <c:pt idx="66">
                  <c:v>1.6423568</c:v>
                </c:pt>
                <c:pt idx="67">
                  <c:v>1.8317344</c:v>
                </c:pt>
                <c:pt idx="68">
                  <c:v>1.9302353999999999</c:v>
                </c:pt>
                <c:pt idx="69">
                  <c:v>1.9416766999999999</c:v>
                </c:pt>
                <c:pt idx="70">
                  <c:v>1.8772196999999999</c:v>
                </c:pt>
                <c:pt idx="71">
                  <c:v>1.7217958</c:v>
                </c:pt>
                <c:pt idx="72">
                  <c:v>1.5315879999999999</c:v>
                </c:pt>
                <c:pt idx="73">
                  <c:v>1.3217460000000001</c:v>
                </c:pt>
                <c:pt idx="74">
                  <c:v>1.1120028</c:v>
                </c:pt>
                <c:pt idx="75">
                  <c:v>0.93612772</c:v>
                </c:pt>
                <c:pt idx="76">
                  <c:v>0.77230935999999994</c:v>
                </c:pt>
                <c:pt idx="77">
                  <c:v>0.60121285999999996</c:v>
                </c:pt>
                <c:pt idx="78">
                  <c:v>0.52724373000000002</c:v>
                </c:pt>
                <c:pt idx="79">
                  <c:v>0.58894723999999998</c:v>
                </c:pt>
                <c:pt idx="80">
                  <c:v>1.1122011999999999</c:v>
                </c:pt>
                <c:pt idx="81">
                  <c:v>1.5457829000000001</c:v>
                </c:pt>
                <c:pt idx="82">
                  <c:v>1.7649212000000001</c:v>
                </c:pt>
                <c:pt idx="83">
                  <c:v>1.8222589</c:v>
                </c:pt>
                <c:pt idx="84">
                  <c:v>1.7663477999999999</c:v>
                </c:pt>
                <c:pt idx="85">
                  <c:v>1.6413264999999999</c:v>
                </c:pt>
                <c:pt idx="86">
                  <c:v>1.4658164</c:v>
                </c:pt>
                <c:pt idx="87">
                  <c:v>1.2832968</c:v>
                </c:pt>
                <c:pt idx="88">
                  <c:v>1.0897602</c:v>
                </c:pt>
                <c:pt idx="89">
                  <c:v>0.90743995</c:v>
                </c:pt>
                <c:pt idx="90">
                  <c:v>0.75083840000000002</c:v>
                </c:pt>
                <c:pt idx="91">
                  <c:v>0.61857074000000001</c:v>
                </c:pt>
                <c:pt idx="92">
                  <c:v>0.52428669000000006</c:v>
                </c:pt>
                <c:pt idx="93">
                  <c:v>0.43771096999999998</c:v>
                </c:pt>
                <c:pt idx="94">
                  <c:v>0.36766948999999999</c:v>
                </c:pt>
                <c:pt idx="95">
                  <c:v>0.30336505000000002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'M30-ABSi'!$K$1</c:f>
              <c:strCache>
                <c:ptCount val="1"/>
                <c:pt idx="0">
                  <c:v>η*/aT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'M30-ABSi'!$J$3:$J$98</c:f>
              <c:numCache>
                <c:formatCode>0.00</c:formatCode>
                <c:ptCount val="96"/>
                <c:pt idx="0">
                  <c:v>500.89313021512163</c:v>
                </c:pt>
                <c:pt idx="1">
                  <c:v>316.04219706480677</c:v>
                </c:pt>
                <c:pt idx="2">
                  <c:v>199.40913151558965</c:v>
                </c:pt>
                <c:pt idx="3">
                  <c:v>125.81865414621669</c:v>
                </c:pt>
                <c:pt idx="4">
                  <c:v>79.386203586175995</c:v>
                </c:pt>
                <c:pt idx="5">
                  <c:v>50.089305007222073</c:v>
                </c:pt>
                <c:pt idx="6">
                  <c:v>31.604213695763114</c:v>
                </c:pt>
                <c:pt idx="7">
                  <c:v>19.940910146200181</c:v>
                </c:pt>
                <c:pt idx="8">
                  <c:v>12.581863411049149</c:v>
                </c:pt>
                <c:pt idx="9">
                  <c:v>7.9386188559382092</c:v>
                </c:pt>
                <c:pt idx="10">
                  <c:v>5.0089298996504512</c:v>
                </c:pt>
                <c:pt idx="11">
                  <c:v>3.1604208686831812</c:v>
                </c:pt>
                <c:pt idx="12">
                  <c:v>1.9940907140841402</c:v>
                </c:pt>
                <c:pt idx="13">
                  <c:v>1.2581861407476629</c:v>
                </c:pt>
                <c:pt idx="14">
                  <c:v>0.79386177539733216</c:v>
                </c:pt>
                <c:pt idx="15">
                  <c:v>0.5008928897864191</c:v>
                </c:pt>
                <c:pt idx="16">
                  <c:v>172.05707061860892</c:v>
                </c:pt>
                <c:pt idx="17">
                  <c:v>108.56067160570964</c:v>
                </c:pt>
                <c:pt idx="18">
                  <c:v>68.497148300752428</c:v>
                </c:pt>
                <c:pt idx="19">
                  <c:v>43.218778129930918</c:v>
                </c:pt>
                <c:pt idx="20">
                  <c:v>27.269205370622178</c:v>
                </c:pt>
                <c:pt idx="21">
                  <c:v>17.205704308947762</c:v>
                </c:pt>
                <c:pt idx="22">
                  <c:v>10.856065095886116</c:v>
                </c:pt>
                <c:pt idx="23">
                  <c:v>6.8497137977328189</c:v>
                </c:pt>
                <c:pt idx="24">
                  <c:v>4.3218771247648098</c:v>
                </c:pt>
                <c:pt idx="25">
                  <c:v>2.726920020891006</c:v>
                </c:pt>
                <c:pt idx="26">
                  <c:v>1.7205702244262913</c:v>
                </c:pt>
                <c:pt idx="27">
                  <c:v>1.085606337531541</c:v>
                </c:pt>
                <c:pt idx="28">
                  <c:v>0.68497127653903955</c:v>
                </c:pt>
                <c:pt idx="29">
                  <c:v>0.43218764365365275</c:v>
                </c:pt>
                <c:pt idx="30">
                  <c:v>0.27269196423654501</c:v>
                </c:pt>
                <c:pt idx="31">
                  <c:v>0.17205698803121502</c:v>
                </c:pt>
                <c:pt idx="32">
                  <c:v>72.032979402604795</c:v>
                </c:pt>
                <c:pt idx="33">
                  <c:v>45.449737076142313</c:v>
                </c:pt>
                <c:pt idx="34">
                  <c:v>28.676843415649905</c:v>
                </c:pt>
                <c:pt idx="35">
                  <c:v>18.09386469062872</c:v>
                </c:pt>
                <c:pt idx="36">
                  <c:v>11.416456770565169</c:v>
                </c:pt>
                <c:pt idx="37">
                  <c:v>7.2032967877328087</c:v>
                </c:pt>
                <c:pt idx="38">
                  <c:v>4.5449728432184786</c:v>
                </c:pt>
                <c:pt idx="39">
                  <c:v>2.8676839093671136</c:v>
                </c:pt>
                <c:pt idx="40">
                  <c:v>1.8093861809309546</c:v>
                </c:pt>
                <c:pt idx="41">
                  <c:v>1.1416454609575788</c:v>
                </c:pt>
                <c:pt idx="42">
                  <c:v>0.72032959233370553</c:v>
                </c:pt>
                <c:pt idx="43">
                  <c:v>0.45449721228886841</c:v>
                </c:pt>
                <c:pt idx="44">
                  <c:v>0.28676834771692372</c:v>
                </c:pt>
                <c:pt idx="45">
                  <c:v>0.18093858927990372</c:v>
                </c:pt>
                <c:pt idx="46">
                  <c:v>0.1141645302485024</c:v>
                </c:pt>
                <c:pt idx="47">
                  <c:v>7.2032944826774678E-2</c:v>
                </c:pt>
                <c:pt idx="48">
                  <c:v>34.952361278910267</c:v>
                </c:pt>
                <c:pt idx="49">
                  <c:v>22.053448899260221</c:v>
                </c:pt>
                <c:pt idx="50">
                  <c:v>13.914784584993708</c:v>
                </c:pt>
                <c:pt idx="51">
                  <c:v>8.7796353953909048</c:v>
                </c:pt>
                <c:pt idx="52">
                  <c:v>5.5395754122510379</c:v>
                </c:pt>
                <c:pt idx="53">
                  <c:v>3.4952355686532459</c:v>
                </c:pt>
                <c:pt idx="54">
                  <c:v>2.2053444704976868</c:v>
                </c:pt>
                <c:pt idx="55">
                  <c:v>1.3914782487852031</c:v>
                </c:pt>
                <c:pt idx="56">
                  <c:v>0.87796339972964532</c:v>
                </c:pt>
                <c:pt idx="57">
                  <c:v>0.55395743636801997</c:v>
                </c:pt>
                <c:pt idx="58">
                  <c:v>0.34952351492249101</c:v>
                </c:pt>
                <c:pt idx="59">
                  <c:v>0.22053441209740737</c:v>
                </c:pt>
                <c:pt idx="60">
                  <c:v>0.13914780390710355</c:v>
                </c:pt>
                <c:pt idx="61">
                  <c:v>8.779632599202003E-2</c:v>
                </c:pt>
                <c:pt idx="62">
                  <c:v>5.5395735947282511E-2</c:v>
                </c:pt>
                <c:pt idx="63">
                  <c:v>3.4952344501776852E-2</c:v>
                </c:pt>
                <c:pt idx="64">
                  <c:v>18.988423152222452</c:v>
                </c:pt>
                <c:pt idx="65">
                  <c:v>11.980884962920694</c:v>
                </c:pt>
                <c:pt idx="66">
                  <c:v>7.5594268342410649</c:v>
                </c:pt>
                <c:pt idx="67">
                  <c:v>4.7696758075828072</c:v>
                </c:pt>
                <c:pt idx="68">
                  <c:v>3.0094619694532225</c:v>
                </c:pt>
                <c:pt idx="69">
                  <c:v>1.8988420114074747</c:v>
                </c:pt>
                <c:pt idx="70">
                  <c:v>1.1980882684309915</c:v>
                </c:pt>
                <c:pt idx="71">
                  <c:v>0.75594256949356753</c:v>
                </c:pt>
                <c:pt idx="72">
                  <c:v>0.4769675048045881</c:v>
                </c:pt>
                <c:pt idx="73">
                  <c:v>0.30094613998005276</c:v>
                </c:pt>
                <c:pt idx="74">
                  <c:v>0.18988417835463967</c:v>
                </c:pt>
                <c:pt idx="75">
                  <c:v>0.11980880785467599</c:v>
                </c:pt>
                <c:pt idx="76">
                  <c:v>7.5594245556302869E-2</c:v>
                </c:pt>
                <c:pt idx="77">
                  <c:v>4.7696742885089558E-2</c:v>
                </c:pt>
                <c:pt idx="78">
                  <c:v>3.0094609820552183E-2</c:v>
                </c:pt>
                <c:pt idx="79">
                  <c:v>1.8988414037779337E-2</c:v>
                </c:pt>
                <c:pt idx="80">
                  <c:v>11.269444315843941</c:v>
                </c:pt>
                <c:pt idx="81">
                  <c:v>7.1105386088030134</c:v>
                </c:pt>
                <c:pt idx="82">
                  <c:v>4.4864462459698879</c:v>
                </c:pt>
                <c:pt idx="83">
                  <c:v>2.8307561658636837</c:v>
                </c:pt>
                <c:pt idx="84">
                  <c:v>1.7860863860848624</c:v>
                </c:pt>
                <c:pt idx="85">
                  <c:v>1.126944251273285</c:v>
                </c:pt>
                <c:pt idx="86">
                  <c:v>0.71105372564696956</c:v>
                </c:pt>
                <c:pt idx="87">
                  <c:v>0.44864455698032291</c:v>
                </c:pt>
                <c:pt idx="88">
                  <c:v>0.28307557150859108</c:v>
                </c:pt>
                <c:pt idx="89">
                  <c:v>0.17860860480015331</c:v>
                </c:pt>
                <c:pt idx="90">
                  <c:v>0.11269441160399532</c:v>
                </c:pt>
                <c:pt idx="91">
                  <c:v>7.1105361295252634E-2</c:v>
                </c:pt>
                <c:pt idx="92">
                  <c:v>4.4864448936365701E-2</c:v>
                </c:pt>
                <c:pt idx="93">
                  <c:v>2.8307552643081386E-2</c:v>
                </c:pt>
                <c:pt idx="94">
                  <c:v>1.786085800073758E-2</c:v>
                </c:pt>
                <c:pt idx="95">
                  <c:v>1.126943890651067E-2</c:v>
                </c:pt>
              </c:numCache>
            </c:numRef>
          </c:xVal>
          <c:yVal>
            <c:numRef>
              <c:f>'M30-ABSi'!$K$3:$K$98</c:f>
              <c:numCache>
                <c:formatCode>0</c:formatCode>
                <c:ptCount val="96"/>
                <c:pt idx="0">
                  <c:v>422.83451743296848</c:v>
                </c:pt>
                <c:pt idx="1">
                  <c:v>690.48140039665259</c:v>
                </c:pt>
                <c:pt idx="2">
                  <c:v>970.86539156794959</c:v>
                </c:pt>
                <c:pt idx="3">
                  <c:v>1319.6829026505268</c:v>
                </c:pt>
                <c:pt idx="4">
                  <c:v>1759.2086951193685</c:v>
                </c:pt>
                <c:pt idx="5">
                  <c:v>2308.8767448323974</c:v>
                </c:pt>
                <c:pt idx="6">
                  <c:v>2975.2089020665312</c:v>
                </c:pt>
                <c:pt idx="7">
                  <c:v>3733.7284885436425</c:v>
                </c:pt>
                <c:pt idx="8">
                  <c:v>4585.3366945032667</c:v>
                </c:pt>
                <c:pt idx="9">
                  <c:v>5488.4042806083717</c:v>
                </c:pt>
                <c:pt idx="10">
                  <c:v>6402.1993047154565</c:v>
                </c:pt>
                <c:pt idx="11">
                  <c:v>7299.8959846577145</c:v>
                </c:pt>
                <c:pt idx="12">
                  <c:v>8210.1742905394094</c:v>
                </c:pt>
                <c:pt idx="13">
                  <c:v>8893.2168985565386</c:v>
                </c:pt>
                <c:pt idx="14">
                  <c:v>9599.319914679163</c:v>
                </c:pt>
                <c:pt idx="15">
                  <c:v>11132.540383624646</c:v>
                </c:pt>
                <c:pt idx="16">
                  <c:v>961.70311051491149</c:v>
                </c:pt>
                <c:pt idx="17">
                  <c:v>1517.8773476790436</c:v>
                </c:pt>
                <c:pt idx="18">
                  <c:v>1999.8247311946586</c:v>
                </c:pt>
                <c:pt idx="19">
                  <c:v>2614.5529700268303</c:v>
                </c:pt>
                <c:pt idx="20">
                  <c:v>3272.016941680462</c:v>
                </c:pt>
                <c:pt idx="21">
                  <c:v>4012.4570150930631</c:v>
                </c:pt>
                <c:pt idx="22">
                  <c:v>4827.3421546337104</c:v>
                </c:pt>
                <c:pt idx="23">
                  <c:v>5647.1186944345964</c:v>
                </c:pt>
                <c:pt idx="24">
                  <c:v>6473.5096093141028</c:v>
                </c:pt>
                <c:pt idx="25">
                  <c:v>7295.2110918029539</c:v>
                </c:pt>
                <c:pt idx="26">
                  <c:v>8105.027854921379</c:v>
                </c:pt>
                <c:pt idx="27">
                  <c:v>8912.5453809402879</c:v>
                </c:pt>
                <c:pt idx="28">
                  <c:v>9833.0071174477998</c:v>
                </c:pt>
                <c:pt idx="29">
                  <c:v>11018.606751723666</c:v>
                </c:pt>
                <c:pt idx="30">
                  <c:v>12309.563869622993</c:v>
                </c:pt>
                <c:pt idx="31">
                  <c:v>13549.070617199422</c:v>
                </c:pt>
                <c:pt idx="32">
                  <c:v>1661.7106635418663</c:v>
                </c:pt>
                <c:pt idx="33">
                  <c:v>2539.2605792088862</c:v>
                </c:pt>
                <c:pt idx="34">
                  <c:v>3274.6390189084727</c:v>
                </c:pt>
                <c:pt idx="35">
                  <c:v>4011.5428015955526</c:v>
                </c:pt>
                <c:pt idx="36">
                  <c:v>4783.8453699659003</c:v>
                </c:pt>
                <c:pt idx="37">
                  <c:v>5597.0054042415595</c:v>
                </c:pt>
                <c:pt idx="38">
                  <c:v>6482.5288898589461</c:v>
                </c:pt>
                <c:pt idx="39">
                  <c:v>7423.9210211074824</c:v>
                </c:pt>
                <c:pt idx="40">
                  <c:v>8518.8195058583151</c:v>
                </c:pt>
                <c:pt idx="41">
                  <c:v>9577.5047168887832</c:v>
                </c:pt>
                <c:pt idx="42">
                  <c:v>10731.840559853974</c:v>
                </c:pt>
                <c:pt idx="43">
                  <c:v>12084.13295158694</c:v>
                </c:pt>
                <c:pt idx="44">
                  <c:v>13718.50932996763</c:v>
                </c:pt>
                <c:pt idx="45">
                  <c:v>15941.087811765241</c:v>
                </c:pt>
                <c:pt idx="46">
                  <c:v>18873.445347879624</c:v>
                </c:pt>
                <c:pt idx="47">
                  <c:v>22958.517247451211</c:v>
                </c:pt>
                <c:pt idx="48">
                  <c:v>2535.369621893622</c:v>
                </c:pt>
                <c:pt idx="49">
                  <c:v>3704.2103955969583</c:v>
                </c:pt>
                <c:pt idx="50">
                  <c:v>4573.760374136994</c:v>
                </c:pt>
                <c:pt idx="51">
                  <c:v>5396.0251353261438</c:v>
                </c:pt>
                <c:pt idx="52">
                  <c:v>6217.5621917460194</c:v>
                </c:pt>
                <c:pt idx="53">
                  <c:v>7060.3812151856409</c:v>
                </c:pt>
                <c:pt idx="54">
                  <c:v>7946.0597177902337</c:v>
                </c:pt>
                <c:pt idx="55">
                  <c:v>8958.270301152088</c:v>
                </c:pt>
                <c:pt idx="56">
                  <c:v>10042.398915457296</c:v>
                </c:pt>
                <c:pt idx="57">
                  <c:v>11379.515444640101</c:v>
                </c:pt>
                <c:pt idx="58">
                  <c:v>13093.789038972442</c:v>
                </c:pt>
                <c:pt idx="59">
                  <c:v>15416.553568446063</c:v>
                </c:pt>
                <c:pt idx="60">
                  <c:v>18576.262840123723</c:v>
                </c:pt>
                <c:pt idx="61">
                  <c:v>23051.1865441876</c:v>
                </c:pt>
                <c:pt idx="62">
                  <c:v>29609.295685108755</c:v>
                </c:pt>
                <c:pt idx="63">
                  <c:v>39016.37257402821</c:v>
                </c:pt>
                <c:pt idx="64">
                  <c:v>3274.0628066698396</c:v>
                </c:pt>
                <c:pt idx="65">
                  <c:v>4745.9930862901729</c:v>
                </c:pt>
                <c:pt idx="66">
                  <c:v>5717.8913240772326</c:v>
                </c:pt>
                <c:pt idx="67">
                  <c:v>6510.1774912537403</c:v>
                </c:pt>
                <c:pt idx="68">
                  <c:v>7353.6329941992526</c:v>
                </c:pt>
                <c:pt idx="69">
                  <c:v>8241.1390216825075</c:v>
                </c:pt>
                <c:pt idx="70">
                  <c:v>9223.5684130254431</c:v>
                </c:pt>
                <c:pt idx="71">
                  <c:v>10440.436175807292</c:v>
                </c:pt>
                <c:pt idx="72">
                  <c:v>11980.559321660883</c:v>
                </c:pt>
                <c:pt idx="73">
                  <c:v>14040.857308827926</c:v>
                </c:pt>
                <c:pt idx="74">
                  <c:v>16927.838210851052</c:v>
                </c:pt>
                <c:pt idx="75">
                  <c:v>21098.029667256003</c:v>
                </c:pt>
                <c:pt idx="76">
                  <c:v>27141.04514464016</c:v>
                </c:pt>
                <c:pt idx="77">
                  <c:v>35485.898149532986</c:v>
                </c:pt>
                <c:pt idx="78">
                  <c:v>49097.025725955777</c:v>
                </c:pt>
                <c:pt idx="79">
                  <c:v>59548.804602432501</c:v>
                </c:pt>
                <c:pt idx="80">
                  <c:v>3778.9679159358598</c:v>
                </c:pt>
                <c:pt idx="81">
                  <c:v>5128.1059988690477</c:v>
                </c:pt>
                <c:pt idx="82">
                  <c:v>5969.4695776099688</c:v>
                </c:pt>
                <c:pt idx="83">
                  <c:v>6745.2110210198452</c:v>
                </c:pt>
                <c:pt idx="84">
                  <c:v>7600.3184007556611</c:v>
                </c:pt>
                <c:pt idx="85">
                  <c:v>8623.2916438810626</c:v>
                </c:pt>
                <c:pt idx="86">
                  <c:v>9945.0209663338646</c:v>
                </c:pt>
                <c:pt idx="87">
                  <c:v>11697.330969076103</c:v>
                </c:pt>
                <c:pt idx="88">
                  <c:v>14181.18325278152</c:v>
                </c:pt>
                <c:pt idx="89">
                  <c:v>17734.20848435448</c:v>
                </c:pt>
                <c:pt idx="90">
                  <c:v>23019.005882596022</c:v>
                </c:pt>
                <c:pt idx="91">
                  <c:v>30887.719504555946</c:v>
                </c:pt>
                <c:pt idx="92">
                  <c:v>42706.351929292832</c:v>
                </c:pt>
                <c:pt idx="93">
                  <c:v>61084.001190031049</c:v>
                </c:pt>
                <c:pt idx="94">
                  <c:v>90429.214736634778</c:v>
                </c:pt>
                <c:pt idx="95">
                  <c:v>138353.55642229266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24448"/>
        <c:axId val="722225008"/>
      </c:scatterChart>
      <c:valAx>
        <c:axId val="722224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Frequency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5008"/>
        <c:crossesAt val="1.0000000000000003E-4"/>
        <c:crossBetween val="midCat"/>
      </c:valAx>
      <c:valAx>
        <c:axId val="72222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G'' [Pa], tan(</a:t>
                </a:r>
                <a:r>
                  <a:rPr lang="el-GR"/>
                  <a:t>δ) [</a:t>
                </a:r>
                <a:r>
                  <a:rPr lang="en-US"/>
                  <a:t>deg], </a:t>
                </a:r>
                <a:r>
                  <a:rPr lang="el-GR"/>
                  <a:t>η*/</a:t>
                </a:r>
                <a:r>
                  <a:rPr lang="en-US"/>
                  <a:t>aT [Pa-s]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444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ULTEM9085!$G$2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ULTEM9085!$F$3:$F$43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ULTEM9085!$G$3:$G$43</c:f>
              <c:numCache>
                <c:formatCode>General</c:formatCode>
                <c:ptCount val="41"/>
                <c:pt idx="0">
                  <c:v>242227206086.60635</c:v>
                </c:pt>
                <c:pt idx="1">
                  <c:v>19477728612.223148</c:v>
                </c:pt>
                <c:pt idx="2">
                  <c:v>2096499090.7653639</c:v>
                </c:pt>
                <c:pt idx="3">
                  <c:v>287950333.1299634</c:v>
                </c:pt>
                <c:pt idx="4">
                  <c:v>48589323.713965192</c:v>
                </c:pt>
                <c:pt idx="5">
                  <c:v>9771130.0800674409</c:v>
                </c:pt>
                <c:pt idx="6">
                  <c:v>2284513.2779352069</c:v>
                </c:pt>
                <c:pt idx="7">
                  <c:v>608525.15483785805</c:v>
                </c:pt>
                <c:pt idx="8">
                  <c:v>181594.79691883808</c:v>
                </c:pt>
                <c:pt idx="9">
                  <c:v>59865.127672006878</c:v>
                </c:pt>
                <c:pt idx="10">
                  <c:v>21545.654745876913</c:v>
                </c:pt>
                <c:pt idx="11">
                  <c:v>8381.2928667567376</c:v>
                </c:pt>
                <c:pt idx="12">
                  <c:v>3493.9424170211223</c:v>
                </c:pt>
                <c:pt idx="13">
                  <c:v>1549.4824141695356</c:v>
                </c:pt>
                <c:pt idx="14">
                  <c:v>726.39326860706785</c:v>
                </c:pt>
                <c:pt idx="15">
                  <c:v>357.99975203320861</c:v>
                </c:pt>
                <c:pt idx="16">
                  <c:v>184.60193828037296</c:v>
                </c:pt>
                <c:pt idx="17">
                  <c:v>99.176170311406395</c:v>
                </c:pt>
                <c:pt idx="18">
                  <c:v>55.308285330552124</c:v>
                </c:pt>
                <c:pt idx="19">
                  <c:v>31.912909618514853</c:v>
                </c:pt>
                <c:pt idx="20">
                  <c:v>18.996706120841942</c:v>
                </c:pt>
                <c:pt idx="21">
                  <c:v>11.636084819383344</c:v>
                </c:pt>
                <c:pt idx="22">
                  <c:v>7.3173384519168367</c:v>
                </c:pt>
                <c:pt idx="23">
                  <c:v>4.7143571668109248</c:v>
                </c:pt>
                <c:pt idx="24">
                  <c:v>3.1060708815553393</c:v>
                </c:pt>
                <c:pt idx="25">
                  <c:v>2.0892770253729842</c:v>
                </c:pt>
                <c:pt idx="26">
                  <c:v>1.4325930648232177</c:v>
                </c:pt>
                <c:pt idx="27">
                  <c:v>1</c:v>
                </c:pt>
                <c:pt idx="28">
                  <c:v>0.70972543793806619</c:v>
                </c:pt>
                <c:pt idx="29">
                  <c:v>0.51157032817138925</c:v>
                </c:pt>
                <c:pt idx="30">
                  <c:v>0.37411013176917146</c:v>
                </c:pt>
                <c:pt idx="31">
                  <c:v>0.27731015875964932</c:v>
                </c:pt>
                <c:pt idx="32">
                  <c:v>0.20817651669127796</c:v>
                </c:pt>
                <c:pt idx="33">
                  <c:v>0.15814507298517194</c:v>
                </c:pt>
                <c:pt idx="34">
                  <c:v>0.12148526805795355</c:v>
                </c:pt>
                <c:pt idx="35">
                  <c:v>9.4307582351385505E-2</c:v>
                </c:pt>
                <c:pt idx="36">
                  <c:v>7.3936384968961183E-2</c:v>
                </c:pt>
                <c:pt idx="37">
                  <c:v>5.8507610605073625E-2</c:v>
                </c:pt>
                <c:pt idx="38">
                  <c:v>4.6706946322478148E-2</c:v>
                </c:pt>
                <c:pt idx="39">
                  <c:v>3.7597133139924077E-2</c:v>
                </c:pt>
                <c:pt idx="40">
                  <c:v>3.0502579302009839E-2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ULTEM9085!$H$2</c:f>
              <c:strCache>
                <c:ptCount val="1"/>
                <c:pt idx="0">
                  <c:v>Rlx.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ULTEM9085!$F$3:$F$43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ULTEM9085!$H$3:$H$43</c:f>
              <c:numCache>
                <c:formatCode>General</c:formatCode>
                <c:ptCount val="41"/>
                <c:pt idx="0">
                  <c:v>61408909872600.328</c:v>
                </c:pt>
                <c:pt idx="1">
                  <c:v>4937951026208.5176</c:v>
                </c:pt>
                <c:pt idx="2">
                  <c:v>531499850048.91443</c:v>
                </c:pt>
                <c:pt idx="3">
                  <c:v>73000536730.134491</c:v>
                </c:pt>
                <c:pt idx="4">
                  <c:v>12318258749.410053</c:v>
                </c:pt>
                <c:pt idx="5">
                  <c:v>2477155461.3307066</c:v>
                </c:pt>
                <c:pt idx="6">
                  <c:v>579164794.30193543</c:v>
                </c:pt>
                <c:pt idx="7">
                  <c:v>154271962.23073</c:v>
                </c:pt>
                <c:pt idx="8">
                  <c:v>46037514.51987993</c:v>
                </c:pt>
                <c:pt idx="9">
                  <c:v>15176875.831229167</c:v>
                </c:pt>
                <c:pt idx="10">
                  <c:v>5462207.1228557918</c:v>
                </c:pt>
                <c:pt idx="11">
                  <c:v>2124806.9801313351</c:v>
                </c:pt>
                <c:pt idx="12">
                  <c:v>885776.61631531012</c:v>
                </c:pt>
                <c:pt idx="13">
                  <c:v>392821.38228063186</c:v>
                </c:pt>
                <c:pt idx="14">
                  <c:v>184153.62784643655</c:v>
                </c:pt>
                <c:pt idx="15">
                  <c:v>90759.311731318259</c:v>
                </c:pt>
                <c:pt idx="16">
                  <c:v>46799.878400585549</c:v>
                </c:pt>
                <c:pt idx="17">
                  <c:v>25142.925117937739</c:v>
                </c:pt>
                <c:pt idx="18">
                  <c:v>14021.635157933397</c:v>
                </c:pt>
                <c:pt idx="19">
                  <c:v>8090.4908337799634</c:v>
                </c:pt>
                <c:pt idx="20">
                  <c:v>4816.0032594933264</c:v>
                </c:pt>
                <c:pt idx="21">
                  <c:v>2949.9546953778586</c:v>
                </c:pt>
                <c:pt idx="22">
                  <c:v>1855.0755910564917</c:v>
                </c:pt>
                <c:pt idx="23">
                  <c:v>1195.1734862533565</c:v>
                </c:pt>
                <c:pt idx="24">
                  <c:v>787.44427558291045</c:v>
                </c:pt>
                <c:pt idx="25">
                  <c:v>529.6689278748953</c:v>
                </c:pt>
                <c:pt idx="26">
                  <c:v>363.18785087413704</c:v>
                </c:pt>
                <c:pt idx="27">
                  <c:v>253.51780613216536</c:v>
                </c:pt>
                <c:pt idx="28">
                  <c:v>179.92803598224882</c:v>
                </c:pt>
                <c:pt idx="29">
                  <c:v>129.69218728032246</c:v>
                </c:pt>
                <c:pt idx="30">
                  <c:v>94.843579857935651</c:v>
                </c:pt>
                <c:pt idx="31">
                  <c:v>70.303063066908777</c:v>
                </c:pt>
                <c:pt idx="32">
                  <c:v>52.776453799808891</c:v>
                </c:pt>
                <c:pt idx="33">
                  <c:v>40.092591953811962</c:v>
                </c:pt>
                <c:pt idx="34">
                  <c:v>30.798678635430409</c:v>
                </c:pt>
                <c:pt idx="35">
                  <c:v>23.90865137935177</c:v>
                </c:pt>
                <c:pt idx="36">
                  <c:v>18.744190110674246</c:v>
                </c:pt>
                <c:pt idx="37">
                  <c:v>14.832721082633277</c:v>
                </c:pt>
                <c:pt idx="38">
                  <c:v>11.84104256280747</c:v>
                </c:pt>
                <c:pt idx="39">
                  <c:v>9.5315427104924826</c:v>
                </c:pt>
                <c:pt idx="40">
                  <c:v>7.7329469860179305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ULTEM9085!$A$3:$A$4</c:f>
              <c:numCache>
                <c:formatCode>General</c:formatCode>
                <c:ptCount val="2"/>
                <c:pt idx="0">
                  <c:v>249.98447999999999</c:v>
                </c:pt>
                <c:pt idx="1">
                  <c:v>279.97039999999998</c:v>
                </c:pt>
              </c:numCache>
            </c:numRef>
          </c:xVal>
          <c:yVal>
            <c:numRef>
              <c:f>ULTEM9085!$C$3:$C$4</c:f>
              <c:numCache>
                <c:formatCode>General</c:formatCode>
                <c:ptCount val="2"/>
                <c:pt idx="0">
                  <c:v>24.783999999999999</c:v>
                </c:pt>
                <c:pt idx="1">
                  <c:v>201.5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ULTEM9085!$A$3:$A$4</c:f>
              <c:numCache>
                <c:formatCode>General</c:formatCode>
                <c:ptCount val="2"/>
                <c:pt idx="0">
                  <c:v>249.98447999999999</c:v>
                </c:pt>
                <c:pt idx="1">
                  <c:v>279.97039999999998</c:v>
                </c:pt>
              </c:numCache>
            </c:numRef>
          </c:xVal>
          <c:yVal>
            <c:numRef>
              <c:f>ULTEM9085!$D$3:$D$4</c:f>
              <c:numCache>
                <c:formatCode>General</c:formatCode>
                <c:ptCount val="2"/>
                <c:pt idx="0">
                  <c:v>253.51780613216536</c:v>
                </c:pt>
                <c:pt idx="1">
                  <c:v>31.182061077814321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29488"/>
        <c:axId val="722230048"/>
      </c:scatterChart>
      <c:valAx>
        <c:axId val="7222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0048"/>
        <c:crossesAt val="0.1"/>
        <c:crossBetween val="midCat"/>
      </c:valAx>
      <c:valAx>
        <c:axId val="72223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'PC-10'!$R$2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'PC-10'!$Q$3:$Q$43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'PC-10'!$R$3:$R$43</c:f>
              <c:numCache>
                <c:formatCode>0.00</c:formatCode>
                <c:ptCount val="41"/>
                <c:pt idx="0">
                  <c:v>9612007.6388448104</c:v>
                </c:pt>
                <c:pt idx="1">
                  <c:v>1453801.5698070372</c:v>
                </c:pt>
                <c:pt idx="2">
                  <c:v>280089.35582649731</c:v>
                </c:pt>
                <c:pt idx="3">
                  <c:v>65796.97084441637</c:v>
                </c:pt>
                <c:pt idx="4">
                  <c:v>18220.579295195879</c:v>
                </c:pt>
                <c:pt idx="5">
                  <c:v>5792.2584422838154</c:v>
                </c:pt>
                <c:pt idx="6">
                  <c:v>2069.6406773812873</c:v>
                </c:pt>
                <c:pt idx="7">
                  <c:v>817.17375583121668</c:v>
                </c:pt>
                <c:pt idx="8">
                  <c:v>351.62937259798667</c:v>
                </c:pt>
                <c:pt idx="9">
                  <c:v>163.02387664355143</c:v>
                </c:pt>
                <c:pt idx="10">
                  <c:v>80.66707601675941</c:v>
                </c:pt>
                <c:pt idx="11">
                  <c:v>42.264251462053103</c:v>
                </c:pt>
                <c:pt idx="12">
                  <c:v>23.290187201011999</c:v>
                </c:pt>
                <c:pt idx="13">
                  <c:v>13.42221299444725</c:v>
                </c:pt>
                <c:pt idx="14">
                  <c:v>8.0503193936107529</c:v>
                </c:pt>
                <c:pt idx="15">
                  <c:v>5.004053167943054</c:v>
                </c:pt>
                <c:pt idx="16">
                  <c:v>3.2120190733138041</c:v>
                </c:pt>
                <c:pt idx="17">
                  <c:v>2.1223390571753704</c:v>
                </c:pt>
                <c:pt idx="18">
                  <c:v>1.4395869444418474</c:v>
                </c:pt>
                <c:pt idx="19">
                  <c:v>1</c:v>
                </c:pt>
                <c:pt idx="20">
                  <c:v>0.70986901607089392</c:v>
                </c:pt>
                <c:pt idx="21">
                  <c:v>0.51399201360511371</c:v>
                </c:pt>
                <c:pt idx="22">
                  <c:v>0.37897445844920047</c:v>
                </c:pt>
                <c:pt idx="23">
                  <c:v>0.28411461916244513</c:v>
                </c:pt>
                <c:pt idx="24">
                  <c:v>0.21628707976316797</c:v>
                </c:pt>
                <c:pt idx="25">
                  <c:v>0.16699519017604456</c:v>
                </c:pt>
                <c:pt idx="26">
                  <c:v>0.13063181997720924</c:v>
                </c:pt>
                <c:pt idx="27">
                  <c:v>0.10343002716766707</c:v>
                </c:pt>
                <c:pt idx="28">
                  <c:v>8.2816760953751151E-2</c:v>
                </c:pt>
                <c:pt idx="29">
                  <c:v>6.7007070136765073E-2</c:v>
                </c:pt>
                <c:pt idx="30">
                  <c:v>5.4744705443198115E-2</c:v>
                </c:pt>
                <c:pt idx="31">
                  <c:v>4.5133497701708526E-2</c:v>
                </c:pt>
                <c:pt idx="32">
                  <c:v>3.7526009419868341E-2</c:v>
                </c:pt>
                <c:pt idx="33">
                  <c:v>3.1448914805363409E-2</c:v>
                </c:pt>
                <c:pt idx="34">
                  <c:v>2.6552295910393563E-2</c:v>
                </c:pt>
                <c:pt idx="35">
                  <c:v>2.2574737622460959E-2</c:v>
                </c:pt>
                <c:pt idx="36">
                  <c:v>1.9319001691299836E-2</c:v>
                </c:pt>
                <c:pt idx="37">
                  <c:v>1.6634875749518198E-2</c:v>
                </c:pt>
                <c:pt idx="38">
                  <c:v>1.440694778530982E-2</c:v>
                </c:pt>
                <c:pt idx="39">
                  <c:v>1.254580070560276E-2</c:v>
                </c:pt>
                <c:pt idx="40">
                  <c:v>1.0981607582364739E-2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'PC-10'!$S$2</c:f>
              <c:strCache>
                <c:ptCount val="1"/>
                <c:pt idx="0">
                  <c:v>Rlx.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'PC-10'!$Q$3:$Q$43</c:f>
              <c:numCache>
                <c:formatCode>General</c:formatCode>
                <c:ptCount val="41"/>
                <c:pt idx="0">
                  <c:v>115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135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165</c:v>
                </c:pt>
                <c:pt idx="11">
                  <c:v>170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  <c:pt idx="29">
                  <c:v>260</c:v>
                </c:pt>
                <c:pt idx="30">
                  <c:v>265</c:v>
                </c:pt>
                <c:pt idx="31">
                  <c:v>270</c:v>
                </c:pt>
                <c:pt idx="32">
                  <c:v>275</c:v>
                </c:pt>
                <c:pt idx="33">
                  <c:v>280</c:v>
                </c:pt>
                <c:pt idx="34">
                  <c:v>285</c:v>
                </c:pt>
                <c:pt idx="35">
                  <c:v>290</c:v>
                </c:pt>
                <c:pt idx="36">
                  <c:v>295</c:v>
                </c:pt>
                <c:pt idx="37">
                  <c:v>300</c:v>
                </c:pt>
                <c:pt idx="38">
                  <c:v>305</c:v>
                </c:pt>
                <c:pt idx="39">
                  <c:v>310</c:v>
                </c:pt>
                <c:pt idx="40">
                  <c:v>315</c:v>
                </c:pt>
              </c:numCache>
            </c:numRef>
          </c:xVal>
          <c:yVal>
            <c:numRef>
              <c:f>'PC-10'!$S$3:$S$43</c:f>
              <c:numCache>
                <c:formatCode>0.00</c:formatCode>
                <c:ptCount val="41"/>
                <c:pt idx="0">
                  <c:v>450768959.31398463</c:v>
                </c:pt>
                <c:pt idx="1">
                  <c:v>68178121.084984288</c:v>
                </c:pt>
                <c:pt idx="2">
                  <c:v>13135194.247099888</c:v>
                </c:pt>
                <c:pt idx="3">
                  <c:v>3085643.8309192462</c:v>
                </c:pt>
                <c:pt idx="4">
                  <c:v>854480.34121417615</c:v>
                </c:pt>
                <c:pt idx="5">
                  <c:v>271636.31243427814</c:v>
                </c:pt>
                <c:pt idx="6">
                  <c:v>97058.784111533896</c:v>
                </c:pt>
                <c:pt idx="7">
                  <c:v>38322.541693174055</c:v>
                </c:pt>
                <c:pt idx="8">
                  <c:v>16490.166498585208</c:v>
                </c:pt>
                <c:pt idx="9">
                  <c:v>7645.2397853875182</c:v>
                </c:pt>
                <c:pt idx="10">
                  <c:v>3782.9988565580052</c:v>
                </c:pt>
                <c:pt idx="11">
                  <c:v>1982.0430198933827</c:v>
                </c:pt>
                <c:pt idx="12">
                  <c:v>1092.2269146354727</c:v>
                </c:pt>
                <c:pt idx="13">
                  <c:v>629.45403400914972</c:v>
                </c:pt>
                <c:pt idx="14">
                  <c:v>377.53133700580656</c:v>
                </c:pt>
                <c:pt idx="15">
                  <c:v>234.67228945488327</c:v>
                </c:pt>
                <c:pt idx="16">
                  <c:v>150.63226636681509</c:v>
                </c:pt>
                <c:pt idx="17">
                  <c:v>99.530150626195436</c:v>
                </c:pt>
                <c:pt idx="18">
                  <c:v>67.511505730143099</c:v>
                </c:pt>
                <c:pt idx="19">
                  <c:v>46.896442059856589</c:v>
                </c:pt>
                <c:pt idx="20">
                  <c:v>33.290331182256082</c:v>
                </c:pt>
                <c:pt idx="21">
                  <c:v>24.104396685261236</c:v>
                </c:pt>
                <c:pt idx="22">
                  <c:v>17.77255373282846</c:v>
                </c:pt>
                <c:pt idx="23">
                  <c:v>13.323964775909829</c:v>
                </c:pt>
                <c:pt idx="24">
                  <c:v>10.143094504408987</c:v>
                </c:pt>
                <c:pt idx="25">
                  <c:v>7.8314802603656055</c:v>
                </c:pt>
                <c:pt idx="26">
                  <c:v>6.1261675767348107</c:v>
                </c:pt>
                <c:pt idx="27">
                  <c:v>4.8505002763178915</c:v>
                </c:pt>
                <c:pt idx="28">
                  <c:v>3.8838114316525845</c:v>
                </c:pt>
                <c:pt idx="29">
                  <c:v>3.1423931822695503</c:v>
                </c:pt>
                <c:pt idx="30">
                  <c:v>2.5673319069008564</c:v>
                </c:pt>
                <c:pt idx="31">
                  <c:v>2.1166004599268446</c:v>
                </c:pt>
                <c:pt idx="32">
                  <c:v>1.7598363264964882</c:v>
                </c:pt>
                <c:pt idx="33">
                  <c:v>1.4748422110150914</c:v>
                </c:pt>
                <c:pt idx="34">
                  <c:v>1.2452082067179389</c:v>
                </c:pt>
                <c:pt idx="35">
                  <c:v>1.0586748749282051</c:v>
                </c:pt>
                <c:pt idx="36">
                  <c:v>0.90599244347031427</c:v>
                </c:pt>
                <c:pt idx="37">
                  <c:v>0.78011648676019363</c:v>
                </c:pt>
                <c:pt idx="38">
                  <c:v>0.67563459207316123</c:v>
                </c:pt>
                <c:pt idx="39">
                  <c:v>0.58835341588480783</c:v>
                </c:pt>
                <c:pt idx="40">
                  <c:v>0.51499832371044985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'PC-10'!$L$3:$L$10</c:f>
              <c:numCache>
                <c:formatCode>General</c:formatCode>
                <c:ptCount val="8"/>
                <c:pt idx="0">
                  <c:v>210</c:v>
                </c:pt>
                <c:pt idx="1">
                  <c:v>230</c:v>
                </c:pt>
                <c:pt idx="2">
                  <c:v>250</c:v>
                </c:pt>
                <c:pt idx="3">
                  <c:v>270</c:v>
                </c:pt>
                <c:pt idx="4">
                  <c:v>290</c:v>
                </c:pt>
                <c:pt idx="5">
                  <c:v>310</c:v>
                </c:pt>
                <c:pt idx="6">
                  <c:v>330</c:v>
                </c:pt>
              </c:numCache>
            </c:numRef>
          </c:xVal>
          <c:yVal>
            <c:numRef>
              <c:f>'PC-10'!$M$3:$M$10</c:f>
              <c:numCache>
                <c:formatCode>General</c:formatCode>
                <c:ptCount val="8"/>
                <c:pt idx="0">
                  <c:v>1</c:v>
                </c:pt>
                <c:pt idx="1">
                  <c:v>0.27649000000000001</c:v>
                </c:pt>
                <c:pt idx="2">
                  <c:v>0.10594000000000001</c:v>
                </c:pt>
                <c:pt idx="3">
                  <c:v>4.727E-2</c:v>
                </c:pt>
                <c:pt idx="4">
                  <c:v>2.2950000000000002E-2</c:v>
                </c:pt>
                <c:pt idx="5">
                  <c:v>1.1900000000000001E-2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'PC-10'!$L$3:$L$4</c:f>
              <c:numCache>
                <c:formatCode>General</c:formatCode>
                <c:ptCount val="2"/>
                <c:pt idx="0">
                  <c:v>210</c:v>
                </c:pt>
                <c:pt idx="1">
                  <c:v>230</c:v>
                </c:pt>
              </c:numCache>
            </c:numRef>
          </c:xVal>
          <c:yVal>
            <c:numRef>
              <c:f>'PC-10'!$O$3:$O$4</c:f>
              <c:numCache>
                <c:formatCode>General</c:formatCode>
                <c:ptCount val="2"/>
                <c:pt idx="0">
                  <c:v>46.896442059856589</c:v>
                </c:pt>
                <c:pt idx="1">
                  <c:v>18.426303724976059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34528"/>
        <c:axId val="722235088"/>
      </c:scatterChart>
      <c:valAx>
        <c:axId val="72223452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</a:t>
                </a:r>
                <a:r>
                  <a:rPr lang="en-US" baseline="0">
                    <a:latin typeface="Calibri" panose="020F0502020204030204" pitchFamily="34" charset="0"/>
                  </a:rPr>
                  <a:t>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5088"/>
        <c:crossesAt val="1.0000000000000003E-4"/>
        <c:crossBetween val="midCat"/>
      </c:valAx>
      <c:valAx>
        <c:axId val="72223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615156</xdr:colOff>
      <xdr:row>20</xdr:row>
      <xdr:rowOff>67470</xdr:rowOff>
    </xdr:from>
    <xdr:to>
      <xdr:col>17</xdr:col>
      <xdr:colOff>497284</xdr:colOff>
      <xdr:row>39</xdr:row>
      <xdr:rowOff>143273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581247</xdr:colOff>
      <xdr:row>40</xdr:row>
      <xdr:rowOff>185694</xdr:rowOff>
    </xdr:from>
    <xdr:to>
      <xdr:col>9</xdr:col>
      <xdr:colOff>152622</xdr:colOff>
      <xdr:row>60</xdr:row>
      <xdr:rowOff>72981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743346</xdr:colOff>
      <xdr:row>20</xdr:row>
      <xdr:rowOff>89297</xdr:rowOff>
    </xdr:from>
    <xdr:to>
      <xdr:col>6</xdr:col>
      <xdr:colOff>364330</xdr:colOff>
      <xdr:row>39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155444</xdr:colOff>
      <xdr:row>20</xdr:row>
      <xdr:rowOff>111292</xdr:rowOff>
    </xdr:from>
    <xdr:to>
      <xdr:col>8</xdr:col>
      <xdr:colOff>176478</xdr:colOff>
      <xdr:row>39</xdr:row>
      <xdr:rowOff>147407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4</xdr:row>
      <xdr:rowOff>147636</xdr:rowOff>
    </xdr:from>
    <xdr:to>
      <xdr:col>20</xdr:col>
      <xdr:colOff>352425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22</xdr:row>
      <xdr:rowOff>34358</xdr:rowOff>
    </xdr:from>
    <xdr:to>
      <xdr:col>8</xdr:col>
      <xdr:colOff>161926</xdr:colOff>
      <xdr:row>41</xdr:row>
      <xdr:rowOff>60551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173151</xdr:colOff>
      <xdr:row>2</xdr:row>
      <xdr:rowOff>53749</xdr:rowOff>
    </xdr:from>
    <xdr:to>
      <xdr:col>8</xdr:col>
      <xdr:colOff>220776</xdr:colOff>
      <xdr:row>21</xdr:row>
      <xdr:rowOff>113961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371475</xdr:colOff>
      <xdr:row>14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371475</xdr:colOff>
      <xdr:row>14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28581</xdr:rowOff>
    </xdr:from>
    <xdr:to>
      <xdr:col>9</xdr:col>
      <xdr:colOff>571500</xdr:colOff>
      <xdr:row>21</xdr:row>
      <xdr:rowOff>28581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21</xdr:row>
      <xdr:rowOff>142875</xdr:rowOff>
    </xdr:from>
    <xdr:to>
      <xdr:col>9</xdr:col>
      <xdr:colOff>514350</xdr:colOff>
      <xdr:row>40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3</xdr:row>
      <xdr:rowOff>33337</xdr:rowOff>
    </xdr:from>
    <xdr:to>
      <xdr:col>19</xdr:col>
      <xdr:colOff>495300</xdr:colOff>
      <xdr:row>21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on.nixon\Documents\Projects\Adhesion%20Research\Rheological%20Characterization\PEKK%20(Kapstan%206003)\PEKK%20(Kapstan%206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lot"/>
      <sheetName val="Shift Factors and Rlx. Time"/>
    </sheetNames>
    <sheetDataSet>
      <sheetData sheetId="0"/>
      <sheetData sheetId="1">
        <row r="4">
          <cell r="E4">
            <v>60588</v>
          </cell>
          <cell r="F4">
            <v>310</v>
          </cell>
          <cell r="G4">
            <v>8.3144597999999998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abSelected="1" zoomScale="96" zoomScaleNormal="96" workbookViewId="0">
      <selection activeCell="E7" sqref="E7"/>
    </sheetView>
  </sheetViews>
  <sheetFormatPr defaultColWidth="10.7109375" defaultRowHeight="15" x14ac:dyDescent="0.25"/>
  <cols>
    <col min="1" max="1" width="20.7109375" style="3" customWidth="1"/>
    <col min="2" max="16" width="10.7109375" style="3"/>
    <col min="17" max="17" width="12" style="3" bestFit="1" customWidth="1"/>
    <col min="18" max="34" width="10.7109375" style="3"/>
    <col min="35" max="35" width="12" style="3" bestFit="1" customWidth="1"/>
    <col min="36" max="43" width="10.7109375" style="3"/>
  </cols>
  <sheetData>
    <row r="1" spans="1:43" x14ac:dyDescent="0.25">
      <c r="A1" s="83" t="s">
        <v>38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O1" s="83" t="s">
        <v>21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D1" s="83" t="s">
        <v>20</v>
      </c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</row>
    <row r="2" spans="1:43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18" x14ac:dyDescent="0.25">
      <c r="A3" s="4" t="s">
        <v>7</v>
      </c>
      <c r="B3" s="4" t="s">
        <v>10</v>
      </c>
      <c r="C3" s="4" t="s">
        <v>11</v>
      </c>
      <c r="D3" s="4" t="s">
        <v>12</v>
      </c>
      <c r="E3" s="4" t="s">
        <v>33</v>
      </c>
      <c r="F3" s="4" t="s">
        <v>34</v>
      </c>
      <c r="G3" s="15" t="s">
        <v>35</v>
      </c>
      <c r="H3" s="4" t="s">
        <v>24</v>
      </c>
      <c r="I3" s="4" t="s">
        <v>19</v>
      </c>
      <c r="J3" s="4" t="s">
        <v>13</v>
      </c>
      <c r="K3" s="4" t="s">
        <v>14</v>
      </c>
      <c r="L3" s="4" t="s">
        <v>15</v>
      </c>
      <c r="M3" s="4" t="s">
        <v>17</v>
      </c>
      <c r="N3" s="5"/>
      <c r="O3" s="93" t="s">
        <v>16</v>
      </c>
      <c r="P3" s="91" t="str">
        <f>A4</f>
        <v>ABS</v>
      </c>
      <c r="Q3" s="91" t="str">
        <f>A5</f>
        <v>ASA</v>
      </c>
      <c r="R3" s="91" t="str">
        <f>A6</f>
        <v>PC</v>
      </c>
      <c r="S3" s="91" t="str">
        <f>A7</f>
        <v>PC-ABS</v>
      </c>
      <c r="T3" s="91" t="str">
        <f>A8</f>
        <v>PC-Iso</v>
      </c>
      <c r="U3" s="91" t="str">
        <f>A9</f>
        <v>PES</v>
      </c>
      <c r="V3" s="91" t="str">
        <f>A10</f>
        <v>PPSF/PPSU</v>
      </c>
      <c r="W3" s="91" t="str">
        <f>A11</f>
        <v>ST-130</v>
      </c>
      <c r="X3" s="91" t="str">
        <f>A12</f>
        <v>Ultem1010</v>
      </c>
      <c r="Y3" s="91" t="str">
        <f>A13</f>
        <v>Ultem9085</v>
      </c>
      <c r="Z3" s="91" t="str">
        <f>A20</f>
        <v>PPS</v>
      </c>
      <c r="AA3" s="91" t="str">
        <f>A19</f>
        <v>PEKK</v>
      </c>
      <c r="AB3" s="91" t="str">
        <f>A18</f>
        <v>PA12</v>
      </c>
      <c r="AC3" s="5"/>
      <c r="AD3" s="93" t="s">
        <v>16</v>
      </c>
      <c r="AE3" s="91" t="str">
        <f>P3</f>
        <v>ABS</v>
      </c>
      <c r="AF3" s="91" t="str">
        <f t="shared" ref="AF3:AQ3" si="0">Q3</f>
        <v>ASA</v>
      </c>
      <c r="AG3" s="91" t="str">
        <f t="shared" si="0"/>
        <v>PC</v>
      </c>
      <c r="AH3" s="91" t="str">
        <f t="shared" si="0"/>
        <v>PC-ABS</v>
      </c>
      <c r="AI3" s="91" t="str">
        <f t="shared" si="0"/>
        <v>PC-Iso</v>
      </c>
      <c r="AJ3" s="91" t="str">
        <f t="shared" si="0"/>
        <v>PES</v>
      </c>
      <c r="AK3" s="91" t="str">
        <f t="shared" si="0"/>
        <v>PPSF/PPSU</v>
      </c>
      <c r="AL3" s="91" t="str">
        <f t="shared" si="0"/>
        <v>ST-130</v>
      </c>
      <c r="AM3" s="91" t="str">
        <f t="shared" si="0"/>
        <v>Ultem1010</v>
      </c>
      <c r="AN3" s="91" t="str">
        <f t="shared" si="0"/>
        <v>Ultem9085</v>
      </c>
      <c r="AO3" s="91" t="str">
        <f t="shared" si="0"/>
        <v>PPS</v>
      </c>
      <c r="AP3" s="91" t="str">
        <f t="shared" si="0"/>
        <v>PEKK</v>
      </c>
      <c r="AQ3" s="91" t="str">
        <f t="shared" si="0"/>
        <v>PA12</v>
      </c>
    </row>
    <row r="4" spans="1:43" x14ac:dyDescent="0.25">
      <c r="A4" s="32" t="s">
        <v>36</v>
      </c>
      <c r="B4" s="32">
        <v>115</v>
      </c>
      <c r="C4" s="32">
        <v>90</v>
      </c>
      <c r="D4" s="32">
        <v>315</v>
      </c>
      <c r="E4" s="33">
        <v>0.18</v>
      </c>
      <c r="F4" s="17">
        <v>1670</v>
      </c>
      <c r="G4" s="34">
        <v>1070</v>
      </c>
      <c r="H4" s="32" t="s">
        <v>25</v>
      </c>
      <c r="I4" s="32" t="s">
        <v>58</v>
      </c>
      <c r="J4" s="32">
        <v>4.5476000000000001</v>
      </c>
      <c r="K4" s="32">
        <v>176.05</v>
      </c>
      <c r="L4" s="32">
        <v>190</v>
      </c>
      <c r="M4" s="32">
        <v>24.373999999999999</v>
      </c>
      <c r="N4" s="5"/>
      <c r="O4" s="94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5"/>
      <c r="AD4" s="9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</row>
    <row r="5" spans="1:43" x14ac:dyDescent="0.25">
      <c r="A5" s="37" t="s">
        <v>1</v>
      </c>
      <c r="B5" s="37">
        <v>110</v>
      </c>
      <c r="C5" s="37">
        <v>90</v>
      </c>
      <c r="D5" s="37">
        <v>330</v>
      </c>
      <c r="E5" s="38">
        <v>0.17299999999999999</v>
      </c>
      <c r="F5" s="39"/>
      <c r="G5" s="39">
        <v>1070</v>
      </c>
      <c r="H5" s="37" t="s">
        <v>23</v>
      </c>
      <c r="I5" s="37" t="s">
        <v>22</v>
      </c>
      <c r="J5" s="37">
        <v>17.399999999999999</v>
      </c>
      <c r="K5" s="37">
        <v>51.6</v>
      </c>
      <c r="L5" s="37">
        <f>B5</f>
        <v>110</v>
      </c>
      <c r="M5" s="37">
        <f>10^-9</f>
        <v>1.0000000000000001E-9</v>
      </c>
      <c r="N5" s="5"/>
      <c r="O5" s="6">
        <v>50</v>
      </c>
      <c r="P5" s="7" t="str">
        <f t="shared" ref="P5:P36" si="1">IF(O5&gt;=$B$4,IF(O5&lt;$D$4,10^(-$J$4*($O5-$L$4)/($K$4-$L$4+$O5)),""),"")</f>
        <v/>
      </c>
      <c r="Q5" s="7" t="str">
        <f t="shared" ref="Q5:Q36" si="2">IF($O5&gt;=$B$5,IF($O5&lt;$D$5,10^(-$J$5*($O5-$L$5)/($K$5-$L$5+$O5)),""),"")</f>
        <v/>
      </c>
      <c r="R5" s="7" t="str">
        <f t="shared" ref="R5:R36" si="3">IF($O5&gt;=$B$6,IF($O5&lt;$D$6,10^(-$J$6*($O5-$L$6)/($K$6-$L$6+$O5)),""),"")</f>
        <v/>
      </c>
      <c r="S5" s="7" t="str">
        <f t="shared" ref="S5:S36" si="4">IF($O5&gt;=$B$7,IF($O5&lt;$D$7,10^(-$J$7*($O5-$L$7)/($K$7-$L$7+$O5)),""),"")</f>
        <v/>
      </c>
      <c r="T5" s="7" t="str">
        <f t="shared" ref="T5:T36" si="5">IF($O5&gt;=$B$8,IF($O5&lt;$D$8,10^(-$J$8*($O5-$L$8)/($K$8-$L$8+$O5)),""),"")</f>
        <v/>
      </c>
      <c r="U5" s="7" t="str">
        <f t="shared" ref="U5:U36" si="6">IF($O5&gt;=$B$9,IF($O5&lt;$D$9,10^(-$J$9*($O5-$L$9)/($K$9-$L$9+$O5)),""),"")</f>
        <v/>
      </c>
      <c r="V5" s="7" t="str">
        <f t="shared" ref="V5:V36" si="7">IF($O5&gt;=$B$10,IF($O5&lt;$D$10,10^(-$J$10*($O5-$L$10)/($K$10-$L$10+$O5)),""),"")</f>
        <v/>
      </c>
      <c r="W5" s="7" t="str">
        <f t="shared" ref="W5:W36" si="8">IF($O5&gt;=$B$11,IF($O5&lt;$D$11,10^(-$J$11*($O5-$L$11)/($K$11-$L$11+$O5)),""),"")</f>
        <v/>
      </c>
      <c r="X5" s="7" t="str">
        <f t="shared" ref="X5:X36" si="9">IF($O5&gt;=$B$12,IF($O5&lt;$D$12,10^(-$J$12*($O5-$L$12)/($K$12-$L$12+$O5)),""),"")</f>
        <v/>
      </c>
      <c r="Y5" s="7" t="str">
        <f t="shared" ref="Y5:Y36" si="10">IF($O5&gt;=$B$13,IF($O5&lt;$D$13,10^(-$J$13*($O5-$L$13)/($K$13-$L$13+$O5)),""),"")</f>
        <v/>
      </c>
      <c r="Z5" s="7" t="str">
        <f t="shared" ref="Z5:Z26" si="11">IF($O5&gt;=$B$20,IF($O5&lt;$E$20,10^($K$20*(1/($O5+273.15)-1/($L$20+273.15))/(2.303*8.314)),""),"")</f>
        <v/>
      </c>
      <c r="AA5" s="7" t="str">
        <f t="shared" ref="AA5:AA36" si="12">IF($O5&gt;=$B$19,IF($O5&lt;$E$19,10^($K$19*(1/($O5+273.15)-1/($L$19+273.15))/(2.303*8.3144598)),""),"")</f>
        <v/>
      </c>
      <c r="AB5" s="7" t="str">
        <f t="shared" ref="AB5:AB36" si="13">IF($O5&gt;=$B$18,IF($O5&lt;$E$18,10^($K$18*(1/($O5+273.15)-1/($L$18+273.15))/(2.303*8.3144598)),""),"")</f>
        <v/>
      </c>
      <c r="AC5" s="5"/>
      <c r="AD5" s="8">
        <f t="shared" ref="AD5:AD36" si="14">O5</f>
        <v>50</v>
      </c>
      <c r="AE5" s="9" t="str">
        <f t="shared" ref="AE5:AE36" si="15">IF(ISNUMBER(P5)=TRUE,2000*PI()*P5/$M$4,"")</f>
        <v/>
      </c>
      <c r="AF5" s="9" t="str">
        <f t="shared" ref="AF5:AF36" si="16">IF(ISNUMBER(Q5)=TRUE,2000*PI()*Q5/$M$5,"")</f>
        <v/>
      </c>
      <c r="AG5" s="9" t="str">
        <f t="shared" ref="AG5:AG36" si="17">IF(ISNUMBER(R5)=TRUE,2000*PI()*R5/$M$6,"")</f>
        <v/>
      </c>
      <c r="AH5" s="9" t="str">
        <f t="shared" ref="AH5:AH36" si="18">IF(ISNUMBER(S5)=TRUE,2000*PI()*S5/$M$5,"")</f>
        <v/>
      </c>
      <c r="AI5" s="9" t="str">
        <f>IF(ISNUMBER(T5)=TRUE,2000*PI()*T5/$M$6,"")</f>
        <v/>
      </c>
      <c r="AJ5" s="9" t="str">
        <f t="shared" ref="AJ5:AJ36" si="19">IF(ISNUMBER(U5)=TRUE,2000*PI()*U5/$M$9,"")</f>
        <v/>
      </c>
      <c r="AK5" s="9" t="str">
        <f t="shared" ref="AK5:AK36" si="20">IF(ISNUMBER(V5)=TRUE,2000*PI()*V5/$M$5,"")</f>
        <v/>
      </c>
      <c r="AL5" s="9" t="str">
        <f t="shared" ref="AL5:AL36" si="21">IF(ISNUMBER(W5)=TRUE,2000*PI()*W5/$M$5,"")</f>
        <v/>
      </c>
      <c r="AM5" s="9" t="str">
        <f t="shared" ref="AM5:AM36" si="22">IF(ISNUMBER(X5)=TRUE,2000*PI()*X5/$M$12,"")</f>
        <v/>
      </c>
      <c r="AN5" s="9" t="str">
        <f t="shared" ref="AN5:AN36" si="23">IF(ISNUMBER(Y5)=TRUE,2000*PI()*Y5/$M$13,"")</f>
        <v/>
      </c>
      <c r="AO5" s="9" t="str">
        <f t="shared" ref="AO5:AO36" si="24">IF(ISNUMBER(Z5)=TRUE,2000*PI()*Z5/$M$20,"")</f>
        <v/>
      </c>
      <c r="AP5" s="9" t="str">
        <f t="shared" ref="AP5:AP36" si="25">IF(ISNUMBER(AA5)=TRUE,2000*PI()*AA5/$M$19,"")</f>
        <v/>
      </c>
      <c r="AQ5" s="9" t="str">
        <f t="shared" ref="AQ5:AQ36" si="26">IF(ISNUMBER(AB5)=TRUE,2000*PI()*AB5/$M$18,"")</f>
        <v/>
      </c>
    </row>
    <row r="6" spans="1:43" x14ac:dyDescent="0.25">
      <c r="A6" s="40" t="s">
        <v>54</v>
      </c>
      <c r="B6" s="40">
        <v>160</v>
      </c>
      <c r="C6" s="40">
        <v>125</v>
      </c>
      <c r="D6" s="40">
        <v>355</v>
      </c>
      <c r="E6" s="41">
        <v>0.245</v>
      </c>
      <c r="F6" s="42">
        <v>1230</v>
      </c>
      <c r="G6" s="42">
        <v>1150</v>
      </c>
      <c r="H6" s="40" t="s">
        <v>25</v>
      </c>
      <c r="I6" s="40" t="s">
        <v>58</v>
      </c>
      <c r="J6" s="40">
        <v>4.2465000000000002</v>
      </c>
      <c r="K6" s="40">
        <v>132.94</v>
      </c>
      <c r="L6" s="40">
        <v>210</v>
      </c>
      <c r="M6" s="40">
        <v>20</v>
      </c>
      <c r="N6" s="5"/>
      <c r="O6" s="8">
        <f>O5+5</f>
        <v>55</v>
      </c>
      <c r="P6" s="9" t="str">
        <f t="shared" si="1"/>
        <v/>
      </c>
      <c r="Q6" s="9" t="str">
        <f t="shared" si="2"/>
        <v/>
      </c>
      <c r="R6" s="9" t="str">
        <f t="shared" si="3"/>
        <v/>
      </c>
      <c r="S6" s="9" t="str">
        <f t="shared" si="4"/>
        <v/>
      </c>
      <c r="T6" s="9" t="str">
        <f t="shared" si="5"/>
        <v/>
      </c>
      <c r="U6" s="9" t="str">
        <f t="shared" si="6"/>
        <v/>
      </c>
      <c r="V6" s="9" t="str">
        <f t="shared" si="7"/>
        <v/>
      </c>
      <c r="W6" s="9" t="str">
        <f t="shared" si="8"/>
        <v/>
      </c>
      <c r="X6" s="9" t="str">
        <f t="shared" si="9"/>
        <v/>
      </c>
      <c r="Y6" s="9" t="str">
        <f t="shared" si="10"/>
        <v/>
      </c>
      <c r="Z6" s="9" t="str">
        <f t="shared" si="11"/>
        <v/>
      </c>
      <c r="AA6" s="9" t="str">
        <f t="shared" si="12"/>
        <v/>
      </c>
      <c r="AB6" s="9" t="str">
        <f t="shared" si="13"/>
        <v/>
      </c>
      <c r="AC6" s="5"/>
      <c r="AD6" s="8">
        <f t="shared" si="14"/>
        <v>55</v>
      </c>
      <c r="AE6" s="9" t="str">
        <f t="shared" si="15"/>
        <v/>
      </c>
      <c r="AF6" s="9" t="str">
        <f t="shared" si="16"/>
        <v/>
      </c>
      <c r="AG6" s="9" t="str">
        <f t="shared" si="17"/>
        <v/>
      </c>
      <c r="AH6" s="9" t="str">
        <f t="shared" si="18"/>
        <v/>
      </c>
      <c r="AI6" s="9" t="str">
        <f t="shared" ref="AI6:AI36" si="27">IF(ISNUMBER(T6)=TRUE,2000*PI()*T6/$M$5,"")</f>
        <v/>
      </c>
      <c r="AJ6" s="9" t="str">
        <f t="shared" si="19"/>
        <v/>
      </c>
      <c r="AK6" s="9" t="str">
        <f t="shared" si="20"/>
        <v/>
      </c>
      <c r="AL6" s="9" t="str">
        <f t="shared" si="21"/>
        <v/>
      </c>
      <c r="AM6" s="9" t="str">
        <f t="shared" si="22"/>
        <v/>
      </c>
      <c r="AN6" s="9" t="str">
        <f t="shared" si="23"/>
        <v/>
      </c>
      <c r="AO6" s="9" t="str">
        <f t="shared" si="24"/>
        <v/>
      </c>
      <c r="AP6" s="9" t="str">
        <f t="shared" si="25"/>
        <v/>
      </c>
      <c r="AQ6" s="9" t="str">
        <f t="shared" si="26"/>
        <v/>
      </c>
    </row>
    <row r="7" spans="1:43" x14ac:dyDescent="0.25">
      <c r="A7" s="43" t="s">
        <v>2</v>
      </c>
      <c r="B7" s="43">
        <v>125</v>
      </c>
      <c r="C7" s="43">
        <v>100</v>
      </c>
      <c r="D7" s="43">
        <v>325</v>
      </c>
      <c r="E7" s="44">
        <v>0.187</v>
      </c>
      <c r="F7" s="45">
        <v>1450</v>
      </c>
      <c r="G7" s="45">
        <v>1100</v>
      </c>
      <c r="H7" s="43" t="s">
        <v>23</v>
      </c>
      <c r="I7" s="43" t="s">
        <v>22</v>
      </c>
      <c r="J7" s="43">
        <v>17.399999999999999</v>
      </c>
      <c r="K7" s="43">
        <v>51.6</v>
      </c>
      <c r="L7" s="43">
        <f>B7</f>
        <v>125</v>
      </c>
      <c r="M7" s="43">
        <f t="shared" ref="M7" si="28">10^-9</f>
        <v>1.0000000000000001E-9</v>
      </c>
      <c r="N7" s="5"/>
      <c r="O7" s="8">
        <f t="shared" ref="O7:O70" si="29">O6+5</f>
        <v>60</v>
      </c>
      <c r="P7" s="9" t="str">
        <f t="shared" si="1"/>
        <v/>
      </c>
      <c r="Q7" s="9" t="str">
        <f t="shared" si="2"/>
        <v/>
      </c>
      <c r="R7" s="9" t="str">
        <f t="shared" si="3"/>
        <v/>
      </c>
      <c r="S7" s="9" t="str">
        <f t="shared" si="4"/>
        <v/>
      </c>
      <c r="T7" s="9" t="str">
        <f t="shared" si="5"/>
        <v/>
      </c>
      <c r="U7" s="9" t="str">
        <f t="shared" si="6"/>
        <v/>
      </c>
      <c r="V7" s="9" t="str">
        <f t="shared" si="7"/>
        <v/>
      </c>
      <c r="W7" s="9" t="str">
        <f t="shared" si="8"/>
        <v/>
      </c>
      <c r="X7" s="9" t="str">
        <f t="shared" si="9"/>
        <v/>
      </c>
      <c r="Y7" s="9" t="str">
        <f t="shared" si="10"/>
        <v/>
      </c>
      <c r="Z7" s="9" t="str">
        <f t="shared" si="11"/>
        <v/>
      </c>
      <c r="AA7" s="9" t="str">
        <f t="shared" si="12"/>
        <v/>
      </c>
      <c r="AB7" s="9">
        <f t="shared" si="13"/>
        <v>9051.5960669401575</v>
      </c>
      <c r="AC7" s="5"/>
      <c r="AD7" s="8">
        <f t="shared" si="14"/>
        <v>60</v>
      </c>
      <c r="AE7" s="9" t="str">
        <f t="shared" si="15"/>
        <v/>
      </c>
      <c r="AF7" s="9" t="str">
        <f t="shared" si="16"/>
        <v/>
      </c>
      <c r="AG7" s="9" t="str">
        <f t="shared" si="17"/>
        <v/>
      </c>
      <c r="AH7" s="9" t="str">
        <f t="shared" si="18"/>
        <v/>
      </c>
      <c r="AI7" s="9" t="str">
        <f t="shared" si="27"/>
        <v/>
      </c>
      <c r="AJ7" s="9" t="str">
        <f t="shared" si="19"/>
        <v/>
      </c>
      <c r="AK7" s="9" t="str">
        <f t="shared" si="20"/>
        <v/>
      </c>
      <c r="AL7" s="9" t="str">
        <f t="shared" si="21"/>
        <v/>
      </c>
      <c r="AM7" s="9" t="str">
        <f t="shared" si="22"/>
        <v/>
      </c>
      <c r="AN7" s="9" t="str">
        <f t="shared" si="23"/>
        <v/>
      </c>
      <c r="AO7" s="9" t="str">
        <f t="shared" si="24"/>
        <v/>
      </c>
      <c r="AP7" s="9" t="str">
        <f t="shared" si="25"/>
        <v/>
      </c>
      <c r="AQ7" s="9">
        <f t="shared" si="26"/>
        <v>42608.986032208682</v>
      </c>
    </row>
    <row r="8" spans="1:43" x14ac:dyDescent="0.25">
      <c r="A8" s="35" t="s">
        <v>3</v>
      </c>
      <c r="B8" s="35">
        <v>160</v>
      </c>
      <c r="C8" s="35">
        <v>130</v>
      </c>
      <c r="D8" s="35">
        <v>345</v>
      </c>
      <c r="E8" s="36"/>
      <c r="F8" s="6"/>
      <c r="G8" s="6"/>
      <c r="H8" s="35" t="s">
        <v>23</v>
      </c>
      <c r="I8" s="35" t="s">
        <v>22</v>
      </c>
      <c r="J8" s="35">
        <v>17.399999999999999</v>
      </c>
      <c r="K8" s="35">
        <v>51.6</v>
      </c>
      <c r="L8" s="35">
        <f>B8</f>
        <v>160</v>
      </c>
      <c r="M8" s="35">
        <v>133.97999999999999</v>
      </c>
      <c r="N8" s="5"/>
      <c r="O8" s="8">
        <f t="shared" si="29"/>
        <v>65</v>
      </c>
      <c r="P8" s="9" t="str">
        <f t="shared" si="1"/>
        <v/>
      </c>
      <c r="Q8" s="9" t="str">
        <f t="shared" si="2"/>
        <v/>
      </c>
      <c r="R8" s="9" t="str">
        <f t="shared" si="3"/>
        <v/>
      </c>
      <c r="S8" s="9" t="str">
        <f t="shared" si="4"/>
        <v/>
      </c>
      <c r="T8" s="9" t="str">
        <f t="shared" si="5"/>
        <v/>
      </c>
      <c r="U8" s="9" t="str">
        <f t="shared" si="6"/>
        <v/>
      </c>
      <c r="V8" s="9" t="str">
        <f t="shared" si="7"/>
        <v/>
      </c>
      <c r="W8" s="9" t="str">
        <f t="shared" si="8"/>
        <v/>
      </c>
      <c r="X8" s="9" t="str">
        <f t="shared" si="9"/>
        <v/>
      </c>
      <c r="Y8" s="9" t="str">
        <f t="shared" si="10"/>
        <v/>
      </c>
      <c r="Z8" s="9" t="str">
        <f t="shared" si="11"/>
        <v/>
      </c>
      <c r="AA8" s="9" t="str">
        <f t="shared" si="12"/>
        <v/>
      </c>
      <c r="AB8" s="9">
        <f t="shared" si="13"/>
        <v>5741.1323642225943</v>
      </c>
      <c r="AC8" s="5"/>
      <c r="AD8" s="8">
        <f t="shared" si="14"/>
        <v>65</v>
      </c>
      <c r="AE8" s="9" t="str">
        <f t="shared" si="15"/>
        <v/>
      </c>
      <c r="AF8" s="9" t="str">
        <f t="shared" si="16"/>
        <v/>
      </c>
      <c r="AG8" s="9" t="str">
        <f t="shared" si="17"/>
        <v/>
      </c>
      <c r="AH8" s="9" t="str">
        <f t="shared" si="18"/>
        <v/>
      </c>
      <c r="AI8" s="9" t="str">
        <f t="shared" si="27"/>
        <v/>
      </c>
      <c r="AJ8" s="9" t="str">
        <f t="shared" si="19"/>
        <v/>
      </c>
      <c r="AK8" s="9" t="str">
        <f t="shared" si="20"/>
        <v/>
      </c>
      <c r="AL8" s="9" t="str">
        <f t="shared" si="21"/>
        <v/>
      </c>
      <c r="AM8" s="9" t="str">
        <f t="shared" si="22"/>
        <v/>
      </c>
      <c r="AN8" s="9" t="str">
        <f t="shared" si="23"/>
        <v/>
      </c>
      <c r="AO8" s="9" t="str">
        <f t="shared" si="24"/>
        <v/>
      </c>
      <c r="AP8" s="9" t="str">
        <f t="shared" si="25"/>
        <v/>
      </c>
      <c r="AQ8" s="9">
        <f t="shared" si="26"/>
        <v>27025.491074406229</v>
      </c>
    </row>
    <row r="9" spans="1:43" x14ac:dyDescent="0.25">
      <c r="A9" s="4" t="s">
        <v>0</v>
      </c>
      <c r="B9" s="4">
        <v>225</v>
      </c>
      <c r="C9" s="4">
        <v>200</v>
      </c>
      <c r="D9" s="4">
        <v>405</v>
      </c>
      <c r="E9" s="16">
        <v>0.16300000000000001</v>
      </c>
      <c r="F9" s="8"/>
      <c r="G9" s="8"/>
      <c r="H9" s="4" t="s">
        <v>25</v>
      </c>
      <c r="I9" s="4" t="s">
        <v>58</v>
      </c>
      <c r="J9" s="4">
        <v>3.7402000000000002</v>
      </c>
      <c r="K9" s="4">
        <v>90.55</v>
      </c>
      <c r="L9" s="4">
        <v>275</v>
      </c>
      <c r="M9" s="4">
        <v>78.313000000000002</v>
      </c>
      <c r="N9" s="5"/>
      <c r="O9" s="8">
        <f t="shared" si="29"/>
        <v>70</v>
      </c>
      <c r="P9" s="9" t="str">
        <f t="shared" si="1"/>
        <v/>
      </c>
      <c r="Q9" s="9" t="str">
        <f t="shared" si="2"/>
        <v/>
      </c>
      <c r="R9" s="9" t="str">
        <f t="shared" si="3"/>
        <v/>
      </c>
      <c r="S9" s="9" t="str">
        <f t="shared" si="4"/>
        <v/>
      </c>
      <c r="T9" s="9" t="str">
        <f t="shared" si="5"/>
        <v/>
      </c>
      <c r="U9" s="9" t="str">
        <f t="shared" si="6"/>
        <v/>
      </c>
      <c r="V9" s="9" t="str">
        <f t="shared" si="7"/>
        <v/>
      </c>
      <c r="W9" s="9" t="str">
        <f t="shared" si="8"/>
        <v/>
      </c>
      <c r="X9" s="9" t="str">
        <f t="shared" si="9"/>
        <v/>
      </c>
      <c r="Y9" s="9" t="str">
        <f t="shared" si="10"/>
        <v/>
      </c>
      <c r="Z9" s="9" t="str">
        <f t="shared" si="11"/>
        <v/>
      </c>
      <c r="AA9" s="9" t="str">
        <f t="shared" si="12"/>
        <v/>
      </c>
      <c r="AB9" s="9">
        <f t="shared" si="13"/>
        <v>3690.0486155245749</v>
      </c>
      <c r="AC9" s="5"/>
      <c r="AD9" s="8">
        <f t="shared" si="14"/>
        <v>70</v>
      </c>
      <c r="AE9" s="9" t="str">
        <f t="shared" si="15"/>
        <v/>
      </c>
      <c r="AF9" s="9" t="str">
        <f t="shared" si="16"/>
        <v/>
      </c>
      <c r="AG9" s="9" t="str">
        <f t="shared" si="17"/>
        <v/>
      </c>
      <c r="AH9" s="9" t="str">
        <f t="shared" si="18"/>
        <v/>
      </c>
      <c r="AI9" s="9" t="str">
        <f t="shared" si="27"/>
        <v/>
      </c>
      <c r="AJ9" s="9" t="str">
        <f t="shared" si="19"/>
        <v/>
      </c>
      <c r="AK9" s="9" t="str">
        <f t="shared" si="20"/>
        <v/>
      </c>
      <c r="AL9" s="9" t="str">
        <f t="shared" si="21"/>
        <v/>
      </c>
      <c r="AM9" s="9" t="str">
        <f t="shared" si="22"/>
        <v/>
      </c>
      <c r="AN9" s="9" t="str">
        <f t="shared" si="23"/>
        <v/>
      </c>
      <c r="AO9" s="9" t="str">
        <f t="shared" si="24"/>
        <v/>
      </c>
      <c r="AP9" s="9" t="str">
        <f t="shared" si="25"/>
        <v/>
      </c>
      <c r="AQ9" s="9">
        <f t="shared" si="26"/>
        <v>17370.332122013049</v>
      </c>
    </row>
    <row r="10" spans="1:43" x14ac:dyDescent="0.25">
      <c r="A10" s="4" t="s">
        <v>8</v>
      </c>
      <c r="B10" s="4">
        <v>230</v>
      </c>
      <c r="C10" s="4">
        <v>200</v>
      </c>
      <c r="D10" s="4">
        <v>405</v>
      </c>
      <c r="E10" s="16">
        <v>0.34899999999999998</v>
      </c>
      <c r="F10" s="8">
        <v>1130</v>
      </c>
      <c r="G10" s="8">
        <v>1290</v>
      </c>
      <c r="H10" s="4" t="s">
        <v>23</v>
      </c>
      <c r="I10" s="4" t="s">
        <v>22</v>
      </c>
      <c r="J10" s="4">
        <v>17.399999999999999</v>
      </c>
      <c r="K10" s="4">
        <v>51.6</v>
      </c>
      <c r="L10" s="4">
        <f>B10</f>
        <v>230</v>
      </c>
      <c r="M10" s="4">
        <f t="shared" ref="M10:M11" si="30">10^-9</f>
        <v>1.0000000000000001E-9</v>
      </c>
      <c r="N10" s="5"/>
      <c r="O10" s="8">
        <f t="shared" si="29"/>
        <v>75</v>
      </c>
      <c r="P10" s="9" t="str">
        <f t="shared" si="1"/>
        <v/>
      </c>
      <c r="Q10" s="9" t="str">
        <f t="shared" si="2"/>
        <v/>
      </c>
      <c r="R10" s="9" t="str">
        <f t="shared" si="3"/>
        <v/>
      </c>
      <c r="S10" s="9" t="str">
        <f t="shared" si="4"/>
        <v/>
      </c>
      <c r="T10" s="9" t="str">
        <f t="shared" si="5"/>
        <v/>
      </c>
      <c r="U10" s="9" t="str">
        <f t="shared" si="6"/>
        <v/>
      </c>
      <c r="V10" s="9" t="str">
        <f t="shared" si="7"/>
        <v/>
      </c>
      <c r="W10" s="9" t="str">
        <f t="shared" si="8"/>
        <v/>
      </c>
      <c r="X10" s="9" t="str">
        <f t="shared" si="9"/>
        <v/>
      </c>
      <c r="Y10" s="9" t="str">
        <f t="shared" si="10"/>
        <v/>
      </c>
      <c r="Z10" s="9" t="str">
        <f t="shared" si="11"/>
        <v/>
      </c>
      <c r="AA10" s="9" t="str">
        <f t="shared" si="12"/>
        <v/>
      </c>
      <c r="AB10" s="9">
        <f t="shared" si="13"/>
        <v>2402.0414011235025</v>
      </c>
      <c r="AC10" s="5"/>
      <c r="AD10" s="8">
        <f t="shared" si="14"/>
        <v>75</v>
      </c>
      <c r="AE10" s="9" t="str">
        <f t="shared" si="15"/>
        <v/>
      </c>
      <c r="AF10" s="9" t="str">
        <f t="shared" si="16"/>
        <v/>
      </c>
      <c r="AG10" s="9" t="str">
        <f t="shared" si="17"/>
        <v/>
      </c>
      <c r="AH10" s="9" t="str">
        <f t="shared" si="18"/>
        <v/>
      </c>
      <c r="AI10" s="9" t="str">
        <f t="shared" si="27"/>
        <v/>
      </c>
      <c r="AJ10" s="9" t="str">
        <f t="shared" si="19"/>
        <v/>
      </c>
      <c r="AK10" s="9" t="str">
        <f t="shared" si="20"/>
        <v/>
      </c>
      <c r="AL10" s="9" t="str">
        <f t="shared" si="21"/>
        <v/>
      </c>
      <c r="AM10" s="9" t="str">
        <f t="shared" si="22"/>
        <v/>
      </c>
      <c r="AN10" s="9" t="str">
        <f t="shared" si="23"/>
        <v/>
      </c>
      <c r="AO10" s="9" t="str">
        <f t="shared" si="24"/>
        <v/>
      </c>
      <c r="AP10" s="9" t="str">
        <f t="shared" si="25"/>
        <v/>
      </c>
      <c r="AQ10" s="9">
        <f t="shared" si="26"/>
        <v>11307.237723861077</v>
      </c>
    </row>
    <row r="11" spans="1:43" x14ac:dyDescent="0.25">
      <c r="A11" s="4" t="s">
        <v>6</v>
      </c>
      <c r="B11" s="4">
        <v>130</v>
      </c>
      <c r="C11" s="4">
        <v>95</v>
      </c>
      <c r="D11" s="4">
        <v>320</v>
      </c>
      <c r="E11" s="16"/>
      <c r="F11" s="8"/>
      <c r="G11" s="8"/>
      <c r="H11" s="4" t="s">
        <v>23</v>
      </c>
      <c r="I11" s="4" t="s">
        <v>22</v>
      </c>
      <c r="J11" s="4">
        <v>17.399999999999999</v>
      </c>
      <c r="K11" s="4">
        <v>51.6</v>
      </c>
      <c r="L11" s="4">
        <f>B11</f>
        <v>130</v>
      </c>
      <c r="M11" s="4">
        <f t="shared" si="30"/>
        <v>1.0000000000000001E-9</v>
      </c>
      <c r="N11" s="5"/>
      <c r="O11" s="8">
        <f t="shared" si="29"/>
        <v>80</v>
      </c>
      <c r="P11" s="9" t="str">
        <f t="shared" si="1"/>
        <v/>
      </c>
      <c r="Q11" s="9" t="str">
        <f t="shared" si="2"/>
        <v/>
      </c>
      <c r="R11" s="9" t="str">
        <f t="shared" si="3"/>
        <v/>
      </c>
      <c r="S11" s="9" t="str">
        <f t="shared" si="4"/>
        <v/>
      </c>
      <c r="T11" s="9" t="str">
        <f t="shared" si="5"/>
        <v/>
      </c>
      <c r="U11" s="9" t="str">
        <f t="shared" si="6"/>
        <v/>
      </c>
      <c r="V11" s="9" t="str">
        <f t="shared" si="7"/>
        <v/>
      </c>
      <c r="W11" s="9" t="str">
        <f t="shared" si="8"/>
        <v/>
      </c>
      <c r="X11" s="9" t="str">
        <f t="shared" si="9"/>
        <v/>
      </c>
      <c r="Y11" s="9" t="str">
        <f t="shared" si="10"/>
        <v/>
      </c>
      <c r="Z11" s="9" t="str">
        <f t="shared" si="11"/>
        <v/>
      </c>
      <c r="AA11" s="9" t="str">
        <f t="shared" si="12"/>
        <v/>
      </c>
      <c r="AB11" s="9">
        <f t="shared" si="13"/>
        <v>1582.7362915390202</v>
      </c>
      <c r="AC11" s="5"/>
      <c r="AD11" s="8">
        <f t="shared" si="14"/>
        <v>80</v>
      </c>
      <c r="AE11" s="9" t="str">
        <f t="shared" si="15"/>
        <v/>
      </c>
      <c r="AF11" s="9" t="str">
        <f t="shared" si="16"/>
        <v/>
      </c>
      <c r="AG11" s="9" t="str">
        <f t="shared" si="17"/>
        <v/>
      </c>
      <c r="AH11" s="9" t="str">
        <f t="shared" si="18"/>
        <v/>
      </c>
      <c r="AI11" s="9" t="str">
        <f t="shared" si="27"/>
        <v/>
      </c>
      <c r="AJ11" s="9" t="str">
        <f t="shared" si="19"/>
        <v/>
      </c>
      <c r="AK11" s="9" t="str">
        <f t="shared" si="20"/>
        <v/>
      </c>
      <c r="AL11" s="9" t="str">
        <f t="shared" si="21"/>
        <v/>
      </c>
      <c r="AM11" s="9" t="str">
        <f t="shared" si="22"/>
        <v/>
      </c>
      <c r="AN11" s="9" t="str">
        <f t="shared" si="23"/>
        <v/>
      </c>
      <c r="AO11" s="9" t="str">
        <f t="shared" si="24"/>
        <v/>
      </c>
      <c r="AP11" s="9" t="str">
        <f t="shared" si="25"/>
        <v/>
      </c>
      <c r="AQ11" s="9">
        <f t="shared" si="26"/>
        <v>7450.4858635006676</v>
      </c>
    </row>
    <row r="12" spans="1:43" x14ac:dyDescent="0.25">
      <c r="A12" s="29" t="s">
        <v>4</v>
      </c>
      <c r="B12" s="29">
        <v>215</v>
      </c>
      <c r="C12" s="29">
        <v>200</v>
      </c>
      <c r="D12" s="29">
        <v>405</v>
      </c>
      <c r="E12" s="30">
        <v>0.21</v>
      </c>
      <c r="F12" s="31">
        <v>2000</v>
      </c>
      <c r="G12" s="31">
        <v>1270</v>
      </c>
      <c r="H12" s="29" t="s">
        <v>25</v>
      </c>
      <c r="I12" s="29" t="s">
        <v>58</v>
      </c>
      <c r="J12" s="29">
        <v>3.0308999999999999</v>
      </c>
      <c r="K12" s="29">
        <v>113.65</v>
      </c>
      <c r="L12" s="29">
        <v>300</v>
      </c>
      <c r="M12" s="29">
        <v>155</v>
      </c>
      <c r="N12" s="5"/>
      <c r="O12" s="8">
        <f t="shared" si="29"/>
        <v>85</v>
      </c>
      <c r="P12" s="9" t="str">
        <f t="shared" si="1"/>
        <v/>
      </c>
      <c r="Q12" s="9" t="str">
        <f t="shared" si="2"/>
        <v/>
      </c>
      <c r="R12" s="9" t="str">
        <f t="shared" si="3"/>
        <v/>
      </c>
      <c r="S12" s="9" t="str">
        <f t="shared" si="4"/>
        <v/>
      </c>
      <c r="T12" s="9" t="str">
        <f t="shared" si="5"/>
        <v/>
      </c>
      <c r="U12" s="9" t="str">
        <f t="shared" si="6"/>
        <v/>
      </c>
      <c r="V12" s="9" t="str">
        <f t="shared" si="7"/>
        <v/>
      </c>
      <c r="W12" s="9" t="str">
        <f t="shared" si="8"/>
        <v/>
      </c>
      <c r="X12" s="9" t="str">
        <f t="shared" si="9"/>
        <v/>
      </c>
      <c r="Y12" s="9" t="str">
        <f t="shared" si="10"/>
        <v/>
      </c>
      <c r="Z12" s="9" t="str">
        <f t="shared" si="11"/>
        <v/>
      </c>
      <c r="AA12" s="9" t="str">
        <f t="shared" si="12"/>
        <v/>
      </c>
      <c r="AB12" s="9">
        <f t="shared" si="13"/>
        <v>1055.1037866790298</v>
      </c>
      <c r="AC12" s="5"/>
      <c r="AD12" s="8">
        <f t="shared" si="14"/>
        <v>85</v>
      </c>
      <c r="AE12" s="9" t="str">
        <f t="shared" si="15"/>
        <v/>
      </c>
      <c r="AF12" s="9" t="str">
        <f t="shared" si="16"/>
        <v/>
      </c>
      <c r="AG12" s="9" t="str">
        <f t="shared" si="17"/>
        <v/>
      </c>
      <c r="AH12" s="9" t="str">
        <f t="shared" si="18"/>
        <v/>
      </c>
      <c r="AI12" s="9" t="str">
        <f t="shared" si="27"/>
        <v/>
      </c>
      <c r="AJ12" s="9" t="str">
        <f t="shared" si="19"/>
        <v/>
      </c>
      <c r="AK12" s="9" t="str">
        <f t="shared" si="20"/>
        <v/>
      </c>
      <c r="AL12" s="9" t="str">
        <f t="shared" si="21"/>
        <v/>
      </c>
      <c r="AM12" s="9" t="str">
        <f t="shared" si="22"/>
        <v/>
      </c>
      <c r="AN12" s="9" t="str">
        <f t="shared" si="23"/>
        <v/>
      </c>
      <c r="AO12" s="9" t="str">
        <f t="shared" si="24"/>
        <v/>
      </c>
      <c r="AP12" s="9" t="str">
        <f t="shared" si="25"/>
        <v/>
      </c>
      <c r="AQ12" s="9">
        <f t="shared" si="26"/>
        <v>4966.737598171977</v>
      </c>
    </row>
    <row r="13" spans="1:43" x14ac:dyDescent="0.25">
      <c r="A13" s="4" t="s">
        <v>5</v>
      </c>
      <c r="B13" s="4">
        <v>185</v>
      </c>
      <c r="C13" s="4">
        <v>170</v>
      </c>
      <c r="D13" s="4">
        <v>375</v>
      </c>
      <c r="E13" s="16">
        <v>0.21</v>
      </c>
      <c r="F13" s="8">
        <v>2200</v>
      </c>
      <c r="G13" s="8">
        <v>1340</v>
      </c>
      <c r="H13" s="4" t="s">
        <v>25</v>
      </c>
      <c r="I13" s="4" t="s">
        <v>58</v>
      </c>
      <c r="J13" s="4">
        <v>6.4459999999999997</v>
      </c>
      <c r="K13" s="4">
        <v>211.44</v>
      </c>
      <c r="L13" s="4">
        <v>250</v>
      </c>
      <c r="M13" s="4">
        <v>24.783999999999999</v>
      </c>
      <c r="O13" s="8">
        <f t="shared" si="29"/>
        <v>90</v>
      </c>
      <c r="P13" s="9" t="str">
        <f t="shared" si="1"/>
        <v/>
      </c>
      <c r="Q13" s="9" t="str">
        <f t="shared" si="2"/>
        <v/>
      </c>
      <c r="R13" s="9" t="str">
        <f t="shared" si="3"/>
        <v/>
      </c>
      <c r="S13" s="9" t="str">
        <f t="shared" si="4"/>
        <v/>
      </c>
      <c r="T13" s="9" t="str">
        <f t="shared" si="5"/>
        <v/>
      </c>
      <c r="U13" s="9" t="str">
        <f t="shared" si="6"/>
        <v/>
      </c>
      <c r="V13" s="9" t="str">
        <f t="shared" si="7"/>
        <v/>
      </c>
      <c r="W13" s="9" t="str">
        <f t="shared" si="8"/>
        <v/>
      </c>
      <c r="X13" s="9" t="str">
        <f t="shared" si="9"/>
        <v/>
      </c>
      <c r="Y13" s="9" t="str">
        <f t="shared" si="10"/>
        <v/>
      </c>
      <c r="Z13" s="9" t="str">
        <f t="shared" si="11"/>
        <v/>
      </c>
      <c r="AA13" s="9" t="str">
        <f t="shared" si="12"/>
        <v/>
      </c>
      <c r="AB13" s="9">
        <f t="shared" si="13"/>
        <v>711.26494848047275</v>
      </c>
      <c r="AC13" s="5"/>
      <c r="AD13" s="8">
        <f t="shared" si="14"/>
        <v>90</v>
      </c>
      <c r="AE13" s="9" t="str">
        <f t="shared" si="15"/>
        <v/>
      </c>
      <c r="AF13" s="9" t="str">
        <f t="shared" si="16"/>
        <v/>
      </c>
      <c r="AG13" s="9" t="str">
        <f t="shared" si="17"/>
        <v/>
      </c>
      <c r="AH13" s="9" t="str">
        <f t="shared" si="18"/>
        <v/>
      </c>
      <c r="AI13" s="9" t="str">
        <f t="shared" si="27"/>
        <v/>
      </c>
      <c r="AJ13" s="9" t="str">
        <f t="shared" si="19"/>
        <v/>
      </c>
      <c r="AK13" s="9" t="str">
        <f t="shared" si="20"/>
        <v/>
      </c>
      <c r="AL13" s="9" t="str">
        <f t="shared" si="21"/>
        <v/>
      </c>
      <c r="AM13" s="9" t="str">
        <f t="shared" si="22"/>
        <v/>
      </c>
      <c r="AN13" s="9" t="str">
        <f t="shared" si="23"/>
        <v/>
      </c>
      <c r="AO13" s="9" t="str">
        <f t="shared" si="24"/>
        <v/>
      </c>
      <c r="AP13" s="9" t="str">
        <f t="shared" si="25"/>
        <v/>
      </c>
      <c r="AQ13" s="9">
        <f t="shared" si="26"/>
        <v>3348.169541689344</v>
      </c>
    </row>
    <row r="14" spans="1:4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8">
        <f t="shared" si="29"/>
        <v>95</v>
      </c>
      <c r="P14" s="9" t="str">
        <f t="shared" si="1"/>
        <v/>
      </c>
      <c r="Q14" s="9" t="str">
        <f t="shared" si="2"/>
        <v/>
      </c>
      <c r="R14" s="9" t="str">
        <f t="shared" si="3"/>
        <v/>
      </c>
      <c r="S14" s="9" t="str">
        <f t="shared" si="4"/>
        <v/>
      </c>
      <c r="T14" s="9" t="str">
        <f t="shared" si="5"/>
        <v/>
      </c>
      <c r="U14" s="9" t="str">
        <f t="shared" si="6"/>
        <v/>
      </c>
      <c r="V14" s="9" t="str">
        <f t="shared" si="7"/>
        <v/>
      </c>
      <c r="W14" s="9" t="str">
        <f t="shared" si="8"/>
        <v/>
      </c>
      <c r="X14" s="9" t="str">
        <f t="shared" si="9"/>
        <v/>
      </c>
      <c r="Y14" s="9" t="str">
        <f t="shared" si="10"/>
        <v/>
      </c>
      <c r="Z14" s="9" t="str">
        <f t="shared" si="11"/>
        <v/>
      </c>
      <c r="AA14" s="9" t="str">
        <f t="shared" si="12"/>
        <v/>
      </c>
      <c r="AB14" s="9">
        <f t="shared" si="13"/>
        <v>484.64043182507686</v>
      </c>
      <c r="AC14" s="5"/>
      <c r="AD14" s="8">
        <f t="shared" si="14"/>
        <v>95</v>
      </c>
      <c r="AE14" s="9" t="str">
        <f t="shared" si="15"/>
        <v/>
      </c>
      <c r="AF14" s="9" t="str">
        <f t="shared" si="16"/>
        <v/>
      </c>
      <c r="AG14" s="9" t="str">
        <f t="shared" si="17"/>
        <v/>
      </c>
      <c r="AH14" s="9" t="str">
        <f t="shared" si="18"/>
        <v/>
      </c>
      <c r="AI14" s="9" t="str">
        <f t="shared" si="27"/>
        <v/>
      </c>
      <c r="AJ14" s="9" t="str">
        <f t="shared" si="19"/>
        <v/>
      </c>
      <c r="AK14" s="9" t="str">
        <f t="shared" si="20"/>
        <v/>
      </c>
      <c r="AL14" s="9" t="str">
        <f t="shared" si="21"/>
        <v/>
      </c>
      <c r="AM14" s="9" t="str">
        <f t="shared" si="22"/>
        <v/>
      </c>
      <c r="AN14" s="9" t="str">
        <f t="shared" si="23"/>
        <v/>
      </c>
      <c r="AO14" s="9" t="str">
        <f t="shared" si="24"/>
        <v/>
      </c>
      <c r="AP14" s="9" t="str">
        <f t="shared" si="25"/>
        <v/>
      </c>
      <c r="AQ14" s="9">
        <f t="shared" si="26"/>
        <v>2281.3697427020643</v>
      </c>
    </row>
    <row r="15" spans="1:43" x14ac:dyDescent="0.25">
      <c r="A15" s="85" t="s">
        <v>37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7"/>
      <c r="O15" s="8">
        <f>O14+5</f>
        <v>100</v>
      </c>
      <c r="P15" s="9" t="str">
        <f t="shared" si="1"/>
        <v/>
      </c>
      <c r="Q15" s="9" t="str">
        <f t="shared" si="2"/>
        <v/>
      </c>
      <c r="R15" s="9" t="str">
        <f t="shared" si="3"/>
        <v/>
      </c>
      <c r="S15" s="9" t="str">
        <f t="shared" si="4"/>
        <v/>
      </c>
      <c r="T15" s="9" t="str">
        <f t="shared" si="5"/>
        <v/>
      </c>
      <c r="U15" s="9" t="str">
        <f t="shared" si="6"/>
        <v/>
      </c>
      <c r="V15" s="9" t="str">
        <f t="shared" si="7"/>
        <v/>
      </c>
      <c r="W15" s="9" t="str">
        <f t="shared" si="8"/>
        <v/>
      </c>
      <c r="X15" s="9" t="str">
        <f t="shared" si="9"/>
        <v/>
      </c>
      <c r="Y15" s="9" t="str">
        <f t="shared" si="10"/>
        <v/>
      </c>
      <c r="Z15" s="9" t="str">
        <f t="shared" si="11"/>
        <v/>
      </c>
      <c r="AA15" s="9" t="str">
        <f t="shared" si="12"/>
        <v/>
      </c>
      <c r="AB15" s="9">
        <f t="shared" si="13"/>
        <v>333.63598536295433</v>
      </c>
      <c r="AC15" s="5"/>
      <c r="AD15" s="8">
        <f t="shared" si="14"/>
        <v>100</v>
      </c>
      <c r="AE15" s="9" t="str">
        <f t="shared" si="15"/>
        <v/>
      </c>
      <c r="AF15" s="9" t="str">
        <f t="shared" si="16"/>
        <v/>
      </c>
      <c r="AG15" s="9" t="str">
        <f t="shared" si="17"/>
        <v/>
      </c>
      <c r="AH15" s="9" t="str">
        <f t="shared" si="18"/>
        <v/>
      </c>
      <c r="AI15" s="9" t="str">
        <f t="shared" si="27"/>
        <v/>
      </c>
      <c r="AJ15" s="9" t="str">
        <f t="shared" si="19"/>
        <v/>
      </c>
      <c r="AK15" s="9" t="str">
        <f t="shared" si="20"/>
        <v/>
      </c>
      <c r="AL15" s="9" t="str">
        <f t="shared" si="21"/>
        <v/>
      </c>
      <c r="AM15" s="9" t="str">
        <f t="shared" si="22"/>
        <v/>
      </c>
      <c r="AN15" s="9" t="str">
        <f t="shared" si="23"/>
        <v/>
      </c>
      <c r="AO15" s="9" t="str">
        <f t="shared" si="24"/>
        <v/>
      </c>
      <c r="AP15" s="9" t="str">
        <f t="shared" si="25"/>
        <v/>
      </c>
      <c r="AQ15" s="9">
        <f t="shared" si="26"/>
        <v>1570.5397075874935</v>
      </c>
    </row>
    <row r="16" spans="1:43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90"/>
      <c r="O16" s="8">
        <f t="shared" si="29"/>
        <v>105</v>
      </c>
      <c r="P16" s="9" t="str">
        <f t="shared" si="1"/>
        <v/>
      </c>
      <c r="Q16" s="9" t="str">
        <f t="shared" si="2"/>
        <v/>
      </c>
      <c r="R16" s="9" t="str">
        <f t="shared" si="3"/>
        <v/>
      </c>
      <c r="S16" s="9" t="str">
        <f t="shared" si="4"/>
        <v/>
      </c>
      <c r="T16" s="9" t="str">
        <f t="shared" si="5"/>
        <v/>
      </c>
      <c r="U16" s="9" t="str">
        <f t="shared" si="6"/>
        <v/>
      </c>
      <c r="V16" s="9" t="str">
        <f t="shared" si="7"/>
        <v/>
      </c>
      <c r="W16" s="9" t="str">
        <f t="shared" si="8"/>
        <v/>
      </c>
      <c r="X16" s="9" t="str">
        <f t="shared" si="9"/>
        <v/>
      </c>
      <c r="Y16" s="9" t="str">
        <f t="shared" si="10"/>
        <v/>
      </c>
      <c r="Z16" s="9" t="str">
        <f t="shared" si="11"/>
        <v/>
      </c>
      <c r="AA16" s="9" t="str">
        <f t="shared" si="12"/>
        <v/>
      </c>
      <c r="AB16" s="9">
        <f t="shared" si="13"/>
        <v>231.96049433849629</v>
      </c>
      <c r="AC16" s="5"/>
      <c r="AD16" s="8">
        <f t="shared" si="14"/>
        <v>105</v>
      </c>
      <c r="AE16" s="9" t="str">
        <f t="shared" si="15"/>
        <v/>
      </c>
      <c r="AF16" s="9" t="str">
        <f t="shared" si="16"/>
        <v/>
      </c>
      <c r="AG16" s="9" t="str">
        <f t="shared" si="17"/>
        <v/>
      </c>
      <c r="AH16" s="9" t="str">
        <f t="shared" si="18"/>
        <v/>
      </c>
      <c r="AI16" s="9" t="str">
        <f t="shared" si="27"/>
        <v/>
      </c>
      <c r="AJ16" s="9" t="str">
        <f t="shared" si="19"/>
        <v/>
      </c>
      <c r="AK16" s="9" t="str">
        <f t="shared" si="20"/>
        <v/>
      </c>
      <c r="AL16" s="9" t="str">
        <f t="shared" si="21"/>
        <v/>
      </c>
      <c r="AM16" s="9" t="str">
        <f t="shared" si="22"/>
        <v/>
      </c>
      <c r="AN16" s="9" t="str">
        <f t="shared" si="23"/>
        <v/>
      </c>
      <c r="AO16" s="9" t="str">
        <f t="shared" si="24"/>
        <v/>
      </c>
      <c r="AP16" s="9" t="str">
        <f t="shared" si="25"/>
        <v/>
      </c>
      <c r="AQ16" s="9">
        <f t="shared" si="26"/>
        <v>1091.9180871749072</v>
      </c>
    </row>
    <row r="17" spans="1:43" ht="15" customHeight="1" x14ac:dyDescent="0.25">
      <c r="A17" s="4" t="s">
        <v>7</v>
      </c>
      <c r="B17" s="4" t="s">
        <v>10</v>
      </c>
      <c r="C17" s="4" t="s">
        <v>9</v>
      </c>
      <c r="D17" s="4" t="s">
        <v>11</v>
      </c>
      <c r="E17" s="4" t="s">
        <v>12</v>
      </c>
      <c r="F17" s="4" t="s">
        <v>33</v>
      </c>
      <c r="G17" s="4" t="s">
        <v>34</v>
      </c>
      <c r="H17" s="15" t="s">
        <v>35</v>
      </c>
      <c r="I17" s="4" t="s">
        <v>24</v>
      </c>
      <c r="J17" s="4" t="s">
        <v>19</v>
      </c>
      <c r="K17" s="4" t="s">
        <v>18</v>
      </c>
      <c r="L17" s="4" t="s">
        <v>15</v>
      </c>
      <c r="M17" s="4" t="s">
        <v>17</v>
      </c>
      <c r="O17" s="8">
        <f t="shared" si="29"/>
        <v>110</v>
      </c>
      <c r="P17" s="9" t="str">
        <f t="shared" si="1"/>
        <v/>
      </c>
      <c r="Q17" s="9">
        <f t="shared" si="2"/>
        <v>1</v>
      </c>
      <c r="R17" s="9" t="str">
        <f t="shared" si="3"/>
        <v/>
      </c>
      <c r="S17" s="9" t="str">
        <f t="shared" si="4"/>
        <v/>
      </c>
      <c r="T17" s="9" t="str">
        <f t="shared" si="5"/>
        <v/>
      </c>
      <c r="U17" s="9" t="str">
        <f t="shared" si="6"/>
        <v/>
      </c>
      <c r="V17" s="9" t="str">
        <f t="shared" si="7"/>
        <v/>
      </c>
      <c r="W17" s="9" t="str">
        <f t="shared" si="8"/>
        <v/>
      </c>
      <c r="X17" s="9" t="str">
        <f t="shared" si="9"/>
        <v/>
      </c>
      <c r="Y17" s="9" t="str">
        <f t="shared" si="10"/>
        <v/>
      </c>
      <c r="Z17" s="9" t="str">
        <f t="shared" si="11"/>
        <v/>
      </c>
      <c r="AA17" s="9" t="str">
        <f t="shared" si="12"/>
        <v/>
      </c>
      <c r="AB17" s="9">
        <f t="shared" si="13"/>
        <v>162.80779417258353</v>
      </c>
      <c r="AC17" s="5"/>
      <c r="AD17" s="8">
        <f t="shared" si="14"/>
        <v>110</v>
      </c>
      <c r="AE17" s="9" t="str">
        <f t="shared" si="15"/>
        <v/>
      </c>
      <c r="AF17" s="9">
        <f t="shared" si="16"/>
        <v>6283185307179.585</v>
      </c>
      <c r="AG17" s="9" t="str">
        <f t="shared" si="17"/>
        <v/>
      </c>
      <c r="AH17" s="9" t="str">
        <f t="shared" si="18"/>
        <v/>
      </c>
      <c r="AI17" s="9" t="str">
        <f t="shared" si="27"/>
        <v/>
      </c>
      <c r="AJ17" s="9" t="str">
        <f t="shared" si="19"/>
        <v/>
      </c>
      <c r="AK17" s="9" t="str">
        <f t="shared" si="20"/>
        <v/>
      </c>
      <c r="AL17" s="9" t="str">
        <f t="shared" si="21"/>
        <v/>
      </c>
      <c r="AM17" s="9" t="str">
        <f t="shared" si="22"/>
        <v/>
      </c>
      <c r="AN17" s="9" t="str">
        <f t="shared" si="23"/>
        <v/>
      </c>
      <c r="AO17" s="9" t="str">
        <f t="shared" si="24"/>
        <v/>
      </c>
      <c r="AP17" s="9" t="str">
        <f t="shared" si="25"/>
        <v/>
      </c>
      <c r="AQ17" s="9">
        <f t="shared" si="26"/>
        <v>766.39246565267445</v>
      </c>
    </row>
    <row r="18" spans="1:43" ht="15" customHeight="1" x14ac:dyDescent="0.25">
      <c r="A18" s="4" t="s">
        <v>55</v>
      </c>
      <c r="B18" s="4">
        <v>60</v>
      </c>
      <c r="C18" s="4">
        <v>180</v>
      </c>
      <c r="D18" s="4">
        <v>95</v>
      </c>
      <c r="E18" s="4">
        <v>355</v>
      </c>
      <c r="F18" s="4"/>
      <c r="G18" s="4"/>
      <c r="H18" s="4"/>
      <c r="I18" s="4" t="s">
        <v>26</v>
      </c>
      <c r="J18" s="4" t="s">
        <v>58</v>
      </c>
      <c r="K18" s="4">
        <v>85305</v>
      </c>
      <c r="L18" s="4">
        <v>200</v>
      </c>
      <c r="M18" s="4">
        <v>1334.7619999999999</v>
      </c>
      <c r="O18" s="8">
        <f t="shared" si="29"/>
        <v>115</v>
      </c>
      <c r="P18" s="9">
        <f t="shared" si="1"/>
        <v>2372.7925624790864</v>
      </c>
      <c r="Q18" s="9">
        <f t="shared" si="2"/>
        <v>2.9033375196831187E-2</v>
      </c>
      <c r="R18" s="9" t="str">
        <f t="shared" si="3"/>
        <v/>
      </c>
      <c r="S18" s="9" t="str">
        <f t="shared" si="4"/>
        <v/>
      </c>
      <c r="T18" s="9" t="str">
        <f t="shared" si="5"/>
        <v/>
      </c>
      <c r="U18" s="9" t="str">
        <f t="shared" si="6"/>
        <v/>
      </c>
      <c r="V18" s="9" t="str">
        <f t="shared" si="7"/>
        <v/>
      </c>
      <c r="W18" s="9" t="str">
        <f t="shared" si="8"/>
        <v/>
      </c>
      <c r="X18" s="9" t="str">
        <f t="shared" si="9"/>
        <v/>
      </c>
      <c r="Y18" s="9" t="str">
        <f t="shared" si="10"/>
        <v/>
      </c>
      <c r="Z18" s="9" t="str">
        <f t="shared" si="11"/>
        <v/>
      </c>
      <c r="AA18" s="9" t="str">
        <f t="shared" si="12"/>
        <v/>
      </c>
      <c r="AB18" s="9">
        <f t="shared" si="13"/>
        <v>115.31801779293899</v>
      </c>
      <c r="AC18" s="5"/>
      <c r="AD18" s="8">
        <f t="shared" si="14"/>
        <v>115</v>
      </c>
      <c r="AE18" s="9">
        <f t="shared" si="15"/>
        <v>611663.87813053234</v>
      </c>
      <c r="AF18" s="9">
        <f t="shared" si="16"/>
        <v>182422076454.56192</v>
      </c>
      <c r="AG18" s="9" t="str">
        <f t="shared" si="17"/>
        <v/>
      </c>
      <c r="AH18" s="9" t="str">
        <f t="shared" si="18"/>
        <v/>
      </c>
      <c r="AI18" s="9" t="str">
        <f t="shared" si="27"/>
        <v/>
      </c>
      <c r="AJ18" s="9" t="str">
        <f t="shared" si="19"/>
        <v/>
      </c>
      <c r="AK18" s="9" t="str">
        <f t="shared" si="20"/>
        <v/>
      </c>
      <c r="AL18" s="9" t="str">
        <f t="shared" si="21"/>
        <v/>
      </c>
      <c r="AM18" s="9" t="str">
        <f t="shared" si="22"/>
        <v/>
      </c>
      <c r="AN18" s="9" t="str">
        <f t="shared" si="23"/>
        <v/>
      </c>
      <c r="AO18" s="9" t="str">
        <f t="shared" si="24"/>
        <v/>
      </c>
      <c r="AP18" s="9" t="str">
        <f t="shared" si="25"/>
        <v/>
      </c>
      <c r="AQ18" s="9">
        <f t="shared" si="26"/>
        <v>542.84170140419667</v>
      </c>
    </row>
    <row r="19" spans="1:43" x14ac:dyDescent="0.25">
      <c r="A19" s="4" t="s">
        <v>56</v>
      </c>
      <c r="B19" s="4">
        <v>160</v>
      </c>
      <c r="C19" s="4">
        <v>305</v>
      </c>
      <c r="D19" s="4">
        <v>200</v>
      </c>
      <c r="E19" s="4">
        <v>400</v>
      </c>
      <c r="F19" s="4"/>
      <c r="G19" s="4"/>
      <c r="H19" s="4"/>
      <c r="I19" s="4" t="s">
        <v>26</v>
      </c>
      <c r="J19" s="4" t="s">
        <v>58</v>
      </c>
      <c r="K19" s="4">
        <v>60588</v>
      </c>
      <c r="L19" s="4">
        <v>310</v>
      </c>
      <c r="M19" s="4">
        <v>491.07</v>
      </c>
      <c r="O19" s="8">
        <f t="shared" si="29"/>
        <v>120</v>
      </c>
      <c r="P19" s="9">
        <f t="shared" si="1"/>
        <v>1003.9594491717423</v>
      </c>
      <c r="Q19" s="9">
        <f t="shared" si="2"/>
        <v>1.4973546489661742E-3</v>
      </c>
      <c r="R19" s="9" t="str">
        <f t="shared" si="3"/>
        <v/>
      </c>
      <c r="S19" s="9" t="str">
        <f t="shared" si="4"/>
        <v/>
      </c>
      <c r="T19" s="9" t="str">
        <f t="shared" si="5"/>
        <v/>
      </c>
      <c r="U19" s="9" t="str">
        <f t="shared" si="6"/>
        <v/>
      </c>
      <c r="V19" s="9" t="str">
        <f t="shared" si="7"/>
        <v/>
      </c>
      <c r="W19" s="9" t="str">
        <f t="shared" si="8"/>
        <v/>
      </c>
      <c r="X19" s="9" t="str">
        <f t="shared" si="9"/>
        <v/>
      </c>
      <c r="Y19" s="9" t="str">
        <f t="shared" si="10"/>
        <v/>
      </c>
      <c r="Z19" s="9" t="str">
        <f t="shared" si="11"/>
        <v/>
      </c>
      <c r="AA19" s="9" t="str">
        <f t="shared" si="12"/>
        <v/>
      </c>
      <c r="AB19" s="9">
        <f t="shared" si="13"/>
        <v>82.400308311285372</v>
      </c>
      <c r="AC19" s="5"/>
      <c r="AD19" s="8">
        <f t="shared" si="14"/>
        <v>120</v>
      </c>
      <c r="AE19" s="9">
        <f t="shared" si="15"/>
        <v>258802.9564306229</v>
      </c>
      <c r="AF19" s="9">
        <f t="shared" si="16"/>
        <v>9408156730.0213127</v>
      </c>
      <c r="AG19" s="9" t="str">
        <f t="shared" si="17"/>
        <v/>
      </c>
      <c r="AH19" s="9" t="str">
        <f t="shared" si="18"/>
        <v/>
      </c>
      <c r="AI19" s="9" t="str">
        <f t="shared" si="27"/>
        <v/>
      </c>
      <c r="AJ19" s="9" t="str">
        <f t="shared" si="19"/>
        <v/>
      </c>
      <c r="AK19" s="9" t="str">
        <f t="shared" si="20"/>
        <v/>
      </c>
      <c r="AL19" s="9" t="str">
        <f t="shared" si="21"/>
        <v/>
      </c>
      <c r="AM19" s="9" t="str">
        <f t="shared" si="22"/>
        <v/>
      </c>
      <c r="AN19" s="9" t="str">
        <f t="shared" si="23"/>
        <v/>
      </c>
      <c r="AO19" s="9" t="str">
        <f t="shared" si="24"/>
        <v/>
      </c>
      <c r="AP19" s="9" t="str">
        <f t="shared" si="25"/>
        <v/>
      </c>
      <c r="AQ19" s="9">
        <f t="shared" si="26"/>
        <v>387.88668428419163</v>
      </c>
    </row>
    <row r="20" spans="1:43" x14ac:dyDescent="0.25">
      <c r="A20" s="4" t="s">
        <v>57</v>
      </c>
      <c r="B20" s="4">
        <v>160</v>
      </c>
      <c r="C20" s="4">
        <v>285</v>
      </c>
      <c r="D20" s="4">
        <v>200</v>
      </c>
      <c r="E20" s="4">
        <v>360</v>
      </c>
      <c r="F20" s="4"/>
      <c r="G20" s="4"/>
      <c r="H20" s="4"/>
      <c r="I20" s="4" t="s">
        <v>26</v>
      </c>
      <c r="J20" s="4" t="s">
        <v>58</v>
      </c>
      <c r="K20" s="4">
        <v>52567</v>
      </c>
      <c r="L20" s="4">
        <v>300</v>
      </c>
      <c r="M20" s="4">
        <v>451</v>
      </c>
      <c r="O20" s="8">
        <f>O19+5</f>
        <v>125</v>
      </c>
      <c r="P20" s="9">
        <f t="shared" si="1"/>
        <v>458.99715694196681</v>
      </c>
      <c r="Q20" s="9">
        <f t="shared" si="2"/>
        <v>1.205260936870841E-4</v>
      </c>
      <c r="R20" s="9" t="str">
        <f t="shared" si="3"/>
        <v/>
      </c>
      <c r="S20" s="9">
        <f t="shared" si="4"/>
        <v>1</v>
      </c>
      <c r="T20" s="9" t="str">
        <f t="shared" si="5"/>
        <v/>
      </c>
      <c r="U20" s="9" t="str">
        <f t="shared" si="6"/>
        <v/>
      </c>
      <c r="V20" s="9" t="str">
        <f t="shared" si="7"/>
        <v/>
      </c>
      <c r="W20" s="9" t="str">
        <f t="shared" si="8"/>
        <v/>
      </c>
      <c r="X20" s="9" t="str">
        <f t="shared" si="9"/>
        <v/>
      </c>
      <c r="Y20" s="9" t="str">
        <f t="shared" si="10"/>
        <v/>
      </c>
      <c r="Z20" s="9" t="str">
        <f t="shared" si="11"/>
        <v/>
      </c>
      <c r="AA20" s="9" t="str">
        <f t="shared" si="12"/>
        <v/>
      </c>
      <c r="AB20" s="9">
        <f t="shared" si="13"/>
        <v>59.378150887175451</v>
      </c>
      <c r="AC20" s="5"/>
      <c r="AD20" s="8">
        <f t="shared" si="14"/>
        <v>125</v>
      </c>
      <c r="AE20" s="9">
        <f t="shared" si="15"/>
        <v>118321.33390231265</v>
      </c>
      <c r="AF20" s="9">
        <f t="shared" si="16"/>
        <v>757287780.98643696</v>
      </c>
      <c r="AG20" s="9" t="str">
        <f t="shared" si="17"/>
        <v/>
      </c>
      <c r="AH20" s="9">
        <f t="shared" si="18"/>
        <v>6283185307179.585</v>
      </c>
      <c r="AI20" s="9" t="str">
        <f t="shared" si="27"/>
        <v/>
      </c>
      <c r="AJ20" s="9" t="str">
        <f t="shared" si="19"/>
        <v/>
      </c>
      <c r="AK20" s="9" t="str">
        <f t="shared" si="20"/>
        <v/>
      </c>
      <c r="AL20" s="9" t="str">
        <f t="shared" si="21"/>
        <v/>
      </c>
      <c r="AM20" s="9" t="str">
        <f t="shared" si="22"/>
        <v/>
      </c>
      <c r="AN20" s="9" t="str">
        <f t="shared" si="23"/>
        <v/>
      </c>
      <c r="AO20" s="9" t="str">
        <f t="shared" si="24"/>
        <v/>
      </c>
      <c r="AP20" s="9" t="str">
        <f t="shared" si="25"/>
        <v/>
      </c>
      <c r="AQ20" s="9">
        <f t="shared" si="26"/>
        <v>279.51344525974918</v>
      </c>
    </row>
    <row r="21" spans="1:43" x14ac:dyDescent="0.25">
      <c r="O21" s="8">
        <f t="shared" si="29"/>
        <v>130</v>
      </c>
      <c r="P21" s="9">
        <f t="shared" si="1"/>
        <v>224.48816558401012</v>
      </c>
      <c r="Q21" s="9">
        <f t="shared" si="2"/>
        <v>1.3793192726625671E-5</v>
      </c>
      <c r="R21" s="9" t="str">
        <f t="shared" si="3"/>
        <v/>
      </c>
      <c r="S21" s="9">
        <f t="shared" si="4"/>
        <v>2.9033375196831163E-2</v>
      </c>
      <c r="T21" s="9" t="str">
        <f t="shared" si="5"/>
        <v/>
      </c>
      <c r="U21" s="9" t="str">
        <f t="shared" si="6"/>
        <v/>
      </c>
      <c r="V21" s="9" t="str">
        <f t="shared" si="7"/>
        <v/>
      </c>
      <c r="W21" s="9">
        <f t="shared" si="8"/>
        <v>1</v>
      </c>
      <c r="X21" s="9" t="str">
        <f t="shared" si="9"/>
        <v/>
      </c>
      <c r="Y21" s="9" t="str">
        <f t="shared" si="10"/>
        <v/>
      </c>
      <c r="Z21" s="9" t="str">
        <f t="shared" si="11"/>
        <v/>
      </c>
      <c r="AA21" s="9" t="str">
        <f t="shared" si="12"/>
        <v/>
      </c>
      <c r="AB21" s="9">
        <f t="shared" si="13"/>
        <v>43.137429113473495</v>
      </c>
      <c r="AC21" s="5"/>
      <c r="AD21" s="8">
        <f t="shared" si="14"/>
        <v>130</v>
      </c>
      <c r="AE21" s="9">
        <f t="shared" si="15"/>
        <v>57869.071290438602</v>
      </c>
      <c r="AF21" s="9">
        <f t="shared" si="16"/>
        <v>86665185.879030734</v>
      </c>
      <c r="AG21" s="9" t="str">
        <f t="shared" si="17"/>
        <v/>
      </c>
      <c r="AH21" s="9">
        <f t="shared" si="18"/>
        <v>182422076454.56177</v>
      </c>
      <c r="AI21" s="9" t="str">
        <f t="shared" si="27"/>
        <v/>
      </c>
      <c r="AJ21" s="9" t="str">
        <f t="shared" si="19"/>
        <v/>
      </c>
      <c r="AK21" s="9" t="str">
        <f t="shared" si="20"/>
        <v/>
      </c>
      <c r="AL21" s="9">
        <f t="shared" si="21"/>
        <v>6283185307179.585</v>
      </c>
      <c r="AM21" s="9" t="str">
        <f t="shared" si="22"/>
        <v/>
      </c>
      <c r="AN21" s="9" t="str">
        <f t="shared" si="23"/>
        <v/>
      </c>
      <c r="AO21" s="9" t="str">
        <f t="shared" si="24"/>
        <v/>
      </c>
      <c r="AP21" s="9" t="str">
        <f t="shared" si="25"/>
        <v/>
      </c>
      <c r="AQ21" s="9">
        <f t="shared" si="26"/>
        <v>203.06276384499827</v>
      </c>
    </row>
    <row r="22" spans="1:43" x14ac:dyDescent="0.25">
      <c r="O22" s="8">
        <f t="shared" si="29"/>
        <v>135</v>
      </c>
      <c r="P22" s="9">
        <f t="shared" si="1"/>
        <v>116.4761728139477</v>
      </c>
      <c r="Q22" s="9">
        <f t="shared" si="2"/>
        <v>2.0948301942556035E-6</v>
      </c>
      <c r="R22" s="9" t="str">
        <f t="shared" si="3"/>
        <v/>
      </c>
      <c r="S22" s="9">
        <f t="shared" si="4"/>
        <v>1.4973546489661729E-3</v>
      </c>
      <c r="T22" s="9" t="str">
        <f t="shared" si="5"/>
        <v/>
      </c>
      <c r="U22" s="9" t="str">
        <f t="shared" si="6"/>
        <v/>
      </c>
      <c r="V22" s="9" t="str">
        <f t="shared" si="7"/>
        <v/>
      </c>
      <c r="W22" s="9">
        <f t="shared" si="8"/>
        <v>2.9033375196831163E-2</v>
      </c>
      <c r="X22" s="9" t="str">
        <f t="shared" si="9"/>
        <v/>
      </c>
      <c r="Y22" s="9" t="str">
        <f t="shared" si="10"/>
        <v/>
      </c>
      <c r="Z22" s="9" t="str">
        <f t="shared" si="11"/>
        <v/>
      </c>
      <c r="AA22" s="9" t="str">
        <f t="shared" si="12"/>
        <v/>
      </c>
      <c r="AB22" s="9">
        <f t="shared" si="13"/>
        <v>31.585072845102736</v>
      </c>
      <c r="AC22" s="5"/>
      <c r="AD22" s="8">
        <f t="shared" si="14"/>
        <v>135</v>
      </c>
      <c r="AE22" s="9">
        <f t="shared" si="15"/>
        <v>30025.493462751561</v>
      </c>
      <c r="AF22" s="9">
        <f t="shared" si="16"/>
        <v>13162206.297582965</v>
      </c>
      <c r="AG22" s="9" t="str">
        <f t="shared" si="17"/>
        <v/>
      </c>
      <c r="AH22" s="9">
        <f t="shared" si="18"/>
        <v>9408156730.0213032</v>
      </c>
      <c r="AI22" s="9" t="str">
        <f t="shared" si="27"/>
        <v/>
      </c>
      <c r="AJ22" s="9" t="str">
        <f t="shared" si="19"/>
        <v/>
      </c>
      <c r="AK22" s="9" t="str">
        <f t="shared" si="20"/>
        <v/>
      </c>
      <c r="AL22" s="9">
        <f t="shared" si="21"/>
        <v>182422076454.56177</v>
      </c>
      <c r="AM22" s="9" t="str">
        <f t="shared" si="22"/>
        <v/>
      </c>
      <c r="AN22" s="9" t="str">
        <f t="shared" si="23"/>
        <v/>
      </c>
      <c r="AO22" s="9" t="str">
        <f t="shared" si="24"/>
        <v/>
      </c>
      <c r="AP22" s="9" t="str">
        <f t="shared" si="25"/>
        <v/>
      </c>
      <c r="AQ22" s="9">
        <f t="shared" si="26"/>
        <v>148.6818366319587</v>
      </c>
    </row>
    <row r="23" spans="1:43" x14ac:dyDescent="0.25">
      <c r="O23" s="8">
        <f t="shared" si="29"/>
        <v>140</v>
      </c>
      <c r="P23" s="9">
        <f t="shared" si="1"/>
        <v>63.663036091429298</v>
      </c>
      <c r="Q23" s="9">
        <f t="shared" si="2"/>
        <v>4.0081242543784966E-7</v>
      </c>
      <c r="R23" s="9" t="str">
        <f t="shared" si="3"/>
        <v/>
      </c>
      <c r="S23" s="9">
        <f t="shared" si="4"/>
        <v>1.205260936870841E-4</v>
      </c>
      <c r="T23" s="9" t="str">
        <f t="shared" si="5"/>
        <v/>
      </c>
      <c r="U23" s="9" t="str">
        <f t="shared" si="6"/>
        <v/>
      </c>
      <c r="V23" s="9" t="str">
        <f t="shared" si="7"/>
        <v/>
      </c>
      <c r="W23" s="9">
        <f t="shared" si="8"/>
        <v>1.4973546489661729E-3</v>
      </c>
      <c r="X23" s="9" t="str">
        <f t="shared" si="9"/>
        <v/>
      </c>
      <c r="Y23" s="9" t="str">
        <f t="shared" si="10"/>
        <v/>
      </c>
      <c r="Z23" s="9" t="str">
        <f t="shared" si="11"/>
        <v/>
      </c>
      <c r="AA23" s="9" t="str">
        <f t="shared" si="12"/>
        <v/>
      </c>
      <c r="AB23" s="9">
        <f t="shared" si="13"/>
        <v>23.301619085645473</v>
      </c>
      <c r="AC23" s="5"/>
      <c r="AD23" s="8">
        <f t="shared" si="14"/>
        <v>140</v>
      </c>
      <c r="AE23" s="9">
        <f t="shared" si="15"/>
        <v>16411.202633138273</v>
      </c>
      <c r="AF23" s="9">
        <f t="shared" si="16"/>
        <v>2518378.7424461101</v>
      </c>
      <c r="AG23" s="9" t="str">
        <f t="shared" si="17"/>
        <v/>
      </c>
      <c r="AH23" s="9">
        <f t="shared" si="18"/>
        <v>757287780.98643696</v>
      </c>
      <c r="AI23" s="9" t="str">
        <f t="shared" si="27"/>
        <v/>
      </c>
      <c r="AJ23" s="9" t="str">
        <f t="shared" si="19"/>
        <v/>
      </c>
      <c r="AK23" s="9" t="str">
        <f t="shared" si="20"/>
        <v/>
      </c>
      <c r="AL23" s="9">
        <f t="shared" si="21"/>
        <v>9408156730.0213032</v>
      </c>
      <c r="AM23" s="9" t="str">
        <f t="shared" si="22"/>
        <v/>
      </c>
      <c r="AN23" s="9" t="str">
        <f t="shared" si="23"/>
        <v/>
      </c>
      <c r="AO23" s="9" t="str">
        <f t="shared" si="24"/>
        <v/>
      </c>
      <c r="AP23" s="9" t="str">
        <f t="shared" si="25"/>
        <v/>
      </c>
      <c r="AQ23" s="9">
        <f t="shared" si="26"/>
        <v>109.68876149637394</v>
      </c>
    </row>
    <row r="24" spans="1:43" x14ac:dyDescent="0.25">
      <c r="O24" s="8">
        <f>O23+5</f>
        <v>145</v>
      </c>
      <c r="P24" s="9">
        <f t="shared" si="1"/>
        <v>36.438178396876019</v>
      </c>
      <c r="Q24" s="9">
        <f t="shared" si="2"/>
        <v>9.2825529769347174E-8</v>
      </c>
      <c r="R24" s="9" t="str">
        <f t="shared" si="3"/>
        <v/>
      </c>
      <c r="S24" s="9">
        <f t="shared" si="4"/>
        <v>1.3793192726625671E-5</v>
      </c>
      <c r="T24" s="9" t="str">
        <f t="shared" si="5"/>
        <v/>
      </c>
      <c r="U24" s="9" t="str">
        <f t="shared" si="6"/>
        <v/>
      </c>
      <c r="V24" s="9" t="str">
        <f t="shared" si="7"/>
        <v/>
      </c>
      <c r="W24" s="9">
        <f t="shared" si="8"/>
        <v>1.205260936870841E-4</v>
      </c>
      <c r="X24" s="9" t="str">
        <f t="shared" si="9"/>
        <v/>
      </c>
      <c r="Y24" s="9" t="str">
        <f t="shared" si="10"/>
        <v/>
      </c>
      <c r="Z24" s="9" t="str">
        <f t="shared" si="11"/>
        <v/>
      </c>
      <c r="AA24" s="9" t="str">
        <f t="shared" si="12"/>
        <v/>
      </c>
      <c r="AB24" s="9">
        <f t="shared" si="13"/>
        <v>17.31607135580785</v>
      </c>
      <c r="AC24" s="5"/>
      <c r="AD24" s="8">
        <f t="shared" si="14"/>
        <v>145</v>
      </c>
      <c r="AE24" s="9">
        <f t="shared" si="15"/>
        <v>9393.116727809962</v>
      </c>
      <c r="AF24" s="9">
        <f t="shared" si="16"/>
        <v>583240.00477792346</v>
      </c>
      <c r="AG24" s="9" t="str">
        <f t="shared" si="17"/>
        <v/>
      </c>
      <c r="AH24" s="9">
        <f t="shared" si="18"/>
        <v>86665185.879030734</v>
      </c>
      <c r="AI24" s="9" t="str">
        <f t="shared" si="27"/>
        <v/>
      </c>
      <c r="AJ24" s="9" t="str">
        <f t="shared" si="19"/>
        <v/>
      </c>
      <c r="AK24" s="9" t="str">
        <f t="shared" si="20"/>
        <v/>
      </c>
      <c r="AL24" s="9">
        <f t="shared" si="21"/>
        <v>757287780.98643696</v>
      </c>
      <c r="AM24" s="9" t="str">
        <f t="shared" si="22"/>
        <v/>
      </c>
      <c r="AN24" s="9" t="str">
        <f t="shared" si="23"/>
        <v/>
      </c>
      <c r="AO24" s="9" t="str">
        <f t="shared" si="24"/>
        <v/>
      </c>
      <c r="AP24" s="9" t="str">
        <f t="shared" si="25"/>
        <v/>
      </c>
      <c r="AQ24" s="9">
        <f t="shared" si="26"/>
        <v>81.512722958014365</v>
      </c>
    </row>
    <row r="25" spans="1:43" x14ac:dyDescent="0.25">
      <c r="O25" s="8">
        <f t="shared" si="29"/>
        <v>150</v>
      </c>
      <c r="P25" s="9">
        <f t="shared" si="1"/>
        <v>21.728905628696459</v>
      </c>
      <c r="Q25" s="9">
        <f t="shared" si="2"/>
        <v>2.5220095391049268E-8</v>
      </c>
      <c r="R25" s="9" t="str">
        <f t="shared" si="3"/>
        <v/>
      </c>
      <c r="S25" s="9">
        <f t="shared" si="4"/>
        <v>2.0948301942556035E-6</v>
      </c>
      <c r="T25" s="9" t="str">
        <f t="shared" si="5"/>
        <v/>
      </c>
      <c r="U25" s="9" t="str">
        <f t="shared" si="6"/>
        <v/>
      </c>
      <c r="V25" s="9" t="str">
        <f t="shared" si="7"/>
        <v/>
      </c>
      <c r="W25" s="9">
        <f t="shared" si="8"/>
        <v>1.3793192726625671E-5</v>
      </c>
      <c r="X25" s="9" t="str">
        <f t="shared" si="9"/>
        <v/>
      </c>
      <c r="Y25" s="9" t="str">
        <f t="shared" si="10"/>
        <v/>
      </c>
      <c r="Z25" s="9" t="str">
        <f t="shared" si="11"/>
        <v/>
      </c>
      <c r="AA25" s="9" t="str">
        <f t="shared" si="12"/>
        <v/>
      </c>
      <c r="AB25" s="9">
        <f t="shared" si="13"/>
        <v>12.958648330159214</v>
      </c>
      <c r="AC25" s="5"/>
      <c r="AD25" s="8">
        <f t="shared" si="14"/>
        <v>150</v>
      </c>
      <c r="AE25" s="9">
        <f t="shared" si="15"/>
        <v>5601.3268477606216</v>
      </c>
      <c r="AF25" s="9">
        <f t="shared" si="16"/>
        <v>158462.53280670833</v>
      </c>
      <c r="AG25" s="9" t="str">
        <f t="shared" si="17"/>
        <v/>
      </c>
      <c r="AH25" s="9">
        <f t="shared" si="18"/>
        <v>13162206.297582965</v>
      </c>
      <c r="AI25" s="9" t="str">
        <f t="shared" si="27"/>
        <v/>
      </c>
      <c r="AJ25" s="9" t="str">
        <f t="shared" si="19"/>
        <v/>
      </c>
      <c r="AK25" s="9" t="str">
        <f t="shared" si="20"/>
        <v/>
      </c>
      <c r="AL25" s="9">
        <f t="shared" si="21"/>
        <v>86665185.879030734</v>
      </c>
      <c r="AM25" s="9" t="str">
        <f t="shared" si="22"/>
        <v/>
      </c>
      <c r="AN25" s="9" t="str">
        <f t="shared" si="23"/>
        <v/>
      </c>
      <c r="AO25" s="9" t="str">
        <f t="shared" si="24"/>
        <v/>
      </c>
      <c r="AP25" s="9" t="str">
        <f t="shared" si="25"/>
        <v/>
      </c>
      <c r="AQ25" s="9">
        <f t="shared" si="26"/>
        <v>61.000829203231476</v>
      </c>
    </row>
    <row r="26" spans="1:43" x14ac:dyDescent="0.25">
      <c r="O26" s="8">
        <f t="shared" si="29"/>
        <v>155</v>
      </c>
      <c r="P26" s="9">
        <f t="shared" si="1"/>
        <v>13.441159186511172</v>
      </c>
      <c r="Q26" s="9">
        <f t="shared" si="2"/>
        <v>7.8416948434234471E-9</v>
      </c>
      <c r="R26" s="9" t="str">
        <f t="shared" si="3"/>
        <v/>
      </c>
      <c r="S26" s="9">
        <f t="shared" si="4"/>
        <v>4.0081242543784966E-7</v>
      </c>
      <c r="T26" s="9" t="str">
        <f t="shared" si="5"/>
        <v/>
      </c>
      <c r="U26" s="9" t="str">
        <f t="shared" si="6"/>
        <v/>
      </c>
      <c r="V26" s="9" t="str">
        <f t="shared" si="7"/>
        <v/>
      </c>
      <c r="W26" s="9">
        <f t="shared" si="8"/>
        <v>2.0948301942556035E-6</v>
      </c>
      <c r="X26" s="9" t="str">
        <f t="shared" si="9"/>
        <v/>
      </c>
      <c r="Y26" s="9" t="str">
        <f t="shared" si="10"/>
        <v/>
      </c>
      <c r="Z26" s="9" t="str">
        <f t="shared" si="11"/>
        <v/>
      </c>
      <c r="AA26" s="9" t="str">
        <f t="shared" si="12"/>
        <v/>
      </c>
      <c r="AB26" s="9">
        <f t="shared" si="13"/>
        <v>9.7636085359672666</v>
      </c>
      <c r="AC26" s="5"/>
      <c r="AD26" s="8">
        <f t="shared" si="14"/>
        <v>155</v>
      </c>
      <c r="AE26" s="9">
        <f t="shared" si="15"/>
        <v>3464.8926689156028</v>
      </c>
      <c r="AF26" s="9">
        <f t="shared" si="16"/>
        <v>49270.821823584127</v>
      </c>
      <c r="AG26" s="9" t="str">
        <f t="shared" si="17"/>
        <v/>
      </c>
      <c r="AH26" s="9">
        <f t="shared" si="18"/>
        <v>2518378.7424461101</v>
      </c>
      <c r="AI26" s="9" t="str">
        <f t="shared" si="27"/>
        <v/>
      </c>
      <c r="AJ26" s="9" t="str">
        <f t="shared" si="19"/>
        <v/>
      </c>
      <c r="AK26" s="9" t="str">
        <f t="shared" si="20"/>
        <v/>
      </c>
      <c r="AL26" s="9">
        <f t="shared" si="21"/>
        <v>13162206.297582965</v>
      </c>
      <c r="AM26" s="9" t="str">
        <f t="shared" si="22"/>
        <v/>
      </c>
      <c r="AN26" s="9" t="str">
        <f t="shared" si="23"/>
        <v/>
      </c>
      <c r="AO26" s="9" t="str">
        <f t="shared" si="24"/>
        <v/>
      </c>
      <c r="AP26" s="9" t="str">
        <f t="shared" si="25"/>
        <v/>
      </c>
      <c r="AQ26" s="9">
        <f t="shared" si="26"/>
        <v>45.960674411050597</v>
      </c>
    </row>
    <row r="27" spans="1:43" x14ac:dyDescent="0.25">
      <c r="O27" s="8">
        <f t="shared" si="29"/>
        <v>160</v>
      </c>
      <c r="P27" s="9">
        <f t="shared" si="1"/>
        <v>8.5924784695455205</v>
      </c>
      <c r="Q27" s="9">
        <f t="shared" si="2"/>
        <v>2.7353183187956006E-9</v>
      </c>
      <c r="R27" s="9">
        <f t="shared" si="3"/>
        <v>363.06394333270123</v>
      </c>
      <c r="S27" s="9">
        <f t="shared" si="4"/>
        <v>9.2825529769347174E-8</v>
      </c>
      <c r="T27" s="9">
        <f t="shared" si="5"/>
        <v>1</v>
      </c>
      <c r="U27" s="9" t="str">
        <f t="shared" si="6"/>
        <v/>
      </c>
      <c r="V27" s="9" t="str">
        <f t="shared" si="7"/>
        <v/>
      </c>
      <c r="W27" s="9">
        <f t="shared" si="8"/>
        <v>4.0081242543784966E-7</v>
      </c>
      <c r="X27" s="9" t="str">
        <f t="shared" si="9"/>
        <v/>
      </c>
      <c r="Y27" s="9" t="str">
        <f t="shared" si="10"/>
        <v/>
      </c>
      <c r="Z27" s="9">
        <f>IF($O27&gt;=$B$20,IF($O27&lt;$E$20,10^($K$20*(1/($O27+273.15)-1/($L$20+273.15))/(2.303*8.3144598)),""),"")</f>
        <v>35.328661619130251</v>
      </c>
      <c r="AA27" s="9">
        <f t="shared" si="12"/>
        <v>75.686698459934021</v>
      </c>
      <c r="AB27" s="9">
        <f t="shared" si="13"/>
        <v>7.4045642537223868</v>
      </c>
      <c r="AC27" s="5"/>
      <c r="AD27" s="8">
        <f t="shared" si="14"/>
        <v>160</v>
      </c>
      <c r="AE27" s="9">
        <f t="shared" si="15"/>
        <v>2214.9886958277407</v>
      </c>
      <c r="AF27" s="9">
        <f t="shared" si="16"/>
        <v>17186.511871115683</v>
      </c>
      <c r="AG27" s="9">
        <f t="shared" si="17"/>
        <v>114059.90171573551</v>
      </c>
      <c r="AH27" s="9">
        <f t="shared" si="18"/>
        <v>583240.00477792346</v>
      </c>
      <c r="AI27" s="9">
        <f t="shared" si="27"/>
        <v>6283185307179.585</v>
      </c>
      <c r="AJ27" s="9" t="str">
        <f t="shared" si="19"/>
        <v/>
      </c>
      <c r="AK27" s="9" t="str">
        <f t="shared" si="20"/>
        <v/>
      </c>
      <c r="AL27" s="9">
        <f t="shared" si="21"/>
        <v>2518378.7424461101</v>
      </c>
      <c r="AM27" s="9" t="str">
        <f t="shared" si="22"/>
        <v/>
      </c>
      <c r="AN27" s="9" t="str">
        <f t="shared" si="23"/>
        <v/>
      </c>
      <c r="AO27" s="9">
        <f t="shared" si="24"/>
        <v>492.18742263334491</v>
      </c>
      <c r="AP27" s="9">
        <f t="shared" si="25"/>
        <v>968.40277702239848</v>
      </c>
      <c r="AQ27" s="9">
        <f t="shared" si="26"/>
        <v>34.855838962343604</v>
      </c>
    </row>
    <row r="28" spans="1:43" x14ac:dyDescent="0.25">
      <c r="O28" s="8">
        <f t="shared" si="29"/>
        <v>165</v>
      </c>
      <c r="P28" s="9">
        <f t="shared" si="1"/>
        <v>5.6580226355686865</v>
      </c>
      <c r="Q28" s="9">
        <f t="shared" si="2"/>
        <v>1.0532078108818509E-9</v>
      </c>
      <c r="R28" s="9">
        <f t="shared" si="3"/>
        <v>148.93174019095559</v>
      </c>
      <c r="S28" s="9">
        <f t="shared" si="4"/>
        <v>2.5220095391049268E-8</v>
      </c>
      <c r="T28" s="9">
        <f t="shared" si="5"/>
        <v>2.9033375196831163E-2</v>
      </c>
      <c r="U28" s="9" t="str">
        <f t="shared" si="6"/>
        <v/>
      </c>
      <c r="V28" s="9" t="str">
        <f t="shared" si="7"/>
        <v/>
      </c>
      <c r="W28" s="9">
        <f t="shared" si="8"/>
        <v>9.2825529769347174E-8</v>
      </c>
      <c r="X28" s="9" t="str">
        <f t="shared" si="9"/>
        <v/>
      </c>
      <c r="Y28" s="9" t="str">
        <f t="shared" si="10"/>
        <v/>
      </c>
      <c r="Z28" s="9">
        <f t="shared" ref="Z28:Z59" si="31">IF($O28&gt;=$B$20,IF($O28&lt;$E$20,10^($K$20*(1/($O28+273.15)-1/($L$20+273.15))/(2.303*8.314)),""),"")</f>
        <v>29.914576801652668</v>
      </c>
      <c r="AA28" s="9">
        <f t="shared" si="12"/>
        <v>62.468011171341651</v>
      </c>
      <c r="AB28" s="9">
        <f t="shared" si="13"/>
        <v>5.6510606956002709</v>
      </c>
      <c r="AC28" s="5"/>
      <c r="AD28" s="8">
        <f t="shared" si="14"/>
        <v>165</v>
      </c>
      <c r="AE28" s="9">
        <f t="shared" si="15"/>
        <v>1458.5379786450599</v>
      </c>
      <c r="AF28" s="9">
        <f t="shared" si="16"/>
        <v>6617.4998427396213</v>
      </c>
      <c r="AG28" s="9">
        <f t="shared" si="17"/>
        <v>46788.286087024979</v>
      </c>
      <c r="AH28" s="9">
        <f t="shared" si="18"/>
        <v>158462.53280670833</v>
      </c>
      <c r="AI28" s="9">
        <f t="shared" si="27"/>
        <v>182422076454.56177</v>
      </c>
      <c r="AJ28" s="9" t="str">
        <f t="shared" si="19"/>
        <v/>
      </c>
      <c r="AK28" s="9" t="str">
        <f t="shared" si="20"/>
        <v/>
      </c>
      <c r="AL28" s="9">
        <f t="shared" si="21"/>
        <v>583240.00477792346</v>
      </c>
      <c r="AM28" s="9" t="str">
        <f t="shared" si="22"/>
        <v/>
      </c>
      <c r="AN28" s="9" t="str">
        <f t="shared" si="23"/>
        <v/>
      </c>
      <c r="AO28" s="9">
        <f t="shared" si="24"/>
        <v>416.76015394820251</v>
      </c>
      <c r="AP28" s="9">
        <f t="shared" si="25"/>
        <v>799.27116289022763</v>
      </c>
      <c r="AQ28" s="9">
        <f t="shared" si="26"/>
        <v>26.601492650057217</v>
      </c>
    </row>
    <row r="29" spans="1:43" x14ac:dyDescent="0.25">
      <c r="O29" s="8">
        <f t="shared" si="29"/>
        <v>170</v>
      </c>
      <c r="P29" s="9">
        <f t="shared" si="1"/>
        <v>3.8268270375481763</v>
      </c>
      <c r="Q29" s="9">
        <f t="shared" si="2"/>
        <v>4.4173447031400546E-10</v>
      </c>
      <c r="R29" s="9">
        <f t="shared" si="3"/>
        <v>67.240468308785552</v>
      </c>
      <c r="S29" s="9">
        <f t="shared" si="4"/>
        <v>7.8416948434234471E-9</v>
      </c>
      <c r="T29" s="9">
        <f t="shared" si="5"/>
        <v>1.4973546489661729E-3</v>
      </c>
      <c r="U29" s="9" t="str">
        <f t="shared" si="6"/>
        <v/>
      </c>
      <c r="V29" s="9" t="str">
        <f t="shared" si="7"/>
        <v/>
      </c>
      <c r="W29" s="9">
        <f t="shared" si="8"/>
        <v>2.5220095391049268E-8</v>
      </c>
      <c r="X29" s="9" t="str">
        <f t="shared" si="9"/>
        <v/>
      </c>
      <c r="Y29" s="9" t="str">
        <f t="shared" si="10"/>
        <v/>
      </c>
      <c r="Z29" s="9">
        <f t="shared" si="31"/>
        <v>25.42055925289095</v>
      </c>
      <c r="AA29" s="9">
        <f t="shared" si="12"/>
        <v>51.781773230488533</v>
      </c>
      <c r="AB29" s="9">
        <f t="shared" si="13"/>
        <v>4.3391929879579143</v>
      </c>
      <c r="AC29" s="5"/>
      <c r="AD29" s="8">
        <f t="shared" si="14"/>
        <v>170</v>
      </c>
      <c r="AE29" s="9">
        <f t="shared" si="15"/>
        <v>986.48820117503419</v>
      </c>
      <c r="AF29" s="9">
        <f t="shared" si="16"/>
        <v>2775.499533551716</v>
      </c>
      <c r="AG29" s="9">
        <f t="shared" si="17"/>
        <v>21124.216126281797</v>
      </c>
      <c r="AH29" s="9">
        <f t="shared" si="18"/>
        <v>49270.821823584127</v>
      </c>
      <c r="AI29" s="9">
        <f t="shared" si="27"/>
        <v>9408156730.0213032</v>
      </c>
      <c r="AJ29" s="9" t="str">
        <f t="shared" si="19"/>
        <v/>
      </c>
      <c r="AK29" s="9" t="str">
        <f t="shared" si="20"/>
        <v/>
      </c>
      <c r="AL29" s="9">
        <f t="shared" si="21"/>
        <v>158462.53280670833</v>
      </c>
      <c r="AM29" s="9" t="str">
        <f t="shared" si="22"/>
        <v/>
      </c>
      <c r="AN29" s="9" t="str">
        <f t="shared" si="23"/>
        <v/>
      </c>
      <c r="AO29" s="9">
        <f t="shared" si="24"/>
        <v>354.15096318858645</v>
      </c>
      <c r="AP29" s="9">
        <f t="shared" si="25"/>
        <v>662.5419527593026</v>
      </c>
      <c r="AQ29" s="9">
        <f t="shared" si="26"/>
        <v>20.426078676913075</v>
      </c>
    </row>
    <row r="30" spans="1:43" x14ac:dyDescent="0.25">
      <c r="O30" s="8">
        <f t="shared" si="29"/>
        <v>175</v>
      </c>
      <c r="P30" s="9">
        <f t="shared" si="1"/>
        <v>2.6519046282823413</v>
      </c>
      <c r="Q30" s="9">
        <f t="shared" si="2"/>
        <v>1.9960505085614493E-10</v>
      </c>
      <c r="R30" s="9">
        <f t="shared" si="3"/>
        <v>32.925793240563003</v>
      </c>
      <c r="S30" s="9">
        <f t="shared" si="4"/>
        <v>2.7353183187956006E-9</v>
      </c>
      <c r="T30" s="9">
        <f t="shared" si="5"/>
        <v>1.205260936870841E-4</v>
      </c>
      <c r="U30" s="9" t="str">
        <f t="shared" si="6"/>
        <v/>
      </c>
      <c r="V30" s="9" t="str">
        <f t="shared" si="7"/>
        <v/>
      </c>
      <c r="W30" s="9">
        <f t="shared" si="8"/>
        <v>7.8416948434234471E-9</v>
      </c>
      <c r="X30" s="9" t="str">
        <f t="shared" si="9"/>
        <v/>
      </c>
      <c r="Y30" s="9" t="str">
        <f t="shared" si="10"/>
        <v/>
      </c>
      <c r="Z30" s="9">
        <f t="shared" si="31"/>
        <v>21.680279919109022</v>
      </c>
      <c r="AA30" s="9">
        <f t="shared" si="12"/>
        <v>43.103676624394261</v>
      </c>
      <c r="AB30" s="9">
        <f t="shared" si="13"/>
        <v>3.3515664920482249</v>
      </c>
      <c r="AC30" s="5"/>
      <c r="AD30" s="8">
        <f t="shared" si="14"/>
        <v>175</v>
      </c>
      <c r="AE30" s="9">
        <f t="shared" si="15"/>
        <v>683.61402299438544</v>
      </c>
      <c r="AF30" s="9">
        <f t="shared" si="16"/>
        <v>1254.1555227781639</v>
      </c>
      <c r="AG30" s="9">
        <f t="shared" si="17"/>
        <v>10343.94301581692</v>
      </c>
      <c r="AH30" s="9">
        <f t="shared" si="18"/>
        <v>17186.511871115683</v>
      </c>
      <c r="AI30" s="9">
        <f t="shared" si="27"/>
        <v>757287780.98643696</v>
      </c>
      <c r="AJ30" s="9" t="str">
        <f t="shared" si="19"/>
        <v/>
      </c>
      <c r="AK30" s="9" t="str">
        <f t="shared" si="20"/>
        <v/>
      </c>
      <c r="AL30" s="9">
        <f t="shared" si="21"/>
        <v>49270.821823584127</v>
      </c>
      <c r="AM30" s="9" t="str">
        <f t="shared" si="22"/>
        <v/>
      </c>
      <c r="AN30" s="9" t="str">
        <f t="shared" si="23"/>
        <v/>
      </c>
      <c r="AO30" s="9">
        <f t="shared" si="24"/>
        <v>302.04260807824045</v>
      </c>
      <c r="AP30" s="9">
        <f t="shared" si="25"/>
        <v>551.50668469223172</v>
      </c>
      <c r="AQ30" s="9">
        <f t="shared" si="26"/>
        <v>15.776979970116644</v>
      </c>
    </row>
    <row r="31" spans="1:43" x14ac:dyDescent="0.25">
      <c r="O31" s="8">
        <f t="shared" si="29"/>
        <v>180</v>
      </c>
      <c r="P31" s="9">
        <f t="shared" si="1"/>
        <v>1.8787513967561054</v>
      </c>
      <c r="Q31" s="9">
        <f t="shared" si="2"/>
        <v>9.6283669081953767E-11</v>
      </c>
      <c r="R31" s="9">
        <f t="shared" si="3"/>
        <v>17.280868769064373</v>
      </c>
      <c r="S31" s="9">
        <f t="shared" si="4"/>
        <v>1.0532078108818509E-9</v>
      </c>
      <c r="T31" s="9">
        <f t="shared" si="5"/>
        <v>1.3793192726625671E-5</v>
      </c>
      <c r="U31" s="9" t="str">
        <f t="shared" si="6"/>
        <v/>
      </c>
      <c r="V31" s="9" t="str">
        <f t="shared" si="7"/>
        <v/>
      </c>
      <c r="W31" s="9">
        <f t="shared" si="8"/>
        <v>2.7353183187956006E-9</v>
      </c>
      <c r="X31" s="9" t="str">
        <f t="shared" si="9"/>
        <v/>
      </c>
      <c r="Y31" s="9" t="str">
        <f t="shared" si="10"/>
        <v/>
      </c>
      <c r="Z31" s="9">
        <f t="shared" si="31"/>
        <v>18.555386163166563</v>
      </c>
      <c r="AA31" s="9">
        <f t="shared" si="12"/>
        <v>36.025472656314506</v>
      </c>
      <c r="AB31" s="9">
        <f t="shared" si="13"/>
        <v>2.6035256281981116</v>
      </c>
      <c r="AC31" s="5"/>
      <c r="AD31" s="8">
        <f t="shared" si="14"/>
        <v>180</v>
      </c>
      <c r="AE31" s="9">
        <f t="shared" si="15"/>
        <v>484.3088197235204</v>
      </c>
      <c r="AF31" s="9">
        <f t="shared" si="16"/>
        <v>604.96813489707324</v>
      </c>
      <c r="AG31" s="9">
        <f t="shared" si="17"/>
        <v>5428.9450372541924</v>
      </c>
      <c r="AH31" s="9">
        <f t="shared" si="18"/>
        <v>6617.4998427396213</v>
      </c>
      <c r="AI31" s="9">
        <f t="shared" si="27"/>
        <v>86665185.879030734</v>
      </c>
      <c r="AJ31" s="9" t="str">
        <f t="shared" si="19"/>
        <v/>
      </c>
      <c r="AK31" s="9" t="str">
        <f t="shared" si="20"/>
        <v/>
      </c>
      <c r="AL31" s="9">
        <f t="shared" si="21"/>
        <v>17186.511871115683</v>
      </c>
      <c r="AM31" s="9" t="str">
        <f t="shared" si="22"/>
        <v/>
      </c>
      <c r="AN31" s="9" t="str">
        <f t="shared" si="23"/>
        <v/>
      </c>
      <c r="AO31" s="9">
        <f t="shared" si="24"/>
        <v>258.50760467727611</v>
      </c>
      <c r="AP31" s="9">
        <f t="shared" si="25"/>
        <v>460.94186262316009</v>
      </c>
      <c r="AQ31" s="9">
        <f t="shared" si="26"/>
        <v>12.25569350487943</v>
      </c>
    </row>
    <row r="32" spans="1:43" x14ac:dyDescent="0.25">
      <c r="O32" s="8">
        <f t="shared" si="29"/>
        <v>185</v>
      </c>
      <c r="P32" s="9">
        <f t="shared" si="1"/>
        <v>1.3581004441946358</v>
      </c>
      <c r="Q32" s="9">
        <f t="shared" si="2"/>
        <v>4.919751059911575E-11</v>
      </c>
      <c r="R32" s="9">
        <f t="shared" si="3"/>
        <v>9.6279209992326447</v>
      </c>
      <c r="S32" s="9">
        <f t="shared" si="4"/>
        <v>4.4173447031400546E-10</v>
      </c>
      <c r="T32" s="9">
        <f t="shared" si="5"/>
        <v>2.0948301942556035E-6</v>
      </c>
      <c r="U32" s="9" t="str">
        <f t="shared" si="6"/>
        <v/>
      </c>
      <c r="V32" s="9" t="str">
        <f t="shared" si="7"/>
        <v/>
      </c>
      <c r="W32" s="9">
        <f t="shared" si="8"/>
        <v>1.0532078108818509E-9</v>
      </c>
      <c r="X32" s="9" t="str">
        <f t="shared" si="9"/>
        <v/>
      </c>
      <c r="Y32" s="9">
        <f t="shared" si="10"/>
        <v>726.39326860706785</v>
      </c>
      <c r="Z32" s="9">
        <f t="shared" si="31"/>
        <v>15.934942350740167</v>
      </c>
      <c r="AA32" s="9">
        <f t="shared" si="12"/>
        <v>30.227725982550211</v>
      </c>
      <c r="AB32" s="9">
        <f t="shared" si="13"/>
        <v>2.0336208255703938</v>
      </c>
      <c r="AC32" s="5"/>
      <c r="AD32" s="8">
        <f t="shared" si="14"/>
        <v>185</v>
      </c>
      <c r="AE32" s="9">
        <f t="shared" si="15"/>
        <v>350.09422977918291</v>
      </c>
      <c r="AF32" s="9">
        <f t="shared" si="16"/>
        <v>309.117075746176</v>
      </c>
      <c r="AG32" s="9">
        <f t="shared" si="17"/>
        <v>3024.7005880532174</v>
      </c>
      <c r="AH32" s="9">
        <f t="shared" si="18"/>
        <v>2775.499533551716</v>
      </c>
      <c r="AI32" s="9">
        <f t="shared" si="27"/>
        <v>13162206.297582965</v>
      </c>
      <c r="AJ32" s="9" t="str">
        <f t="shared" si="19"/>
        <v/>
      </c>
      <c r="AK32" s="9" t="str">
        <f t="shared" si="20"/>
        <v/>
      </c>
      <c r="AL32" s="9">
        <f t="shared" si="21"/>
        <v>6617.4998427396213</v>
      </c>
      <c r="AM32" s="9" t="str">
        <f t="shared" si="22"/>
        <v/>
      </c>
      <c r="AN32" s="9">
        <f t="shared" si="23"/>
        <v>184153.62784643655</v>
      </c>
      <c r="AO32" s="9">
        <f t="shared" si="24"/>
        <v>222.0004338113622</v>
      </c>
      <c r="AP32" s="9">
        <f t="shared" si="25"/>
        <v>386.76034732932192</v>
      </c>
      <c r="AQ32" s="9">
        <f t="shared" si="26"/>
        <v>9.5729549474725211</v>
      </c>
    </row>
    <row r="33" spans="15:43" x14ac:dyDescent="0.25">
      <c r="O33" s="8">
        <f t="shared" si="29"/>
        <v>190</v>
      </c>
      <c r="P33" s="9">
        <f t="shared" si="1"/>
        <v>1</v>
      </c>
      <c r="Q33" s="9">
        <f t="shared" si="2"/>
        <v>2.6454064080473794E-11</v>
      </c>
      <c r="R33" s="9">
        <f t="shared" si="3"/>
        <v>5.6492683927721181</v>
      </c>
      <c r="S33" s="9">
        <f t="shared" si="4"/>
        <v>1.9960505085614493E-10</v>
      </c>
      <c r="T33" s="9">
        <f t="shared" si="5"/>
        <v>4.0081242543784966E-7</v>
      </c>
      <c r="U33" s="9" t="str">
        <f t="shared" si="6"/>
        <v/>
      </c>
      <c r="V33" s="9" t="str">
        <f t="shared" si="7"/>
        <v/>
      </c>
      <c r="W33" s="9">
        <f t="shared" si="8"/>
        <v>4.4173447031400546E-10</v>
      </c>
      <c r="X33" s="9" t="str">
        <f t="shared" si="9"/>
        <v/>
      </c>
      <c r="Y33" s="9">
        <f t="shared" si="10"/>
        <v>357.99975203320861</v>
      </c>
      <c r="Z33" s="9">
        <f t="shared" si="31"/>
        <v>13.7296226365071</v>
      </c>
      <c r="AA33" s="9">
        <f t="shared" si="12"/>
        <v>25.459308993050968</v>
      </c>
      <c r="AB33" s="9">
        <f t="shared" si="13"/>
        <v>1.5969623338231282</v>
      </c>
      <c r="AC33" s="5"/>
      <c r="AD33" s="8">
        <f t="shared" si="14"/>
        <v>190</v>
      </c>
      <c r="AE33" s="9">
        <f t="shared" si="15"/>
        <v>257.78228059323811</v>
      </c>
      <c r="AF33" s="9">
        <f t="shared" si="16"/>
        <v>166.21578674562016</v>
      </c>
      <c r="AG33" s="9">
        <f t="shared" si="17"/>
        <v>1774.7700080889904</v>
      </c>
      <c r="AH33" s="9">
        <f t="shared" si="18"/>
        <v>1254.1555227781639</v>
      </c>
      <c r="AI33" s="9">
        <f t="shared" si="27"/>
        <v>2518378.7424461101</v>
      </c>
      <c r="AJ33" s="9" t="str">
        <f t="shared" si="19"/>
        <v/>
      </c>
      <c r="AK33" s="9" t="str">
        <f t="shared" si="20"/>
        <v/>
      </c>
      <c r="AL33" s="9">
        <f t="shared" si="21"/>
        <v>2775.499533551716</v>
      </c>
      <c r="AM33" s="9" t="str">
        <f t="shared" si="22"/>
        <v/>
      </c>
      <c r="AN33" s="9">
        <f t="shared" si="23"/>
        <v>90759.311731318259</v>
      </c>
      <c r="AO33" s="9">
        <f t="shared" si="24"/>
        <v>191.27663685769767</v>
      </c>
      <c r="AP33" s="9">
        <f t="shared" si="25"/>
        <v>325.74898934181061</v>
      </c>
      <c r="AQ33" s="9">
        <f t="shared" si="26"/>
        <v>7.5174527533722868</v>
      </c>
    </row>
    <row r="34" spans="15:43" x14ac:dyDescent="0.25">
      <c r="O34" s="8">
        <f t="shared" si="29"/>
        <v>195</v>
      </c>
      <c r="P34" s="9">
        <f t="shared" si="1"/>
        <v>0.74887681276387563</v>
      </c>
      <c r="Q34" s="9">
        <f t="shared" si="2"/>
        <v>1.4885629438865595E-11</v>
      </c>
      <c r="R34" s="9">
        <f t="shared" si="3"/>
        <v>3.4680387466674119</v>
      </c>
      <c r="S34" s="9">
        <f t="shared" si="4"/>
        <v>9.6283669081953767E-11</v>
      </c>
      <c r="T34" s="9">
        <f t="shared" si="5"/>
        <v>9.2825529769347174E-8</v>
      </c>
      <c r="U34" s="9" t="str">
        <f t="shared" si="6"/>
        <v/>
      </c>
      <c r="V34" s="9" t="str">
        <f t="shared" si="7"/>
        <v/>
      </c>
      <c r="W34" s="9">
        <f t="shared" si="8"/>
        <v>1.9960505085614493E-10</v>
      </c>
      <c r="X34" s="9" t="str">
        <f t="shared" si="9"/>
        <v/>
      </c>
      <c r="Y34" s="9">
        <f t="shared" si="10"/>
        <v>184.60193828037296</v>
      </c>
      <c r="Z34" s="9">
        <f t="shared" si="31"/>
        <v>11.867208350580134</v>
      </c>
      <c r="AA34" s="9">
        <f t="shared" si="12"/>
        <v>21.521888400532475</v>
      </c>
      <c r="AB34" s="9">
        <f t="shared" si="13"/>
        <v>1.260554736528386</v>
      </c>
      <c r="AC34" s="5"/>
      <c r="AD34" s="8">
        <f t="shared" si="14"/>
        <v>195</v>
      </c>
      <c r="AE34" s="9">
        <f t="shared" si="15"/>
        <v>193.04717267766725</v>
      </c>
      <c r="AF34" s="9">
        <f t="shared" si="16"/>
        <v>93.529168178400198</v>
      </c>
      <c r="AG34" s="9">
        <f t="shared" si="17"/>
        <v>1089.5165048895094</v>
      </c>
      <c r="AH34" s="9">
        <f t="shared" si="18"/>
        <v>604.96813489707324</v>
      </c>
      <c r="AI34" s="9">
        <f t="shared" si="27"/>
        <v>583240.00477792346</v>
      </c>
      <c r="AJ34" s="9" t="str">
        <f t="shared" si="19"/>
        <v/>
      </c>
      <c r="AK34" s="9" t="str">
        <f t="shared" si="20"/>
        <v/>
      </c>
      <c r="AL34" s="9">
        <f t="shared" si="21"/>
        <v>1254.1555227781639</v>
      </c>
      <c r="AM34" s="9" t="str">
        <f t="shared" si="22"/>
        <v/>
      </c>
      <c r="AN34" s="9">
        <f t="shared" si="23"/>
        <v>46799.878400585549</v>
      </c>
      <c r="AO34" s="9">
        <f t="shared" si="24"/>
        <v>165.33008679734809</v>
      </c>
      <c r="AP34" s="9">
        <f t="shared" si="25"/>
        <v>275.37013660167474</v>
      </c>
      <c r="AQ34" s="9">
        <f t="shared" si="26"/>
        <v>5.9338661120490315</v>
      </c>
    </row>
    <row r="35" spans="15:43" x14ac:dyDescent="0.25">
      <c r="O35" s="8">
        <f t="shared" si="29"/>
        <v>200</v>
      </c>
      <c r="P35" s="9">
        <f t="shared" si="1"/>
        <v>0.56960144587484252</v>
      </c>
      <c r="Q35" s="9">
        <f t="shared" si="2"/>
        <v>8.7232429092969119E-12</v>
      </c>
      <c r="R35" s="9">
        <f t="shared" si="3"/>
        <v>2.2151972127487323</v>
      </c>
      <c r="S35" s="9">
        <f t="shared" si="4"/>
        <v>4.919751059911575E-11</v>
      </c>
      <c r="T35" s="9">
        <f t="shared" si="5"/>
        <v>2.5220095391049268E-8</v>
      </c>
      <c r="U35" s="9" t="str">
        <f t="shared" si="6"/>
        <v/>
      </c>
      <c r="V35" s="9" t="str">
        <f t="shared" si="7"/>
        <v/>
      </c>
      <c r="W35" s="9">
        <f t="shared" si="8"/>
        <v>9.6283669081953767E-11</v>
      </c>
      <c r="X35" s="9" t="str">
        <f t="shared" si="9"/>
        <v/>
      </c>
      <c r="Y35" s="9">
        <f t="shared" si="10"/>
        <v>99.176170311406395</v>
      </c>
      <c r="Z35" s="9">
        <f t="shared" si="31"/>
        <v>10.289081044090098</v>
      </c>
      <c r="AA35" s="9">
        <f t="shared" si="12"/>
        <v>18.258129187698845</v>
      </c>
      <c r="AB35" s="9">
        <f t="shared" si="13"/>
        <v>1</v>
      </c>
      <c r="AC35" s="5"/>
      <c r="AD35" s="8">
        <f t="shared" si="14"/>
        <v>200</v>
      </c>
      <c r="AE35" s="9">
        <f t="shared" si="15"/>
        <v>146.83315974682279</v>
      </c>
      <c r="AF35" s="9">
        <f t="shared" si="16"/>
        <v>54.809751678652852</v>
      </c>
      <c r="AG35" s="9">
        <f t="shared" si="17"/>
        <v>695.92472898240032</v>
      </c>
      <c r="AH35" s="9">
        <f t="shared" si="18"/>
        <v>309.117075746176</v>
      </c>
      <c r="AI35" s="9">
        <f t="shared" si="27"/>
        <v>158462.53280670833</v>
      </c>
      <c r="AJ35" s="9" t="str">
        <f t="shared" si="19"/>
        <v/>
      </c>
      <c r="AK35" s="9" t="str">
        <f t="shared" si="20"/>
        <v/>
      </c>
      <c r="AL35" s="9">
        <f t="shared" si="21"/>
        <v>604.96813489707324</v>
      </c>
      <c r="AM35" s="9" t="str">
        <f t="shared" si="22"/>
        <v/>
      </c>
      <c r="AN35" s="9">
        <f t="shared" si="23"/>
        <v>25142.925117937739</v>
      </c>
      <c r="AO35" s="9">
        <f t="shared" si="24"/>
        <v>143.34413046697762</v>
      </c>
      <c r="AP35" s="9">
        <f t="shared" si="25"/>
        <v>233.61070529402352</v>
      </c>
      <c r="AQ35" s="9">
        <f t="shared" si="26"/>
        <v>4.7073450601527362</v>
      </c>
    </row>
    <row r="36" spans="15:43" x14ac:dyDescent="0.25">
      <c r="O36" s="8">
        <f t="shared" si="29"/>
        <v>205</v>
      </c>
      <c r="P36" s="9">
        <f t="shared" si="1"/>
        <v>0.43949314624421482</v>
      </c>
      <c r="Q36" s="9">
        <f t="shared" si="2"/>
        <v>5.3017615478287029E-12</v>
      </c>
      <c r="R36" s="9">
        <f t="shared" si="3"/>
        <v>1.4654017250629741</v>
      </c>
      <c r="S36" s="9">
        <f t="shared" si="4"/>
        <v>2.6454064080473794E-11</v>
      </c>
      <c r="T36" s="9">
        <f t="shared" si="5"/>
        <v>7.8416948434234471E-9</v>
      </c>
      <c r="U36" s="9" t="str">
        <f t="shared" si="6"/>
        <v/>
      </c>
      <c r="V36" s="9" t="str">
        <f t="shared" si="7"/>
        <v/>
      </c>
      <c r="W36" s="9">
        <f t="shared" si="8"/>
        <v>4.919751059911575E-11</v>
      </c>
      <c r="X36" s="9" t="str">
        <f t="shared" si="9"/>
        <v/>
      </c>
      <c r="Y36" s="9">
        <f t="shared" si="10"/>
        <v>55.308285330552124</v>
      </c>
      <c r="Z36" s="9">
        <f t="shared" si="31"/>
        <v>8.9474789849059242</v>
      </c>
      <c r="AA36" s="9">
        <f t="shared" si="12"/>
        <v>15.542681068898691</v>
      </c>
      <c r="AB36" s="9">
        <f t="shared" si="13"/>
        <v>0.79715253743456616</v>
      </c>
      <c r="AC36" s="5"/>
      <c r="AD36" s="8">
        <f t="shared" si="14"/>
        <v>205</v>
      </c>
      <c r="AE36" s="9">
        <f t="shared" si="15"/>
        <v>113.29354554393122</v>
      </c>
      <c r="AF36" s="9">
        <f t="shared" si="16"/>
        <v>33.311950259487006</v>
      </c>
      <c r="AG36" s="9">
        <f t="shared" si="17"/>
        <v>460.36952940156488</v>
      </c>
      <c r="AH36" s="9">
        <f t="shared" si="18"/>
        <v>166.21578674562016</v>
      </c>
      <c r="AI36" s="9">
        <f t="shared" si="27"/>
        <v>49270.821823584127</v>
      </c>
      <c r="AJ36" s="9" t="str">
        <f t="shared" si="19"/>
        <v/>
      </c>
      <c r="AK36" s="9" t="str">
        <f t="shared" si="20"/>
        <v/>
      </c>
      <c r="AL36" s="9">
        <f t="shared" si="21"/>
        <v>309.117075746176</v>
      </c>
      <c r="AM36" s="9" t="str">
        <f t="shared" si="22"/>
        <v/>
      </c>
      <c r="AN36" s="9">
        <f t="shared" si="23"/>
        <v>14021.635157933397</v>
      </c>
      <c r="AO36" s="9">
        <f t="shared" si="24"/>
        <v>124.65336694957652</v>
      </c>
      <c r="AP36" s="9">
        <f t="shared" si="25"/>
        <v>198.86685264072852</v>
      </c>
      <c r="AQ36" s="9">
        <f t="shared" si="26"/>
        <v>3.7524720592808238</v>
      </c>
    </row>
    <row r="37" spans="15:43" x14ac:dyDescent="0.25">
      <c r="O37" s="8">
        <f t="shared" si="29"/>
        <v>210</v>
      </c>
      <c r="P37" s="9">
        <f t="shared" ref="P37:P68" si="32">IF(O37&gt;=$B$4,IF(O37&lt;$D$4,10^(-$J$4*($O37-$L$4)/($K$4-$L$4+$O37)),""),"")</f>
        <v>0.34361928612373793</v>
      </c>
      <c r="Q37" s="9">
        <f t="shared" ref="Q37:Q68" si="33">IF($O37&gt;=$B$5,IF($O37&lt;$D$5,10^(-$J$5*($O37-$L$5)/($K$5-$L$5+$O37)),""),"")</f>
        <v>3.3298712413153953E-12</v>
      </c>
      <c r="R37" s="9">
        <f t="shared" ref="R37:R68" si="34">IF($O37&gt;=$B$6,IF($O37&lt;$D$6,10^(-$J$6*($O37-$L$6)/($K$6-$L$6+$O37)),""),"")</f>
        <v>1</v>
      </c>
      <c r="S37" s="9">
        <f t="shared" ref="S37:S68" si="35">IF($O37&gt;=$B$7,IF($O37&lt;$D$7,10^(-$J$7*($O37-$L$7)/($K$7-$L$7+$O37)),""),"")</f>
        <v>1.4885629438865595E-11</v>
      </c>
      <c r="T37" s="9">
        <f t="shared" ref="T37:T68" si="36">IF($O37&gt;=$B$8,IF($O37&lt;$D$8,10^(-$J$8*($O37-$L$8)/($K$8-$L$8+$O37)),""),"")</f>
        <v>2.7353183187956006E-9</v>
      </c>
      <c r="U37" s="9" t="str">
        <f t="shared" ref="U37:U68" si="37">IF($O37&gt;=$B$9,IF($O37&lt;$D$9,10^(-$J$9*($O37-$L$9)/($K$9-$L$9+$O37)),""),"")</f>
        <v/>
      </c>
      <c r="V37" s="9" t="str">
        <f t="shared" ref="V37:V68" si="38">IF($O37&gt;=$B$10,IF($O37&lt;$D$10,10^(-$J$10*($O37-$L$10)/($K$10-$L$10+$O37)),""),"")</f>
        <v/>
      </c>
      <c r="W37" s="9">
        <f t="shared" ref="W37:W68" si="39">IF($O37&gt;=$B$11,IF($O37&lt;$D$11,10^(-$J$11*($O37-$L$11)/($K$11-$L$11+$O37)),""),"")</f>
        <v>2.6454064080473794E-11</v>
      </c>
      <c r="X37" s="9" t="str">
        <f t="shared" ref="X37:X68" si="40">IF($O37&gt;=$B$12,IF($O37&lt;$D$12,10^(-$J$12*($O37-$L$12)/($K$12-$L$12+$O37)),""),"")</f>
        <v/>
      </c>
      <c r="Y37" s="9">
        <f t="shared" ref="Y37:Y68" si="41">IF($O37&gt;=$B$13,IF($O37&lt;$D$13,10^(-$J$13*($O37-$L$13)/($K$13-$L$13+$O37)),""),"")</f>
        <v>31.912909618514853</v>
      </c>
      <c r="Z37" s="9">
        <f t="shared" si="31"/>
        <v>7.803341721722445</v>
      </c>
      <c r="AA37" s="9">
        <f t="shared" ref="AA37:AA68" si="42">IF($O37&gt;=$B$19,IF($O37&lt;$E$19,10^($K$19*(1/($O37+273.15)-1/($L$19+273.15))/(2.303*8.3144598)),""),"")</f>
        <v>13.275258268705665</v>
      </c>
      <c r="AB37" s="9">
        <f t="shared" ref="AB37:AB68" si="43">IF($O37&gt;=$B$18,IF($O37&lt;$E$18,10^($K$18*(1/($O37+273.15)-1/($L$18+273.15))/(2.303*8.3144598)),""),"")</f>
        <v>0.63844091666172975</v>
      </c>
      <c r="AC37" s="5"/>
      <c r="AD37" s="8">
        <f t="shared" ref="AD37:AD68" si="44">O37</f>
        <v>210</v>
      </c>
      <c r="AE37" s="9">
        <f t="shared" ref="AE37:AE68" si="45">IF(ISNUMBER(P37)=TRUE,2000*PI()*P37/$M$4,"")</f>
        <v>88.578963232797591</v>
      </c>
      <c r="AF37" s="9">
        <f t="shared" ref="AF37:AF68" si="46">IF(ISNUMBER(Q37)=TRUE,2000*PI()*Q37/$M$5,"")</f>
        <v>20.922198058232741</v>
      </c>
      <c r="AG37" s="9">
        <f t="shared" ref="AG37:AG68" si="47">IF(ISNUMBER(R37)=TRUE,2000*PI()*R37/$M$6,"")</f>
        <v>314.15926535897927</v>
      </c>
      <c r="AH37" s="9">
        <f t="shared" ref="AH37:AH68" si="48">IF(ISNUMBER(S37)=TRUE,2000*PI()*S37/$M$5,"")</f>
        <v>93.529168178400198</v>
      </c>
      <c r="AI37" s="9">
        <f t="shared" ref="AI37:AI68" si="49">IF(ISNUMBER(T37)=TRUE,2000*PI()*T37/$M$5,"")</f>
        <v>17186.511871115683</v>
      </c>
      <c r="AJ37" s="9" t="str">
        <f t="shared" ref="AJ37:AJ68" si="50">IF(ISNUMBER(U37)=TRUE,2000*PI()*U37/$M$9,"")</f>
        <v/>
      </c>
      <c r="AK37" s="9" t="str">
        <f t="shared" ref="AK37:AK68" si="51">IF(ISNUMBER(V37)=TRUE,2000*PI()*V37/$M$5,"")</f>
        <v/>
      </c>
      <c r="AL37" s="9">
        <f t="shared" ref="AL37:AL68" si="52">IF(ISNUMBER(W37)=TRUE,2000*PI()*W37/$M$5,"")</f>
        <v>166.21578674562016</v>
      </c>
      <c r="AM37" s="9" t="str">
        <f t="shared" ref="AM37:AM68" si="53">IF(ISNUMBER(X37)=TRUE,2000*PI()*X37/$M$12,"")</f>
        <v/>
      </c>
      <c r="AN37" s="9">
        <f t="shared" ref="AN37:AN68" si="54">IF(ISNUMBER(Y37)=TRUE,2000*PI()*Y37/$M$13,"")</f>
        <v>8090.4908337799634</v>
      </c>
      <c r="AO37" s="9">
        <f t="shared" ref="AO37:AO68" si="55">IF(ISNUMBER(Z37)=TRUE,2000*PI()*Z37/$M$20,"")</f>
        <v>108.71361874241224</v>
      </c>
      <c r="AP37" s="9">
        <f t="shared" ref="AP37:AP68" si="56">IF(ISNUMBER(AA37)=TRUE,2000*PI()*AA37/$M$19,"")</f>
        <v>169.85543344725954</v>
      </c>
      <c r="AQ37" s="9">
        <f t="shared" ref="AQ37:AQ68" si="57">IF(ISNUMBER(AB37)=TRUE,2000*PI()*AB37/$M$18,"")</f>
        <v>3.0053616952469779</v>
      </c>
    </row>
    <row r="38" spans="15:43" x14ac:dyDescent="0.25">
      <c r="O38" s="8">
        <f t="shared" si="29"/>
        <v>215</v>
      </c>
      <c r="P38" s="9">
        <f t="shared" si="32"/>
        <v>0.27196860673171452</v>
      </c>
      <c r="Q38" s="9">
        <f t="shared" si="33"/>
        <v>2.154434690031884E-12</v>
      </c>
      <c r="R38" s="9">
        <f t="shared" si="34"/>
        <v>0.70157544461416221</v>
      </c>
      <c r="S38" s="9">
        <f t="shared" si="35"/>
        <v>8.7232429092969119E-12</v>
      </c>
      <c r="T38" s="9">
        <f t="shared" si="36"/>
        <v>1.0532078108818509E-9</v>
      </c>
      <c r="U38" s="9" t="str">
        <f t="shared" si="37"/>
        <v/>
      </c>
      <c r="V38" s="9" t="str">
        <f t="shared" si="38"/>
        <v/>
      </c>
      <c r="W38" s="9">
        <f t="shared" si="39"/>
        <v>1.4885629438865595E-11</v>
      </c>
      <c r="X38" s="9">
        <f t="shared" si="40"/>
        <v>982197790.61014938</v>
      </c>
      <c r="Y38" s="9">
        <f t="shared" si="41"/>
        <v>18.996706120841942</v>
      </c>
      <c r="Z38" s="9">
        <f t="shared" si="31"/>
        <v>6.8246096308781965</v>
      </c>
      <c r="AA38" s="9">
        <f t="shared" si="42"/>
        <v>11.375301870694418</v>
      </c>
      <c r="AB38" s="9">
        <f t="shared" si="43"/>
        <v>0.51365937546856044</v>
      </c>
      <c r="AC38" s="5"/>
      <c r="AD38" s="8">
        <f t="shared" si="44"/>
        <v>215</v>
      </c>
      <c r="AE38" s="9">
        <f t="shared" si="45"/>
        <v>70.108687693066869</v>
      </c>
      <c r="AF38" s="9">
        <f t="shared" si="46"/>
        <v>13.536712389686338</v>
      </c>
      <c r="AG38" s="9">
        <f t="shared" si="47"/>
        <v>220.40642627388448</v>
      </c>
      <c r="AH38" s="9">
        <f t="shared" si="48"/>
        <v>54.809751678652852</v>
      </c>
      <c r="AI38" s="9">
        <f t="shared" si="49"/>
        <v>6617.4998427396213</v>
      </c>
      <c r="AJ38" s="9" t="str">
        <f t="shared" si="50"/>
        <v/>
      </c>
      <c r="AK38" s="9" t="str">
        <f t="shared" si="51"/>
        <v/>
      </c>
      <c r="AL38" s="9">
        <f t="shared" si="52"/>
        <v>93.529168178400198</v>
      </c>
      <c r="AM38" s="9">
        <f t="shared" si="53"/>
        <v>39815036946.489952</v>
      </c>
      <c r="AN38" s="9">
        <f t="shared" si="54"/>
        <v>4816.0032594933264</v>
      </c>
      <c r="AO38" s="9">
        <f t="shared" si="55"/>
        <v>95.078241596386206</v>
      </c>
      <c r="AP38" s="9">
        <f t="shared" si="56"/>
        <v>145.54570545681801</v>
      </c>
      <c r="AQ38" s="9">
        <f t="shared" si="57"/>
        <v>2.4179719237130675</v>
      </c>
    </row>
    <row r="39" spans="15:43" x14ac:dyDescent="0.25">
      <c r="O39" s="8">
        <f t="shared" si="29"/>
        <v>220</v>
      </c>
      <c r="P39" s="9">
        <f t="shared" si="32"/>
        <v>0.21771525571152994</v>
      </c>
      <c r="Q39" s="9">
        <f t="shared" si="33"/>
        <v>1.4319920076513516E-12</v>
      </c>
      <c r="R39" s="9">
        <f t="shared" si="34"/>
        <v>0.50456521644680241</v>
      </c>
      <c r="S39" s="9">
        <f t="shared" si="35"/>
        <v>5.3017615478287029E-12</v>
      </c>
      <c r="T39" s="9">
        <f t="shared" si="36"/>
        <v>4.4173447031400546E-10</v>
      </c>
      <c r="U39" s="9" t="str">
        <f t="shared" si="37"/>
        <v/>
      </c>
      <c r="V39" s="9" t="str">
        <f t="shared" si="38"/>
        <v/>
      </c>
      <c r="W39" s="9">
        <f t="shared" si="39"/>
        <v>8.7232429092969119E-12</v>
      </c>
      <c r="X39" s="9">
        <f t="shared" si="40"/>
        <v>16058530.279584965</v>
      </c>
      <c r="Y39" s="9">
        <f t="shared" si="41"/>
        <v>11.636084819383344</v>
      </c>
      <c r="Z39" s="9">
        <f t="shared" si="31"/>
        <v>5.9848769937962905</v>
      </c>
      <c r="AA39" s="9">
        <f t="shared" si="42"/>
        <v>9.7778443196424245</v>
      </c>
      <c r="AB39" s="9">
        <f t="shared" si="43"/>
        <v>0.41509248776464008</v>
      </c>
      <c r="AC39" s="5"/>
      <c r="AD39" s="8">
        <f t="shared" si="44"/>
        <v>220</v>
      </c>
      <c r="AE39" s="9">
        <f t="shared" si="45"/>
        <v>56.123135137258203</v>
      </c>
      <c r="AF39" s="9">
        <f t="shared" si="46"/>
        <v>8.9974711424735698</v>
      </c>
      <c r="AG39" s="9">
        <f t="shared" si="47"/>
        <v>158.51383772462182</v>
      </c>
      <c r="AH39" s="9">
        <f t="shared" si="48"/>
        <v>33.311950259487006</v>
      </c>
      <c r="AI39" s="9">
        <f t="shared" si="49"/>
        <v>2775.499533551716</v>
      </c>
      <c r="AJ39" s="9" t="str">
        <f t="shared" si="50"/>
        <v/>
      </c>
      <c r="AK39" s="9" t="str">
        <f t="shared" si="51"/>
        <v/>
      </c>
      <c r="AL39" s="9">
        <f t="shared" si="52"/>
        <v>54.809751678652852</v>
      </c>
      <c r="AM39" s="9">
        <f t="shared" si="53"/>
        <v>650959493.59733379</v>
      </c>
      <c r="AN39" s="9">
        <f t="shared" si="54"/>
        <v>2949.9546953778586</v>
      </c>
      <c r="AO39" s="9">
        <f t="shared" si="55"/>
        <v>83.379359629042085</v>
      </c>
      <c r="AP39" s="9">
        <f t="shared" si="56"/>
        <v>125.10641612207355</v>
      </c>
      <c r="AQ39" s="9">
        <f t="shared" si="57"/>
        <v>1.9539835717853884</v>
      </c>
    </row>
    <row r="40" spans="15:43" x14ac:dyDescent="0.25">
      <c r="O40" s="8">
        <f t="shared" si="29"/>
        <v>225</v>
      </c>
      <c r="P40" s="9">
        <f t="shared" si="32"/>
        <v>0.17613168069524604</v>
      </c>
      <c r="Q40" s="9">
        <f t="shared" si="33"/>
        <v>9.7542903375326529E-13</v>
      </c>
      <c r="R40" s="9">
        <f t="shared" si="34"/>
        <v>0.37105384296700566</v>
      </c>
      <c r="S40" s="9">
        <f t="shared" si="35"/>
        <v>3.3298712413153953E-12</v>
      </c>
      <c r="T40" s="9">
        <f t="shared" si="36"/>
        <v>1.9960505085614493E-10</v>
      </c>
      <c r="U40" s="9">
        <f t="shared" si="37"/>
        <v>40910.730845640159</v>
      </c>
      <c r="V40" s="9" t="str">
        <f t="shared" si="38"/>
        <v/>
      </c>
      <c r="W40" s="9">
        <f t="shared" si="39"/>
        <v>5.3017615478287029E-12</v>
      </c>
      <c r="X40" s="9">
        <f t="shared" si="40"/>
        <v>761089.90889897023</v>
      </c>
      <c r="Y40" s="9">
        <f t="shared" si="41"/>
        <v>7.3173384519168367</v>
      </c>
      <c r="Z40" s="9">
        <f t="shared" si="31"/>
        <v>5.2623209234480077</v>
      </c>
      <c r="AA40" s="9">
        <f t="shared" si="42"/>
        <v>8.4302913404675337</v>
      </c>
      <c r="AB40" s="9">
        <f t="shared" si="43"/>
        <v>0.3368775016363123</v>
      </c>
      <c r="AC40" s="5"/>
      <c r="AD40" s="8">
        <f t="shared" si="44"/>
        <v>225</v>
      </c>
      <c r="AE40" s="9">
        <f t="shared" si="45"/>
        <v>45.403626334340537</v>
      </c>
      <c r="AF40" s="9">
        <f t="shared" si="46"/>
        <v>6.1288013730748965</v>
      </c>
      <c r="AG40" s="9">
        <f t="shared" si="47"/>
        <v>116.57000271514057</v>
      </c>
      <c r="AH40" s="9">
        <f t="shared" si="48"/>
        <v>20.922198058232741</v>
      </c>
      <c r="AI40" s="9">
        <f t="shared" si="49"/>
        <v>1254.1555227781639</v>
      </c>
      <c r="AJ40" s="9">
        <f t="shared" si="50"/>
        <v>3282337.5806737696</v>
      </c>
      <c r="AK40" s="9" t="str">
        <f t="shared" si="51"/>
        <v/>
      </c>
      <c r="AL40" s="9">
        <f t="shared" si="52"/>
        <v>33.311950259487006</v>
      </c>
      <c r="AM40" s="9">
        <f t="shared" si="53"/>
        <v>30852057.632494576</v>
      </c>
      <c r="AN40" s="9">
        <f t="shared" si="54"/>
        <v>1855.0755910564917</v>
      </c>
      <c r="AO40" s="9">
        <f t="shared" si="55"/>
        <v>73.312943476435109</v>
      </c>
      <c r="AP40" s="9">
        <f t="shared" si="56"/>
        <v>107.86462762064248</v>
      </c>
      <c r="AQ40" s="9">
        <f t="shared" si="57"/>
        <v>1.5857986432042899</v>
      </c>
    </row>
    <row r="41" spans="15:43" x14ac:dyDescent="0.25">
      <c r="O41" s="8">
        <f t="shared" si="29"/>
        <v>230</v>
      </c>
      <c r="P41" s="9">
        <f t="shared" si="32"/>
        <v>0.1438953462116816</v>
      </c>
      <c r="Q41" s="9">
        <f t="shared" si="33"/>
        <v>6.7946616012253493E-13</v>
      </c>
      <c r="R41" s="9">
        <f t="shared" si="34"/>
        <v>0.27840958943931782</v>
      </c>
      <c r="S41" s="9">
        <f t="shared" si="35"/>
        <v>2.154434690031884E-12</v>
      </c>
      <c r="T41" s="9">
        <f t="shared" si="36"/>
        <v>9.6283669081953767E-11</v>
      </c>
      <c r="U41" s="9">
        <f t="shared" si="37"/>
        <v>4954.9402212640971</v>
      </c>
      <c r="V41" s="9">
        <f t="shared" si="38"/>
        <v>1</v>
      </c>
      <c r="W41" s="9">
        <f t="shared" si="39"/>
        <v>3.3298712413153953E-12</v>
      </c>
      <c r="X41" s="9">
        <f t="shared" si="40"/>
        <v>72535.369577358637</v>
      </c>
      <c r="Y41" s="9">
        <f t="shared" si="41"/>
        <v>4.7143571668109248</v>
      </c>
      <c r="Z41" s="9">
        <f t="shared" si="31"/>
        <v>4.6388464021067941</v>
      </c>
      <c r="AA41" s="9">
        <f t="shared" si="42"/>
        <v>7.2899071343192556</v>
      </c>
      <c r="AB41" s="9">
        <f t="shared" si="43"/>
        <v>0.27453722879038145</v>
      </c>
      <c r="AC41" s="5"/>
      <c r="AD41" s="8">
        <f t="shared" si="44"/>
        <v>230</v>
      </c>
      <c r="AE41" s="9">
        <f t="shared" si="45"/>
        <v>37.093670513200848</v>
      </c>
      <c r="AF41" s="9">
        <f t="shared" si="46"/>
        <v>4.2692117940076431</v>
      </c>
      <c r="AG41" s="9">
        <f t="shared" si="47"/>
        <v>87.464952087151133</v>
      </c>
      <c r="AH41" s="9">
        <f t="shared" si="48"/>
        <v>13.536712389686338</v>
      </c>
      <c r="AI41" s="9">
        <f t="shared" si="49"/>
        <v>604.96813489707324</v>
      </c>
      <c r="AJ41" s="9">
        <f t="shared" si="50"/>
        <v>397543.28906056134</v>
      </c>
      <c r="AK41" s="9">
        <f t="shared" si="51"/>
        <v>6283185307179.585</v>
      </c>
      <c r="AL41" s="9">
        <f t="shared" si="52"/>
        <v>20.922198058232741</v>
      </c>
      <c r="AM41" s="9">
        <f t="shared" si="53"/>
        <v>2940343.0218019411</v>
      </c>
      <c r="AN41" s="9">
        <f t="shared" si="54"/>
        <v>1195.1734862533565</v>
      </c>
      <c r="AO41" s="9">
        <f t="shared" si="55"/>
        <v>64.626899237206857</v>
      </c>
      <c r="AP41" s="9">
        <f t="shared" si="56"/>
        <v>93.273540222490453</v>
      </c>
      <c r="AQ41" s="9">
        <f t="shared" si="57"/>
        <v>1.2923414677744236</v>
      </c>
    </row>
    <row r="42" spans="15:43" x14ac:dyDescent="0.25">
      <c r="O42" s="8">
        <f t="shared" si="29"/>
        <v>235</v>
      </c>
      <c r="P42" s="9">
        <f t="shared" si="32"/>
        <v>0.11863901992293364</v>
      </c>
      <c r="Q42" s="9">
        <f t="shared" si="33"/>
        <v>4.8309407394115656E-13</v>
      </c>
      <c r="R42" s="9">
        <f t="shared" si="34"/>
        <v>0.21273070956004156</v>
      </c>
      <c r="S42" s="9">
        <f t="shared" si="35"/>
        <v>1.4319920076513516E-12</v>
      </c>
      <c r="T42" s="9">
        <f t="shared" si="36"/>
        <v>4.919751059911575E-11</v>
      </c>
      <c r="U42" s="9">
        <f t="shared" si="37"/>
        <v>911.18036406484475</v>
      </c>
      <c r="V42" s="9">
        <f t="shared" si="38"/>
        <v>2.9033375196831163E-2</v>
      </c>
      <c r="W42" s="9">
        <f t="shared" si="39"/>
        <v>2.154434690031884E-12</v>
      </c>
      <c r="X42" s="9">
        <f t="shared" si="40"/>
        <v>11207.446654333869</v>
      </c>
      <c r="Y42" s="9">
        <f t="shared" si="41"/>
        <v>3.1060708815553393</v>
      </c>
      <c r="Z42" s="9">
        <f t="shared" si="31"/>
        <v>4.0994012985159047</v>
      </c>
      <c r="AA42" s="9">
        <f t="shared" si="42"/>
        <v>6.3218410577661661</v>
      </c>
      <c r="AB42" s="9">
        <f t="shared" si="43"/>
        <v>0.22463601775778064</v>
      </c>
      <c r="AC42" s="5"/>
      <c r="AD42" s="8">
        <f t="shared" si="44"/>
        <v>235</v>
      </c>
      <c r="AE42" s="9">
        <f t="shared" si="45"/>
        <v>30.583037123080448</v>
      </c>
      <c r="AF42" s="9">
        <f t="shared" si="46"/>
        <v>3.0353695873726028</v>
      </c>
      <c r="AG42" s="9">
        <f t="shared" si="47"/>
        <v>66.831323434677046</v>
      </c>
      <c r="AH42" s="9">
        <f t="shared" si="48"/>
        <v>8.9974711424735698</v>
      </c>
      <c r="AI42" s="9">
        <f t="shared" si="49"/>
        <v>309.117075746176</v>
      </c>
      <c r="AJ42" s="9">
        <f t="shared" si="50"/>
        <v>73105.55176896273</v>
      </c>
      <c r="AK42" s="9">
        <f t="shared" si="51"/>
        <v>182422076454.56177</v>
      </c>
      <c r="AL42" s="9">
        <f t="shared" si="52"/>
        <v>13.536712389686338</v>
      </c>
      <c r="AM42" s="9">
        <f t="shared" si="53"/>
        <v>454312.67193231988</v>
      </c>
      <c r="AN42" s="9">
        <f t="shared" si="54"/>
        <v>787.44427558291045</v>
      </c>
      <c r="AO42" s="9">
        <f t="shared" si="55"/>
        <v>57.111525514563304</v>
      </c>
      <c r="AP42" s="9">
        <f t="shared" si="56"/>
        <v>80.88724387252536</v>
      </c>
      <c r="AQ42" s="9">
        <f t="shared" si="57"/>
        <v>1.057439248524471</v>
      </c>
    </row>
    <row r="43" spans="15:43" x14ac:dyDescent="0.25">
      <c r="O43" s="8">
        <f t="shared" si="29"/>
        <v>240</v>
      </c>
      <c r="P43" s="9">
        <f t="shared" si="32"/>
        <v>9.8654374177920862E-2</v>
      </c>
      <c r="Q43" s="9">
        <f t="shared" si="33"/>
        <v>3.4998776584250607E-13</v>
      </c>
      <c r="R43" s="9">
        <f t="shared" si="34"/>
        <v>0.16525240338452657</v>
      </c>
      <c r="S43" s="9">
        <f t="shared" si="35"/>
        <v>9.7542903375326529E-13</v>
      </c>
      <c r="T43" s="9">
        <f t="shared" si="36"/>
        <v>2.6454064080473794E-11</v>
      </c>
      <c r="U43" s="9">
        <f t="shared" si="37"/>
        <v>227.28022788521895</v>
      </c>
      <c r="V43" s="9">
        <f t="shared" si="38"/>
        <v>1.4973546489661729E-3</v>
      </c>
      <c r="W43" s="9">
        <f t="shared" si="39"/>
        <v>1.4319920076513516E-12</v>
      </c>
      <c r="X43" s="9">
        <f t="shared" si="40"/>
        <v>2452.6553960821643</v>
      </c>
      <c r="Y43" s="9">
        <f t="shared" si="41"/>
        <v>2.0892770253729842</v>
      </c>
      <c r="Z43" s="9">
        <f t="shared" si="31"/>
        <v>3.6314255939179088</v>
      </c>
      <c r="AA43" s="9">
        <f t="shared" si="42"/>
        <v>5.4975729889038645</v>
      </c>
      <c r="AB43" s="9">
        <f t="shared" si="43"/>
        <v>0.18452504625845631</v>
      </c>
      <c r="AC43" s="5"/>
      <c r="AD43" s="8">
        <f t="shared" si="44"/>
        <v>240</v>
      </c>
      <c r="AE43" s="9">
        <f t="shared" si="45"/>
        <v>25.431349566083099</v>
      </c>
      <c r="AF43" s="9">
        <f t="shared" si="46"/>
        <v>2.1990379880342434</v>
      </c>
      <c r="AG43" s="9">
        <f t="shared" si="47"/>
        <v>51.915573646088568</v>
      </c>
      <c r="AH43" s="9">
        <f t="shared" si="48"/>
        <v>6.1288013730748965</v>
      </c>
      <c r="AI43" s="9">
        <f t="shared" si="49"/>
        <v>166.21578674562016</v>
      </c>
      <c r="AJ43" s="9">
        <f t="shared" si="50"/>
        <v>18235.079596757059</v>
      </c>
      <c r="AK43" s="9">
        <f t="shared" si="51"/>
        <v>9408156730.0213032</v>
      </c>
      <c r="AL43" s="9">
        <f t="shared" si="52"/>
        <v>8.9974711424735698</v>
      </c>
      <c r="AM43" s="9">
        <f t="shared" si="53"/>
        <v>99422.505472504403</v>
      </c>
      <c r="AN43" s="9">
        <f t="shared" si="54"/>
        <v>529.6689278748953</v>
      </c>
      <c r="AO43" s="9">
        <f t="shared" si="55"/>
        <v>50.591840212463204</v>
      </c>
      <c r="AP43" s="9">
        <f t="shared" si="56"/>
        <v>70.340826825153485</v>
      </c>
      <c r="AQ43" s="9">
        <f t="shared" si="57"/>
        <v>0.86862306497919939</v>
      </c>
    </row>
    <row r="44" spans="15:43" x14ac:dyDescent="0.25">
      <c r="O44" s="8">
        <f t="shared" si="29"/>
        <v>245</v>
      </c>
      <c r="P44" s="9">
        <f t="shared" si="32"/>
        <v>8.2693697025665133E-2</v>
      </c>
      <c r="Q44" s="9">
        <f t="shared" si="33"/>
        <v>2.5797377727935395E-13</v>
      </c>
      <c r="R44" s="9">
        <f t="shared" si="34"/>
        <v>0.13031560580519583</v>
      </c>
      <c r="S44" s="9">
        <f t="shared" si="35"/>
        <v>6.7946616012253493E-13</v>
      </c>
      <c r="T44" s="9">
        <f t="shared" si="36"/>
        <v>1.4885629438865595E-11</v>
      </c>
      <c r="U44" s="9">
        <f t="shared" si="37"/>
        <v>71.303874585181944</v>
      </c>
      <c r="V44" s="9">
        <f t="shared" si="38"/>
        <v>1.205260936870841E-4</v>
      </c>
      <c r="W44" s="9">
        <f t="shared" si="39"/>
        <v>9.7542903375326529E-13</v>
      </c>
      <c r="X44" s="9">
        <f t="shared" si="40"/>
        <v>695.46649932595381</v>
      </c>
      <c r="Y44" s="9">
        <f t="shared" si="41"/>
        <v>1.4325930648232177</v>
      </c>
      <c r="Z44" s="9">
        <f t="shared" si="31"/>
        <v>3.2244069701976548</v>
      </c>
      <c r="AA44" s="9">
        <f t="shared" si="42"/>
        <v>4.7936837729206614</v>
      </c>
      <c r="AB44" s="9">
        <f t="shared" si="43"/>
        <v>0.15215277939677915</v>
      </c>
      <c r="AC44" s="5"/>
      <c r="AD44" s="8">
        <f t="shared" si="44"/>
        <v>245</v>
      </c>
      <c r="AE44" s="9">
        <f t="shared" si="45"/>
        <v>21.316969809962231</v>
      </c>
      <c r="AF44" s="9">
        <f t="shared" si="46"/>
        <v>1.6208970470392556</v>
      </c>
      <c r="AG44" s="9">
        <f t="shared" si="47"/>
        <v>40.939854984570658</v>
      </c>
      <c r="AH44" s="9">
        <f t="shared" si="48"/>
        <v>4.2692117940076431</v>
      </c>
      <c r="AI44" s="9">
        <f t="shared" si="49"/>
        <v>93.529168178400198</v>
      </c>
      <c r="AJ44" s="9">
        <f t="shared" si="50"/>
        <v>5720.831243070641</v>
      </c>
      <c r="AK44" s="9">
        <f t="shared" si="51"/>
        <v>757287780.98643696</v>
      </c>
      <c r="AL44" s="9">
        <f t="shared" si="52"/>
        <v>6.1288013730748965</v>
      </c>
      <c r="AM44" s="9">
        <f t="shared" si="53"/>
        <v>28191.902517422288</v>
      </c>
      <c r="AN44" s="9">
        <f t="shared" si="54"/>
        <v>363.18785087413704</v>
      </c>
      <c r="AO44" s="9">
        <f t="shared" si="55"/>
        <v>44.921389134175939</v>
      </c>
      <c r="AP44" s="9">
        <f t="shared" si="56"/>
        <v>61.334643633861369</v>
      </c>
      <c r="AQ44" s="9">
        <f t="shared" si="57"/>
        <v>0.71623563448193739</v>
      </c>
    </row>
    <row r="45" spans="15:43" x14ac:dyDescent="0.25">
      <c r="O45" s="8">
        <f t="shared" si="29"/>
        <v>250</v>
      </c>
      <c r="P45" s="9">
        <f t="shared" si="32"/>
        <v>6.9835365062739727E-2</v>
      </c>
      <c r="Q45" s="9">
        <f t="shared" si="33"/>
        <v>1.9320240404273637E-13</v>
      </c>
      <c r="R45" s="9">
        <f t="shared" si="34"/>
        <v>0.10418606727353964</v>
      </c>
      <c r="S45" s="9">
        <f t="shared" si="35"/>
        <v>4.8309407394115656E-13</v>
      </c>
      <c r="T45" s="9">
        <f t="shared" si="36"/>
        <v>8.7232429092969119E-12</v>
      </c>
      <c r="U45" s="9">
        <f t="shared" si="37"/>
        <v>26.697361660406226</v>
      </c>
      <c r="V45" s="9">
        <f t="shared" si="38"/>
        <v>1.3793192726625671E-5</v>
      </c>
      <c r="W45" s="9">
        <f t="shared" si="39"/>
        <v>6.7946616012253493E-13</v>
      </c>
      <c r="X45" s="9">
        <f t="shared" si="40"/>
        <v>240.38714156282714</v>
      </c>
      <c r="Y45" s="9">
        <f t="shared" si="41"/>
        <v>1</v>
      </c>
      <c r="Z45" s="9">
        <f t="shared" si="31"/>
        <v>2.8695209979962577</v>
      </c>
      <c r="AA45" s="9">
        <f t="shared" si="42"/>
        <v>4.1908790852499536</v>
      </c>
      <c r="AB45" s="9">
        <f t="shared" si="43"/>
        <v>0.12592322063093772</v>
      </c>
      <c r="AC45" s="5"/>
      <c r="AD45" s="8">
        <f t="shared" si="44"/>
        <v>250</v>
      </c>
      <c r="AE45" s="9">
        <f t="shared" si="45"/>
        <v>18.002319671934391</v>
      </c>
      <c r="AF45" s="9">
        <f t="shared" si="46"/>
        <v>1.2139265063930949</v>
      </c>
      <c r="AG45" s="9">
        <f t="shared" si="47"/>
        <v>32.731018355296406</v>
      </c>
      <c r="AH45" s="9">
        <f t="shared" si="48"/>
        <v>3.0353695873726028</v>
      </c>
      <c r="AI45" s="9">
        <f t="shared" si="49"/>
        <v>54.809751678652852</v>
      </c>
      <c r="AJ45" s="9">
        <f t="shared" si="50"/>
        <v>2141.9747746239318</v>
      </c>
      <c r="AK45" s="9">
        <f t="shared" si="51"/>
        <v>86665185.879030734</v>
      </c>
      <c r="AL45" s="9">
        <f t="shared" si="52"/>
        <v>4.2692117940076431</v>
      </c>
      <c r="AM45" s="9">
        <f t="shared" si="53"/>
        <v>9744.4964896932561</v>
      </c>
      <c r="AN45" s="9">
        <f t="shared" si="54"/>
        <v>253.51780613216536</v>
      </c>
      <c r="AO45" s="9">
        <f t="shared" si="55"/>
        <v>39.977233200118377</v>
      </c>
      <c r="AP45" s="9">
        <f t="shared" si="56"/>
        <v>53.621825590259498</v>
      </c>
      <c r="AQ45" s="9">
        <f t="shared" si="57"/>
        <v>0.59276405059556769</v>
      </c>
    </row>
    <row r="46" spans="15:43" x14ac:dyDescent="0.25">
      <c r="O46" s="8">
        <f t="shared" si="29"/>
        <v>255</v>
      </c>
      <c r="P46" s="9">
        <f t="shared" si="32"/>
        <v>5.9391363233174267E-2</v>
      </c>
      <c r="Q46" s="9">
        <f t="shared" si="33"/>
        <v>1.4683724097930556E-13</v>
      </c>
      <c r="R46" s="9">
        <f t="shared" si="34"/>
        <v>8.4349912278266145E-2</v>
      </c>
      <c r="S46" s="9">
        <f t="shared" si="35"/>
        <v>3.4998776584250607E-13</v>
      </c>
      <c r="T46" s="9">
        <f t="shared" si="36"/>
        <v>5.3017615478287029E-12</v>
      </c>
      <c r="U46" s="9">
        <f t="shared" si="37"/>
        <v>11.489408246128063</v>
      </c>
      <c r="V46" s="9">
        <f t="shared" si="38"/>
        <v>2.0948301942556035E-6</v>
      </c>
      <c r="W46" s="9">
        <f t="shared" si="39"/>
        <v>4.8309407394115656E-13</v>
      </c>
      <c r="X46" s="9">
        <f t="shared" si="40"/>
        <v>96.995511754524287</v>
      </c>
      <c r="Y46" s="9">
        <f t="shared" si="41"/>
        <v>0.70972543793806619</v>
      </c>
      <c r="Z46" s="9">
        <f t="shared" si="31"/>
        <v>2.5593388536446033</v>
      </c>
      <c r="AA46" s="9">
        <f t="shared" si="42"/>
        <v>3.6732116228548795</v>
      </c>
      <c r="AB46" s="9">
        <f t="shared" si="43"/>
        <v>0.10458939249309693</v>
      </c>
      <c r="AC46" s="5"/>
      <c r="AD46" s="8">
        <f t="shared" si="44"/>
        <v>255</v>
      </c>
      <c r="AE46" s="9">
        <f t="shared" si="45"/>
        <v>15.310041061789056</v>
      </c>
      <c r="AF46" s="9">
        <f t="shared" si="46"/>
        <v>0.9226055950679608</v>
      </c>
      <c r="AG46" s="9">
        <f t="shared" si="47"/>
        <v>26.499306474434441</v>
      </c>
      <c r="AH46" s="9">
        <f t="shared" si="48"/>
        <v>2.1990379880342434</v>
      </c>
      <c r="AI46" s="9">
        <f t="shared" si="49"/>
        <v>33.311950259487006</v>
      </c>
      <c r="AJ46" s="9">
        <f t="shared" si="50"/>
        <v>921.81478273415416</v>
      </c>
      <c r="AK46" s="9">
        <f t="shared" si="51"/>
        <v>13162206.297582965</v>
      </c>
      <c r="AL46" s="9">
        <f t="shared" si="52"/>
        <v>3.0353695873726028</v>
      </c>
      <c r="AM46" s="9">
        <f t="shared" si="53"/>
        <v>3931.8759633444633</v>
      </c>
      <c r="AN46" s="9">
        <f t="shared" si="54"/>
        <v>179.92803598224882</v>
      </c>
      <c r="AO46" s="9">
        <f t="shared" si="55"/>
        <v>35.655876455240829</v>
      </c>
      <c r="AP46" s="9">
        <f t="shared" si="56"/>
        <v>46.998328749227326</v>
      </c>
      <c r="AQ46" s="9">
        <f t="shared" si="57"/>
        <v>0.49233836009675547</v>
      </c>
    </row>
    <row r="47" spans="15:43" x14ac:dyDescent="0.25">
      <c r="O47" s="8">
        <f t="shared" si="29"/>
        <v>260</v>
      </c>
      <c r="P47" s="9">
        <f t="shared" si="32"/>
        <v>5.0842914855790983E-2</v>
      </c>
      <c r="Q47" s="9">
        <f t="shared" si="33"/>
        <v>1.1312834366320158E-13</v>
      </c>
      <c r="R47" s="9">
        <f t="shared" si="34"/>
        <v>6.9083377968566451E-2</v>
      </c>
      <c r="S47" s="9">
        <f t="shared" si="35"/>
        <v>2.5797377727935395E-13</v>
      </c>
      <c r="T47" s="9">
        <f t="shared" si="36"/>
        <v>3.3298712413153953E-12</v>
      </c>
      <c r="U47" s="9">
        <f t="shared" si="37"/>
        <v>5.5283344442229412</v>
      </c>
      <c r="V47" s="9">
        <f t="shared" si="38"/>
        <v>4.0081242543784966E-7</v>
      </c>
      <c r="W47" s="9">
        <f t="shared" si="39"/>
        <v>3.4998776584250607E-13</v>
      </c>
      <c r="X47" s="9">
        <f t="shared" si="40"/>
        <v>44.270046651243767</v>
      </c>
      <c r="Y47" s="9">
        <f t="shared" si="41"/>
        <v>0.51157032817138925</v>
      </c>
      <c r="Z47" s="9">
        <f t="shared" si="31"/>
        <v>2.2875891244204043</v>
      </c>
      <c r="AA47" s="9">
        <f t="shared" si="42"/>
        <v>3.2274591026052653</v>
      </c>
      <c r="AB47" s="9">
        <f t="shared" si="43"/>
        <v>8.7172915011950458E-2</v>
      </c>
      <c r="AC47" s="5"/>
      <c r="AD47" s="8">
        <f t="shared" si="44"/>
        <v>260</v>
      </c>
      <c r="AE47" s="9">
        <f t="shared" si="45"/>
        <v>13.106402543533626</v>
      </c>
      <c r="AF47" s="9">
        <f t="shared" si="46"/>
        <v>0.71080634673019094</v>
      </c>
      <c r="AG47" s="9">
        <f t="shared" si="47"/>
        <v>21.703183271121532</v>
      </c>
      <c r="AH47" s="9">
        <f t="shared" si="48"/>
        <v>1.6208970470392556</v>
      </c>
      <c r="AI47" s="9">
        <f t="shared" si="49"/>
        <v>20.922198058232741</v>
      </c>
      <c r="AJ47" s="9">
        <f t="shared" si="50"/>
        <v>443.54768369384914</v>
      </c>
      <c r="AK47" s="9">
        <f t="shared" si="51"/>
        <v>2518378.7424461101</v>
      </c>
      <c r="AL47" s="9">
        <f t="shared" si="52"/>
        <v>2.1990379880342434</v>
      </c>
      <c r="AM47" s="9">
        <f t="shared" si="53"/>
        <v>1794.5606881758044</v>
      </c>
      <c r="AN47" s="9">
        <f t="shared" si="54"/>
        <v>129.69218728032246</v>
      </c>
      <c r="AO47" s="9">
        <f t="shared" si="55"/>
        <v>31.869947617343897</v>
      </c>
      <c r="AP47" s="9">
        <f t="shared" si="56"/>
        <v>41.29497548824488</v>
      </c>
      <c r="AQ47" s="9">
        <f t="shared" si="57"/>
        <v>0.41035299086061922</v>
      </c>
    </row>
    <row r="48" spans="15:43" x14ac:dyDescent="0.25">
      <c r="O48" s="8">
        <f t="shared" si="29"/>
        <v>265</v>
      </c>
      <c r="P48" s="9">
        <f t="shared" si="32"/>
        <v>4.3795149253688895E-2</v>
      </c>
      <c r="Q48" s="9">
        <f t="shared" si="33"/>
        <v>8.8265089147389162E-14</v>
      </c>
      <c r="R48" s="9">
        <f t="shared" si="34"/>
        <v>5.7184227469363198E-2</v>
      </c>
      <c r="S48" s="9">
        <f t="shared" si="35"/>
        <v>1.9320240404273637E-13</v>
      </c>
      <c r="T48" s="9">
        <f t="shared" si="36"/>
        <v>2.154434690031884E-12</v>
      </c>
      <c r="U48" s="9">
        <f t="shared" si="37"/>
        <v>2.9129478701378235</v>
      </c>
      <c r="V48" s="9">
        <f t="shared" si="38"/>
        <v>9.2825529769347174E-8</v>
      </c>
      <c r="W48" s="9">
        <f t="shared" si="39"/>
        <v>2.5797377727935395E-13</v>
      </c>
      <c r="X48" s="9">
        <f t="shared" si="40"/>
        <v>22.32437979728536</v>
      </c>
      <c r="Y48" s="9">
        <f t="shared" si="41"/>
        <v>0.37411013176917146</v>
      </c>
      <c r="Z48" s="9">
        <f t="shared" si="31"/>
        <v>2.0489630822893683</v>
      </c>
      <c r="AA48" s="9">
        <f t="shared" si="42"/>
        <v>2.8426251172691672</v>
      </c>
      <c r="AB48" s="9">
        <f t="shared" si="43"/>
        <v>7.2903010113718733E-2</v>
      </c>
      <c r="AC48" s="5"/>
      <c r="AD48" s="8">
        <f t="shared" si="44"/>
        <v>265</v>
      </c>
      <c r="AE48" s="9">
        <f t="shared" si="45"/>
        <v>11.289613453537175</v>
      </c>
      <c r="AF48" s="9">
        <f t="shared" si="46"/>
        <v>0.55458591126777179</v>
      </c>
      <c r="AG48" s="9">
        <f t="shared" si="47"/>
        <v>17.964954891895907</v>
      </c>
      <c r="AH48" s="9">
        <f t="shared" si="48"/>
        <v>1.2139265063930949</v>
      </c>
      <c r="AI48" s="9">
        <f t="shared" si="49"/>
        <v>13.536712389686338</v>
      </c>
      <c r="AJ48" s="9">
        <f t="shared" si="50"/>
        <v>233.71076651679849</v>
      </c>
      <c r="AK48" s="9">
        <f t="shared" si="51"/>
        <v>583240.00477792346</v>
      </c>
      <c r="AL48" s="9">
        <f t="shared" si="52"/>
        <v>1.6208970470392556</v>
      </c>
      <c r="AM48" s="9">
        <f t="shared" si="53"/>
        <v>904.95622667225905</v>
      </c>
      <c r="AN48" s="9">
        <f t="shared" si="54"/>
        <v>94.843579857935651</v>
      </c>
      <c r="AO48" s="9">
        <f t="shared" si="55"/>
        <v>28.545487214177285</v>
      </c>
      <c r="AP48" s="9">
        <f t="shared" si="56"/>
        <v>36.371068016057343</v>
      </c>
      <c r="AQ48" s="9">
        <f t="shared" si="57"/>
        <v>0.34317962452907885</v>
      </c>
    </row>
    <row r="49" spans="15:43" x14ac:dyDescent="0.25">
      <c r="O49" s="8">
        <f t="shared" si="29"/>
        <v>270</v>
      </c>
      <c r="P49" s="9">
        <f t="shared" si="32"/>
        <v>3.7944821073282745E-2</v>
      </c>
      <c r="Q49" s="9">
        <f t="shared" si="33"/>
        <v>6.9678724005348845E-14</v>
      </c>
      <c r="R49" s="9">
        <f t="shared" si="34"/>
        <v>4.7800674070034209E-2</v>
      </c>
      <c r="S49" s="9">
        <f t="shared" si="35"/>
        <v>1.4683724097930556E-13</v>
      </c>
      <c r="T49" s="9">
        <f t="shared" si="36"/>
        <v>1.4319920076513516E-12</v>
      </c>
      <c r="U49" s="9">
        <f t="shared" si="37"/>
        <v>1.6542354045340404</v>
      </c>
      <c r="V49" s="9">
        <f t="shared" si="38"/>
        <v>2.5220095391049268E-8</v>
      </c>
      <c r="W49" s="9">
        <f t="shared" si="39"/>
        <v>1.9320240404273637E-13</v>
      </c>
      <c r="X49" s="9">
        <f t="shared" si="40"/>
        <v>12.217811628305794</v>
      </c>
      <c r="Y49" s="9">
        <f t="shared" si="41"/>
        <v>0.27731015875964932</v>
      </c>
      <c r="Z49" s="9">
        <f t="shared" si="31"/>
        <v>1.8389550057612725</v>
      </c>
      <c r="AA49" s="9">
        <f t="shared" si="42"/>
        <v>2.5095372185483606</v>
      </c>
      <c r="AB49" s="9">
        <f t="shared" si="43"/>
        <v>6.1170033698111616E-2</v>
      </c>
      <c r="AC49" s="5"/>
      <c r="AD49" s="8">
        <f t="shared" si="44"/>
        <v>270</v>
      </c>
      <c r="AE49" s="9">
        <f t="shared" si="45"/>
        <v>9.7815025129731872</v>
      </c>
      <c r="AF49" s="9">
        <f t="shared" si="46"/>
        <v>0.43780433489342935</v>
      </c>
      <c r="AG49" s="9">
        <f t="shared" si="47"/>
        <v>15.017024649505959</v>
      </c>
      <c r="AH49" s="9">
        <f t="shared" si="48"/>
        <v>0.9226055950679608</v>
      </c>
      <c r="AI49" s="9">
        <f t="shared" si="49"/>
        <v>8.9974711424735698</v>
      </c>
      <c r="AJ49" s="9">
        <f t="shared" si="50"/>
        <v>132.72212261546053</v>
      </c>
      <c r="AK49" s="9">
        <f t="shared" si="51"/>
        <v>158462.53280670833</v>
      </c>
      <c r="AL49" s="9">
        <f t="shared" si="52"/>
        <v>1.2139265063930949</v>
      </c>
      <c r="AM49" s="9">
        <f t="shared" si="53"/>
        <v>495.2695129603797</v>
      </c>
      <c r="AN49" s="9">
        <f t="shared" si="54"/>
        <v>70.303063066908777</v>
      </c>
      <c r="AO49" s="9">
        <f t="shared" si="55"/>
        <v>25.61972299947578</v>
      </c>
      <c r="AP49" s="9">
        <f t="shared" si="56"/>
        <v>32.109245890409483</v>
      </c>
      <c r="AQ49" s="9">
        <f t="shared" si="57"/>
        <v>0.28794845595818214</v>
      </c>
    </row>
    <row r="50" spans="15:43" x14ac:dyDescent="0.25">
      <c r="O50" s="8">
        <f t="shared" si="29"/>
        <v>275</v>
      </c>
      <c r="P50" s="9">
        <f t="shared" si="32"/>
        <v>3.3057081515617433E-2</v>
      </c>
      <c r="Q50" s="9">
        <f t="shared" si="33"/>
        <v>5.5609930789968998E-14</v>
      </c>
      <c r="R50" s="9">
        <f t="shared" si="34"/>
        <v>4.032036002639252E-2</v>
      </c>
      <c r="S50" s="9">
        <f t="shared" si="35"/>
        <v>1.1312834366320158E-13</v>
      </c>
      <c r="T50" s="9">
        <f t="shared" si="36"/>
        <v>9.7542903375326529E-13</v>
      </c>
      <c r="U50" s="9">
        <f t="shared" si="37"/>
        <v>1</v>
      </c>
      <c r="V50" s="9">
        <f t="shared" si="38"/>
        <v>7.8416948434234471E-9</v>
      </c>
      <c r="W50" s="9">
        <f t="shared" si="39"/>
        <v>1.4683724097930556E-13</v>
      </c>
      <c r="X50" s="9">
        <f t="shared" si="40"/>
        <v>7.1571106686731802</v>
      </c>
      <c r="Y50" s="9">
        <f t="shared" si="41"/>
        <v>0.20817651669127796</v>
      </c>
      <c r="Z50" s="9">
        <f t="shared" si="31"/>
        <v>1.6537308507592856</v>
      </c>
      <c r="AA50" s="9">
        <f t="shared" si="42"/>
        <v>2.2205222151579083</v>
      </c>
      <c r="AB50" s="9">
        <f t="shared" si="43"/>
        <v>5.1489921830677854E-2</v>
      </c>
      <c r="AC50" s="5"/>
      <c r="AD50" s="8">
        <f t="shared" si="44"/>
        <v>275</v>
      </c>
      <c r="AE50" s="9">
        <f t="shared" si="45"/>
        <v>8.5215298628524376</v>
      </c>
      <c r="AF50" s="9">
        <f t="shared" si="46"/>
        <v>0.34940750007280685</v>
      </c>
      <c r="AG50" s="9">
        <f t="shared" si="47"/>
        <v>12.66701468490103</v>
      </c>
      <c r="AH50" s="9">
        <f t="shared" si="48"/>
        <v>0.71080634673019094</v>
      </c>
      <c r="AI50" s="9">
        <f t="shared" si="49"/>
        <v>6.1288013730748965</v>
      </c>
      <c r="AJ50" s="9">
        <f t="shared" si="50"/>
        <v>80.231702363331578</v>
      </c>
      <c r="AK50" s="9">
        <f t="shared" si="51"/>
        <v>49270.821823584127</v>
      </c>
      <c r="AL50" s="9">
        <f t="shared" si="52"/>
        <v>0.9226055950679608</v>
      </c>
      <c r="AM50" s="9">
        <f t="shared" si="53"/>
        <v>290.12550061461673</v>
      </c>
      <c r="AN50" s="9">
        <f t="shared" si="54"/>
        <v>52.776453799808891</v>
      </c>
      <c r="AO50" s="9">
        <f t="shared" si="55"/>
        <v>23.039240318226916</v>
      </c>
      <c r="AP50" s="9">
        <f t="shared" si="56"/>
        <v>28.411331493567182</v>
      </c>
      <c r="AQ50" s="9">
        <f t="shared" si="57"/>
        <v>0.24238082917729192</v>
      </c>
    </row>
    <row r="51" spans="15:43" x14ac:dyDescent="0.25">
      <c r="O51" s="8">
        <f t="shared" si="29"/>
        <v>280</v>
      </c>
      <c r="P51" s="9">
        <f t="shared" si="32"/>
        <v>2.8948596548571005E-2</v>
      </c>
      <c r="Q51" s="9">
        <f t="shared" si="33"/>
        <v>4.4835761337923343E-14</v>
      </c>
      <c r="R51" s="9">
        <f t="shared" si="34"/>
        <v>3.4297046805373113E-2</v>
      </c>
      <c r="S51" s="9">
        <f t="shared" si="35"/>
        <v>8.8265089147389162E-14</v>
      </c>
      <c r="T51" s="9">
        <f t="shared" si="36"/>
        <v>6.7946616012253493E-13</v>
      </c>
      <c r="U51" s="9">
        <f t="shared" si="37"/>
        <v>0.63720691688410047</v>
      </c>
      <c r="V51" s="9">
        <f t="shared" si="38"/>
        <v>2.7353183187956006E-9</v>
      </c>
      <c r="W51" s="9">
        <f t="shared" si="39"/>
        <v>1.1312834366320158E-13</v>
      </c>
      <c r="X51" s="9">
        <f t="shared" si="40"/>
        <v>4.4389722963221834</v>
      </c>
      <c r="Y51" s="9">
        <f t="shared" si="41"/>
        <v>0.15814507298517194</v>
      </c>
      <c r="Z51" s="9">
        <f t="shared" si="31"/>
        <v>1.4900199231675604</v>
      </c>
      <c r="AA51" s="9">
        <f t="shared" si="42"/>
        <v>1.9691430038533448</v>
      </c>
      <c r="AB51" s="9">
        <f t="shared" si="43"/>
        <v>4.3476872793847841E-2</v>
      </c>
      <c r="AC51" s="5"/>
      <c r="AD51" s="8">
        <f t="shared" si="44"/>
        <v>280</v>
      </c>
      <c r="AE51" s="9">
        <f t="shared" si="45"/>
        <v>7.4624352382641757</v>
      </c>
      <c r="AF51" s="9">
        <f t="shared" si="46"/>
        <v>0.28171139687465047</v>
      </c>
      <c r="AG51" s="9">
        <f t="shared" si="47"/>
        <v>10.774735028358545</v>
      </c>
      <c r="AH51" s="9">
        <f t="shared" si="48"/>
        <v>0.55458591126777179</v>
      </c>
      <c r="AI51" s="9">
        <f t="shared" si="49"/>
        <v>4.2692117940076431</v>
      </c>
      <c r="AJ51" s="9">
        <f t="shared" si="50"/>
        <v>51.12419569930131</v>
      </c>
      <c r="AK51" s="9">
        <f t="shared" si="51"/>
        <v>17186.511871115683</v>
      </c>
      <c r="AL51" s="9">
        <f t="shared" si="52"/>
        <v>0.71080634673019094</v>
      </c>
      <c r="AM51" s="9">
        <f t="shared" si="53"/>
        <v>179.94119684663724</v>
      </c>
      <c r="AN51" s="9">
        <f t="shared" si="54"/>
        <v>40.092591953811962</v>
      </c>
      <c r="AO51" s="9">
        <f t="shared" si="55"/>
        <v>20.758472923838738</v>
      </c>
      <c r="AP51" s="9">
        <f t="shared" si="56"/>
        <v>25.194962814968967</v>
      </c>
      <c r="AQ51" s="9">
        <f t="shared" si="57"/>
        <v>0.20466064237700851</v>
      </c>
    </row>
    <row r="52" spans="15:43" x14ac:dyDescent="0.25">
      <c r="O52" s="8">
        <f t="shared" si="29"/>
        <v>285</v>
      </c>
      <c r="P52" s="9">
        <f t="shared" si="32"/>
        <v>2.5475161892489721E-2</v>
      </c>
      <c r="Q52" s="9">
        <f t="shared" si="33"/>
        <v>3.6494228216657953E-14</v>
      </c>
      <c r="R52" s="9">
        <f t="shared" si="34"/>
        <v>2.9401418190919463E-2</v>
      </c>
      <c r="S52" s="9">
        <f t="shared" si="35"/>
        <v>6.9678724005348845E-14</v>
      </c>
      <c r="T52" s="9">
        <f t="shared" si="36"/>
        <v>4.8309407394115656E-13</v>
      </c>
      <c r="U52" s="9">
        <f t="shared" si="37"/>
        <v>0.42464484643902323</v>
      </c>
      <c r="V52" s="9">
        <f t="shared" si="38"/>
        <v>1.0532078108818509E-9</v>
      </c>
      <c r="W52" s="9">
        <f t="shared" si="39"/>
        <v>8.8265089147389162E-14</v>
      </c>
      <c r="X52" s="9">
        <f t="shared" si="40"/>
        <v>2.8897253221653125</v>
      </c>
      <c r="Y52" s="9">
        <f t="shared" si="41"/>
        <v>0.12148526805795355</v>
      </c>
      <c r="Z52" s="9">
        <f t="shared" si="31"/>
        <v>1.3450252709460169</v>
      </c>
      <c r="AA52" s="9">
        <f t="shared" si="42"/>
        <v>1.7499846006677076</v>
      </c>
      <c r="AB52" s="9">
        <f t="shared" si="43"/>
        <v>3.6822270903510361E-2</v>
      </c>
      <c r="AC52" s="5"/>
      <c r="AD52" s="8">
        <f t="shared" si="44"/>
        <v>285</v>
      </c>
      <c r="AE52" s="9">
        <f t="shared" si="45"/>
        <v>6.567045331127952</v>
      </c>
      <c r="AF52" s="9">
        <f t="shared" si="46"/>
        <v>0.22929999852776389</v>
      </c>
      <c r="AG52" s="9">
        <f t="shared" si="47"/>
        <v>9.2367279393713879</v>
      </c>
      <c r="AH52" s="9">
        <f t="shared" si="48"/>
        <v>0.43780433489342935</v>
      </c>
      <c r="AI52" s="9">
        <f t="shared" si="49"/>
        <v>3.0353695873726028</v>
      </c>
      <c r="AJ52" s="9">
        <f t="shared" si="50"/>
        <v>34.069978929618351</v>
      </c>
      <c r="AK52" s="9">
        <f t="shared" si="51"/>
        <v>6617.4998427396213</v>
      </c>
      <c r="AL52" s="9">
        <f t="shared" si="52"/>
        <v>0.55458591126777179</v>
      </c>
      <c r="AM52" s="9">
        <f t="shared" si="53"/>
        <v>117.13986894202507</v>
      </c>
      <c r="AN52" s="9">
        <f t="shared" si="54"/>
        <v>30.798678635430409</v>
      </c>
      <c r="AO52" s="9">
        <f t="shared" si="55"/>
        <v>18.738454590228944</v>
      </c>
      <c r="AP52" s="9">
        <f t="shared" si="56"/>
        <v>22.390855745017767</v>
      </c>
      <c r="AQ52" s="9">
        <f t="shared" si="57"/>
        <v>0.17333513504124531</v>
      </c>
    </row>
    <row r="53" spans="15:43" x14ac:dyDescent="0.25">
      <c r="O53" s="8">
        <f t="shared" si="29"/>
        <v>290</v>
      </c>
      <c r="P53" s="9">
        <f t="shared" si="32"/>
        <v>2.2522535466424083E-2</v>
      </c>
      <c r="Q53" s="9">
        <f t="shared" si="33"/>
        <v>2.9969806423446146E-14</v>
      </c>
      <c r="R53" s="9">
        <f t="shared" si="34"/>
        <v>2.5387563343530626E-2</v>
      </c>
      <c r="S53" s="9">
        <f t="shared" si="35"/>
        <v>5.5609930789968998E-14</v>
      </c>
      <c r="T53" s="9">
        <f t="shared" si="36"/>
        <v>3.4998776584250607E-13</v>
      </c>
      <c r="U53" s="9">
        <f t="shared" si="37"/>
        <v>0.29408299960401779</v>
      </c>
      <c r="V53" s="9">
        <f t="shared" si="38"/>
        <v>4.4173447031400546E-10</v>
      </c>
      <c r="W53" s="9">
        <f t="shared" si="39"/>
        <v>6.9678724005348845E-14</v>
      </c>
      <c r="X53" s="9">
        <f t="shared" si="40"/>
        <v>1.9607254558509528</v>
      </c>
      <c r="Y53" s="9">
        <f t="shared" si="41"/>
        <v>9.4307582351385505E-2</v>
      </c>
      <c r="Z53" s="9">
        <f t="shared" si="31"/>
        <v>1.2163493559278664</v>
      </c>
      <c r="AA53" s="9">
        <f t="shared" si="42"/>
        <v>1.5584796399934731</v>
      </c>
      <c r="AB53" s="9">
        <f t="shared" si="43"/>
        <v>3.1278360794032456E-2</v>
      </c>
      <c r="AC53" s="5"/>
      <c r="AD53" s="8">
        <f t="shared" si="44"/>
        <v>290</v>
      </c>
      <c r="AE53" s="9">
        <f t="shared" si="45"/>
        <v>5.8059105572768903</v>
      </c>
      <c r="AF53" s="9">
        <f t="shared" si="46"/>
        <v>0.18830584737881317</v>
      </c>
      <c r="AG53" s="9">
        <f t="shared" si="47"/>
        <v>7.975738249258133</v>
      </c>
      <c r="AH53" s="9">
        <f t="shared" si="48"/>
        <v>0.34940750007280685</v>
      </c>
      <c r="AI53" s="9">
        <f t="shared" si="49"/>
        <v>2.1990379880342434</v>
      </c>
      <c r="AJ53" s="9">
        <f t="shared" si="50"/>
        <v>23.594779694345313</v>
      </c>
      <c r="AK53" s="9">
        <f t="shared" si="51"/>
        <v>2775.499533551716</v>
      </c>
      <c r="AL53" s="9">
        <f t="shared" si="52"/>
        <v>0.43780433489342935</v>
      </c>
      <c r="AM53" s="9">
        <f t="shared" si="53"/>
        <v>79.481299197520656</v>
      </c>
      <c r="AN53" s="9">
        <f t="shared" si="54"/>
        <v>23.90865137935177</v>
      </c>
      <c r="AO53" s="9">
        <f t="shared" si="55"/>
        <v>16.945783595484087</v>
      </c>
      <c r="AP53" s="9">
        <f t="shared" si="56"/>
        <v>19.940571355500275</v>
      </c>
      <c r="AQ53" s="9">
        <f t="shared" si="57"/>
        <v>0.14723803717346368</v>
      </c>
    </row>
    <row r="54" spans="15:43" x14ac:dyDescent="0.25">
      <c r="O54" s="8">
        <f t="shared" si="29"/>
        <v>295</v>
      </c>
      <c r="P54" s="9">
        <f t="shared" si="32"/>
        <v>1.9999593595384075E-2</v>
      </c>
      <c r="Q54" s="9">
        <f t="shared" si="33"/>
        <v>2.4817560374008033E-14</v>
      </c>
      <c r="R54" s="9">
        <f t="shared" si="34"/>
        <v>2.2069818010550607E-2</v>
      </c>
      <c r="S54" s="9">
        <f t="shared" si="35"/>
        <v>4.4835761337923343E-14</v>
      </c>
      <c r="T54" s="9">
        <f t="shared" si="36"/>
        <v>2.5797377727935395E-13</v>
      </c>
      <c r="U54" s="9">
        <f t="shared" si="37"/>
        <v>0.2105459548376826</v>
      </c>
      <c r="V54" s="9">
        <f t="shared" si="38"/>
        <v>1.9960505085614493E-10</v>
      </c>
      <c r="W54" s="9">
        <f t="shared" si="39"/>
        <v>5.5609930789968998E-14</v>
      </c>
      <c r="X54" s="9">
        <f t="shared" si="40"/>
        <v>1.3787324000926497</v>
      </c>
      <c r="Y54" s="9">
        <f t="shared" si="41"/>
        <v>7.3936384968961183E-2</v>
      </c>
      <c r="Z54" s="9">
        <f t="shared" si="31"/>
        <v>1.1019322334998247</v>
      </c>
      <c r="AA54" s="9">
        <f t="shared" si="42"/>
        <v>1.3907656352467219</v>
      </c>
      <c r="AB54" s="9">
        <f t="shared" si="43"/>
        <v>2.6645552063197755E-2</v>
      </c>
      <c r="AC54" s="5"/>
      <c r="AD54" s="8">
        <f t="shared" si="44"/>
        <v>295</v>
      </c>
      <c r="AE54" s="9">
        <f t="shared" si="45"/>
        <v>5.1555408479560256</v>
      </c>
      <c r="AF54" s="9">
        <f t="shared" si="46"/>
        <v>0.15593333070200957</v>
      </c>
      <c r="AG54" s="9">
        <f t="shared" si="47"/>
        <v>6.9334378128009488</v>
      </c>
      <c r="AH54" s="9">
        <f t="shared" si="48"/>
        <v>0.28171139687465047</v>
      </c>
      <c r="AI54" s="9">
        <f t="shared" si="49"/>
        <v>1.6208970470392556</v>
      </c>
      <c r="AJ54" s="9">
        <f t="shared" si="50"/>
        <v>16.892460382340403</v>
      </c>
      <c r="AK54" s="9">
        <f t="shared" si="51"/>
        <v>1254.1555227781639</v>
      </c>
      <c r="AL54" s="9">
        <f t="shared" si="52"/>
        <v>0.34940750007280685</v>
      </c>
      <c r="AM54" s="9">
        <f t="shared" si="53"/>
        <v>55.889233282545696</v>
      </c>
      <c r="AN54" s="9">
        <f t="shared" si="54"/>
        <v>18.744190110674246</v>
      </c>
      <c r="AO54" s="9">
        <f t="shared" si="55"/>
        <v>15.351761461272025</v>
      </c>
      <c r="AP54" s="9">
        <f t="shared" si="56"/>
        <v>17.794689565871437</v>
      </c>
      <c r="AQ54" s="9">
        <f t="shared" si="57"/>
        <v>0.12542980787973648</v>
      </c>
    </row>
    <row r="55" spans="15:43" x14ac:dyDescent="0.25">
      <c r="O55" s="8">
        <f t="shared" si="29"/>
        <v>300</v>
      </c>
      <c r="P55" s="9">
        <f t="shared" si="32"/>
        <v>1.7833180533320146E-2</v>
      </c>
      <c r="Q55" s="9">
        <f t="shared" si="33"/>
        <v>2.0712149184921566E-14</v>
      </c>
      <c r="R55" s="9">
        <f t="shared" si="34"/>
        <v>1.9306549991294233E-2</v>
      </c>
      <c r="S55" s="9">
        <f t="shared" si="35"/>
        <v>3.6494228216657953E-14</v>
      </c>
      <c r="T55" s="9">
        <f t="shared" si="36"/>
        <v>1.9320240404273637E-13</v>
      </c>
      <c r="U55" s="9">
        <f t="shared" si="37"/>
        <v>0.15516122894029438</v>
      </c>
      <c r="V55" s="9">
        <f t="shared" si="38"/>
        <v>9.6283669081953767E-11</v>
      </c>
      <c r="W55" s="9">
        <f t="shared" si="39"/>
        <v>4.4835761337923343E-14</v>
      </c>
      <c r="X55" s="9">
        <f t="shared" si="40"/>
        <v>1</v>
      </c>
      <c r="Y55" s="9">
        <f t="shared" si="41"/>
        <v>5.8507610605073625E-2</v>
      </c>
      <c r="Z55" s="9">
        <f t="shared" si="31"/>
        <v>1</v>
      </c>
      <c r="AA55" s="9">
        <f t="shared" si="42"/>
        <v>1.2435678790179563</v>
      </c>
      <c r="AB55" s="9">
        <f t="shared" si="43"/>
        <v>2.2762509413676246E-2</v>
      </c>
      <c r="AC55" s="5"/>
      <c r="AD55" s="8">
        <f t="shared" si="44"/>
        <v>300</v>
      </c>
      <c r="AE55" s="9">
        <f t="shared" si="45"/>
        <v>4.597077948110206</v>
      </c>
      <c r="AF55" s="9">
        <f t="shared" si="46"/>
        <v>0.13013827143881082</v>
      </c>
      <c r="AG55" s="9">
        <f t="shared" si="47"/>
        <v>6.0653315618814041</v>
      </c>
      <c r="AH55" s="9">
        <f t="shared" si="48"/>
        <v>0.22929999852776389</v>
      </c>
      <c r="AI55" s="9">
        <f t="shared" si="49"/>
        <v>1.2139265063930949</v>
      </c>
      <c r="AJ55" s="9">
        <f t="shared" si="50"/>
        <v>12.448849538666449</v>
      </c>
      <c r="AK55" s="9">
        <f t="shared" si="51"/>
        <v>604.96813489707324</v>
      </c>
      <c r="AL55" s="9">
        <f t="shared" si="52"/>
        <v>0.28171139687465047</v>
      </c>
      <c r="AM55" s="9">
        <f t="shared" si="53"/>
        <v>40.536679401158615</v>
      </c>
      <c r="AN55" s="9">
        <f t="shared" si="54"/>
        <v>14.832721082633277</v>
      </c>
      <c r="AO55" s="9">
        <f t="shared" si="55"/>
        <v>13.931674738757396</v>
      </c>
      <c r="AP55" s="9">
        <f t="shared" si="56"/>
        <v>15.911310863881125</v>
      </c>
      <c r="AQ55" s="9">
        <f t="shared" si="57"/>
        <v>0.10715098624514902</v>
      </c>
    </row>
    <row r="56" spans="15:43" x14ac:dyDescent="0.25">
      <c r="O56" s="8">
        <f t="shared" si="29"/>
        <v>305</v>
      </c>
      <c r="P56" s="9">
        <f t="shared" si="32"/>
        <v>1.5964202409974881E-2</v>
      </c>
      <c r="Q56" s="9">
        <f t="shared" si="33"/>
        <v>1.7413092715252512E-14</v>
      </c>
      <c r="R56" s="9">
        <f t="shared" si="34"/>
        <v>1.6988664994925459E-2</v>
      </c>
      <c r="S56" s="9">
        <f t="shared" si="35"/>
        <v>2.9969806423446146E-14</v>
      </c>
      <c r="T56" s="9">
        <f t="shared" si="36"/>
        <v>1.4683724097930556E-13</v>
      </c>
      <c r="U56" s="9">
        <f t="shared" si="37"/>
        <v>0.11727787626301195</v>
      </c>
      <c r="V56" s="9">
        <f t="shared" si="38"/>
        <v>4.919751059911575E-11</v>
      </c>
      <c r="W56" s="9">
        <f t="shared" si="39"/>
        <v>3.6494228216657953E-14</v>
      </c>
      <c r="X56" s="9">
        <f t="shared" si="40"/>
        <v>0.74520472604915755</v>
      </c>
      <c r="Y56" s="9">
        <f t="shared" si="41"/>
        <v>4.6706946322478127E-2</v>
      </c>
      <c r="Z56" s="9">
        <f t="shared" si="31"/>
        <v>0.90902169203699712</v>
      </c>
      <c r="AA56" s="9">
        <f t="shared" si="42"/>
        <v>1.1141031034628612</v>
      </c>
      <c r="AB56" s="9">
        <f t="shared" si="43"/>
        <v>1.9498388411546861E-2</v>
      </c>
      <c r="AC56" s="5"/>
      <c r="AD56" s="8">
        <f t="shared" si="44"/>
        <v>305</v>
      </c>
      <c r="AE56" s="9">
        <f t="shared" si="45"/>
        <v>4.1152885050953927</v>
      </c>
      <c r="AF56" s="9">
        <f t="shared" si="46"/>
        <v>0.10940968830103046</v>
      </c>
      <c r="AG56" s="9">
        <f t="shared" si="47"/>
        <v>5.3371465142355898</v>
      </c>
      <c r="AH56" s="9">
        <f t="shared" si="48"/>
        <v>0.18830584737881317</v>
      </c>
      <c r="AI56" s="9">
        <f t="shared" si="49"/>
        <v>0.9226055950679608</v>
      </c>
      <c r="AJ56" s="9">
        <f t="shared" si="50"/>
        <v>9.4094036621376027</v>
      </c>
      <c r="AK56" s="9">
        <f t="shared" si="51"/>
        <v>309.117075746176</v>
      </c>
      <c r="AL56" s="9">
        <f t="shared" si="52"/>
        <v>0.22929999852776389</v>
      </c>
      <c r="AM56" s="9">
        <f t="shared" si="53"/>
        <v>30.208125068082936</v>
      </c>
      <c r="AN56" s="9">
        <f t="shared" si="54"/>
        <v>11.841042562807463</v>
      </c>
      <c r="AO56" s="9">
        <f t="shared" si="55"/>
        <v>12.664194543934338</v>
      </c>
      <c r="AP56" s="9">
        <f t="shared" si="56"/>
        <v>14.254823651131259</v>
      </c>
      <c r="AQ56" s="9">
        <f t="shared" si="57"/>
        <v>9.1785642370034462E-2</v>
      </c>
    </row>
    <row r="57" spans="15:43" x14ac:dyDescent="0.25">
      <c r="O57" s="8">
        <f t="shared" si="29"/>
        <v>310</v>
      </c>
      <c r="P57" s="9">
        <f t="shared" si="32"/>
        <v>1.4344643134464506E-2</v>
      </c>
      <c r="Q57" s="9">
        <f t="shared" si="33"/>
        <v>1.4740813876168437E-14</v>
      </c>
      <c r="R57" s="9">
        <f t="shared" si="34"/>
        <v>1.5031363199141928E-2</v>
      </c>
      <c r="S57" s="9">
        <f t="shared" si="35"/>
        <v>2.4817560374008033E-14</v>
      </c>
      <c r="T57" s="9">
        <f t="shared" si="36"/>
        <v>1.1312834366320158E-13</v>
      </c>
      <c r="U57" s="9">
        <f t="shared" si="37"/>
        <v>9.0642471844238764E-2</v>
      </c>
      <c r="V57" s="9">
        <f t="shared" si="38"/>
        <v>2.6454064080473794E-11</v>
      </c>
      <c r="W57" s="9">
        <f t="shared" si="39"/>
        <v>2.9969806423446146E-14</v>
      </c>
      <c r="X57" s="9">
        <f t="shared" si="40"/>
        <v>0.56869670461640076</v>
      </c>
      <c r="Y57" s="9">
        <f t="shared" si="41"/>
        <v>3.7597133139924042E-2</v>
      </c>
      <c r="Z57" s="9">
        <f t="shared" si="31"/>
        <v>0.82767316170644978</v>
      </c>
      <c r="AA57" s="9">
        <f t="shared" si="42"/>
        <v>1</v>
      </c>
      <c r="AB57" s="9">
        <f t="shared" si="43"/>
        <v>1.6746730284894693E-2</v>
      </c>
      <c r="AC57" s="5"/>
      <c r="AD57" s="8">
        <f t="shared" si="44"/>
        <v>310</v>
      </c>
      <c r="AE57" s="9">
        <f t="shared" si="45"/>
        <v>3.6977948214983964</v>
      </c>
      <c r="AF57" s="9">
        <f t="shared" si="46"/>
        <v>9.2619265162610473E-2</v>
      </c>
      <c r="AG57" s="9">
        <f t="shared" si="47"/>
        <v>4.7222420199864246</v>
      </c>
      <c r="AH57" s="9">
        <f t="shared" si="48"/>
        <v>0.15593333070200957</v>
      </c>
      <c r="AI57" s="9">
        <f t="shared" si="49"/>
        <v>0.71080634673019094</v>
      </c>
      <c r="AJ57" s="9">
        <f t="shared" si="50"/>
        <v>7.2723998224836262</v>
      </c>
      <c r="AK57" s="9">
        <f t="shared" si="51"/>
        <v>166.21578674562016</v>
      </c>
      <c r="AL57" s="9">
        <f t="shared" si="52"/>
        <v>0.18830584737881317</v>
      </c>
      <c r="AM57" s="9">
        <f t="shared" si="53"/>
        <v>23.053075991530438</v>
      </c>
      <c r="AN57" s="9">
        <f t="shared" si="54"/>
        <v>9.5315427104924719</v>
      </c>
      <c r="AO57" s="9">
        <f t="shared" si="55"/>
        <v>11.530873278893212</v>
      </c>
      <c r="AP57" s="9">
        <f t="shared" si="56"/>
        <v>12.794887301565124</v>
      </c>
      <c r="AQ57" s="9">
        <f t="shared" si="57"/>
        <v>7.8832638080309256E-2</v>
      </c>
    </row>
    <row r="58" spans="15:43" x14ac:dyDescent="0.25">
      <c r="O58" s="8">
        <f t="shared" si="29"/>
        <v>315</v>
      </c>
      <c r="P58" s="9" t="str">
        <f t="shared" si="32"/>
        <v/>
      </c>
      <c r="Q58" s="9">
        <f t="shared" si="33"/>
        <v>1.2559916431806274E-14</v>
      </c>
      <c r="R58" s="9">
        <f t="shared" si="34"/>
        <v>1.3368161966139536E-2</v>
      </c>
      <c r="S58" s="9">
        <f t="shared" si="35"/>
        <v>2.0712149184921566E-14</v>
      </c>
      <c r="T58" s="9">
        <f t="shared" si="36"/>
        <v>8.8265089147389162E-14</v>
      </c>
      <c r="U58" s="9">
        <f t="shared" si="37"/>
        <v>7.1452531121919016E-2</v>
      </c>
      <c r="V58" s="9">
        <f t="shared" si="38"/>
        <v>1.4885629438865595E-11</v>
      </c>
      <c r="W58" s="9">
        <f t="shared" si="39"/>
        <v>2.4817560374008033E-14</v>
      </c>
      <c r="X58" s="9">
        <f t="shared" si="40"/>
        <v>0.44321143822926262</v>
      </c>
      <c r="Y58" s="9">
        <f t="shared" si="41"/>
        <v>3.0502579302009811E-2</v>
      </c>
      <c r="Z58" s="9">
        <f t="shared" si="31"/>
        <v>0.75480672452765896</v>
      </c>
      <c r="AA58" s="9">
        <f t="shared" si="42"/>
        <v>0.89923346996753151</v>
      </c>
      <c r="AB58" s="9">
        <f t="shared" si="43"/>
        <v>1.4420644308965305E-2</v>
      </c>
      <c r="AC58" s="5"/>
      <c r="AD58" s="8">
        <f t="shared" si="44"/>
        <v>315</v>
      </c>
      <c r="AE58" s="9" t="str">
        <f t="shared" si="45"/>
        <v/>
      </c>
      <c r="AF58" s="9">
        <f t="shared" si="46"/>
        <v>7.8916282383728623E-2</v>
      </c>
      <c r="AG58" s="9">
        <f t="shared" si="47"/>
        <v>4.199731942482245</v>
      </c>
      <c r="AH58" s="9">
        <f t="shared" si="48"/>
        <v>0.13013827143881082</v>
      </c>
      <c r="AI58" s="9">
        <f t="shared" si="49"/>
        <v>0.55458591126777179</v>
      </c>
      <c r="AJ58" s="9">
        <f t="shared" si="50"/>
        <v>5.732758210080493</v>
      </c>
      <c r="AK58" s="9">
        <f t="shared" si="51"/>
        <v>93.529168178400198</v>
      </c>
      <c r="AL58" s="9">
        <f t="shared" si="52"/>
        <v>0.15593333070200957</v>
      </c>
      <c r="AM58" s="9">
        <f t="shared" si="53"/>
        <v>17.966319978426036</v>
      </c>
      <c r="AN58" s="9">
        <f t="shared" si="54"/>
        <v>7.7329469860179234</v>
      </c>
      <c r="AO58" s="9">
        <f t="shared" si="55"/>
        <v>10.515721776746199</v>
      </c>
      <c r="AP58" s="9">
        <f t="shared" si="56"/>
        <v>11.505590906029914</v>
      </c>
      <c r="AQ58" s="9">
        <f t="shared" si="57"/>
        <v>6.7882948752027494E-2</v>
      </c>
    </row>
    <row r="59" spans="15:43" x14ac:dyDescent="0.25">
      <c r="O59" s="8">
        <f t="shared" si="29"/>
        <v>320</v>
      </c>
      <c r="P59" s="9" t="str">
        <f t="shared" si="32"/>
        <v/>
      </c>
      <c r="Q59" s="9">
        <f t="shared" si="33"/>
        <v>1.0767381274218793E-14</v>
      </c>
      <c r="R59" s="9">
        <f t="shared" si="34"/>
        <v>1.1946516689407913E-2</v>
      </c>
      <c r="S59" s="9">
        <f t="shared" si="35"/>
        <v>1.7413092715252512E-14</v>
      </c>
      <c r="T59" s="9">
        <f t="shared" si="36"/>
        <v>6.9678724005348845E-14</v>
      </c>
      <c r="U59" s="9">
        <f t="shared" si="37"/>
        <v>5.7322528803620681E-2</v>
      </c>
      <c r="V59" s="9">
        <f t="shared" si="38"/>
        <v>8.7232429092969119E-12</v>
      </c>
      <c r="W59" s="9" t="str">
        <f t="shared" si="39"/>
        <v/>
      </c>
      <c r="X59" s="9">
        <f t="shared" si="40"/>
        <v>0.35191858258651043</v>
      </c>
      <c r="Y59" s="9">
        <f t="shared" si="41"/>
        <v>2.4931322112851085E-2</v>
      </c>
      <c r="Z59" s="9">
        <f t="shared" si="31"/>
        <v>0.68942559666026182</v>
      </c>
      <c r="AA59" s="9">
        <f t="shared" si="42"/>
        <v>0.81007008994575647</v>
      </c>
      <c r="AB59" s="9">
        <f t="shared" si="43"/>
        <v>1.2448993124601987E-2</v>
      </c>
      <c r="AC59" s="5"/>
      <c r="AD59" s="8">
        <f t="shared" si="44"/>
        <v>320</v>
      </c>
      <c r="AE59" s="9" t="str">
        <f t="shared" si="45"/>
        <v/>
      </c>
      <c r="AF59" s="9">
        <f t="shared" si="46"/>
        <v>6.7653451818972116E-2</v>
      </c>
      <c r="AG59" s="9">
        <f t="shared" si="47"/>
        <v>3.7531089067431758</v>
      </c>
      <c r="AH59" s="9">
        <f t="shared" si="48"/>
        <v>0.10940968830103046</v>
      </c>
      <c r="AI59" s="9">
        <f t="shared" si="49"/>
        <v>0.43780433489342935</v>
      </c>
      <c r="AJ59" s="9">
        <f t="shared" si="50"/>
        <v>4.5990840696855955</v>
      </c>
      <c r="AK59" s="9">
        <f t="shared" si="51"/>
        <v>54.809751678652852</v>
      </c>
      <c r="AL59" s="9" t="str">
        <f t="shared" si="52"/>
        <v/>
      </c>
      <c r="AM59" s="9">
        <f t="shared" si="53"/>
        <v>14.265610757619534</v>
      </c>
      <c r="AN59" s="9">
        <f t="shared" si="54"/>
        <v>6.320534086024348</v>
      </c>
      <c r="AO59" s="9">
        <f t="shared" si="55"/>
        <v>9.6048531692445156</v>
      </c>
      <c r="AP59" s="9">
        <f t="shared" si="56"/>
        <v>10.364755507224679</v>
      </c>
      <c r="AQ59" s="9">
        <f t="shared" si="57"/>
        <v>5.8601706288970531E-2</v>
      </c>
    </row>
    <row r="60" spans="15:43" x14ac:dyDescent="0.25">
      <c r="O60" s="8">
        <f t="shared" si="29"/>
        <v>325</v>
      </c>
      <c r="P60" s="9" t="str">
        <f t="shared" si="32"/>
        <v/>
      </c>
      <c r="Q60" s="9">
        <f t="shared" si="33"/>
        <v>9.284145445194743E-15</v>
      </c>
      <c r="R60" s="9">
        <f t="shared" si="34"/>
        <v>1.0724581006646017E-2</v>
      </c>
      <c r="S60" s="9" t="str">
        <f t="shared" si="35"/>
        <v/>
      </c>
      <c r="T60" s="9">
        <f t="shared" si="36"/>
        <v>5.5609930789968998E-14</v>
      </c>
      <c r="U60" s="9">
        <f t="shared" si="37"/>
        <v>4.6713400178772901E-2</v>
      </c>
      <c r="V60" s="9">
        <f t="shared" si="38"/>
        <v>5.3017615478287029E-12</v>
      </c>
      <c r="W60" s="9" t="str">
        <f t="shared" si="39"/>
        <v/>
      </c>
      <c r="X60" s="9">
        <f t="shared" si="40"/>
        <v>0.2841175209381217</v>
      </c>
      <c r="Y60" s="9">
        <f t="shared" si="41"/>
        <v>2.052163606944292E-2</v>
      </c>
      <c r="Z60" s="9">
        <f t="shared" ref="Z60:Z77" si="58">IF($O60&gt;=$B$20,IF($O60&lt;$E$20,10^($K$20*(1/($O60+273.15)-1/($L$20+273.15))/(2.303*8.314)),""),"")</f>
        <v>0.63066231542692797</v>
      </c>
      <c r="AA60" s="9">
        <f t="shared" si="42"/>
        <v>0.73102276183473658</v>
      </c>
      <c r="AB60" s="9">
        <f t="shared" si="43"/>
        <v>1.0773362038785195E-2</v>
      </c>
      <c r="AC60" s="5"/>
      <c r="AD60" s="8">
        <f t="shared" si="44"/>
        <v>325</v>
      </c>
      <c r="AE60" s="9" t="str">
        <f t="shared" si="45"/>
        <v/>
      </c>
      <c r="AF60" s="9">
        <f t="shared" si="46"/>
        <v>5.8334006250965874E-2</v>
      </c>
      <c r="AG60" s="9">
        <f t="shared" si="47"/>
        <v>3.3692264903307754</v>
      </c>
      <c r="AH60" s="9" t="str">
        <f t="shared" si="48"/>
        <v/>
      </c>
      <c r="AI60" s="9">
        <f t="shared" si="49"/>
        <v>0.34940750007280685</v>
      </c>
      <c r="AJ60" s="9">
        <f t="shared" si="50"/>
        <v>3.7478956195225073</v>
      </c>
      <c r="AK60" s="9">
        <f t="shared" si="51"/>
        <v>33.311950259487006</v>
      </c>
      <c r="AL60" s="9" t="str">
        <f t="shared" si="52"/>
        <v/>
      </c>
      <c r="AM60" s="9">
        <f t="shared" si="53"/>
        <v>11.517180858520611</v>
      </c>
      <c r="AN60" s="9">
        <f t="shared" si="54"/>
        <v>5.2026001545678824</v>
      </c>
      <c r="AO60" s="9">
        <f t="shared" si="55"/>
        <v>8.7861822485195802</v>
      </c>
      <c r="AP60" s="9">
        <f t="shared" si="56"/>
        <v>9.3533538525543385</v>
      </c>
      <c r="AQ60" s="9">
        <f t="shared" si="57"/>
        <v>5.0713932574512496E-2</v>
      </c>
    </row>
    <row r="61" spans="15:43" x14ac:dyDescent="0.25">
      <c r="O61" s="8">
        <f t="shared" si="29"/>
        <v>330</v>
      </c>
      <c r="P61" s="9" t="str">
        <f t="shared" si="32"/>
        <v/>
      </c>
      <c r="Q61" s="9" t="str">
        <f t="shared" si="33"/>
        <v/>
      </c>
      <c r="R61" s="9">
        <f t="shared" si="34"/>
        <v>9.6687877125229398E-3</v>
      </c>
      <c r="S61" s="9" t="str">
        <f t="shared" si="35"/>
        <v/>
      </c>
      <c r="T61" s="9">
        <f t="shared" si="36"/>
        <v>4.4835761337923343E-14</v>
      </c>
      <c r="U61" s="9">
        <f t="shared" si="37"/>
        <v>3.8606850735614887E-2</v>
      </c>
      <c r="V61" s="9">
        <f t="shared" si="38"/>
        <v>3.3298712413153953E-12</v>
      </c>
      <c r="W61" s="9" t="str">
        <f t="shared" si="39"/>
        <v/>
      </c>
      <c r="X61" s="9">
        <f t="shared" si="40"/>
        <v>0.23282200058637847</v>
      </c>
      <c r="Y61" s="9">
        <f t="shared" si="41"/>
        <v>1.700510010921789E-2</v>
      </c>
      <c r="Z61" s="9">
        <f t="shared" si="58"/>
        <v>0.57776048089087118</v>
      </c>
      <c r="AA61" s="9">
        <f t="shared" si="42"/>
        <v>0.66081290546079463</v>
      </c>
      <c r="AB61" s="9">
        <f t="shared" si="43"/>
        <v>9.3456432788704639E-3</v>
      </c>
      <c r="AC61" s="5"/>
      <c r="AD61" s="8">
        <f t="shared" si="44"/>
        <v>330</v>
      </c>
      <c r="AE61" s="9" t="str">
        <f t="shared" si="45"/>
        <v/>
      </c>
      <c r="AF61" s="9" t="str">
        <f t="shared" si="46"/>
        <v/>
      </c>
      <c r="AG61" s="9">
        <f t="shared" si="47"/>
        <v>3.0375392446781326</v>
      </c>
      <c r="AH61" s="9" t="str">
        <f t="shared" si="48"/>
        <v/>
      </c>
      <c r="AI61" s="9">
        <f t="shared" si="49"/>
        <v>0.28171139687465047</v>
      </c>
      <c r="AJ61" s="9">
        <f t="shared" si="50"/>
        <v>3.0974933574054222</v>
      </c>
      <c r="AK61" s="9">
        <f t="shared" si="51"/>
        <v>20.922198058232741</v>
      </c>
      <c r="AL61" s="9" t="str">
        <f t="shared" si="52"/>
        <v/>
      </c>
      <c r="AM61" s="9">
        <f t="shared" si="53"/>
        <v>9.4378307953063878</v>
      </c>
      <c r="AN61" s="9">
        <f t="shared" si="54"/>
        <v>4.3110956727467649</v>
      </c>
      <c r="AO61" s="9">
        <f t="shared" si="55"/>
        <v>8.0491710966796752</v>
      </c>
      <c r="AP61" s="9">
        <f t="shared" si="56"/>
        <v>8.4550266527906768</v>
      </c>
      <c r="AQ61" s="9">
        <f t="shared" si="57"/>
        <v>4.3993167722740499E-2</v>
      </c>
    </row>
    <row r="62" spans="15:43" x14ac:dyDescent="0.25">
      <c r="O62" s="8">
        <f t="shared" si="29"/>
        <v>335</v>
      </c>
      <c r="P62" s="9" t="str">
        <f t="shared" si="32"/>
        <v/>
      </c>
      <c r="Q62" s="9" t="str">
        <f t="shared" si="33"/>
        <v/>
      </c>
      <c r="R62" s="9">
        <f t="shared" si="34"/>
        <v>8.752026619609431E-3</v>
      </c>
      <c r="S62" s="9" t="str">
        <f t="shared" si="35"/>
        <v/>
      </c>
      <c r="T62" s="9">
        <f t="shared" si="36"/>
        <v>3.6494228216657953E-14</v>
      </c>
      <c r="U62" s="9">
        <f t="shared" si="37"/>
        <v>3.2313617969111141E-2</v>
      </c>
      <c r="V62" s="9">
        <f t="shared" si="38"/>
        <v>2.154434690031884E-12</v>
      </c>
      <c r="W62" s="9" t="str">
        <f t="shared" si="39"/>
        <v/>
      </c>
      <c r="X62" s="9">
        <f t="shared" si="40"/>
        <v>0.19336029756923187</v>
      </c>
      <c r="Y62" s="9">
        <f t="shared" si="41"/>
        <v>1.4180781827416196E-2</v>
      </c>
      <c r="Z62" s="9">
        <f t="shared" si="58"/>
        <v>0.53005927294689059</v>
      </c>
      <c r="AA62" s="9">
        <f t="shared" si="42"/>
        <v>0.59833886141484161</v>
      </c>
      <c r="AB62" s="9">
        <f t="shared" si="43"/>
        <v>8.1261042472059297E-3</v>
      </c>
      <c r="AC62" s="5"/>
      <c r="AD62" s="8">
        <f t="shared" si="44"/>
        <v>335</v>
      </c>
      <c r="AE62" s="9" t="str">
        <f t="shared" si="45"/>
        <v/>
      </c>
      <c r="AF62" s="9" t="str">
        <f t="shared" si="46"/>
        <v/>
      </c>
      <c r="AG62" s="9">
        <f t="shared" si="47"/>
        <v>2.74953025321873</v>
      </c>
      <c r="AH62" s="9" t="str">
        <f t="shared" si="48"/>
        <v/>
      </c>
      <c r="AI62" s="9">
        <f t="shared" si="49"/>
        <v>0.22929999852776389</v>
      </c>
      <c r="AJ62" s="9">
        <f t="shared" si="50"/>
        <v>2.5925765791801281</v>
      </c>
      <c r="AK62" s="9">
        <f t="shared" si="51"/>
        <v>13.536712389686338</v>
      </c>
      <c r="AL62" s="9" t="str">
        <f t="shared" si="52"/>
        <v/>
      </c>
      <c r="AM62" s="9">
        <f t="shared" si="53"/>
        <v>7.8381843914765827</v>
      </c>
      <c r="AN62" s="9">
        <f t="shared" si="54"/>
        <v>3.5950806981254328</v>
      </c>
      <c r="AO62" s="9">
        <f t="shared" si="55"/>
        <v>7.3846133829583076</v>
      </c>
      <c r="AP62" s="9">
        <f t="shared" si="56"/>
        <v>7.6556782999496926</v>
      </c>
      <c r="AQ62" s="9">
        <f t="shared" si="57"/>
        <v>3.8252376686370999E-2</v>
      </c>
    </row>
    <row r="63" spans="15:43" x14ac:dyDescent="0.25">
      <c r="O63" s="8">
        <f t="shared" si="29"/>
        <v>340</v>
      </c>
      <c r="P63" s="9" t="str">
        <f t="shared" si="32"/>
        <v/>
      </c>
      <c r="Q63" s="9" t="str">
        <f t="shared" si="33"/>
        <v/>
      </c>
      <c r="R63" s="9">
        <f t="shared" si="34"/>
        <v>7.95226064628822E-3</v>
      </c>
      <c r="S63" s="9" t="str">
        <f t="shared" si="35"/>
        <v/>
      </c>
      <c r="T63" s="9">
        <f t="shared" si="36"/>
        <v>2.9969806423446146E-14</v>
      </c>
      <c r="U63" s="9">
        <f t="shared" si="37"/>
        <v>2.7357404731979822E-2</v>
      </c>
      <c r="V63" s="9">
        <f t="shared" si="38"/>
        <v>1.4319920076513516E-12</v>
      </c>
      <c r="W63" s="9" t="str">
        <f t="shared" si="39"/>
        <v/>
      </c>
      <c r="X63" s="9">
        <f t="shared" si="40"/>
        <v>0.16253989466394173</v>
      </c>
      <c r="Y63" s="9">
        <f t="shared" si="41"/>
        <v>1.1897011957521145E-2</v>
      </c>
      <c r="Z63" s="9">
        <f t="shared" si="58"/>
        <v>0.48698029340917903</v>
      </c>
      <c r="AA63" s="9">
        <f t="shared" si="42"/>
        <v>0.54264942031075802</v>
      </c>
      <c r="AB63" s="9">
        <f t="shared" si="43"/>
        <v>7.0818379680932363E-3</v>
      </c>
      <c r="AC63" s="5"/>
      <c r="AD63" s="8">
        <f t="shared" si="44"/>
        <v>340</v>
      </c>
      <c r="AE63" s="9" t="str">
        <f t="shared" si="45"/>
        <v/>
      </c>
      <c r="AF63" s="9" t="str">
        <f t="shared" si="46"/>
        <v/>
      </c>
      <c r="AG63" s="9">
        <f t="shared" si="47"/>
        <v>2.4982763625810289</v>
      </c>
      <c r="AH63" s="9" t="str">
        <f t="shared" si="48"/>
        <v/>
      </c>
      <c r="AI63" s="9">
        <f t="shared" si="49"/>
        <v>0.18830584737881317</v>
      </c>
      <c r="AJ63" s="9">
        <f t="shared" si="50"/>
        <v>2.1949311538894039</v>
      </c>
      <c r="AK63" s="9">
        <f t="shared" si="51"/>
        <v>8.9974711424735698</v>
      </c>
      <c r="AL63" s="9" t="str">
        <f t="shared" si="52"/>
        <v/>
      </c>
      <c r="AM63" s="9">
        <f t="shared" si="53"/>
        <v>6.5888275998902985</v>
      </c>
      <c r="AN63" s="9">
        <f t="shared" si="54"/>
        <v>3.0161043709988982</v>
      </c>
      <c r="AO63" s="9">
        <f t="shared" si="55"/>
        <v>6.7844510519613248</v>
      </c>
      <c r="AP63" s="9">
        <f t="shared" si="56"/>
        <v>6.9431381771357943</v>
      </c>
      <c r="AQ63" s="9">
        <f t="shared" si="57"/>
        <v>3.3336654975905787E-2</v>
      </c>
    </row>
    <row r="64" spans="15:43" x14ac:dyDescent="0.25">
      <c r="O64" s="8">
        <f t="shared" si="29"/>
        <v>345</v>
      </c>
      <c r="P64" s="9" t="str">
        <f t="shared" si="32"/>
        <v/>
      </c>
      <c r="Q64" s="9" t="str">
        <f t="shared" si="33"/>
        <v/>
      </c>
      <c r="R64" s="9">
        <f t="shared" si="34"/>
        <v>7.2514664436991927E-3</v>
      </c>
      <c r="S64" s="9" t="str">
        <f t="shared" si="35"/>
        <v/>
      </c>
      <c r="T64" s="9" t="str">
        <f t="shared" si="36"/>
        <v/>
      </c>
      <c r="U64" s="9">
        <f t="shared" si="37"/>
        <v>2.3402817222475086E-2</v>
      </c>
      <c r="V64" s="9">
        <f t="shared" si="38"/>
        <v>9.7542903375326529E-13</v>
      </c>
      <c r="W64" s="9" t="str">
        <f t="shared" si="39"/>
        <v/>
      </c>
      <c r="X64" s="9">
        <f t="shared" si="40"/>
        <v>0.13813562734369697</v>
      </c>
      <c r="Y64" s="9">
        <f t="shared" si="41"/>
        <v>1.0038394835715727E-2</v>
      </c>
      <c r="Z64" s="9">
        <f t="shared" si="58"/>
        <v>0.44801636014729618</v>
      </c>
      <c r="AA64" s="9">
        <f t="shared" si="42"/>
        <v>0.49292159443808065</v>
      </c>
      <c r="AB64" s="9">
        <f t="shared" si="43"/>
        <v>6.1855163085688314E-3</v>
      </c>
      <c r="AC64" s="5"/>
      <c r="AD64" s="8">
        <f t="shared" si="44"/>
        <v>345</v>
      </c>
      <c r="AE64" s="9" t="str">
        <f t="shared" si="45"/>
        <v/>
      </c>
      <c r="AF64" s="9" t="str">
        <f t="shared" si="46"/>
        <v/>
      </c>
      <c r="AG64" s="9">
        <f t="shared" si="47"/>
        <v>2.2781153707278285</v>
      </c>
      <c r="AH64" s="9" t="str">
        <f t="shared" si="48"/>
        <v/>
      </c>
      <c r="AI64" s="9" t="str">
        <f t="shared" si="49"/>
        <v/>
      </c>
      <c r="AJ64" s="9">
        <f t="shared" si="50"/>
        <v>1.8776478658570712</v>
      </c>
      <c r="AK64" s="9">
        <f t="shared" si="51"/>
        <v>6.1288013730748965</v>
      </c>
      <c r="AL64" s="9" t="str">
        <f t="shared" si="52"/>
        <v/>
      </c>
      <c r="AM64" s="9">
        <f t="shared" si="53"/>
        <v>5.5995596395093648</v>
      </c>
      <c r="AN64" s="9">
        <f t="shared" si="54"/>
        <v>2.5449118358391094</v>
      </c>
      <c r="AO64" s="9">
        <f t="shared" si="55"/>
        <v>6.2416182072141222</v>
      </c>
      <c r="AP64" s="9">
        <f t="shared" si="56"/>
        <v>6.3068762493430324</v>
      </c>
      <c r="AQ64" s="9">
        <f t="shared" si="57"/>
        <v>2.9117359639635677E-2</v>
      </c>
    </row>
    <row r="65" spans="15:43" x14ac:dyDescent="0.25">
      <c r="O65" s="8">
        <f t="shared" si="29"/>
        <v>350</v>
      </c>
      <c r="P65" s="9" t="str">
        <f t="shared" si="32"/>
        <v/>
      </c>
      <c r="Q65" s="9" t="str">
        <f t="shared" si="33"/>
        <v/>
      </c>
      <c r="R65" s="9">
        <f t="shared" si="34"/>
        <v>6.6348173765202354E-3</v>
      </c>
      <c r="S65" s="9" t="str">
        <f t="shared" si="35"/>
        <v/>
      </c>
      <c r="T65" s="9" t="str">
        <f t="shared" si="36"/>
        <v/>
      </c>
      <c r="U65" s="9">
        <f t="shared" si="37"/>
        <v>2.020957746201734E-2</v>
      </c>
      <c r="V65" s="9">
        <f t="shared" si="38"/>
        <v>6.7946616012253493E-13</v>
      </c>
      <c r="W65" s="9" t="str">
        <f t="shared" si="39"/>
        <v/>
      </c>
      <c r="X65" s="9">
        <f t="shared" si="40"/>
        <v>0.11856836629183433</v>
      </c>
      <c r="Y65" s="9">
        <f t="shared" si="41"/>
        <v>8.5164664526341458E-3</v>
      </c>
      <c r="Z65" s="9">
        <f t="shared" si="58"/>
        <v>0.41272194380042887</v>
      </c>
      <c r="AA65" s="9">
        <f t="shared" si="42"/>
        <v>0.4484419088586839</v>
      </c>
      <c r="AB65" s="9">
        <f t="shared" si="43"/>
        <v>5.4143838142551989E-3</v>
      </c>
      <c r="AC65" s="5"/>
      <c r="AD65" s="8">
        <f t="shared" si="44"/>
        <v>350</v>
      </c>
      <c r="AE65" s="9" t="str">
        <f t="shared" si="45"/>
        <v/>
      </c>
      <c r="AF65" s="9" t="str">
        <f t="shared" si="46"/>
        <v/>
      </c>
      <c r="AG65" s="9">
        <f t="shared" si="47"/>
        <v>2.0843893527985875</v>
      </c>
      <c r="AH65" s="9" t="str">
        <f t="shared" si="48"/>
        <v/>
      </c>
      <c r="AI65" s="9" t="str">
        <f t="shared" si="49"/>
        <v/>
      </c>
      <c r="AJ65" s="9">
        <f t="shared" si="50"/>
        <v>1.6214488038212691</v>
      </c>
      <c r="AK65" s="9">
        <f t="shared" si="51"/>
        <v>4.2692117940076431</v>
      </c>
      <c r="AL65" s="9" t="str">
        <f t="shared" si="52"/>
        <v/>
      </c>
      <c r="AM65" s="9">
        <f t="shared" si="53"/>
        <v>4.8063678514912302</v>
      </c>
      <c r="AN65" s="9">
        <f t="shared" si="54"/>
        <v>2.1590758910699934</v>
      </c>
      <c r="AO65" s="9">
        <f t="shared" si="55"/>
        <v>5.7499078785752848</v>
      </c>
      <c r="AP65" s="9">
        <f t="shared" si="56"/>
        <v>5.7377636851456</v>
      </c>
      <c r="AQ65" s="9">
        <f t="shared" si="57"/>
        <v>2.5487372901805139E-2</v>
      </c>
    </row>
    <row r="66" spans="15:43" x14ac:dyDescent="0.25">
      <c r="O66" s="8">
        <f t="shared" si="29"/>
        <v>355</v>
      </c>
      <c r="P66" s="9" t="str">
        <f t="shared" si="32"/>
        <v/>
      </c>
      <c r="Q66" s="9" t="str">
        <f t="shared" si="33"/>
        <v/>
      </c>
      <c r="R66" s="9" t="str">
        <f t="shared" si="34"/>
        <v/>
      </c>
      <c r="S66" s="9" t="str">
        <f t="shared" si="35"/>
        <v/>
      </c>
      <c r="T66" s="9" t="str">
        <f t="shared" si="36"/>
        <v/>
      </c>
      <c r="U66" s="9">
        <f t="shared" si="37"/>
        <v>1.7602807545312422E-2</v>
      </c>
      <c r="V66" s="9">
        <f t="shared" si="38"/>
        <v>4.8309407394115656E-13</v>
      </c>
      <c r="W66" s="9" t="str">
        <f t="shared" si="39"/>
        <v/>
      </c>
      <c r="X66" s="9">
        <f t="shared" si="40"/>
        <v>0.1026988007156622</v>
      </c>
      <c r="Y66" s="9">
        <f t="shared" si="41"/>
        <v>7.2629175017362114E-3</v>
      </c>
      <c r="Z66" s="9">
        <f t="shared" si="58"/>
        <v>0.38070498967681654</v>
      </c>
      <c r="AA66" s="9">
        <f t="shared" si="42"/>
        <v>0.40859061921364132</v>
      </c>
      <c r="AB66" s="9" t="str">
        <f t="shared" si="43"/>
        <v/>
      </c>
      <c r="AC66" s="5"/>
      <c r="AD66" s="8">
        <f t="shared" si="44"/>
        <v>355</v>
      </c>
      <c r="AE66" s="9" t="str">
        <f t="shared" si="45"/>
        <v/>
      </c>
      <c r="AF66" s="9" t="str">
        <f t="shared" si="46"/>
        <v/>
      </c>
      <c r="AG66" s="9" t="str">
        <f t="shared" si="47"/>
        <v/>
      </c>
      <c r="AH66" s="9" t="str">
        <f t="shared" si="48"/>
        <v/>
      </c>
      <c r="AI66" s="9" t="str">
        <f t="shared" si="49"/>
        <v/>
      </c>
      <c r="AJ66" s="9">
        <f t="shared" si="50"/>
        <v>1.4123032157345137</v>
      </c>
      <c r="AK66" s="9">
        <f t="shared" si="51"/>
        <v>3.0353695873726028</v>
      </c>
      <c r="AL66" s="9" t="str">
        <f t="shared" si="52"/>
        <v/>
      </c>
      <c r="AM66" s="9">
        <f t="shared" si="53"/>
        <v>4.1630683594942779</v>
      </c>
      <c r="AN66" s="9">
        <f t="shared" si="54"/>
        <v>1.8412789111590715</v>
      </c>
      <c r="AO66" s="9">
        <f t="shared" si="55"/>
        <v>5.3038580875994006</v>
      </c>
      <c r="AP66" s="9">
        <f t="shared" si="56"/>
        <v>5.2278709253152504</v>
      </c>
      <c r="AQ66" s="9" t="str">
        <f t="shared" si="57"/>
        <v/>
      </c>
    </row>
    <row r="67" spans="15:43" x14ac:dyDescent="0.25">
      <c r="O67" s="8">
        <f t="shared" si="29"/>
        <v>360</v>
      </c>
      <c r="P67" s="9" t="str">
        <f t="shared" si="32"/>
        <v/>
      </c>
      <c r="Q67" s="9" t="str">
        <f t="shared" si="33"/>
        <v/>
      </c>
      <c r="R67" s="9" t="str">
        <f t="shared" si="34"/>
        <v/>
      </c>
      <c r="S67" s="9" t="str">
        <f t="shared" si="35"/>
        <v/>
      </c>
      <c r="T67" s="9" t="str">
        <f t="shared" si="36"/>
        <v/>
      </c>
      <c r="U67" s="9">
        <f t="shared" si="37"/>
        <v>1.5453365278670606E-2</v>
      </c>
      <c r="V67" s="9">
        <f t="shared" si="38"/>
        <v>3.4998776584250607E-13</v>
      </c>
      <c r="W67" s="9" t="str">
        <f t="shared" si="39"/>
        <v/>
      </c>
      <c r="X67" s="9">
        <f t="shared" si="40"/>
        <v>8.9692378869293585E-2</v>
      </c>
      <c r="Y67" s="9">
        <f t="shared" si="41"/>
        <v>6.2246363858828825E-3</v>
      </c>
      <c r="Z67" s="9" t="str">
        <f t="shared" si="58"/>
        <v/>
      </c>
      <c r="AA67" s="9">
        <f t="shared" si="42"/>
        <v>0.3728283690546555</v>
      </c>
      <c r="AB67" s="9" t="str">
        <f t="shared" si="43"/>
        <v/>
      </c>
      <c r="AC67" s="5"/>
      <c r="AD67" s="8">
        <f t="shared" si="44"/>
        <v>360</v>
      </c>
      <c r="AE67" s="9" t="str">
        <f t="shared" si="45"/>
        <v/>
      </c>
      <c r="AF67" s="9" t="str">
        <f t="shared" si="46"/>
        <v/>
      </c>
      <c r="AG67" s="9" t="str">
        <f t="shared" si="47"/>
        <v/>
      </c>
      <c r="AH67" s="9" t="str">
        <f t="shared" si="48"/>
        <v/>
      </c>
      <c r="AI67" s="9" t="str">
        <f t="shared" si="49"/>
        <v/>
      </c>
      <c r="AJ67" s="9">
        <f t="shared" si="50"/>
        <v>1.2398498035501426</v>
      </c>
      <c r="AK67" s="9">
        <f t="shared" si="51"/>
        <v>2.1990379880342434</v>
      </c>
      <c r="AL67" s="9" t="str">
        <f t="shared" si="52"/>
        <v/>
      </c>
      <c r="AM67" s="9">
        <f t="shared" si="53"/>
        <v>3.6358312069518082</v>
      </c>
      <c r="AN67" s="9">
        <f t="shared" si="54"/>
        <v>1.5780561605194789</v>
      </c>
      <c r="AO67" s="9" t="str">
        <f t="shared" si="55"/>
        <v/>
      </c>
      <c r="AP67" s="9">
        <f t="shared" si="56"/>
        <v>4.7702969648806475</v>
      </c>
      <c r="AQ67" s="9" t="str">
        <f t="shared" si="57"/>
        <v/>
      </c>
    </row>
    <row r="68" spans="15:43" x14ac:dyDescent="0.25">
      <c r="O68" s="8">
        <f t="shared" si="29"/>
        <v>365</v>
      </c>
      <c r="P68" s="9" t="str">
        <f t="shared" si="32"/>
        <v/>
      </c>
      <c r="Q68" s="9" t="str">
        <f t="shared" si="33"/>
        <v/>
      </c>
      <c r="R68" s="9" t="str">
        <f t="shared" si="34"/>
        <v/>
      </c>
      <c r="S68" s="9" t="str">
        <f t="shared" si="35"/>
        <v/>
      </c>
      <c r="T68" s="9" t="str">
        <f t="shared" si="36"/>
        <v/>
      </c>
      <c r="U68" s="9">
        <f t="shared" si="37"/>
        <v>1.3664595732210712E-2</v>
      </c>
      <c r="V68" s="9">
        <f t="shared" si="38"/>
        <v>2.5797377727935395E-13</v>
      </c>
      <c r="W68" s="9" t="str">
        <f t="shared" si="39"/>
        <v/>
      </c>
      <c r="X68" s="9">
        <f t="shared" si="40"/>
        <v>7.8929184458456425E-2</v>
      </c>
      <c r="Y68" s="9">
        <f t="shared" si="41"/>
        <v>5.3600546718087722E-3</v>
      </c>
      <c r="Z68" s="9" t="str">
        <f t="shared" si="58"/>
        <v/>
      </c>
      <c r="AA68" s="9">
        <f t="shared" si="42"/>
        <v>0.34068488528895663</v>
      </c>
      <c r="AB68" s="9" t="str">
        <f t="shared" si="43"/>
        <v/>
      </c>
      <c r="AC68" s="5"/>
      <c r="AD68" s="8">
        <f t="shared" si="44"/>
        <v>365</v>
      </c>
      <c r="AE68" s="9" t="str">
        <f t="shared" si="45"/>
        <v/>
      </c>
      <c r="AF68" s="9" t="str">
        <f t="shared" si="46"/>
        <v/>
      </c>
      <c r="AG68" s="9" t="str">
        <f t="shared" si="47"/>
        <v/>
      </c>
      <c r="AH68" s="9" t="str">
        <f t="shared" si="48"/>
        <v/>
      </c>
      <c r="AI68" s="9" t="str">
        <f t="shared" si="49"/>
        <v/>
      </c>
      <c r="AJ68" s="9">
        <f t="shared" si="50"/>
        <v>1.0963337777019806</v>
      </c>
      <c r="AK68" s="9">
        <f t="shared" si="51"/>
        <v>1.6208970470392556</v>
      </c>
      <c r="AL68" s="9" t="str">
        <f t="shared" si="52"/>
        <v/>
      </c>
      <c r="AM68" s="9">
        <f t="shared" si="53"/>
        <v>3.1995270457873595</v>
      </c>
      <c r="AN68" s="9">
        <f t="shared" si="54"/>
        <v>1.3588693011454236</v>
      </c>
      <c r="AO68" s="9" t="str">
        <f t="shared" si="55"/>
        <v/>
      </c>
      <c r="AP68" s="9">
        <f t="shared" si="56"/>
        <v>4.3590247126188428</v>
      </c>
      <c r="AQ68" s="9" t="str">
        <f t="shared" si="57"/>
        <v/>
      </c>
    </row>
    <row r="69" spans="15:43" x14ac:dyDescent="0.25">
      <c r="O69" s="8">
        <f t="shared" si="29"/>
        <v>370</v>
      </c>
      <c r="P69" s="9" t="str">
        <f t="shared" ref="P69:P77" si="59">IF(O69&gt;=$B$4,IF(O69&lt;$D$4,10^(-$J$4*($O69-$L$4)/($K$4-$L$4+$O69)),""),"")</f>
        <v/>
      </c>
      <c r="Q69" s="9" t="str">
        <f t="shared" ref="Q69:Q77" si="60">IF($O69&gt;=$B$5,IF($O69&lt;$D$5,10^(-$J$5*($O69-$L$5)/($K$5-$L$5+$O69)),""),"")</f>
        <v/>
      </c>
      <c r="R69" s="9" t="str">
        <f t="shared" ref="R69:R77" si="61">IF($O69&gt;=$B$6,IF($O69&lt;$D$6,10^(-$J$6*($O69-$L$6)/($K$6-$L$6+$O69)),""),"")</f>
        <v/>
      </c>
      <c r="S69" s="9" t="str">
        <f t="shared" ref="S69:S77" si="62">IF($O69&gt;=$B$7,IF($O69&lt;$D$7,10^(-$J$7*($O69-$L$7)/($K$7-$L$7+$O69)),""),"")</f>
        <v/>
      </c>
      <c r="T69" s="9" t="str">
        <f t="shared" ref="T69:T77" si="63">IF($O69&gt;=$B$8,IF($O69&lt;$D$8,10^(-$J$8*($O69-$L$8)/($K$8-$L$8+$O69)),""),"")</f>
        <v/>
      </c>
      <c r="U69" s="9">
        <f t="shared" ref="U69:U77" si="64">IF($O69&gt;=$B$9,IF($O69&lt;$D$9,10^(-$J$9*($O69-$L$9)/($K$9-$L$9+$O69)),""),"")</f>
        <v>1.2163256122092677E-2</v>
      </c>
      <c r="V69" s="9">
        <f t="shared" ref="V69:V77" si="65">IF($O69&gt;=$B$10,IF($O69&lt;$D$10,10^(-$J$10*($O69-$L$10)/($K$10-$L$10+$O69)),""),"")</f>
        <v>1.9320240404273637E-13</v>
      </c>
      <c r="W69" s="9" t="str">
        <f t="shared" ref="W69:W77" si="66">IF($O69&gt;=$B$11,IF($O69&lt;$D$11,10^(-$J$11*($O69-$L$11)/($K$11-$L$11+$O69)),""),"")</f>
        <v/>
      </c>
      <c r="X69" s="9">
        <f t="shared" ref="X69:X77" si="67">IF($O69&gt;=$B$12,IF($O69&lt;$D$12,10^(-$J$12*($O69-$L$12)/($K$12-$L$12+$O69)),""),"")</f>
        <v>6.9942752139016781E-2</v>
      </c>
      <c r="Y69" s="9">
        <f t="shared" ref="Y69:Y77" si="68">IF($O69&gt;=$B$13,IF($O69&lt;$D$13,10^(-$J$13*($O69-$L$13)/($K$13-$L$13+$O69)),""),"")</f>
        <v>4.6364323211812363E-3</v>
      </c>
      <c r="Z69" s="9" t="str">
        <f t="shared" si="58"/>
        <v/>
      </c>
      <c r="AA69" s="9">
        <f t="shared" ref="AA69:AA77" si="69">IF($O69&gt;=$B$19,IF($O69&lt;$E$19,10^($K$19*(1/($O69+273.15)-1/($L$19+273.15))/(2.303*8.3144598)),""),"")</f>
        <v>0.3117493802085029</v>
      </c>
      <c r="AB69" s="9" t="str">
        <f t="shared" ref="AB69:AB77" si="70">IF($O69&gt;=$B$18,IF($O69&lt;$E$18,10^($K$18*(1/($O69+273.15)-1/($L$18+273.15))/(2.303*8.3144598)),""),"")</f>
        <v/>
      </c>
      <c r="AC69" s="5"/>
      <c r="AD69" s="8">
        <f t="shared" ref="AD69:AD77" si="71">O69</f>
        <v>370</v>
      </c>
      <c r="AE69" s="9" t="str">
        <f t="shared" ref="AE69:AE77" si="72">IF(ISNUMBER(P69)=TRUE,2000*PI()*P69/$M$4,"")</f>
        <v/>
      </c>
      <c r="AF69" s="9" t="str">
        <f t="shared" ref="AF69:AF77" si="73">IF(ISNUMBER(Q69)=TRUE,2000*PI()*Q69/$M$5,"")</f>
        <v/>
      </c>
      <c r="AG69" s="9" t="str">
        <f t="shared" ref="AG69:AG77" si="74">IF(ISNUMBER(R69)=TRUE,2000*PI()*R69/$M$6,"")</f>
        <v/>
      </c>
      <c r="AH69" s="9" t="str">
        <f t="shared" ref="AH69:AH77" si="75">IF(ISNUMBER(S69)=TRUE,2000*PI()*S69/$M$5,"")</f>
        <v/>
      </c>
      <c r="AI69" s="9" t="str">
        <f t="shared" ref="AI69:AI77" si="76">IF(ISNUMBER(T69)=TRUE,2000*PI()*T69/$M$5,"")</f>
        <v/>
      </c>
      <c r="AJ69" s="9">
        <f t="shared" ref="AJ69:AJ77" si="77">IF(ISNUMBER(U69)=TRUE,2000*PI()*U69/$M$9,"")</f>
        <v>0.97587874495671034</v>
      </c>
      <c r="AK69" s="9">
        <f t="shared" ref="AK69:AK77" si="78">IF(ISNUMBER(V69)=TRUE,2000*PI()*V69/$M$5,"")</f>
        <v>1.2139265063930949</v>
      </c>
      <c r="AL69" s="9" t="str">
        <f t="shared" ref="AL69:AL77" si="79">IF(ISNUMBER(W69)=TRUE,2000*PI()*W69/$M$5,"")</f>
        <v/>
      </c>
      <c r="AM69" s="9">
        <f t="shared" ref="AM69:AM75" si="80">IF(ISNUMBER(X69)=TRUE,2000*PI()*X69/$M$12,"")</f>
        <v>2.8352469198940242</v>
      </c>
      <c r="AN69" s="9">
        <f t="shared" ref="AN69:AN77" si="81">IF(ISNUMBER(Y69)=TRUE,2000*PI()*Y69/$M$13,"")</f>
        <v>1.1754181503461301</v>
      </c>
      <c r="AO69" s="9" t="str">
        <f t="shared" ref="AO69:AO77" si="82">IF(ISNUMBER(Z69)=TRUE,2000*PI()*Z69/$M$20,"")</f>
        <v/>
      </c>
      <c r="AP69" s="9">
        <f t="shared" ref="AP69:AP77" si="83">IF(ISNUMBER(AA69)=TRUE,2000*PI()*AA69/$M$19,"")</f>
        <v>3.9887981861005719</v>
      </c>
      <c r="AQ69" s="9" t="str">
        <f t="shared" ref="AQ69:AQ77" si="84">IF(ISNUMBER(AB69)=TRUE,2000*PI()*AB69/$M$18,"")</f>
        <v/>
      </c>
    </row>
    <row r="70" spans="15:43" x14ac:dyDescent="0.25">
      <c r="O70" s="8">
        <f t="shared" si="29"/>
        <v>375</v>
      </c>
      <c r="P70" s="9" t="str">
        <f t="shared" si="59"/>
        <v/>
      </c>
      <c r="Q70" s="9" t="str">
        <f t="shared" si="60"/>
        <v/>
      </c>
      <c r="R70" s="9" t="str">
        <f t="shared" si="61"/>
        <v/>
      </c>
      <c r="S70" s="9" t="str">
        <f t="shared" si="62"/>
        <v/>
      </c>
      <c r="T70" s="9" t="str">
        <f t="shared" si="63"/>
        <v/>
      </c>
      <c r="U70" s="9">
        <f t="shared" si="64"/>
        <v>1.0893203130747793E-2</v>
      </c>
      <c r="V70" s="9">
        <f t="shared" si="65"/>
        <v>1.4683724097930556E-13</v>
      </c>
      <c r="W70" s="9" t="str">
        <f t="shared" si="66"/>
        <v/>
      </c>
      <c r="X70" s="9">
        <f t="shared" si="67"/>
        <v>6.2377861207593158E-2</v>
      </c>
      <c r="Y70" s="9" t="str">
        <f t="shared" si="68"/>
        <v/>
      </c>
      <c r="Z70" s="9" t="str">
        <f t="shared" si="58"/>
        <v/>
      </c>
      <c r="AA70" s="9">
        <f t="shared" si="69"/>
        <v>0.28566238564948099</v>
      </c>
      <c r="AB70" s="9" t="str">
        <f t="shared" si="70"/>
        <v/>
      </c>
      <c r="AC70" s="5"/>
      <c r="AD70" s="8">
        <f t="shared" si="71"/>
        <v>375</v>
      </c>
      <c r="AE70" s="9" t="str">
        <f t="shared" si="72"/>
        <v/>
      </c>
      <c r="AF70" s="9" t="str">
        <f t="shared" si="73"/>
        <v/>
      </c>
      <c r="AG70" s="9" t="str">
        <f t="shared" si="74"/>
        <v/>
      </c>
      <c r="AH70" s="9" t="str">
        <f t="shared" si="75"/>
        <v/>
      </c>
      <c r="AI70" s="9" t="str">
        <f t="shared" si="76"/>
        <v/>
      </c>
      <c r="AJ70" s="9">
        <f t="shared" si="77"/>
        <v>0.87398023136946867</v>
      </c>
      <c r="AK70" s="9">
        <f t="shared" si="78"/>
        <v>0.9226055950679608</v>
      </c>
      <c r="AL70" s="9" t="str">
        <f t="shared" si="79"/>
        <v/>
      </c>
      <c r="AM70" s="9">
        <f t="shared" si="80"/>
        <v>2.5285913615021727</v>
      </c>
      <c r="AN70" s="9" t="str">
        <f t="shared" si="81"/>
        <v/>
      </c>
      <c r="AO70" s="9" t="str">
        <f t="shared" si="82"/>
        <v/>
      </c>
      <c r="AP70" s="9">
        <f t="shared" si="83"/>
        <v>3.6550180306813438</v>
      </c>
      <c r="AQ70" s="9" t="str">
        <f t="shared" si="84"/>
        <v/>
      </c>
    </row>
    <row r="71" spans="15:43" x14ac:dyDescent="0.25">
      <c r="O71" s="8">
        <f t="shared" ref="O71:O77" si="85">O70+5</f>
        <v>380</v>
      </c>
      <c r="P71" s="9" t="str">
        <f t="shared" si="59"/>
        <v/>
      </c>
      <c r="Q71" s="9" t="str">
        <f t="shared" si="60"/>
        <v/>
      </c>
      <c r="R71" s="9" t="str">
        <f t="shared" si="61"/>
        <v/>
      </c>
      <c r="S71" s="9" t="str">
        <f t="shared" si="62"/>
        <v/>
      </c>
      <c r="T71" s="9" t="str">
        <f t="shared" si="63"/>
        <v/>
      </c>
      <c r="U71" s="9">
        <f t="shared" si="64"/>
        <v>9.8109386495101904E-3</v>
      </c>
      <c r="V71" s="9">
        <f t="shared" si="65"/>
        <v>1.1312834366320158E-13</v>
      </c>
      <c r="W71" s="9" t="str">
        <f t="shared" si="66"/>
        <v/>
      </c>
      <c r="X71" s="9">
        <f t="shared" si="67"/>
        <v>5.5960986294139606E-2</v>
      </c>
      <c r="Y71" s="9" t="str">
        <f t="shared" si="68"/>
        <v/>
      </c>
      <c r="Z71" s="9" t="str">
        <f t="shared" si="58"/>
        <v/>
      </c>
      <c r="AA71" s="9">
        <f t="shared" si="69"/>
        <v>0.26210879155670347</v>
      </c>
      <c r="AB71" s="9" t="str">
        <f t="shared" si="70"/>
        <v/>
      </c>
      <c r="AC71" s="5"/>
      <c r="AD71" s="8">
        <f t="shared" si="71"/>
        <v>380</v>
      </c>
      <c r="AE71" s="9" t="str">
        <f t="shared" si="72"/>
        <v/>
      </c>
      <c r="AF71" s="9" t="str">
        <f t="shared" si="73"/>
        <v/>
      </c>
      <c r="AG71" s="9" t="str">
        <f t="shared" si="74"/>
        <v/>
      </c>
      <c r="AH71" s="9" t="str">
        <f t="shared" si="75"/>
        <v/>
      </c>
      <c r="AI71" s="9" t="str">
        <f t="shared" si="76"/>
        <v/>
      </c>
      <c r="AJ71" s="9">
        <f t="shared" si="77"/>
        <v>0.78714830963240778</v>
      </c>
      <c r="AK71" s="9">
        <f t="shared" si="78"/>
        <v>0.71080634673019094</v>
      </c>
      <c r="AL71" s="9" t="str">
        <f t="shared" si="79"/>
        <v/>
      </c>
      <c r="AM71" s="9">
        <f t="shared" si="80"/>
        <v>2.2684725603781688</v>
      </c>
      <c r="AN71" s="9" t="str">
        <f t="shared" si="81"/>
        <v/>
      </c>
      <c r="AO71" s="9" t="str">
        <f t="shared" si="82"/>
        <v/>
      </c>
      <c r="AP71" s="9">
        <f t="shared" si="83"/>
        <v>3.3536524487174457</v>
      </c>
      <c r="AQ71" s="9" t="str">
        <f t="shared" si="84"/>
        <v/>
      </c>
    </row>
    <row r="72" spans="15:43" x14ac:dyDescent="0.25">
      <c r="O72" s="8">
        <f t="shared" si="85"/>
        <v>385</v>
      </c>
      <c r="P72" s="9" t="str">
        <f t="shared" si="59"/>
        <v/>
      </c>
      <c r="Q72" s="9" t="str">
        <f t="shared" si="60"/>
        <v/>
      </c>
      <c r="R72" s="9" t="str">
        <f t="shared" si="61"/>
        <v/>
      </c>
      <c r="S72" s="9" t="str">
        <f t="shared" si="62"/>
        <v/>
      </c>
      <c r="T72" s="9" t="str">
        <f t="shared" si="63"/>
        <v/>
      </c>
      <c r="U72" s="9">
        <f t="shared" si="64"/>
        <v>8.8824247774603772E-3</v>
      </c>
      <c r="V72" s="9">
        <f t="shared" si="65"/>
        <v>8.8265089147389162E-14</v>
      </c>
      <c r="W72" s="9" t="str">
        <f t="shared" si="66"/>
        <v/>
      </c>
      <c r="X72" s="9">
        <f t="shared" si="67"/>
        <v>5.0479322357265911E-2</v>
      </c>
      <c r="Y72" s="9" t="str">
        <f t="shared" si="68"/>
        <v/>
      </c>
      <c r="Z72" s="9" t="str">
        <f t="shared" si="58"/>
        <v/>
      </c>
      <c r="AA72" s="9">
        <f t="shared" si="69"/>
        <v>0.240811899576127</v>
      </c>
      <c r="AB72" s="9" t="str">
        <f t="shared" si="70"/>
        <v/>
      </c>
      <c r="AC72" s="5"/>
      <c r="AD72" s="8">
        <f t="shared" si="71"/>
        <v>385</v>
      </c>
      <c r="AE72" s="9" t="str">
        <f t="shared" si="72"/>
        <v/>
      </c>
      <c r="AF72" s="9" t="str">
        <f t="shared" si="73"/>
        <v/>
      </c>
      <c r="AG72" s="9" t="str">
        <f t="shared" si="74"/>
        <v/>
      </c>
      <c r="AH72" s="9" t="str">
        <f t="shared" si="75"/>
        <v/>
      </c>
      <c r="AI72" s="9" t="str">
        <f t="shared" si="76"/>
        <v/>
      </c>
      <c r="AJ72" s="9">
        <f t="shared" si="77"/>
        <v>0.71265206100988265</v>
      </c>
      <c r="AK72" s="9">
        <f t="shared" si="78"/>
        <v>0.55458591126777179</v>
      </c>
      <c r="AL72" s="9" t="str">
        <f t="shared" si="79"/>
        <v/>
      </c>
      <c r="AM72" s="9">
        <f t="shared" si="80"/>
        <v>2.0462641067842267</v>
      </c>
      <c r="AN72" s="9" t="str">
        <f t="shared" si="81"/>
        <v/>
      </c>
      <c r="AO72" s="9" t="str">
        <f t="shared" si="82"/>
        <v/>
      </c>
      <c r="AP72" s="9">
        <f t="shared" si="83"/>
        <v>3.0811611159523635</v>
      </c>
      <c r="AQ72" s="9" t="str">
        <f t="shared" si="84"/>
        <v/>
      </c>
    </row>
    <row r="73" spans="15:43" x14ac:dyDescent="0.25">
      <c r="O73" s="8">
        <f t="shared" si="85"/>
        <v>390</v>
      </c>
      <c r="P73" s="9" t="str">
        <f t="shared" si="59"/>
        <v/>
      </c>
      <c r="Q73" s="9" t="str">
        <f t="shared" si="60"/>
        <v/>
      </c>
      <c r="R73" s="9" t="str">
        <f t="shared" si="61"/>
        <v/>
      </c>
      <c r="S73" s="9" t="str">
        <f t="shared" si="62"/>
        <v/>
      </c>
      <c r="T73" s="9" t="str">
        <f t="shared" si="63"/>
        <v/>
      </c>
      <c r="U73" s="9">
        <f t="shared" si="64"/>
        <v>8.0807779754381234E-3</v>
      </c>
      <c r="V73" s="9">
        <f t="shared" si="65"/>
        <v>6.9678724005348845E-14</v>
      </c>
      <c r="W73" s="9" t="str">
        <f t="shared" si="66"/>
        <v/>
      </c>
      <c r="X73" s="9">
        <f t="shared" si="67"/>
        <v>4.5765703476357056E-2</v>
      </c>
      <c r="Y73" s="9" t="str">
        <f t="shared" si="68"/>
        <v/>
      </c>
      <c r="Z73" s="9" t="str">
        <f t="shared" si="58"/>
        <v/>
      </c>
      <c r="AA73" s="9">
        <f t="shared" si="69"/>
        <v>0.22152833384344106</v>
      </c>
      <c r="AB73" s="9" t="str">
        <f t="shared" si="70"/>
        <v/>
      </c>
      <c r="AC73" s="5"/>
      <c r="AD73" s="8">
        <f t="shared" si="71"/>
        <v>390</v>
      </c>
      <c r="AE73" s="9" t="str">
        <f t="shared" si="72"/>
        <v/>
      </c>
      <c r="AF73" s="9" t="str">
        <f t="shared" si="73"/>
        <v/>
      </c>
      <c r="AG73" s="9" t="str">
        <f t="shared" si="74"/>
        <v/>
      </c>
      <c r="AH73" s="9" t="str">
        <f t="shared" si="75"/>
        <v/>
      </c>
      <c r="AI73" s="9" t="str">
        <f t="shared" si="76"/>
        <v/>
      </c>
      <c r="AJ73" s="9">
        <f t="shared" si="77"/>
        <v>0.64833457338951661</v>
      </c>
      <c r="AK73" s="9">
        <f t="shared" si="78"/>
        <v>0.43780433489342935</v>
      </c>
      <c r="AL73" s="9" t="str">
        <f t="shared" si="79"/>
        <v/>
      </c>
      <c r="AM73" s="9">
        <f t="shared" si="80"/>
        <v>1.8551896493895763</v>
      </c>
      <c r="AN73" s="9" t="str">
        <f t="shared" si="81"/>
        <v/>
      </c>
      <c r="AO73" s="9" t="str">
        <f t="shared" si="82"/>
        <v/>
      </c>
      <c r="AP73" s="9">
        <f t="shared" si="83"/>
        <v>2.8344300656303236</v>
      </c>
      <c r="AQ73" s="9" t="str">
        <f t="shared" si="84"/>
        <v/>
      </c>
    </row>
    <row r="74" spans="15:43" x14ac:dyDescent="0.25">
      <c r="O74" s="8">
        <f t="shared" si="85"/>
        <v>395</v>
      </c>
      <c r="P74" s="9" t="str">
        <f t="shared" si="59"/>
        <v/>
      </c>
      <c r="Q74" s="9" t="str">
        <f t="shared" si="60"/>
        <v/>
      </c>
      <c r="R74" s="9" t="str">
        <f t="shared" si="61"/>
        <v/>
      </c>
      <c r="S74" s="9" t="str">
        <f t="shared" si="62"/>
        <v/>
      </c>
      <c r="T74" s="9" t="str">
        <f t="shared" si="63"/>
        <v/>
      </c>
      <c r="U74" s="9">
        <f t="shared" si="64"/>
        <v>7.3845802314642982E-3</v>
      </c>
      <c r="V74" s="9">
        <f t="shared" si="65"/>
        <v>5.5609930789968998E-14</v>
      </c>
      <c r="W74" s="9" t="str">
        <f t="shared" si="66"/>
        <v/>
      </c>
      <c r="X74" s="9">
        <f t="shared" si="67"/>
        <v>4.1687628415453939E-2</v>
      </c>
      <c r="Y74" s="9" t="str">
        <f t="shared" si="68"/>
        <v/>
      </c>
      <c r="Z74" s="9" t="str">
        <f t="shared" si="58"/>
        <v/>
      </c>
      <c r="AA74" s="9">
        <f t="shared" si="69"/>
        <v>0.20404367714385702</v>
      </c>
      <c r="AB74" s="9" t="str">
        <f t="shared" si="70"/>
        <v/>
      </c>
      <c r="AC74" s="5"/>
      <c r="AD74" s="8">
        <f t="shared" si="71"/>
        <v>395</v>
      </c>
      <c r="AE74" s="9" t="str">
        <f t="shared" si="72"/>
        <v/>
      </c>
      <c r="AF74" s="9" t="str">
        <f t="shared" si="73"/>
        <v/>
      </c>
      <c r="AG74" s="9" t="str">
        <f t="shared" si="74"/>
        <v/>
      </c>
      <c r="AH74" s="9" t="str">
        <f t="shared" si="75"/>
        <v/>
      </c>
      <c r="AI74" s="9" t="str">
        <f t="shared" si="76"/>
        <v/>
      </c>
      <c r="AJ74" s="9">
        <f t="shared" si="77"/>
        <v>0.59247744320898577</v>
      </c>
      <c r="AK74" s="9">
        <f t="shared" si="78"/>
        <v>0.34940750007280685</v>
      </c>
      <c r="AL74" s="9" t="str">
        <f t="shared" si="79"/>
        <v/>
      </c>
      <c r="AM74" s="9">
        <f t="shared" si="80"/>
        <v>1.6898780280718866</v>
      </c>
      <c r="AN74" s="9" t="str">
        <f t="shared" si="81"/>
        <v/>
      </c>
      <c r="AO74" s="9" t="str">
        <f t="shared" si="82"/>
        <v/>
      </c>
      <c r="AP74" s="9">
        <f t="shared" si="83"/>
        <v>2.6107158536525903</v>
      </c>
      <c r="AQ74" s="9" t="str">
        <f t="shared" si="84"/>
        <v/>
      </c>
    </row>
    <row r="75" spans="15:43" x14ac:dyDescent="0.25">
      <c r="O75" s="8">
        <f t="shared" si="85"/>
        <v>400</v>
      </c>
      <c r="P75" s="9" t="str">
        <f t="shared" si="59"/>
        <v/>
      </c>
      <c r="Q75" s="9" t="str">
        <f t="shared" si="60"/>
        <v/>
      </c>
      <c r="R75" s="9" t="str">
        <f t="shared" si="61"/>
        <v/>
      </c>
      <c r="S75" s="9" t="str">
        <f t="shared" si="62"/>
        <v/>
      </c>
      <c r="T75" s="9" t="str">
        <f t="shared" si="63"/>
        <v/>
      </c>
      <c r="U75" s="9">
        <f t="shared" si="64"/>
        <v>6.7766286246044114E-3</v>
      </c>
      <c r="V75" s="9">
        <f t="shared" si="65"/>
        <v>4.4835761337923343E-14</v>
      </c>
      <c r="W75" s="9" t="str">
        <f t="shared" si="66"/>
        <v/>
      </c>
      <c r="X75" s="9">
        <f t="shared" si="67"/>
        <v>3.8139184428987144E-2</v>
      </c>
      <c r="Y75" s="9" t="str">
        <f t="shared" si="68"/>
        <v/>
      </c>
      <c r="Z75" s="9" t="str">
        <f t="shared" si="58"/>
        <v/>
      </c>
      <c r="AA75" s="9" t="str">
        <f t="shared" si="69"/>
        <v/>
      </c>
      <c r="AB75" s="9" t="str">
        <f t="shared" si="70"/>
        <v/>
      </c>
      <c r="AC75" s="5"/>
      <c r="AD75" s="8">
        <f t="shared" si="71"/>
        <v>400</v>
      </c>
      <c r="AE75" s="9" t="str">
        <f t="shared" si="72"/>
        <v/>
      </c>
      <c r="AF75" s="9" t="str">
        <f t="shared" si="73"/>
        <v/>
      </c>
      <c r="AG75" s="9" t="str">
        <f t="shared" si="74"/>
        <v/>
      </c>
      <c r="AH75" s="9" t="str">
        <f t="shared" si="75"/>
        <v/>
      </c>
      <c r="AI75" s="9" t="str">
        <f t="shared" si="76"/>
        <v/>
      </c>
      <c r="AJ75" s="9">
        <f t="shared" si="77"/>
        <v>0.5437004508360942</v>
      </c>
      <c r="AK75" s="9">
        <f t="shared" si="78"/>
        <v>0.28171139687465047</v>
      </c>
      <c r="AL75" s="9" t="str">
        <f t="shared" si="79"/>
        <v/>
      </c>
      <c r="AM75" s="9">
        <f t="shared" si="80"/>
        <v>1.5460358918195125</v>
      </c>
      <c r="AN75" s="9" t="str">
        <f t="shared" si="81"/>
        <v/>
      </c>
      <c r="AO75" s="9" t="str">
        <f t="shared" si="82"/>
        <v/>
      </c>
      <c r="AP75" s="9" t="str">
        <f t="shared" si="83"/>
        <v/>
      </c>
      <c r="AQ75" s="9" t="str">
        <f t="shared" si="84"/>
        <v/>
      </c>
    </row>
    <row r="76" spans="15:43" x14ac:dyDescent="0.25">
      <c r="O76" s="8">
        <f t="shared" si="85"/>
        <v>405</v>
      </c>
      <c r="P76" s="9" t="str">
        <f t="shared" si="59"/>
        <v/>
      </c>
      <c r="Q76" s="9" t="str">
        <f t="shared" si="60"/>
        <v/>
      </c>
      <c r="R76" s="9" t="str">
        <f t="shared" si="61"/>
        <v/>
      </c>
      <c r="S76" s="9" t="str">
        <f t="shared" si="62"/>
        <v/>
      </c>
      <c r="T76" s="9" t="str">
        <f t="shared" si="63"/>
        <v/>
      </c>
      <c r="U76" s="9" t="str">
        <f t="shared" si="64"/>
        <v/>
      </c>
      <c r="V76" s="9" t="str">
        <f t="shared" si="65"/>
        <v/>
      </c>
      <c r="W76" s="9" t="str">
        <f t="shared" si="66"/>
        <v/>
      </c>
      <c r="X76" s="9" t="str">
        <f t="shared" si="67"/>
        <v/>
      </c>
      <c r="Y76" s="9" t="str">
        <f t="shared" si="68"/>
        <v/>
      </c>
      <c r="Z76" s="9" t="str">
        <f t="shared" si="58"/>
        <v/>
      </c>
      <c r="AA76" s="9" t="str">
        <f t="shared" si="69"/>
        <v/>
      </c>
      <c r="AB76" s="9" t="str">
        <f t="shared" si="70"/>
        <v/>
      </c>
      <c r="AC76" s="5"/>
      <c r="AD76" s="8">
        <f t="shared" si="71"/>
        <v>405</v>
      </c>
      <c r="AE76" s="9" t="str">
        <f t="shared" si="72"/>
        <v/>
      </c>
      <c r="AF76" s="9" t="str">
        <f t="shared" si="73"/>
        <v/>
      </c>
      <c r="AG76" s="9" t="str">
        <f t="shared" si="74"/>
        <v/>
      </c>
      <c r="AH76" s="9" t="str">
        <f t="shared" si="75"/>
        <v/>
      </c>
      <c r="AI76" s="9" t="str">
        <f t="shared" si="76"/>
        <v/>
      </c>
      <c r="AJ76" s="9" t="str">
        <f t="shared" si="77"/>
        <v/>
      </c>
      <c r="AK76" s="9" t="str">
        <f t="shared" si="78"/>
        <v/>
      </c>
      <c r="AL76" s="9" t="str">
        <f t="shared" si="79"/>
        <v/>
      </c>
      <c r="AM76" s="9"/>
      <c r="AN76" s="9" t="str">
        <f t="shared" si="81"/>
        <v/>
      </c>
      <c r="AO76" s="9" t="str">
        <f t="shared" si="82"/>
        <v/>
      </c>
      <c r="AP76" s="9" t="str">
        <f t="shared" si="83"/>
        <v/>
      </c>
      <c r="AQ76" s="9" t="str">
        <f t="shared" si="84"/>
        <v/>
      </c>
    </row>
    <row r="77" spans="15:43" x14ac:dyDescent="0.25">
      <c r="O77" s="8">
        <f t="shared" si="85"/>
        <v>410</v>
      </c>
      <c r="P77" s="4" t="str">
        <f t="shared" si="59"/>
        <v/>
      </c>
      <c r="Q77" s="4" t="str">
        <f t="shared" si="60"/>
        <v/>
      </c>
      <c r="R77" s="4" t="str">
        <f t="shared" si="61"/>
        <v/>
      </c>
      <c r="S77" s="4" t="str">
        <f t="shared" si="62"/>
        <v/>
      </c>
      <c r="T77" s="4" t="str">
        <f t="shared" si="63"/>
        <v/>
      </c>
      <c r="U77" s="4" t="str">
        <f t="shared" si="64"/>
        <v/>
      </c>
      <c r="V77" s="4" t="str">
        <f t="shared" si="65"/>
        <v/>
      </c>
      <c r="W77" s="4" t="str">
        <f t="shared" si="66"/>
        <v/>
      </c>
      <c r="X77" s="4" t="str">
        <f t="shared" si="67"/>
        <v/>
      </c>
      <c r="Y77" s="4" t="str">
        <f t="shared" si="68"/>
        <v/>
      </c>
      <c r="Z77" s="4" t="str">
        <f t="shared" si="58"/>
        <v/>
      </c>
      <c r="AA77" s="4" t="str">
        <f t="shared" si="69"/>
        <v/>
      </c>
      <c r="AB77" s="4" t="str">
        <f t="shared" si="70"/>
        <v/>
      </c>
      <c r="AD77" s="8">
        <f t="shared" si="71"/>
        <v>410</v>
      </c>
      <c r="AE77" s="9" t="str">
        <f t="shared" si="72"/>
        <v/>
      </c>
      <c r="AF77" s="9" t="str">
        <f t="shared" si="73"/>
        <v/>
      </c>
      <c r="AG77" s="9" t="str">
        <f t="shared" si="74"/>
        <v/>
      </c>
      <c r="AH77" s="9" t="str">
        <f t="shared" si="75"/>
        <v/>
      </c>
      <c r="AI77" s="9" t="str">
        <f t="shared" si="76"/>
        <v/>
      </c>
      <c r="AJ77" s="9" t="str">
        <f t="shared" si="77"/>
        <v/>
      </c>
      <c r="AK77" s="9" t="str">
        <f t="shared" si="78"/>
        <v/>
      </c>
      <c r="AL77" s="9" t="str">
        <f t="shared" si="79"/>
        <v/>
      </c>
      <c r="AM77" s="9"/>
      <c r="AN77" s="9" t="str">
        <f t="shared" si="81"/>
        <v/>
      </c>
      <c r="AO77" s="9" t="str">
        <f t="shared" si="82"/>
        <v/>
      </c>
      <c r="AP77" s="9" t="str">
        <f t="shared" si="83"/>
        <v/>
      </c>
      <c r="AQ77" s="9" t="str">
        <f t="shared" si="84"/>
        <v/>
      </c>
    </row>
  </sheetData>
  <sortState ref="A3:E16">
    <sortCondition ref="A2:A15"/>
  </sortState>
  <mergeCells count="32">
    <mergeCell ref="AQ3:AQ4"/>
    <mergeCell ref="AK3:AK4"/>
    <mergeCell ref="AL3:AL4"/>
    <mergeCell ref="AM3:AM4"/>
    <mergeCell ref="AN3:AN4"/>
    <mergeCell ref="AO3:AO4"/>
    <mergeCell ref="AG3:AG4"/>
    <mergeCell ref="AH3:AH4"/>
    <mergeCell ref="AI3:AI4"/>
    <mergeCell ref="AJ3:AJ4"/>
    <mergeCell ref="AP3:AP4"/>
    <mergeCell ref="W3:W4"/>
    <mergeCell ref="X3:X4"/>
    <mergeCell ref="Y3:Y4"/>
    <mergeCell ref="Z3:Z4"/>
    <mergeCell ref="AF3:AF4"/>
    <mergeCell ref="O1:AB2"/>
    <mergeCell ref="AD1:AQ2"/>
    <mergeCell ref="A1:M2"/>
    <mergeCell ref="A15:M16"/>
    <mergeCell ref="P3:P4"/>
    <mergeCell ref="Q3:Q4"/>
    <mergeCell ref="R3:R4"/>
    <mergeCell ref="S3:S4"/>
    <mergeCell ref="T3:T4"/>
    <mergeCell ref="U3:U4"/>
    <mergeCell ref="AA3:AA4"/>
    <mergeCell ref="AB3:AB4"/>
    <mergeCell ref="O3:O4"/>
    <mergeCell ref="AD3:AD4"/>
    <mergeCell ref="AE3:AE4"/>
    <mergeCell ref="V3:V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F39" sqref="F39"/>
    </sheetView>
  </sheetViews>
  <sheetFormatPr defaultRowHeight="15" x14ac:dyDescent="0.25"/>
  <cols>
    <col min="2" max="2" width="20.7109375" customWidth="1"/>
    <col min="3" max="4" width="9.140625" customWidth="1"/>
  </cols>
  <sheetData>
    <row r="1" spans="2:10" x14ac:dyDescent="0.25">
      <c r="C1" s="95" t="s">
        <v>32</v>
      </c>
      <c r="D1" s="95"/>
    </row>
    <row r="2" spans="2:10" x14ac:dyDescent="0.25">
      <c r="B2" s="1"/>
      <c r="C2" s="2" t="s">
        <v>29</v>
      </c>
      <c r="D2" s="2" t="s">
        <v>30</v>
      </c>
    </row>
    <row r="3" spans="2:10" x14ac:dyDescent="0.25">
      <c r="B3" s="1"/>
      <c r="C3" s="2">
        <v>80</v>
      </c>
      <c r="D3" s="14">
        <v>0.49880000000000002</v>
      </c>
      <c r="F3" s="18"/>
    </row>
    <row r="4" spans="2:10" x14ac:dyDescent="0.25">
      <c r="B4" s="1"/>
      <c r="C4" s="2">
        <v>90</v>
      </c>
      <c r="D4" s="14">
        <v>0.44090000000000001</v>
      </c>
      <c r="F4" s="18"/>
      <c r="J4" s="10"/>
    </row>
    <row r="5" spans="2:10" x14ac:dyDescent="0.25">
      <c r="B5" s="1"/>
      <c r="C5" s="2">
        <v>100</v>
      </c>
      <c r="D5" s="14">
        <v>0.38540000000000002</v>
      </c>
      <c r="F5" s="18"/>
      <c r="J5" s="10"/>
    </row>
    <row r="6" spans="2:10" x14ac:dyDescent="0.25">
      <c r="B6" s="1"/>
      <c r="C6" s="2">
        <v>110</v>
      </c>
      <c r="D6" s="14">
        <v>0.3322</v>
      </c>
      <c r="F6" s="18"/>
      <c r="J6" s="10"/>
    </row>
    <row r="7" spans="2:10" x14ac:dyDescent="0.25">
      <c r="B7" s="1"/>
      <c r="C7" s="2">
        <v>120</v>
      </c>
      <c r="D7" s="14">
        <v>0.28139999999999998</v>
      </c>
      <c r="F7" s="18"/>
      <c r="J7" s="10"/>
    </row>
    <row r="8" spans="2:10" x14ac:dyDescent="0.25">
      <c r="B8" s="1"/>
      <c r="C8" s="2">
        <v>130</v>
      </c>
      <c r="D8" s="14">
        <v>0.23330000000000001</v>
      </c>
      <c r="F8" s="18"/>
      <c r="J8" s="10"/>
    </row>
    <row r="9" spans="2:10" x14ac:dyDescent="0.25">
      <c r="B9" s="1"/>
      <c r="C9" s="2">
        <v>140</v>
      </c>
      <c r="D9" s="14">
        <v>0.18820000000000001</v>
      </c>
      <c r="F9" s="18"/>
      <c r="J9" s="10"/>
    </row>
    <row r="10" spans="2:10" x14ac:dyDescent="0.25">
      <c r="B10" s="1"/>
      <c r="C10" s="2">
        <v>150</v>
      </c>
      <c r="D10" s="14">
        <v>0.14680000000000001</v>
      </c>
      <c r="F10" s="18"/>
      <c r="J10" s="10"/>
    </row>
    <row r="11" spans="2:10" x14ac:dyDescent="0.25">
      <c r="B11" s="1"/>
      <c r="C11" s="2">
        <v>160</v>
      </c>
      <c r="D11" s="14">
        <v>0.1094</v>
      </c>
      <c r="F11" s="18"/>
      <c r="J11" s="10"/>
    </row>
    <row r="12" spans="2:10" x14ac:dyDescent="0.25">
      <c r="B12" s="1"/>
      <c r="C12" s="2">
        <v>170</v>
      </c>
      <c r="D12" s="14">
        <v>7.6899999999999996E-2</v>
      </c>
      <c r="F12" s="18"/>
      <c r="J12" s="10"/>
    </row>
    <row r="13" spans="2:10" x14ac:dyDescent="0.25">
      <c r="B13" s="1"/>
      <c r="C13" s="2">
        <v>180</v>
      </c>
      <c r="D13" s="14">
        <v>4.9700000000000001E-2</v>
      </c>
      <c r="F13" s="18"/>
      <c r="J13" s="10"/>
    </row>
    <row r="14" spans="2:10" x14ac:dyDescent="0.25">
      <c r="B14" s="1"/>
      <c r="C14" s="2">
        <v>190</v>
      </c>
      <c r="D14" s="14">
        <v>2.3E-2</v>
      </c>
      <c r="F14" s="18"/>
      <c r="J14" s="10"/>
    </row>
    <row r="15" spans="2:10" x14ac:dyDescent="0.25">
      <c r="B15" s="1"/>
      <c r="C15" s="2">
        <v>200</v>
      </c>
      <c r="D15" s="14">
        <v>5.0000000000000001E-3</v>
      </c>
      <c r="F15" s="18"/>
      <c r="J15" s="10"/>
    </row>
    <row r="16" spans="2:10" x14ac:dyDescent="0.25">
      <c r="B16" s="1"/>
      <c r="C16" s="2">
        <v>210</v>
      </c>
      <c r="D16" s="14">
        <v>0</v>
      </c>
      <c r="F16" s="18"/>
    </row>
    <row r="17" spans="2:6" x14ac:dyDescent="0.25">
      <c r="B17" s="1"/>
      <c r="C17" s="2">
        <v>220</v>
      </c>
      <c r="D17" s="14">
        <v>0</v>
      </c>
      <c r="F17" s="18"/>
    </row>
    <row r="18" spans="2:6" x14ac:dyDescent="0.25">
      <c r="B18" s="1"/>
      <c r="C18" s="2">
        <v>230</v>
      </c>
      <c r="D18" s="14">
        <v>0</v>
      </c>
      <c r="F18" s="18"/>
    </row>
    <row r="19" spans="2:6" x14ac:dyDescent="0.25">
      <c r="B19" s="1"/>
      <c r="C19" s="2">
        <v>240</v>
      </c>
      <c r="D19" s="14">
        <v>0</v>
      </c>
      <c r="F19" s="18"/>
    </row>
    <row r="20" spans="2:6" x14ac:dyDescent="0.25">
      <c r="B20" s="1"/>
      <c r="C20" s="1"/>
      <c r="D20" s="11"/>
    </row>
    <row r="21" spans="2:6" x14ac:dyDescent="0.25">
      <c r="B21" s="1"/>
      <c r="C21" s="1"/>
      <c r="D21" s="11"/>
    </row>
    <row r="22" spans="2:6" x14ac:dyDescent="0.25">
      <c r="B22" s="95" t="s">
        <v>31</v>
      </c>
      <c r="C22" s="95"/>
      <c r="D22" s="95"/>
    </row>
    <row r="23" spans="2:6" x14ac:dyDescent="0.25">
      <c r="B23" s="12" t="s">
        <v>28</v>
      </c>
      <c r="C23" s="2" t="s">
        <v>29</v>
      </c>
      <c r="D23" s="2" t="s">
        <v>30</v>
      </c>
    </row>
    <row r="24" spans="2:6" x14ac:dyDescent="0.25">
      <c r="B24" s="2" t="s">
        <v>1</v>
      </c>
      <c r="C24" s="2">
        <v>110</v>
      </c>
      <c r="D24" s="13"/>
    </row>
    <row r="25" spans="2:6" x14ac:dyDescent="0.25">
      <c r="B25" s="2" t="s">
        <v>36</v>
      </c>
      <c r="C25" s="2">
        <v>115</v>
      </c>
      <c r="D25" s="13">
        <v>0.30049999999999999</v>
      </c>
    </row>
    <row r="26" spans="2:6" x14ac:dyDescent="0.25">
      <c r="B26" s="2" t="s">
        <v>2</v>
      </c>
      <c r="C26" s="2">
        <v>125</v>
      </c>
      <c r="D26" s="13"/>
    </row>
    <row r="27" spans="2:6" x14ac:dyDescent="0.25">
      <c r="B27" s="2" t="s">
        <v>6</v>
      </c>
      <c r="C27" s="2">
        <v>130</v>
      </c>
      <c r="D27" s="13"/>
    </row>
    <row r="28" spans="2:6" x14ac:dyDescent="0.25">
      <c r="B28" s="2" t="s">
        <v>27</v>
      </c>
      <c r="C28" s="2">
        <v>160</v>
      </c>
      <c r="D28" s="13">
        <v>0.2011</v>
      </c>
    </row>
    <row r="29" spans="2:6" x14ac:dyDescent="0.25">
      <c r="B29" s="2" t="s">
        <v>5</v>
      </c>
      <c r="C29" s="2">
        <v>185</v>
      </c>
      <c r="D29" s="13">
        <v>0.11</v>
      </c>
    </row>
    <row r="30" spans="2:6" x14ac:dyDescent="0.25">
      <c r="B30" s="2" t="s">
        <v>4</v>
      </c>
      <c r="C30" s="2">
        <v>215</v>
      </c>
      <c r="D30" s="13">
        <v>0</v>
      </c>
    </row>
    <row r="31" spans="2:6" x14ac:dyDescent="0.25">
      <c r="B31" s="2" t="s">
        <v>39</v>
      </c>
      <c r="C31" s="2">
        <v>225</v>
      </c>
      <c r="D31" s="13">
        <v>0</v>
      </c>
    </row>
    <row r="32" spans="2:6" x14ac:dyDescent="0.25">
      <c r="B32" s="2" t="s">
        <v>8</v>
      </c>
      <c r="C32" s="2">
        <v>230</v>
      </c>
      <c r="D32" s="13">
        <v>0</v>
      </c>
    </row>
  </sheetData>
  <sortState ref="B24:D33">
    <sortCondition ref="C24:C33"/>
  </sortState>
  <mergeCells count="2">
    <mergeCell ref="B22:D22"/>
    <mergeCell ref="C1:D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Normal="100" workbookViewId="0">
      <selection activeCell="O14" sqref="O14"/>
    </sheetView>
  </sheetViews>
  <sheetFormatPr defaultRowHeight="15" x14ac:dyDescent="0.25"/>
  <cols>
    <col min="1" max="4" width="9.7109375" style="3" customWidth="1"/>
    <col min="5" max="6" width="9.7109375" style="55" customWidth="1"/>
    <col min="7" max="10" width="9.7109375" style="3" customWidth="1"/>
    <col min="11" max="11" width="9.7109375" style="55" customWidth="1"/>
    <col min="12" max="20" width="9.7109375" style="3" customWidth="1"/>
    <col min="21" max="16384" width="9.140625" style="3"/>
  </cols>
  <sheetData>
    <row r="1" spans="1:19" ht="18" x14ac:dyDescent="0.35">
      <c r="A1" s="28" t="s">
        <v>59</v>
      </c>
      <c r="B1" s="28" t="s">
        <v>60</v>
      </c>
      <c r="C1" s="28" t="s">
        <v>40</v>
      </c>
      <c r="D1" s="23" t="s">
        <v>49</v>
      </c>
      <c r="E1" s="53" t="s">
        <v>61</v>
      </c>
      <c r="F1" s="53" t="s">
        <v>62</v>
      </c>
      <c r="G1" s="1" t="s">
        <v>63</v>
      </c>
      <c r="H1" s="22" t="s">
        <v>64</v>
      </c>
      <c r="I1" s="22" t="s">
        <v>65</v>
      </c>
      <c r="J1" s="22" t="s">
        <v>66</v>
      </c>
      <c r="K1" s="56" t="s">
        <v>67</v>
      </c>
    </row>
    <row r="2" spans="1:19" x14ac:dyDescent="0.25">
      <c r="A2" s="28" t="s">
        <v>23</v>
      </c>
      <c r="B2" s="28" t="s">
        <v>23</v>
      </c>
      <c r="C2" s="49" t="s">
        <v>71</v>
      </c>
      <c r="D2" s="28" t="s">
        <v>70</v>
      </c>
      <c r="E2" s="54" t="s">
        <v>68</v>
      </c>
      <c r="F2" s="54" t="s">
        <v>68</v>
      </c>
      <c r="G2" s="47" t="s">
        <v>23</v>
      </c>
      <c r="H2" s="47" t="s">
        <v>69</v>
      </c>
      <c r="I2" s="48" t="s">
        <v>23</v>
      </c>
      <c r="J2" s="47" t="s">
        <v>70</v>
      </c>
      <c r="K2" s="17" t="s">
        <v>69</v>
      </c>
      <c r="L2" s="17"/>
    </row>
    <row r="3" spans="1:19" ht="15" customHeight="1" x14ac:dyDescent="0.25">
      <c r="A3" s="28">
        <v>1</v>
      </c>
      <c r="B3" s="28">
        <v>1</v>
      </c>
      <c r="C3" s="28">
        <v>190</v>
      </c>
      <c r="D3" s="50">
        <v>500</v>
      </c>
      <c r="E3" s="53">
        <v>202644.45</v>
      </c>
      <c r="F3" s="53">
        <v>61581.690999999999</v>
      </c>
      <c r="G3" s="50">
        <v>0.30389031999999999</v>
      </c>
      <c r="H3" s="50">
        <v>423.58981</v>
      </c>
      <c r="I3" s="52">
        <f t="shared" ref="I3:I34" si="0">10^(-$N$21*(C3-$N$23)/($N$22+C3-$N$23))</f>
        <v>1.0017862604302432</v>
      </c>
      <c r="J3" s="51">
        <f>I3*D3</f>
        <v>500.89313021512163</v>
      </c>
      <c r="K3" s="17">
        <f>H3/I3</f>
        <v>422.83451743296848</v>
      </c>
      <c r="M3" s="96" t="s">
        <v>50</v>
      </c>
      <c r="N3" s="96"/>
      <c r="Q3" s="96" t="s">
        <v>25</v>
      </c>
      <c r="R3" s="96"/>
      <c r="S3" s="96"/>
    </row>
    <row r="4" spans="1:19" ht="15" customHeight="1" x14ac:dyDescent="0.25">
      <c r="A4" s="28">
        <v>1</v>
      </c>
      <c r="B4" s="28">
        <v>1</v>
      </c>
      <c r="C4" s="28">
        <v>190</v>
      </c>
      <c r="D4" s="50">
        <v>315.47867000000002</v>
      </c>
      <c r="E4" s="53">
        <v>196744.88</v>
      </c>
      <c r="F4" s="53">
        <v>94403.233999999997</v>
      </c>
      <c r="G4" s="50">
        <v>0.47982564999999999</v>
      </c>
      <c r="H4" s="50">
        <v>691.71478000000002</v>
      </c>
      <c r="I4" s="52">
        <f t="shared" si="0"/>
        <v>1.0017862604302432</v>
      </c>
      <c r="J4" s="51">
        <f t="shared" ref="J4:J67" si="1">I4*D4</f>
        <v>316.04219706480677</v>
      </c>
      <c r="K4" s="17">
        <f t="shared" ref="K4:K67" si="2">H4/I4</f>
        <v>690.48140039665259</v>
      </c>
      <c r="M4" s="5" t="s">
        <v>42</v>
      </c>
      <c r="N4" s="5" t="s">
        <v>41</v>
      </c>
      <c r="Q4" s="5" t="s">
        <v>40</v>
      </c>
      <c r="R4" s="5" t="s">
        <v>41</v>
      </c>
      <c r="S4" s="5" t="s">
        <v>53</v>
      </c>
    </row>
    <row r="5" spans="1:19" x14ac:dyDescent="0.25">
      <c r="A5" s="28">
        <v>1</v>
      </c>
      <c r="B5" s="28">
        <v>1</v>
      </c>
      <c r="C5" s="28">
        <v>190</v>
      </c>
      <c r="D5" s="50">
        <v>199.05357000000001</v>
      </c>
      <c r="E5" s="53">
        <v>168272.94</v>
      </c>
      <c r="F5" s="53">
        <v>95733.773000000001</v>
      </c>
      <c r="G5" s="50">
        <v>0.56891959999999997</v>
      </c>
      <c r="H5" s="50">
        <v>972.59960999999998</v>
      </c>
      <c r="I5" s="52">
        <f t="shared" si="0"/>
        <v>1.0017862604302432</v>
      </c>
      <c r="J5" s="51">
        <f t="shared" si="1"/>
        <v>199.40913151558965</v>
      </c>
      <c r="K5" s="17">
        <f t="shared" si="2"/>
        <v>970.86539156794959</v>
      </c>
      <c r="M5" s="5">
        <v>190.03005999999999</v>
      </c>
      <c r="N5" s="5">
        <v>1</v>
      </c>
      <c r="Q5" s="5">
        <v>115</v>
      </c>
      <c r="R5" s="26">
        <f t="shared" ref="R5:R45" si="3">10^(-$N$21*(Q5-$N$23)/($N$22+Q5-$N$23))</f>
        <v>2385.6824248864787</v>
      </c>
      <c r="S5" s="25">
        <f t="shared" ref="S5:S45" si="4">1000*2*PI()*R5/$N$25</f>
        <v>614986.65625844302</v>
      </c>
    </row>
    <row r="6" spans="1:19" x14ac:dyDescent="0.25">
      <c r="A6" s="28">
        <v>1</v>
      </c>
      <c r="B6" s="28">
        <v>1</v>
      </c>
      <c r="C6" s="28">
        <v>190</v>
      </c>
      <c r="D6" s="50">
        <v>125.59430999999999</v>
      </c>
      <c r="E6" s="53">
        <v>139917.47</v>
      </c>
      <c r="F6" s="53">
        <v>89401.476999999999</v>
      </c>
      <c r="G6" s="50">
        <v>0.63895862999999997</v>
      </c>
      <c r="H6" s="50">
        <v>1322.0401999999999</v>
      </c>
      <c r="I6" s="52">
        <f t="shared" si="0"/>
        <v>1.0017862604302432</v>
      </c>
      <c r="J6" s="51">
        <f t="shared" si="1"/>
        <v>125.81865414621669</v>
      </c>
      <c r="K6" s="17">
        <f t="shared" si="2"/>
        <v>1319.6829026505268</v>
      </c>
      <c r="M6" s="5">
        <v>210.04974000000001</v>
      </c>
      <c r="N6" s="5">
        <v>0.33161752999999999</v>
      </c>
      <c r="Q6" s="5">
        <v>120</v>
      </c>
      <c r="R6" s="26">
        <f t="shared" si="3"/>
        <v>1008.9098625451107</v>
      </c>
      <c r="S6" s="25">
        <f t="shared" si="4"/>
        <v>260079.08527988906</v>
      </c>
    </row>
    <row r="7" spans="1:19" x14ac:dyDescent="0.25">
      <c r="A7" s="28">
        <v>1</v>
      </c>
      <c r="B7" s="28">
        <v>1</v>
      </c>
      <c r="C7" s="28">
        <v>190</v>
      </c>
      <c r="D7" s="50">
        <v>79.244652000000002</v>
      </c>
      <c r="E7" s="53">
        <v>113627.16</v>
      </c>
      <c r="F7" s="53">
        <v>81196.789000000004</v>
      </c>
      <c r="G7" s="50">
        <v>0.71458960000000005</v>
      </c>
      <c r="H7" s="50">
        <v>1762.3511000000001</v>
      </c>
      <c r="I7" s="52">
        <f t="shared" si="0"/>
        <v>1.0017862604302432</v>
      </c>
      <c r="J7" s="51">
        <f t="shared" si="1"/>
        <v>79.386203586175995</v>
      </c>
      <c r="K7" s="17">
        <f t="shared" si="2"/>
        <v>1759.2086951193685</v>
      </c>
      <c r="M7" s="5">
        <v>230.04793000000001</v>
      </c>
      <c r="N7" s="5">
        <v>0.14973237</v>
      </c>
      <c r="Q7" s="5">
        <v>125</v>
      </c>
      <c r="R7" s="26">
        <f t="shared" si="3"/>
        <v>461.06073011575234</v>
      </c>
      <c r="S7" s="25">
        <f t="shared" si="4"/>
        <v>118853.2865012221</v>
      </c>
    </row>
    <row r="8" spans="1:19" x14ac:dyDescent="0.25">
      <c r="A8" s="28">
        <v>1</v>
      </c>
      <c r="B8" s="28">
        <v>1</v>
      </c>
      <c r="C8" s="28">
        <v>190</v>
      </c>
      <c r="D8" s="50">
        <v>49.999991999999999</v>
      </c>
      <c r="E8" s="53">
        <v>89922.68</v>
      </c>
      <c r="F8" s="53">
        <v>72724.414000000004</v>
      </c>
      <c r="G8" s="50">
        <v>0.80874383000000005</v>
      </c>
      <c r="H8" s="50">
        <v>2313.0010000000002</v>
      </c>
      <c r="I8" s="52">
        <f t="shared" si="0"/>
        <v>1.0017862604302432</v>
      </c>
      <c r="J8" s="51">
        <f t="shared" si="1"/>
        <v>50.089305007222073</v>
      </c>
      <c r="K8" s="17">
        <f t="shared" si="2"/>
        <v>2308.8767448323974</v>
      </c>
      <c r="M8" s="5">
        <v>250.04176000000001</v>
      </c>
      <c r="N8" s="5">
        <v>7.2947443000000001E-2</v>
      </c>
      <c r="Q8" s="5">
        <v>130</v>
      </c>
      <c r="R8" s="26">
        <f t="shared" si="3"/>
        <v>225.41214631138811</v>
      </c>
      <c r="S8" s="25">
        <f t="shared" si="4"/>
        <v>58107.2571495663</v>
      </c>
    </row>
    <row r="9" spans="1:19" x14ac:dyDescent="0.25">
      <c r="A9" s="28">
        <v>1</v>
      </c>
      <c r="B9" s="28">
        <v>1</v>
      </c>
      <c r="C9" s="28">
        <v>190</v>
      </c>
      <c r="D9" s="50">
        <v>31.547861000000001</v>
      </c>
      <c r="E9" s="53">
        <v>69128.25</v>
      </c>
      <c r="F9" s="53">
        <v>63739.82</v>
      </c>
      <c r="G9" s="50">
        <v>0.92205179000000004</v>
      </c>
      <c r="H9" s="50">
        <v>2980.5234</v>
      </c>
      <c r="I9" s="52">
        <f t="shared" si="0"/>
        <v>1.0017862604302432</v>
      </c>
      <c r="J9" s="51">
        <f t="shared" si="1"/>
        <v>31.604213695763114</v>
      </c>
      <c r="K9" s="17">
        <f t="shared" si="2"/>
        <v>2975.2089020665312</v>
      </c>
      <c r="M9" s="5">
        <v>270.04068000000001</v>
      </c>
      <c r="N9" s="5">
        <v>3.9314289000000002E-2</v>
      </c>
      <c r="Q9" s="5">
        <v>135</v>
      </c>
      <c r="R9" s="26">
        <f t="shared" si="3"/>
        <v>116.91671793910515</v>
      </c>
      <c r="S9" s="25">
        <f t="shared" si="4"/>
        <v>30139.058189818879</v>
      </c>
    </row>
    <row r="10" spans="1:19" x14ac:dyDescent="0.25">
      <c r="A10" s="28">
        <v>1</v>
      </c>
      <c r="B10" s="28">
        <v>1</v>
      </c>
      <c r="C10" s="28">
        <v>190</v>
      </c>
      <c r="D10" s="50">
        <v>19.905353999999999</v>
      </c>
      <c r="E10" s="53">
        <v>50935.605000000003</v>
      </c>
      <c r="F10" s="53">
        <v>54304.273000000001</v>
      </c>
      <c r="G10" s="50">
        <v>1.0661358000000001</v>
      </c>
      <c r="H10" s="50">
        <v>3740.3978999999999</v>
      </c>
      <c r="I10" s="52">
        <f t="shared" si="0"/>
        <v>1.0017862604302432</v>
      </c>
      <c r="J10" s="51">
        <f t="shared" si="1"/>
        <v>19.940910146200181</v>
      </c>
      <c r="K10" s="17">
        <f t="shared" si="2"/>
        <v>3733.7284885436425</v>
      </c>
      <c r="M10" s="5">
        <v>290.03915000000001</v>
      </c>
      <c r="N10" s="5">
        <v>2.0917943000000001E-2</v>
      </c>
      <c r="Q10" s="5">
        <v>140</v>
      </c>
      <c r="R10" s="26">
        <f t="shared" si="3"/>
        <v>63.885068556397073</v>
      </c>
      <c r="S10" s="25">
        <f t="shared" si="4"/>
        <v>16468.438668323404</v>
      </c>
    </row>
    <row r="11" spans="1:19" x14ac:dyDescent="0.25">
      <c r="A11" s="28">
        <v>1</v>
      </c>
      <c r="B11" s="28">
        <v>1</v>
      </c>
      <c r="C11" s="28">
        <v>190</v>
      </c>
      <c r="D11" s="50">
        <v>12.559429</v>
      </c>
      <c r="E11" s="53">
        <v>36269.663999999997</v>
      </c>
      <c r="F11" s="53">
        <v>44865.214999999997</v>
      </c>
      <c r="G11" s="50">
        <v>1.23699</v>
      </c>
      <c r="H11" s="50">
        <v>4593.5272999999997</v>
      </c>
      <c r="I11" s="52">
        <f t="shared" si="0"/>
        <v>1.0017862604302432</v>
      </c>
      <c r="J11" s="51">
        <f t="shared" si="1"/>
        <v>12.581863411049149</v>
      </c>
      <c r="K11" s="17">
        <f t="shared" si="2"/>
        <v>4585.3366945032667</v>
      </c>
      <c r="M11" s="5"/>
      <c r="N11" s="5"/>
      <c r="Q11" s="5">
        <v>145</v>
      </c>
      <c r="R11" s="26">
        <f t="shared" si="3"/>
        <v>36.55573225052391</v>
      </c>
      <c r="S11" s="25">
        <f t="shared" si="4"/>
        <v>9423.4200282958391</v>
      </c>
    </row>
    <row r="12" spans="1:19" x14ac:dyDescent="0.25">
      <c r="A12" s="28">
        <v>1</v>
      </c>
      <c r="B12" s="28">
        <v>1</v>
      </c>
      <c r="C12" s="28">
        <v>190</v>
      </c>
      <c r="D12" s="50">
        <v>7.9244637000000004</v>
      </c>
      <c r="E12" s="53">
        <v>24719.201000000001</v>
      </c>
      <c r="F12" s="53">
        <v>35879.472999999998</v>
      </c>
      <c r="G12" s="50">
        <v>1.4514818</v>
      </c>
      <c r="H12" s="50">
        <v>5498.2079999999996</v>
      </c>
      <c r="I12" s="52">
        <f t="shared" si="0"/>
        <v>1.0017862604302432</v>
      </c>
      <c r="J12" s="51">
        <f t="shared" si="1"/>
        <v>7.9386188559382092</v>
      </c>
      <c r="K12" s="17">
        <f t="shared" si="2"/>
        <v>5488.4042806083717</v>
      </c>
      <c r="M12" s="97" t="s">
        <v>48</v>
      </c>
      <c r="N12" s="97"/>
      <c r="O12" s="97"/>
      <c r="Q12" s="5">
        <v>150</v>
      </c>
      <c r="R12" s="26">
        <f t="shared" si="3"/>
        <v>21.793939689821624</v>
      </c>
      <c r="S12" s="25">
        <f t="shared" si="4"/>
        <v>5618.0914763537075</v>
      </c>
    </row>
    <row r="13" spans="1:19" ht="18" x14ac:dyDescent="0.25">
      <c r="A13" s="28">
        <v>1</v>
      </c>
      <c r="B13" s="28">
        <v>1</v>
      </c>
      <c r="C13" s="28">
        <v>190</v>
      </c>
      <c r="D13" s="50">
        <v>4.9999985999999996</v>
      </c>
      <c r="E13" s="53">
        <v>16245.866</v>
      </c>
      <c r="F13" s="53">
        <v>27648.491999999998</v>
      </c>
      <c r="G13" s="50">
        <v>1.7018787</v>
      </c>
      <c r="H13" s="50">
        <v>6413.6352999999999</v>
      </c>
      <c r="I13" s="52">
        <f t="shared" si="0"/>
        <v>1.0017862604302432</v>
      </c>
      <c r="J13" s="51">
        <f t="shared" si="1"/>
        <v>5.0089298996504512</v>
      </c>
      <c r="K13" s="17">
        <f t="shared" si="2"/>
        <v>6402.1993047154565</v>
      </c>
      <c r="M13" s="5" t="s">
        <v>42</v>
      </c>
      <c r="N13" s="23" t="s">
        <v>52</v>
      </c>
      <c r="O13" s="5" t="s">
        <v>53</v>
      </c>
      <c r="Q13" s="5">
        <v>155</v>
      </c>
      <c r="R13" s="26">
        <f t="shared" si="3"/>
        <v>13.478582483169253</v>
      </c>
      <c r="S13" s="25">
        <f t="shared" si="4"/>
        <v>3474.5397316754411</v>
      </c>
    </row>
    <row r="14" spans="1:19" x14ac:dyDescent="0.25">
      <c r="A14" s="28">
        <v>1</v>
      </c>
      <c r="B14" s="28">
        <v>1</v>
      </c>
      <c r="C14" s="28">
        <v>190</v>
      </c>
      <c r="D14" s="50">
        <v>3.1547855999999999</v>
      </c>
      <c r="E14" s="53">
        <v>10284.521000000001</v>
      </c>
      <c r="F14" s="53">
        <v>20651.581999999999</v>
      </c>
      <c r="G14" s="50">
        <v>2.0080255999999999</v>
      </c>
      <c r="H14" s="50">
        <v>7312.9354999999996</v>
      </c>
      <c r="I14" s="52">
        <f t="shared" si="0"/>
        <v>1.0017862604302432</v>
      </c>
      <c r="J14" s="51">
        <f t="shared" si="1"/>
        <v>3.1604208686831812</v>
      </c>
      <c r="K14" s="17">
        <f t="shared" si="2"/>
        <v>7299.8959846577145</v>
      </c>
      <c r="M14" s="24">
        <v>190</v>
      </c>
      <c r="N14" s="24">
        <v>24.373999999999999</v>
      </c>
      <c r="O14" s="5">
        <f>2000*PI()/N14</f>
        <v>257.78228059323811</v>
      </c>
      <c r="Q14" s="5">
        <v>160</v>
      </c>
      <c r="R14" s="26">
        <f t="shared" si="3"/>
        <v>8.6147896738261434</v>
      </c>
      <c r="S14" s="25">
        <f t="shared" si="4"/>
        <v>2220.7401289499812</v>
      </c>
    </row>
    <row r="15" spans="1:19" x14ac:dyDescent="0.25">
      <c r="A15" s="28">
        <v>1</v>
      </c>
      <c r="B15" s="28">
        <v>1</v>
      </c>
      <c r="C15" s="28">
        <v>190</v>
      </c>
      <c r="D15" s="50">
        <v>1.9905351</v>
      </c>
      <c r="E15" s="53">
        <v>6660.7133999999996</v>
      </c>
      <c r="F15" s="53">
        <v>14955.661</v>
      </c>
      <c r="G15" s="50">
        <v>2.2453544000000001</v>
      </c>
      <c r="H15" s="50">
        <v>8224.8397999999997</v>
      </c>
      <c r="I15" s="52">
        <f t="shared" si="0"/>
        <v>1.0017862604302432</v>
      </c>
      <c r="J15" s="51">
        <f t="shared" si="1"/>
        <v>1.9940907140841402</v>
      </c>
      <c r="K15" s="17">
        <f t="shared" si="2"/>
        <v>8210.1742905394094</v>
      </c>
      <c r="M15" s="24">
        <v>210</v>
      </c>
      <c r="N15" s="24">
        <v>92.468999999999994</v>
      </c>
      <c r="O15" s="5">
        <f t="shared" ref="O15:O18" si="5">2000*PI()/N15</f>
        <v>67.94909977592043</v>
      </c>
      <c r="Q15" s="5">
        <v>165</v>
      </c>
      <c r="R15" s="26">
        <f t="shared" si="3"/>
        <v>5.6717564529618718</v>
      </c>
      <c r="S15" s="25">
        <f t="shared" si="4"/>
        <v>1462.0783134139263</v>
      </c>
    </row>
    <row r="16" spans="1:19" x14ac:dyDescent="0.25">
      <c r="A16" s="28">
        <v>1</v>
      </c>
      <c r="B16" s="28">
        <v>1</v>
      </c>
      <c r="C16" s="28">
        <v>190</v>
      </c>
      <c r="D16" s="50">
        <v>1.2559427000000001</v>
      </c>
      <c r="E16" s="53">
        <v>3881.8881999999999</v>
      </c>
      <c r="F16" s="53">
        <v>10494.374</v>
      </c>
      <c r="G16" s="50">
        <v>2.7034199000000001</v>
      </c>
      <c r="H16" s="50">
        <v>8909.1025000000009</v>
      </c>
      <c r="I16" s="52">
        <f t="shared" si="0"/>
        <v>1.0017862604302432</v>
      </c>
      <c r="J16" s="51">
        <f t="shared" si="1"/>
        <v>1.2581861407476629</v>
      </c>
      <c r="K16" s="17">
        <f t="shared" si="2"/>
        <v>8893.2168985565386</v>
      </c>
      <c r="M16" s="24">
        <v>230</v>
      </c>
      <c r="N16" s="5">
        <v>226.39</v>
      </c>
      <c r="O16" s="5">
        <f t="shared" si="5"/>
        <v>27.753811154112753</v>
      </c>
      <c r="Q16" s="5">
        <v>170</v>
      </c>
      <c r="R16" s="26">
        <f t="shared" si="3"/>
        <v>3.8355295240700178</v>
      </c>
      <c r="S16" s="25">
        <f t="shared" si="4"/>
        <v>988.73154799746646</v>
      </c>
    </row>
    <row r="17" spans="1:19" x14ac:dyDescent="0.25">
      <c r="A17" s="28">
        <v>1</v>
      </c>
      <c r="B17" s="28">
        <v>1</v>
      </c>
      <c r="C17" s="28">
        <v>190</v>
      </c>
      <c r="D17" s="50">
        <v>0.79244625999999996</v>
      </c>
      <c r="E17" s="53">
        <v>2728.5275999999999</v>
      </c>
      <c r="F17" s="53">
        <v>7115.3114999999998</v>
      </c>
      <c r="G17" s="50">
        <v>2.6077477999999998</v>
      </c>
      <c r="H17" s="50">
        <v>9616.4668000000001</v>
      </c>
      <c r="I17" s="52">
        <f t="shared" si="0"/>
        <v>1.0017862604302432</v>
      </c>
      <c r="J17" s="51">
        <f t="shared" si="1"/>
        <v>0.79386177539733216</v>
      </c>
      <c r="K17" s="17">
        <f t="shared" si="2"/>
        <v>9599.319914679163</v>
      </c>
      <c r="M17" s="24">
        <v>250</v>
      </c>
      <c r="N17" s="5">
        <v>343.82</v>
      </c>
      <c r="O17" s="5">
        <f t="shared" si="5"/>
        <v>18.274635876852965</v>
      </c>
      <c r="Q17" s="5">
        <v>175</v>
      </c>
      <c r="R17" s="26">
        <f t="shared" si="3"/>
        <v>2.6575661836198545</v>
      </c>
      <c r="S17" s="25">
        <f t="shared" si="4"/>
        <v>685.0734716409944</v>
      </c>
    </row>
    <row r="18" spans="1:19" x14ac:dyDescent="0.25">
      <c r="A18" s="28">
        <v>1</v>
      </c>
      <c r="B18" s="28">
        <v>1</v>
      </c>
      <c r="C18" s="28">
        <v>190</v>
      </c>
      <c r="D18" s="50">
        <v>0.49999976000000002</v>
      </c>
      <c r="E18" s="53">
        <v>2025.1575</v>
      </c>
      <c r="F18" s="53">
        <v>5195.4652999999998</v>
      </c>
      <c r="G18" s="50">
        <v>2.5654623999999999</v>
      </c>
      <c r="H18" s="50">
        <v>11152.425999999999</v>
      </c>
      <c r="I18" s="52">
        <f t="shared" si="0"/>
        <v>1.0017862604302432</v>
      </c>
      <c r="J18" s="51">
        <f t="shared" si="1"/>
        <v>0.5008928897864191</v>
      </c>
      <c r="K18" s="17">
        <f t="shared" si="2"/>
        <v>11132.540383624646</v>
      </c>
      <c r="M18" s="24">
        <v>270</v>
      </c>
      <c r="N18" s="5">
        <v>464.88</v>
      </c>
      <c r="O18" s="5">
        <f t="shared" si="5"/>
        <v>13.515714393347931</v>
      </c>
      <c r="Q18" s="5">
        <v>180</v>
      </c>
      <c r="R18" s="26">
        <f t="shared" si="3"/>
        <v>1.8825241721671997</v>
      </c>
      <c r="S18" s="25">
        <f t="shared" si="4"/>
        <v>485.28137437315843</v>
      </c>
    </row>
    <row r="19" spans="1:19" x14ac:dyDescent="0.25">
      <c r="A19" s="28">
        <v>1</v>
      </c>
      <c r="B19" s="28">
        <v>2</v>
      </c>
      <c r="C19" s="28">
        <v>210</v>
      </c>
      <c r="D19" s="50">
        <v>500</v>
      </c>
      <c r="E19" s="53">
        <v>152509.17000000001</v>
      </c>
      <c r="F19" s="53">
        <v>64191.512000000002</v>
      </c>
      <c r="G19" s="50">
        <v>0.42090263999999999</v>
      </c>
      <c r="H19" s="50">
        <v>330.93563999999998</v>
      </c>
      <c r="I19" s="52">
        <f t="shared" si="0"/>
        <v>0.34411414123721784</v>
      </c>
      <c r="J19" s="51">
        <f t="shared" si="1"/>
        <v>172.05707061860892</v>
      </c>
      <c r="K19" s="17">
        <f t="shared" si="2"/>
        <v>961.70311051491149</v>
      </c>
      <c r="M19" s="24"/>
      <c r="Q19" s="5">
        <v>185</v>
      </c>
      <c r="R19" s="26">
        <f t="shared" si="3"/>
        <v>1.3606704122844171</v>
      </c>
      <c r="S19" s="25">
        <f t="shared" si="4"/>
        <v>350.75672201441864</v>
      </c>
    </row>
    <row r="20" spans="1:19" x14ac:dyDescent="0.25">
      <c r="A20" s="28">
        <v>1</v>
      </c>
      <c r="B20" s="28">
        <v>2</v>
      </c>
      <c r="C20" s="28">
        <v>210</v>
      </c>
      <c r="D20" s="50">
        <v>315.47867000000002</v>
      </c>
      <c r="E20" s="53">
        <v>138259.79999999999</v>
      </c>
      <c r="F20" s="53">
        <v>89650.797000000006</v>
      </c>
      <c r="G20" s="50">
        <v>0.64842277999999998</v>
      </c>
      <c r="H20" s="50">
        <v>522.32306000000005</v>
      </c>
      <c r="I20" s="52">
        <f t="shared" si="0"/>
        <v>0.34411414123721784</v>
      </c>
      <c r="J20" s="51">
        <f t="shared" si="1"/>
        <v>108.56067160570964</v>
      </c>
      <c r="K20" s="17">
        <f t="shared" si="2"/>
        <v>1517.8773476790436</v>
      </c>
      <c r="M20" s="98" t="s">
        <v>46</v>
      </c>
      <c r="N20" s="98"/>
      <c r="Q20" s="5">
        <v>190</v>
      </c>
      <c r="R20" s="26">
        <f t="shared" si="3"/>
        <v>1.0017862604302432</v>
      </c>
      <c r="S20" s="25">
        <f t="shared" si="4"/>
        <v>258.2427468806797</v>
      </c>
    </row>
    <row r="21" spans="1:19" x14ac:dyDescent="0.25">
      <c r="A21" s="28">
        <v>1</v>
      </c>
      <c r="B21" s="28">
        <v>2</v>
      </c>
      <c r="C21" s="28">
        <v>210</v>
      </c>
      <c r="D21" s="50">
        <v>199.05357000000001</v>
      </c>
      <c r="E21" s="53">
        <v>107287.03</v>
      </c>
      <c r="F21" s="53">
        <v>85168.312999999995</v>
      </c>
      <c r="G21" s="50">
        <v>0.79383605999999995</v>
      </c>
      <c r="H21" s="50">
        <v>688.16796999999997</v>
      </c>
      <c r="I21" s="52">
        <f t="shared" si="0"/>
        <v>0.34411414123721784</v>
      </c>
      <c r="J21" s="51">
        <f t="shared" si="1"/>
        <v>68.497148300752428</v>
      </c>
      <c r="K21" s="17">
        <f t="shared" si="2"/>
        <v>1999.8247311946586</v>
      </c>
      <c r="M21" s="27" t="s">
        <v>13</v>
      </c>
      <c r="N21" s="27">
        <v>4.5476000000000001</v>
      </c>
      <c r="Q21" s="5">
        <v>195</v>
      </c>
      <c r="R21" s="26">
        <f t="shared" si="3"/>
        <v>0.75014156949893529</v>
      </c>
      <c r="S21" s="25">
        <f t="shared" si="4"/>
        <v>193.37320455322657</v>
      </c>
    </row>
    <row r="22" spans="1:19" x14ac:dyDescent="0.25">
      <c r="A22" s="28">
        <v>1</v>
      </c>
      <c r="B22" s="28">
        <v>2</v>
      </c>
      <c r="C22" s="28">
        <v>210</v>
      </c>
      <c r="D22" s="50">
        <v>125.59430999999999</v>
      </c>
      <c r="E22" s="53">
        <v>83422.968999999997</v>
      </c>
      <c r="F22" s="53">
        <v>76217.5</v>
      </c>
      <c r="G22" s="50">
        <v>0.91362726999999999</v>
      </c>
      <c r="H22" s="50">
        <v>899.70465000000002</v>
      </c>
      <c r="I22" s="52">
        <f t="shared" si="0"/>
        <v>0.34411414123721784</v>
      </c>
      <c r="J22" s="51">
        <f t="shared" si="1"/>
        <v>43.218778129930918</v>
      </c>
      <c r="K22" s="17">
        <f t="shared" si="2"/>
        <v>2614.5529700268303</v>
      </c>
      <c r="M22" s="27" t="s">
        <v>14</v>
      </c>
      <c r="N22" s="27">
        <v>176.05</v>
      </c>
      <c r="Q22" s="5">
        <v>200</v>
      </c>
      <c r="R22" s="26">
        <f t="shared" si="3"/>
        <v>0.57051237384659015</v>
      </c>
      <c r="S22" s="25">
        <f t="shared" si="4"/>
        <v>147.06798083683609</v>
      </c>
    </row>
    <row r="23" spans="1:19" ht="18" x14ac:dyDescent="0.25">
      <c r="A23" s="28">
        <v>1</v>
      </c>
      <c r="B23" s="28">
        <v>2</v>
      </c>
      <c r="C23" s="28">
        <v>210</v>
      </c>
      <c r="D23" s="50">
        <v>79.244652000000002</v>
      </c>
      <c r="E23" s="53">
        <v>61656.535000000003</v>
      </c>
      <c r="F23" s="53">
        <v>64495.163999999997</v>
      </c>
      <c r="G23" s="50">
        <v>1.0460395</v>
      </c>
      <c r="H23" s="50">
        <v>1125.9473</v>
      </c>
      <c r="I23" s="52">
        <f t="shared" si="0"/>
        <v>0.34411414123721784</v>
      </c>
      <c r="J23" s="51">
        <f t="shared" si="1"/>
        <v>27.269205370622178</v>
      </c>
      <c r="K23" s="17">
        <f t="shared" si="2"/>
        <v>3272.016941680462</v>
      </c>
      <c r="M23" s="27" t="s">
        <v>43</v>
      </c>
      <c r="N23" s="27">
        <v>190.03</v>
      </c>
      <c r="Q23" s="5">
        <v>205</v>
      </c>
      <c r="R23" s="26">
        <f t="shared" si="3"/>
        <v>0.4401596622187578</v>
      </c>
      <c r="S23" s="25">
        <f t="shared" si="4"/>
        <v>113.46536155190073</v>
      </c>
    </row>
    <row r="24" spans="1:19" ht="17.25" x14ac:dyDescent="0.25">
      <c r="A24" s="28">
        <v>1</v>
      </c>
      <c r="B24" s="28">
        <v>2</v>
      </c>
      <c r="C24" s="28">
        <v>210</v>
      </c>
      <c r="D24" s="50">
        <v>49.999991999999999</v>
      </c>
      <c r="E24" s="53">
        <v>44201.292999999998</v>
      </c>
      <c r="F24" s="53">
        <v>53031.82</v>
      </c>
      <c r="G24" s="50">
        <v>1.1997796999999999</v>
      </c>
      <c r="H24" s="50">
        <v>1380.7431999999999</v>
      </c>
      <c r="I24" s="52">
        <f t="shared" si="0"/>
        <v>0.34411414123721784</v>
      </c>
      <c r="J24" s="51">
        <f t="shared" si="1"/>
        <v>17.205704308947762</v>
      </c>
      <c r="K24" s="17">
        <f t="shared" si="2"/>
        <v>4012.4570150930631</v>
      </c>
      <c r="M24" s="20" t="s">
        <v>44</v>
      </c>
      <c r="N24" s="20">
        <v>0.97599999999999998</v>
      </c>
      <c r="Q24" s="5">
        <v>210</v>
      </c>
      <c r="R24" s="26">
        <f t="shared" si="3"/>
        <v>0.34411414123721784</v>
      </c>
      <c r="S24" s="25">
        <f t="shared" si="4"/>
        <v>88.706528112513666</v>
      </c>
    </row>
    <row r="25" spans="1:19" x14ac:dyDescent="0.25">
      <c r="A25" s="28">
        <v>1</v>
      </c>
      <c r="B25" s="28">
        <v>2</v>
      </c>
      <c r="C25" s="28">
        <v>210</v>
      </c>
      <c r="D25" s="50">
        <v>31.547861000000001</v>
      </c>
      <c r="E25" s="53">
        <v>30653.846000000001</v>
      </c>
      <c r="F25" s="53">
        <v>42505.582000000002</v>
      </c>
      <c r="G25" s="50">
        <v>1.3866312999999999</v>
      </c>
      <c r="H25" s="50">
        <v>1661.1567</v>
      </c>
      <c r="I25" s="52">
        <f t="shared" si="0"/>
        <v>0.34411414123721784</v>
      </c>
      <c r="J25" s="51">
        <f t="shared" si="1"/>
        <v>10.856065095886116</v>
      </c>
      <c r="K25" s="17">
        <f t="shared" si="2"/>
        <v>4827.3421546337104</v>
      </c>
      <c r="M25" s="20" t="s">
        <v>17</v>
      </c>
      <c r="N25" s="20">
        <f>N14</f>
        <v>24.373999999999999</v>
      </c>
      <c r="Q25" s="5">
        <v>215</v>
      </c>
      <c r="R25" s="26">
        <f t="shared" si="3"/>
        <v>0.27234102230908885</v>
      </c>
      <c r="S25" s="25">
        <f t="shared" si="4"/>
        <v>70.204689829930871</v>
      </c>
    </row>
    <row r="26" spans="1:19" x14ac:dyDescent="0.25">
      <c r="A26" s="28">
        <v>1</v>
      </c>
      <c r="B26" s="28">
        <v>2</v>
      </c>
      <c r="C26" s="28">
        <v>210</v>
      </c>
      <c r="D26" s="50">
        <v>19.905353999999999</v>
      </c>
      <c r="E26" s="53">
        <v>20514.671999999999</v>
      </c>
      <c r="F26" s="53">
        <v>32792.976999999999</v>
      </c>
      <c r="G26" s="50">
        <v>1.5985134000000001</v>
      </c>
      <c r="H26" s="50">
        <v>1943.2534000000001</v>
      </c>
      <c r="I26" s="52">
        <f t="shared" si="0"/>
        <v>0.34411414123721784</v>
      </c>
      <c r="J26" s="51">
        <f t="shared" si="1"/>
        <v>6.8497137977328189</v>
      </c>
      <c r="K26" s="17">
        <f t="shared" si="2"/>
        <v>5647.1186944345964</v>
      </c>
      <c r="Q26" s="5">
        <v>220</v>
      </c>
      <c r="R26" s="26">
        <f t="shared" si="3"/>
        <v>0.21799907703317611</v>
      </c>
      <c r="S26" s="25">
        <f t="shared" si="4"/>
        <v>56.196299244833135</v>
      </c>
    </row>
    <row r="27" spans="1:19" x14ac:dyDescent="0.25">
      <c r="A27" s="28">
        <v>1</v>
      </c>
      <c r="B27" s="28">
        <v>2</v>
      </c>
      <c r="C27" s="28">
        <v>210</v>
      </c>
      <c r="D27" s="50">
        <v>12.559429</v>
      </c>
      <c r="E27" s="53">
        <v>13406.384</v>
      </c>
      <c r="F27" s="53">
        <v>24556.491999999998</v>
      </c>
      <c r="G27" s="50">
        <v>1.8317014</v>
      </c>
      <c r="H27" s="50">
        <v>2227.6262000000002</v>
      </c>
      <c r="I27" s="52">
        <f t="shared" si="0"/>
        <v>0.34411414123721784</v>
      </c>
      <c r="J27" s="51">
        <f t="shared" si="1"/>
        <v>4.3218771247648098</v>
      </c>
      <c r="K27" s="17">
        <f t="shared" si="2"/>
        <v>6473.5096093141028</v>
      </c>
      <c r="Q27" s="5">
        <v>225</v>
      </c>
      <c r="R27" s="26">
        <f t="shared" si="3"/>
        <v>0.17635053415305749</v>
      </c>
      <c r="S27" s="25">
        <f t="shared" si="4"/>
        <v>45.460042877810885</v>
      </c>
    </row>
    <row r="28" spans="1:19" x14ac:dyDescent="0.25">
      <c r="A28" s="28">
        <v>1</v>
      </c>
      <c r="B28" s="28">
        <v>2</v>
      </c>
      <c r="C28" s="28">
        <v>210</v>
      </c>
      <c r="D28" s="50">
        <v>7.9244637000000004</v>
      </c>
      <c r="E28" s="53">
        <v>8648.0635000000002</v>
      </c>
      <c r="F28" s="53">
        <v>17915.375</v>
      </c>
      <c r="G28" s="50">
        <v>2.0716054000000002</v>
      </c>
      <c r="H28" s="50">
        <v>2510.3852999999999</v>
      </c>
      <c r="I28" s="52">
        <f t="shared" si="0"/>
        <v>0.34411414123721784</v>
      </c>
      <c r="J28" s="51">
        <f t="shared" si="1"/>
        <v>2.726920020891006</v>
      </c>
      <c r="K28" s="17">
        <f t="shared" si="2"/>
        <v>7295.2110918029539</v>
      </c>
      <c r="Q28" s="5">
        <v>230</v>
      </c>
      <c r="R28" s="26">
        <f t="shared" si="3"/>
        <v>0.14406595880520959</v>
      </c>
      <c r="S28" s="25">
        <f t="shared" si="4"/>
        <v>37.137651416658429</v>
      </c>
    </row>
    <row r="29" spans="1:19" x14ac:dyDescent="0.25">
      <c r="A29" s="28">
        <v>1</v>
      </c>
      <c r="B29" s="28">
        <v>2</v>
      </c>
      <c r="C29" s="28">
        <v>210</v>
      </c>
      <c r="D29" s="50">
        <v>4.9999985999999996</v>
      </c>
      <c r="E29" s="53">
        <v>5601.9312</v>
      </c>
      <c r="F29" s="53">
        <v>12770.627</v>
      </c>
      <c r="G29" s="50">
        <v>2.2796829000000001</v>
      </c>
      <c r="H29" s="50">
        <v>2789.0547000000001</v>
      </c>
      <c r="I29" s="52">
        <f t="shared" si="0"/>
        <v>0.34411414123721784</v>
      </c>
      <c r="J29" s="51">
        <f t="shared" si="1"/>
        <v>1.7205702244262913</v>
      </c>
      <c r="K29" s="17">
        <f t="shared" si="2"/>
        <v>8105.027854921379</v>
      </c>
      <c r="Q29" s="5">
        <v>235</v>
      </c>
      <c r="R29" s="26">
        <f t="shared" si="3"/>
        <v>0.11877339122127602</v>
      </c>
      <c r="S29" s="25">
        <f t="shared" si="4"/>
        <v>30.617675662813422</v>
      </c>
    </row>
    <row r="30" spans="1:19" x14ac:dyDescent="0.25">
      <c r="A30" s="28">
        <v>1</v>
      </c>
      <c r="B30" s="28">
        <v>2</v>
      </c>
      <c r="C30" s="28">
        <v>210</v>
      </c>
      <c r="D30" s="50">
        <v>3.1547855999999999</v>
      </c>
      <c r="E30" s="53">
        <v>3677.1736000000001</v>
      </c>
      <c r="F30" s="53">
        <v>8949.5244000000002</v>
      </c>
      <c r="G30" s="50">
        <v>2.4338055000000001</v>
      </c>
      <c r="H30" s="50">
        <v>3066.9328999999998</v>
      </c>
      <c r="I30" s="52">
        <f t="shared" si="0"/>
        <v>0.34411414123721784</v>
      </c>
      <c r="J30" s="51">
        <f t="shared" si="1"/>
        <v>1.085606337531541</v>
      </c>
      <c r="K30" s="17">
        <f t="shared" si="2"/>
        <v>8912.5453809402879</v>
      </c>
      <c r="Q30" s="5">
        <v>240</v>
      </c>
      <c r="R30" s="26">
        <f t="shared" si="3"/>
        <v>9.8761219439019665E-2</v>
      </c>
      <c r="S30" s="25">
        <f t="shared" si="4"/>
        <v>25.458892381159732</v>
      </c>
    </row>
    <row r="31" spans="1:19" x14ac:dyDescent="0.25">
      <c r="A31" s="28">
        <v>1</v>
      </c>
      <c r="B31" s="28">
        <v>2</v>
      </c>
      <c r="C31" s="28">
        <v>210</v>
      </c>
      <c r="D31" s="50">
        <v>1.9905351</v>
      </c>
      <c r="E31" s="53">
        <v>2583.7222000000002</v>
      </c>
      <c r="F31" s="53">
        <v>6220.0492999999997</v>
      </c>
      <c r="G31" s="50">
        <v>2.4073985000000002</v>
      </c>
      <c r="H31" s="50">
        <v>3383.6768000000002</v>
      </c>
      <c r="I31" s="52">
        <f t="shared" si="0"/>
        <v>0.34411414123721784</v>
      </c>
      <c r="J31" s="51">
        <f t="shared" si="1"/>
        <v>0.68497127653903955</v>
      </c>
      <c r="K31" s="17">
        <f t="shared" si="2"/>
        <v>9833.0071174477998</v>
      </c>
      <c r="Q31" s="5">
        <v>245</v>
      </c>
      <c r="R31" s="26">
        <f t="shared" si="3"/>
        <v>8.2779419972387899E-2</v>
      </c>
      <c r="S31" s="25">
        <f t="shared" si="4"/>
        <v>21.339067666667596</v>
      </c>
    </row>
    <row r="32" spans="1:19" x14ac:dyDescent="0.25">
      <c r="A32" s="28">
        <v>1</v>
      </c>
      <c r="B32" s="28">
        <v>2</v>
      </c>
      <c r="C32" s="28">
        <v>210</v>
      </c>
      <c r="D32" s="50">
        <v>1.2559427000000001</v>
      </c>
      <c r="E32" s="53">
        <v>1876.0109</v>
      </c>
      <c r="F32" s="53">
        <v>4377.0122000000001</v>
      </c>
      <c r="G32" s="50">
        <v>2.3331485000000001</v>
      </c>
      <c r="H32" s="50">
        <v>3791.6583999999998</v>
      </c>
      <c r="I32" s="52">
        <f t="shared" si="0"/>
        <v>0.34411414123721784</v>
      </c>
      <c r="J32" s="51">
        <f t="shared" si="1"/>
        <v>0.43218764365365275</v>
      </c>
      <c r="K32" s="17">
        <f t="shared" si="2"/>
        <v>11018.606751723666</v>
      </c>
      <c r="Q32" s="5">
        <v>250</v>
      </c>
      <c r="R32" s="26">
        <f t="shared" si="3"/>
        <v>6.9904722557820528E-2</v>
      </c>
      <c r="S32" s="25">
        <f t="shared" si="4"/>
        <v>18.020198805192557</v>
      </c>
    </row>
    <row r="33" spans="1:19" x14ac:dyDescent="0.25">
      <c r="A33" s="28">
        <v>1</v>
      </c>
      <c r="B33" s="28">
        <v>2</v>
      </c>
      <c r="C33" s="28">
        <v>210</v>
      </c>
      <c r="D33" s="50">
        <v>0.79244625999999996</v>
      </c>
      <c r="E33" s="53">
        <v>1418.623</v>
      </c>
      <c r="F33" s="53">
        <v>3042.2150999999999</v>
      </c>
      <c r="G33" s="50">
        <v>2.1444844999999999</v>
      </c>
      <c r="H33" s="50">
        <v>4235.8950000000004</v>
      </c>
      <c r="I33" s="52">
        <f t="shared" si="0"/>
        <v>0.34411414123721784</v>
      </c>
      <c r="J33" s="51">
        <f t="shared" si="1"/>
        <v>0.27269196423654501</v>
      </c>
      <c r="K33" s="17">
        <f t="shared" si="2"/>
        <v>12309.563869622993</v>
      </c>
      <c r="Q33" s="5">
        <v>255</v>
      </c>
      <c r="R33" s="26">
        <f t="shared" si="3"/>
        <v>5.9447925268308777E-2</v>
      </c>
      <c r="S33" s="25">
        <f t="shared" si="4"/>
        <v>15.324621752201024</v>
      </c>
    </row>
    <row r="34" spans="1:19" x14ac:dyDescent="0.25">
      <c r="A34" s="28">
        <v>1</v>
      </c>
      <c r="B34" s="28">
        <v>2</v>
      </c>
      <c r="C34" s="28">
        <v>210</v>
      </c>
      <c r="D34" s="50">
        <v>0.49999976000000002</v>
      </c>
      <c r="E34" s="53">
        <v>613.48082999999997</v>
      </c>
      <c r="F34" s="53">
        <v>2249.0421999999999</v>
      </c>
      <c r="G34" s="50">
        <v>3.6660349000000001</v>
      </c>
      <c r="H34" s="50">
        <v>4662.4268000000002</v>
      </c>
      <c r="I34" s="52">
        <f t="shared" si="0"/>
        <v>0.34411414123721784</v>
      </c>
      <c r="J34" s="51">
        <f t="shared" si="1"/>
        <v>0.17205698803121502</v>
      </c>
      <c r="K34" s="17">
        <f t="shared" si="2"/>
        <v>13549.070617199422</v>
      </c>
      <c r="Q34" s="5">
        <v>260</v>
      </c>
      <c r="R34" s="26">
        <f t="shared" si="3"/>
        <v>5.0889386741067404E-2</v>
      </c>
      <c r="S34" s="25">
        <f t="shared" si="4"/>
        <v>13.118382172103649</v>
      </c>
    </row>
    <row r="35" spans="1:19" x14ac:dyDescent="0.25">
      <c r="A35" s="28">
        <v>1</v>
      </c>
      <c r="B35" s="28">
        <v>3</v>
      </c>
      <c r="C35" s="28">
        <v>230</v>
      </c>
      <c r="D35" s="50">
        <v>500</v>
      </c>
      <c r="E35" s="53">
        <v>104208.75</v>
      </c>
      <c r="F35" s="53">
        <v>58890.91</v>
      </c>
      <c r="G35" s="50">
        <v>0.56512439000000003</v>
      </c>
      <c r="H35" s="50">
        <v>239.39594</v>
      </c>
      <c r="I35" s="52">
        <f t="shared" ref="I35:I66" si="6">10^(-$N$21*(C35-$N$23)/($N$22+C35-$N$23))</f>
        <v>0.14406595880520959</v>
      </c>
      <c r="J35" s="51">
        <f t="shared" si="1"/>
        <v>72.032979402604795</v>
      </c>
      <c r="K35" s="17">
        <f t="shared" si="2"/>
        <v>1661.7106635418663</v>
      </c>
      <c r="Q35" s="5">
        <v>265</v>
      </c>
      <c r="R35" s="26">
        <f t="shared" si="3"/>
        <v>4.3833599866732402E-2</v>
      </c>
      <c r="S35" s="25">
        <f t="shared" si="4"/>
        <v>11.299525340257738</v>
      </c>
    </row>
    <row r="36" spans="1:19" x14ac:dyDescent="0.25">
      <c r="A36" s="28">
        <v>1</v>
      </c>
      <c r="B36" s="28">
        <v>3</v>
      </c>
      <c r="C36" s="28">
        <v>230</v>
      </c>
      <c r="D36" s="50">
        <v>315.47867000000002</v>
      </c>
      <c r="E36" s="53">
        <v>88132.101999999999</v>
      </c>
      <c r="F36" s="53">
        <v>74511.116999999998</v>
      </c>
      <c r="G36" s="50">
        <v>0.84544814000000001</v>
      </c>
      <c r="H36" s="50">
        <v>365.82101</v>
      </c>
      <c r="I36" s="52">
        <f t="shared" si="6"/>
        <v>0.14406595880520959</v>
      </c>
      <c r="J36" s="51">
        <f t="shared" si="1"/>
        <v>45.449737076142313</v>
      </c>
      <c r="K36" s="17">
        <f t="shared" si="2"/>
        <v>2539.2605792088862</v>
      </c>
      <c r="Q36" s="5">
        <v>270</v>
      </c>
      <c r="R36" s="26">
        <f t="shared" si="3"/>
        <v>3.7976846304444901E-2</v>
      </c>
      <c r="S36" s="25">
        <f t="shared" si="4"/>
        <v>9.789758050098694</v>
      </c>
    </row>
    <row r="37" spans="1:19" x14ac:dyDescent="0.25">
      <c r="A37" s="28">
        <v>1</v>
      </c>
      <c r="B37" s="28">
        <v>3</v>
      </c>
      <c r="C37" s="28">
        <v>230</v>
      </c>
      <c r="D37" s="50">
        <v>199.05357000000001</v>
      </c>
      <c r="E37" s="53">
        <v>64729.605000000003</v>
      </c>
      <c r="F37" s="53">
        <v>68032.891000000003</v>
      </c>
      <c r="G37" s="50">
        <v>1.0510321</v>
      </c>
      <c r="H37" s="50">
        <v>471.76400999999998</v>
      </c>
      <c r="I37" s="52">
        <f t="shared" si="6"/>
        <v>0.14406595880520959</v>
      </c>
      <c r="J37" s="51">
        <f t="shared" si="1"/>
        <v>28.676843415649905</v>
      </c>
      <c r="K37" s="17">
        <f t="shared" si="2"/>
        <v>3274.6390189084727</v>
      </c>
      <c r="Q37" s="5">
        <v>275</v>
      </c>
      <c r="R37" s="26">
        <f t="shared" si="3"/>
        <v>3.3083922504455916E-2</v>
      </c>
      <c r="S37" s="25">
        <f t="shared" si="4"/>
        <v>8.5284489941686008</v>
      </c>
    </row>
    <row r="38" spans="1:19" x14ac:dyDescent="0.25">
      <c r="A38" s="28">
        <v>1</v>
      </c>
      <c r="B38" s="28">
        <v>3</v>
      </c>
      <c r="C38" s="28">
        <v>230</v>
      </c>
      <c r="D38" s="50">
        <v>125.59430999999999</v>
      </c>
      <c r="E38" s="53">
        <v>45762.262000000002</v>
      </c>
      <c r="F38" s="53">
        <v>56340.91</v>
      </c>
      <c r="G38" s="50">
        <v>1.2311654000000001</v>
      </c>
      <c r="H38" s="50">
        <v>577.92675999999994</v>
      </c>
      <c r="I38" s="52">
        <f t="shared" si="6"/>
        <v>0.14406595880520959</v>
      </c>
      <c r="J38" s="51">
        <f t="shared" si="1"/>
        <v>18.09386469062872</v>
      </c>
      <c r="K38" s="17">
        <f t="shared" si="2"/>
        <v>4011.5428015955526</v>
      </c>
      <c r="Q38" s="5">
        <v>280</v>
      </c>
      <c r="R38" s="26">
        <f t="shared" si="3"/>
        <v>2.8971226044670742E-2</v>
      </c>
      <c r="S38" s="25">
        <f t="shared" si="4"/>
        <v>7.4682687213774415</v>
      </c>
    </row>
    <row r="39" spans="1:19" x14ac:dyDescent="0.25">
      <c r="A39" s="28">
        <v>1</v>
      </c>
      <c r="B39" s="28">
        <v>3</v>
      </c>
      <c r="C39" s="28">
        <v>230</v>
      </c>
      <c r="D39" s="50">
        <v>79.244652000000002</v>
      </c>
      <c r="E39" s="53">
        <v>31485.706999999999</v>
      </c>
      <c r="F39" s="53">
        <v>44625.112999999998</v>
      </c>
      <c r="G39" s="50">
        <v>1.4173133</v>
      </c>
      <c r="H39" s="50">
        <v>689.18926999999996</v>
      </c>
      <c r="I39" s="52">
        <f t="shared" si="6"/>
        <v>0.14406595880520959</v>
      </c>
      <c r="J39" s="51">
        <f t="shared" si="1"/>
        <v>11.416456770565169</v>
      </c>
      <c r="K39" s="17">
        <f t="shared" si="2"/>
        <v>4783.8453699659003</v>
      </c>
      <c r="Q39" s="5">
        <v>285</v>
      </c>
      <c r="R39" s="26">
        <f t="shared" si="3"/>
        <v>2.5494347913632684E-2</v>
      </c>
      <c r="S39" s="25">
        <f t="shared" si="4"/>
        <v>6.5719911474136952</v>
      </c>
    </row>
    <row r="40" spans="1:19" x14ac:dyDescent="0.25">
      <c r="A40" s="28">
        <v>1</v>
      </c>
      <c r="B40" s="28">
        <v>3</v>
      </c>
      <c r="C40" s="28">
        <v>230</v>
      </c>
      <c r="D40" s="50">
        <v>49.999991999999999</v>
      </c>
      <c r="E40" s="53">
        <v>21171.703000000001</v>
      </c>
      <c r="F40" s="53">
        <v>34310.504000000001</v>
      </c>
      <c r="G40" s="50">
        <v>1.6205830999999999</v>
      </c>
      <c r="H40" s="50">
        <v>806.33794999999998</v>
      </c>
      <c r="I40" s="52">
        <f t="shared" si="6"/>
        <v>0.14406595880520959</v>
      </c>
      <c r="J40" s="51">
        <f t="shared" si="1"/>
        <v>7.2032967877328087</v>
      </c>
      <c r="K40" s="17">
        <f t="shared" si="2"/>
        <v>5597.0054042415595</v>
      </c>
      <c r="Q40" s="5">
        <v>290</v>
      </c>
      <c r="R40" s="26">
        <f t="shared" si="3"/>
        <v>2.2538888631687883E-2</v>
      </c>
      <c r="S40" s="25">
        <f t="shared" si="4"/>
        <v>5.8101261135135109</v>
      </c>
    </row>
    <row r="41" spans="1:19" x14ac:dyDescent="0.25">
      <c r="A41" s="28">
        <v>1</v>
      </c>
      <c r="B41" s="28">
        <v>3</v>
      </c>
      <c r="C41" s="28">
        <v>230</v>
      </c>
      <c r="D41" s="50">
        <v>31.547861000000001</v>
      </c>
      <c r="E41" s="53">
        <v>14110.841</v>
      </c>
      <c r="F41" s="53">
        <v>25864.023000000001</v>
      </c>
      <c r="G41" s="50">
        <v>1.8329188000000001</v>
      </c>
      <c r="H41" s="50">
        <v>933.91174000000001</v>
      </c>
      <c r="I41" s="52">
        <f t="shared" si="6"/>
        <v>0.14406595880520959</v>
      </c>
      <c r="J41" s="51">
        <f t="shared" si="1"/>
        <v>4.5449728432184786</v>
      </c>
      <c r="K41" s="17">
        <f t="shared" si="2"/>
        <v>6482.5288898589461</v>
      </c>
      <c r="Q41" s="5">
        <v>295</v>
      </c>
      <c r="R41" s="26">
        <f t="shared" si="3"/>
        <v>2.0013602611724312E-2</v>
      </c>
      <c r="S41" s="25">
        <f t="shared" si="4"/>
        <v>5.1591521241370799</v>
      </c>
    </row>
    <row r="42" spans="1:19" x14ac:dyDescent="0.25">
      <c r="A42" s="28">
        <v>1</v>
      </c>
      <c r="B42" s="28">
        <v>3</v>
      </c>
      <c r="C42" s="28">
        <v>230</v>
      </c>
      <c r="D42" s="50">
        <v>19.905353999999999</v>
      </c>
      <c r="E42" s="53">
        <v>9473.2353999999996</v>
      </c>
      <c r="F42" s="53">
        <v>19065.645</v>
      </c>
      <c r="G42" s="50">
        <v>2.0125801999999999</v>
      </c>
      <c r="H42" s="50">
        <v>1069.5343</v>
      </c>
      <c r="I42" s="52">
        <f t="shared" si="6"/>
        <v>0.14406595880520959</v>
      </c>
      <c r="J42" s="51">
        <f t="shared" si="1"/>
        <v>2.8676839093671136</v>
      </c>
      <c r="K42" s="17">
        <f t="shared" si="2"/>
        <v>7423.9210211074824</v>
      </c>
      <c r="Q42" s="5">
        <v>300</v>
      </c>
      <c r="R42" s="26">
        <f t="shared" si="3"/>
        <v>1.7845239010673985E-2</v>
      </c>
      <c r="S42" s="25">
        <f t="shared" si="4"/>
        <v>4.6001864099029603</v>
      </c>
    </row>
    <row r="43" spans="1:19" x14ac:dyDescent="0.25">
      <c r="A43" s="28">
        <v>1</v>
      </c>
      <c r="B43" s="28">
        <v>3</v>
      </c>
      <c r="C43" s="28">
        <v>230</v>
      </c>
      <c r="D43" s="50">
        <v>12.559429</v>
      </c>
      <c r="E43" s="53">
        <v>6528.8910999999998</v>
      </c>
      <c r="F43" s="53">
        <v>13962.802</v>
      </c>
      <c r="G43" s="50">
        <v>2.1386178</v>
      </c>
      <c r="H43" s="50">
        <v>1227.2719</v>
      </c>
      <c r="I43" s="52">
        <f t="shared" si="6"/>
        <v>0.14406595880520959</v>
      </c>
      <c r="J43" s="51">
        <f t="shared" si="1"/>
        <v>1.8093861809309546</v>
      </c>
      <c r="K43" s="17">
        <f t="shared" si="2"/>
        <v>8518.8195058583151</v>
      </c>
      <c r="Q43" s="5">
        <v>305</v>
      </c>
      <c r="R43" s="26">
        <f t="shared" si="3"/>
        <v>1.5974629276286682E-2</v>
      </c>
      <c r="S43" s="25">
        <f t="shared" si="4"/>
        <v>4.1179763664726901</v>
      </c>
    </row>
    <row r="44" spans="1:19" x14ac:dyDescent="0.25">
      <c r="A44" s="28">
        <v>1</v>
      </c>
      <c r="B44" s="28">
        <v>3</v>
      </c>
      <c r="C44" s="28">
        <v>230</v>
      </c>
      <c r="D44" s="50">
        <v>7.9244637000000004</v>
      </c>
      <c r="E44" s="53">
        <v>4571.3711000000003</v>
      </c>
      <c r="F44" s="53">
        <v>9932.6445000000003</v>
      </c>
      <c r="G44" s="50">
        <v>2.1727934000000002</v>
      </c>
      <c r="H44" s="50">
        <v>1379.7924</v>
      </c>
      <c r="I44" s="52">
        <f t="shared" si="6"/>
        <v>0.14406595880520959</v>
      </c>
      <c r="J44" s="51">
        <f t="shared" si="1"/>
        <v>1.1416454609575788</v>
      </c>
      <c r="K44" s="17">
        <f t="shared" si="2"/>
        <v>9577.5047168887832</v>
      </c>
      <c r="Q44" s="5">
        <v>310</v>
      </c>
      <c r="R44" s="26">
        <f t="shared" si="3"/>
        <v>1.4353698289678606E-2</v>
      </c>
      <c r="S44" s="25">
        <f t="shared" si="4"/>
        <v>3.7001290800606124</v>
      </c>
    </row>
    <row r="45" spans="1:19" x14ac:dyDescent="0.25">
      <c r="A45" s="28">
        <v>1</v>
      </c>
      <c r="B45" s="28">
        <v>3</v>
      </c>
      <c r="C45" s="28">
        <v>230</v>
      </c>
      <c r="D45" s="50">
        <v>4.9999985999999996</v>
      </c>
      <c r="E45" s="53">
        <v>3286.2734</v>
      </c>
      <c r="F45" s="53">
        <v>6997.1742999999997</v>
      </c>
      <c r="G45" s="50">
        <v>2.1292124000000001</v>
      </c>
      <c r="H45" s="50">
        <v>1546.0929000000001</v>
      </c>
      <c r="I45" s="52">
        <f t="shared" si="6"/>
        <v>0.14406595880520959</v>
      </c>
      <c r="J45" s="51">
        <f t="shared" si="1"/>
        <v>0.72032959233370553</v>
      </c>
      <c r="K45" s="17">
        <f t="shared" si="2"/>
        <v>10731.840559853974</v>
      </c>
      <c r="Q45" s="5">
        <v>315</v>
      </c>
      <c r="R45" s="26">
        <f t="shared" si="3"/>
        <v>1.2943165041467758E-2</v>
      </c>
      <c r="S45" s="25">
        <f t="shared" si="4"/>
        <v>3.3365186024842322</v>
      </c>
    </row>
    <row r="46" spans="1:19" x14ac:dyDescent="0.25">
      <c r="A46" s="28">
        <v>1</v>
      </c>
      <c r="B46" s="28">
        <v>3</v>
      </c>
      <c r="C46" s="28">
        <v>230</v>
      </c>
      <c r="D46" s="50">
        <v>3.1547855999999999</v>
      </c>
      <c r="E46" s="53">
        <v>2461.8137000000002</v>
      </c>
      <c r="F46" s="53">
        <v>4909.5604999999996</v>
      </c>
      <c r="G46" s="50">
        <v>1.9942861000000001</v>
      </c>
      <c r="H46" s="50">
        <v>1740.9122</v>
      </c>
      <c r="I46" s="52">
        <f t="shared" si="6"/>
        <v>0.14406595880520959</v>
      </c>
      <c r="J46" s="51">
        <f t="shared" si="1"/>
        <v>0.45449721228886841</v>
      </c>
      <c r="K46" s="17">
        <f t="shared" si="2"/>
        <v>12084.13295158694</v>
      </c>
    </row>
    <row r="47" spans="1:19" x14ac:dyDescent="0.25">
      <c r="A47" s="28">
        <v>1</v>
      </c>
      <c r="B47" s="28">
        <v>3</v>
      </c>
      <c r="C47" s="28">
        <v>230</v>
      </c>
      <c r="D47" s="50">
        <v>1.9905351</v>
      </c>
      <c r="E47" s="53">
        <v>1901.2568000000001</v>
      </c>
      <c r="F47" s="53">
        <v>3444.1035000000002</v>
      </c>
      <c r="G47" s="50">
        <v>1.8114877</v>
      </c>
      <c r="H47" s="50">
        <v>1976.3702000000001</v>
      </c>
      <c r="I47" s="52">
        <f t="shared" si="6"/>
        <v>0.14406595880520959</v>
      </c>
      <c r="J47" s="51">
        <f t="shared" si="1"/>
        <v>0.28676834771692372</v>
      </c>
      <c r="K47" s="17">
        <f t="shared" si="2"/>
        <v>13718.50932996763</v>
      </c>
    </row>
    <row r="48" spans="1:19" x14ac:dyDescent="0.25">
      <c r="A48" s="28">
        <v>1</v>
      </c>
      <c r="B48" s="28">
        <v>3</v>
      </c>
      <c r="C48" s="28">
        <v>230</v>
      </c>
      <c r="D48" s="50">
        <v>1.2559427000000001</v>
      </c>
      <c r="E48" s="53">
        <v>1523.4764</v>
      </c>
      <c r="F48" s="53">
        <v>2449.1918999999998</v>
      </c>
      <c r="G48" s="50">
        <v>1.6076336</v>
      </c>
      <c r="H48" s="50">
        <v>2296.5681</v>
      </c>
      <c r="I48" s="52">
        <f t="shared" si="6"/>
        <v>0.14406595880520959</v>
      </c>
      <c r="J48" s="51">
        <f t="shared" si="1"/>
        <v>0.18093858927990372</v>
      </c>
      <c r="K48" s="17">
        <f t="shared" si="2"/>
        <v>15941.087811765241</v>
      </c>
    </row>
    <row r="49" spans="1:11" x14ac:dyDescent="0.25">
      <c r="A49" s="28">
        <v>1</v>
      </c>
      <c r="B49" s="28">
        <v>3</v>
      </c>
      <c r="C49" s="28">
        <v>230</v>
      </c>
      <c r="D49" s="50">
        <v>0.79244625999999996</v>
      </c>
      <c r="E49" s="53">
        <v>1252.3960999999999</v>
      </c>
      <c r="F49" s="53">
        <v>1753.3230000000001</v>
      </c>
      <c r="G49" s="50">
        <v>1.3999748000000001</v>
      </c>
      <c r="H49" s="50">
        <v>2719.0210000000002</v>
      </c>
      <c r="I49" s="52">
        <f t="shared" si="6"/>
        <v>0.14406595880520959</v>
      </c>
      <c r="J49" s="51">
        <f t="shared" si="1"/>
        <v>0.1141645302485024</v>
      </c>
      <c r="K49" s="17">
        <f t="shared" si="2"/>
        <v>18873.445347879624</v>
      </c>
    </row>
    <row r="50" spans="1:11" x14ac:dyDescent="0.25">
      <c r="A50" s="28">
        <v>1</v>
      </c>
      <c r="B50" s="28">
        <v>3</v>
      </c>
      <c r="C50" s="28">
        <v>230</v>
      </c>
      <c r="D50" s="50">
        <v>0.49999976000000002</v>
      </c>
      <c r="E50" s="53">
        <v>1059.1524999999999</v>
      </c>
      <c r="F50" s="53">
        <v>1270.0983000000001</v>
      </c>
      <c r="G50" s="50">
        <v>1.1991647000000001</v>
      </c>
      <c r="H50" s="50">
        <v>3307.5408000000002</v>
      </c>
      <c r="I50" s="52">
        <f t="shared" si="6"/>
        <v>0.14406595880520959</v>
      </c>
      <c r="J50" s="51">
        <f t="shared" si="1"/>
        <v>7.2032944826774678E-2</v>
      </c>
      <c r="K50" s="17">
        <f t="shared" si="2"/>
        <v>22958.517247451211</v>
      </c>
    </row>
    <row r="51" spans="1:11" x14ac:dyDescent="0.25">
      <c r="A51" s="28">
        <v>1</v>
      </c>
      <c r="B51" s="28">
        <v>4</v>
      </c>
      <c r="C51" s="28">
        <v>250</v>
      </c>
      <c r="D51" s="50">
        <v>500</v>
      </c>
      <c r="E51" s="53">
        <v>71903.148000000001</v>
      </c>
      <c r="F51" s="53">
        <v>51797.09</v>
      </c>
      <c r="G51" s="50">
        <v>0.72037302999999997</v>
      </c>
      <c r="H51" s="50">
        <v>177.23430999999999</v>
      </c>
      <c r="I51" s="52">
        <f t="shared" si="6"/>
        <v>6.9904722557820528E-2</v>
      </c>
      <c r="J51" s="51">
        <f t="shared" si="1"/>
        <v>34.952361278910267</v>
      </c>
      <c r="K51" s="17">
        <f t="shared" si="2"/>
        <v>2535.369621893622</v>
      </c>
    </row>
    <row r="52" spans="1:11" x14ac:dyDescent="0.25">
      <c r="A52" s="28">
        <v>1</v>
      </c>
      <c r="B52" s="28">
        <v>4</v>
      </c>
      <c r="C52" s="28">
        <v>250</v>
      </c>
      <c r="D52" s="50">
        <v>315.47867000000002</v>
      </c>
      <c r="E52" s="53">
        <v>55549.633000000002</v>
      </c>
      <c r="F52" s="53">
        <v>59896.531000000003</v>
      </c>
      <c r="G52" s="50">
        <v>1.0782525999999999</v>
      </c>
      <c r="H52" s="50">
        <v>258.9418</v>
      </c>
      <c r="I52" s="52">
        <f t="shared" si="6"/>
        <v>6.9904722557820528E-2</v>
      </c>
      <c r="J52" s="51">
        <f t="shared" si="1"/>
        <v>22.053448899260221</v>
      </c>
      <c r="K52" s="17">
        <f t="shared" si="2"/>
        <v>3704.2103955969583</v>
      </c>
    </row>
    <row r="53" spans="1:11" x14ac:dyDescent="0.25">
      <c r="A53" s="28">
        <v>1</v>
      </c>
      <c r="B53" s="28">
        <v>4</v>
      </c>
      <c r="C53" s="28">
        <v>250</v>
      </c>
      <c r="D53" s="50">
        <v>199.05357000000001</v>
      </c>
      <c r="E53" s="53">
        <v>38087.542999999998</v>
      </c>
      <c r="F53" s="53">
        <v>50987.805</v>
      </c>
      <c r="G53" s="50">
        <v>1.3387003</v>
      </c>
      <c r="H53" s="50">
        <v>319.72744999999998</v>
      </c>
      <c r="I53" s="52">
        <f t="shared" si="6"/>
        <v>6.9904722557820528E-2</v>
      </c>
      <c r="J53" s="51">
        <f t="shared" si="1"/>
        <v>13.914784584993708</v>
      </c>
      <c r="K53" s="17">
        <f t="shared" si="2"/>
        <v>4573.760374136994</v>
      </c>
    </row>
    <row r="54" spans="1:11" x14ac:dyDescent="0.25">
      <c r="A54" s="28">
        <v>1</v>
      </c>
      <c r="B54" s="28">
        <v>4</v>
      </c>
      <c r="C54" s="28">
        <v>250</v>
      </c>
      <c r="D54" s="50">
        <v>125.59430999999999</v>
      </c>
      <c r="E54" s="53">
        <v>25698.028999999999</v>
      </c>
      <c r="F54" s="53">
        <v>39799.684000000001</v>
      </c>
      <c r="G54" s="50">
        <v>1.5487446</v>
      </c>
      <c r="H54" s="50">
        <v>377.20764000000003</v>
      </c>
      <c r="I54" s="52">
        <f t="shared" si="6"/>
        <v>6.9904722557820528E-2</v>
      </c>
      <c r="J54" s="51">
        <f t="shared" si="1"/>
        <v>8.7796353953909048</v>
      </c>
      <c r="K54" s="17">
        <f t="shared" si="2"/>
        <v>5396.0251353261438</v>
      </c>
    </row>
    <row r="55" spans="1:11" x14ac:dyDescent="0.25">
      <c r="A55" s="28">
        <v>1</v>
      </c>
      <c r="B55" s="28">
        <v>4</v>
      </c>
      <c r="C55" s="28">
        <v>250</v>
      </c>
      <c r="D55" s="50">
        <v>79.244652000000002</v>
      </c>
      <c r="E55" s="53">
        <v>17261.651999999998</v>
      </c>
      <c r="F55" s="53">
        <v>29804.896000000001</v>
      </c>
      <c r="G55" s="50">
        <v>1.7266537</v>
      </c>
      <c r="H55" s="50">
        <v>434.63695999999999</v>
      </c>
      <c r="I55" s="52">
        <f t="shared" si="6"/>
        <v>6.9904722557820528E-2</v>
      </c>
      <c r="J55" s="51">
        <f t="shared" si="1"/>
        <v>5.5395754122510379</v>
      </c>
      <c r="K55" s="17">
        <f t="shared" si="2"/>
        <v>6217.5621917460194</v>
      </c>
    </row>
    <row r="56" spans="1:11" x14ac:dyDescent="0.25">
      <c r="A56" s="28">
        <v>1</v>
      </c>
      <c r="B56" s="28">
        <v>4</v>
      </c>
      <c r="C56" s="28">
        <v>250</v>
      </c>
      <c r="D56" s="50">
        <v>49.999991999999999</v>
      </c>
      <c r="E56" s="53">
        <v>11617.450999999999</v>
      </c>
      <c r="F56" s="53">
        <v>21772.080000000002</v>
      </c>
      <c r="G56" s="50">
        <v>1.8740840999999999</v>
      </c>
      <c r="H56" s="50">
        <v>493.55399</v>
      </c>
      <c r="I56" s="52">
        <f t="shared" si="6"/>
        <v>6.9904722557820528E-2</v>
      </c>
      <c r="J56" s="51">
        <f t="shared" si="1"/>
        <v>3.4952355686532459</v>
      </c>
      <c r="K56" s="17">
        <f t="shared" si="2"/>
        <v>7060.3812151856409</v>
      </c>
    </row>
    <row r="57" spans="1:11" x14ac:dyDescent="0.25">
      <c r="A57" s="28">
        <v>1</v>
      </c>
      <c r="B57" s="28">
        <v>4</v>
      </c>
      <c r="C57" s="28">
        <v>250</v>
      </c>
      <c r="D57" s="50">
        <v>31.547861000000001</v>
      </c>
      <c r="E57" s="53">
        <v>7941.9359999999997</v>
      </c>
      <c r="F57" s="53">
        <v>15620.794</v>
      </c>
      <c r="G57" s="50">
        <v>1.9668747</v>
      </c>
      <c r="H57" s="50">
        <v>555.46709999999996</v>
      </c>
      <c r="I57" s="52">
        <f t="shared" si="6"/>
        <v>6.9904722557820528E-2</v>
      </c>
      <c r="J57" s="51">
        <f t="shared" si="1"/>
        <v>2.2053444704976868</v>
      </c>
      <c r="K57" s="17">
        <f t="shared" si="2"/>
        <v>7946.0597177902337</v>
      </c>
    </row>
    <row r="58" spans="1:11" x14ac:dyDescent="0.25">
      <c r="A58" s="28">
        <v>1</v>
      </c>
      <c r="B58" s="28">
        <v>4</v>
      </c>
      <c r="C58" s="28">
        <v>250</v>
      </c>
      <c r="D58" s="50">
        <v>19.905353999999999</v>
      </c>
      <c r="E58" s="53">
        <v>5671.3462</v>
      </c>
      <c r="F58" s="53">
        <v>11100.36</v>
      </c>
      <c r="G58" s="50">
        <v>1.9572708999999999</v>
      </c>
      <c r="H58" s="50">
        <v>626.22540000000004</v>
      </c>
      <c r="I58" s="52">
        <f t="shared" si="6"/>
        <v>6.9904722557820528E-2</v>
      </c>
      <c r="J58" s="51">
        <f t="shared" si="1"/>
        <v>1.3914782487852031</v>
      </c>
      <c r="K58" s="17">
        <f t="shared" si="2"/>
        <v>8958.270301152088</v>
      </c>
    </row>
    <row r="59" spans="1:11" x14ac:dyDescent="0.25">
      <c r="A59" s="28">
        <v>1</v>
      </c>
      <c r="B59" s="28">
        <v>4</v>
      </c>
      <c r="C59" s="28">
        <v>250</v>
      </c>
      <c r="D59" s="50">
        <v>12.559429</v>
      </c>
      <c r="E59" s="53">
        <v>4155.0673999999999</v>
      </c>
      <c r="F59" s="53">
        <v>7776.4008999999996</v>
      </c>
      <c r="G59" s="50">
        <v>1.8715463000000001</v>
      </c>
      <c r="H59" s="50">
        <v>702.01111000000003</v>
      </c>
      <c r="I59" s="52">
        <f t="shared" si="6"/>
        <v>6.9904722557820528E-2</v>
      </c>
      <c r="J59" s="51">
        <f t="shared" si="1"/>
        <v>0.87796339972964532</v>
      </c>
      <c r="K59" s="17">
        <f t="shared" si="2"/>
        <v>10042.398915457296</v>
      </c>
    </row>
    <row r="60" spans="1:11" x14ac:dyDescent="0.25">
      <c r="A60" s="28">
        <v>1</v>
      </c>
      <c r="B60" s="28">
        <v>4</v>
      </c>
      <c r="C60" s="28">
        <v>250</v>
      </c>
      <c r="D60" s="50">
        <v>7.9244637000000004</v>
      </c>
      <c r="E60" s="53">
        <v>3159.0308</v>
      </c>
      <c r="F60" s="53">
        <v>5455.0897999999997</v>
      </c>
      <c r="G60" s="50">
        <v>1.7268239000000001</v>
      </c>
      <c r="H60" s="50">
        <v>795.48186999999996</v>
      </c>
      <c r="I60" s="52">
        <f t="shared" si="6"/>
        <v>6.9904722557820528E-2</v>
      </c>
      <c r="J60" s="51">
        <f t="shared" si="1"/>
        <v>0.55395743636801997</v>
      </c>
      <c r="K60" s="17">
        <f t="shared" si="2"/>
        <v>11379.515444640101</v>
      </c>
    </row>
    <row r="61" spans="1:11" x14ac:dyDescent="0.25">
      <c r="A61" s="28">
        <v>1</v>
      </c>
      <c r="B61" s="28">
        <v>4</v>
      </c>
      <c r="C61" s="28">
        <v>250</v>
      </c>
      <c r="D61" s="50">
        <v>4.9999985999999996</v>
      </c>
      <c r="E61" s="53">
        <v>2495.8168999999998</v>
      </c>
      <c r="F61" s="53">
        <v>3836.1500999999998</v>
      </c>
      <c r="G61" s="50">
        <v>1.5370318999999999</v>
      </c>
      <c r="H61" s="50">
        <v>915.31768999999997</v>
      </c>
      <c r="I61" s="52">
        <f t="shared" si="6"/>
        <v>6.9904722557820528E-2</v>
      </c>
      <c r="J61" s="51">
        <f t="shared" si="1"/>
        <v>0.34952351492249101</v>
      </c>
      <c r="K61" s="17">
        <f t="shared" si="2"/>
        <v>13093.789038972442</v>
      </c>
    </row>
    <row r="62" spans="1:11" x14ac:dyDescent="0.25">
      <c r="A62" s="28">
        <v>1</v>
      </c>
      <c r="B62" s="28">
        <v>4</v>
      </c>
      <c r="C62" s="28">
        <v>250</v>
      </c>
      <c r="D62" s="50">
        <v>3.1547855999999999</v>
      </c>
      <c r="E62" s="53">
        <v>2032.5145</v>
      </c>
      <c r="F62" s="53">
        <v>2725.4492</v>
      </c>
      <c r="G62" s="50">
        <v>1.3409249000000001</v>
      </c>
      <c r="H62" s="50">
        <v>1077.6899000000001</v>
      </c>
      <c r="I62" s="52">
        <f t="shared" si="6"/>
        <v>6.9904722557820528E-2</v>
      </c>
      <c r="J62" s="51">
        <f t="shared" si="1"/>
        <v>0.22053441209740737</v>
      </c>
      <c r="K62" s="17">
        <f t="shared" si="2"/>
        <v>15416.553568446063</v>
      </c>
    </row>
    <row r="63" spans="1:11" x14ac:dyDescent="0.25">
      <c r="A63" s="28">
        <v>1</v>
      </c>
      <c r="B63" s="28">
        <v>4</v>
      </c>
      <c r="C63" s="28">
        <v>250</v>
      </c>
      <c r="D63" s="50">
        <v>1.9905351</v>
      </c>
      <c r="E63" s="53">
        <v>1701.7264</v>
      </c>
      <c r="F63" s="53">
        <v>1945.6509000000001</v>
      </c>
      <c r="G63" s="50">
        <v>1.1433393999999999</v>
      </c>
      <c r="H63" s="50">
        <v>1298.5685000000001</v>
      </c>
      <c r="I63" s="52">
        <f t="shared" si="6"/>
        <v>6.9904722557820528E-2</v>
      </c>
      <c r="J63" s="51">
        <f t="shared" si="1"/>
        <v>0.13914780390710355</v>
      </c>
      <c r="K63" s="17">
        <f t="shared" si="2"/>
        <v>18576.262840123723</v>
      </c>
    </row>
    <row r="64" spans="1:11" x14ac:dyDescent="0.25">
      <c r="A64" s="28">
        <v>1</v>
      </c>
      <c r="B64" s="28">
        <v>4</v>
      </c>
      <c r="C64" s="28">
        <v>250</v>
      </c>
      <c r="D64" s="50">
        <v>1.2559427000000001</v>
      </c>
      <c r="E64" s="53">
        <v>1456.0338999999999</v>
      </c>
      <c r="F64" s="53">
        <v>1405.6207999999999</v>
      </c>
      <c r="G64" s="50">
        <v>0.96537638000000003</v>
      </c>
      <c r="H64" s="50">
        <v>1611.3868</v>
      </c>
      <c r="I64" s="52">
        <f t="shared" si="6"/>
        <v>6.9904722557820528E-2</v>
      </c>
      <c r="J64" s="51">
        <f t="shared" si="1"/>
        <v>8.779632599202003E-2</v>
      </c>
      <c r="K64" s="17">
        <f t="shared" si="2"/>
        <v>23051.1865441876</v>
      </c>
    </row>
    <row r="65" spans="1:11" x14ac:dyDescent="0.25">
      <c r="A65" s="28">
        <v>1</v>
      </c>
      <c r="B65" s="28">
        <v>4</v>
      </c>
      <c r="C65" s="28">
        <v>250</v>
      </c>
      <c r="D65" s="50">
        <v>0.79244625999999996</v>
      </c>
      <c r="E65" s="53">
        <v>1270.3792000000001</v>
      </c>
      <c r="F65" s="53">
        <v>1037.5388</v>
      </c>
      <c r="G65" s="50">
        <v>0.81671590000000005</v>
      </c>
      <c r="H65" s="50">
        <v>2069.8296</v>
      </c>
      <c r="I65" s="52">
        <f t="shared" si="6"/>
        <v>6.9904722557820528E-2</v>
      </c>
      <c r="J65" s="51">
        <f t="shared" si="1"/>
        <v>5.5395735947282511E-2</v>
      </c>
      <c r="K65" s="17">
        <f t="shared" si="2"/>
        <v>29609.295685108755</v>
      </c>
    </row>
    <row r="66" spans="1:11" x14ac:dyDescent="0.25">
      <c r="A66" s="28">
        <v>1</v>
      </c>
      <c r="B66" s="28">
        <v>4</v>
      </c>
      <c r="C66" s="28">
        <v>250</v>
      </c>
      <c r="D66" s="50">
        <v>0.49999976000000002</v>
      </c>
      <c r="E66" s="53">
        <v>1124.7931000000001</v>
      </c>
      <c r="F66" s="53">
        <v>771.07421999999997</v>
      </c>
      <c r="G66" s="50">
        <v>0.68552542000000005</v>
      </c>
      <c r="H66" s="50">
        <v>2727.4286999999999</v>
      </c>
      <c r="I66" s="52">
        <f t="shared" si="6"/>
        <v>6.9904722557820528E-2</v>
      </c>
      <c r="J66" s="51">
        <f t="shared" si="1"/>
        <v>3.4952344501776852E-2</v>
      </c>
      <c r="K66" s="17">
        <f t="shared" si="2"/>
        <v>39016.37257402821</v>
      </c>
    </row>
    <row r="67" spans="1:11" x14ac:dyDescent="0.25">
      <c r="A67" s="28">
        <v>1</v>
      </c>
      <c r="B67" s="28">
        <v>5</v>
      </c>
      <c r="C67" s="28">
        <v>270</v>
      </c>
      <c r="D67" s="50">
        <v>500</v>
      </c>
      <c r="E67" s="53">
        <v>45186.91</v>
      </c>
      <c r="F67" s="53">
        <v>42698.523000000001</v>
      </c>
      <c r="G67" s="50">
        <v>0.94493126999999999</v>
      </c>
      <c r="H67" s="50">
        <v>124.33857999999999</v>
      </c>
      <c r="I67" s="52">
        <f t="shared" ref="I67:I98" si="7">10^(-$N$21*(C67-$N$23)/($N$22+C67-$N$23))</f>
        <v>3.7976846304444901E-2</v>
      </c>
      <c r="J67" s="51">
        <f t="shared" si="1"/>
        <v>18.988423152222452</v>
      </c>
      <c r="K67" s="17">
        <f t="shared" si="2"/>
        <v>3274.0628066698396</v>
      </c>
    </row>
    <row r="68" spans="1:11" x14ac:dyDescent="0.25">
      <c r="A68" s="28">
        <v>1</v>
      </c>
      <c r="B68" s="28">
        <v>5</v>
      </c>
      <c r="C68" s="28">
        <v>270</v>
      </c>
      <c r="D68" s="50">
        <v>315.47867000000002</v>
      </c>
      <c r="E68" s="53">
        <v>33814.800999999999</v>
      </c>
      <c r="F68" s="53">
        <v>45713.836000000003</v>
      </c>
      <c r="G68" s="50">
        <v>1.3518882999999999</v>
      </c>
      <c r="H68" s="50">
        <v>180.23785000000001</v>
      </c>
      <c r="I68" s="52">
        <f t="shared" si="7"/>
        <v>3.7976846304444901E-2</v>
      </c>
      <c r="J68" s="51">
        <f t="shared" ref="J68:J98" si="8">I68*D68</f>
        <v>11.980884962920694</v>
      </c>
      <c r="K68" s="17">
        <f t="shared" ref="K68:K98" si="9">H68/I68</f>
        <v>4745.9930862901729</v>
      </c>
    </row>
    <row r="69" spans="1:11" x14ac:dyDescent="0.25">
      <c r="A69" s="28">
        <v>1</v>
      </c>
      <c r="B69" s="28">
        <v>5</v>
      </c>
      <c r="C69" s="28">
        <v>270</v>
      </c>
      <c r="D69" s="50">
        <v>199.05357000000001</v>
      </c>
      <c r="E69" s="53">
        <v>22479.171999999999</v>
      </c>
      <c r="F69" s="53">
        <v>36918.82</v>
      </c>
      <c r="G69" s="50">
        <v>1.6423568</v>
      </c>
      <c r="H69" s="50">
        <v>217.14748</v>
      </c>
      <c r="I69" s="52">
        <f t="shared" si="7"/>
        <v>3.7976846304444901E-2</v>
      </c>
      <c r="J69" s="51">
        <f t="shared" si="8"/>
        <v>7.5594268342410649</v>
      </c>
      <c r="K69" s="17">
        <f t="shared" si="9"/>
        <v>5717.8913240772326</v>
      </c>
    </row>
    <row r="70" spans="1:11" x14ac:dyDescent="0.25">
      <c r="A70" s="28">
        <v>1</v>
      </c>
      <c r="B70" s="28">
        <v>5</v>
      </c>
      <c r="C70" s="28">
        <v>270</v>
      </c>
      <c r="D70" s="50">
        <v>125.59430999999999</v>
      </c>
      <c r="E70" s="53">
        <v>14879.047</v>
      </c>
      <c r="F70" s="53">
        <v>27254.460999999999</v>
      </c>
      <c r="G70" s="50">
        <v>1.8317344</v>
      </c>
      <c r="H70" s="50">
        <v>247.23600999999999</v>
      </c>
      <c r="I70" s="52">
        <f t="shared" si="7"/>
        <v>3.7976846304444901E-2</v>
      </c>
      <c r="J70" s="51">
        <f t="shared" si="8"/>
        <v>4.7696758075828072</v>
      </c>
      <c r="K70" s="17">
        <f t="shared" si="9"/>
        <v>6510.1774912537403</v>
      </c>
    </row>
    <row r="71" spans="1:11" x14ac:dyDescent="0.25">
      <c r="A71" s="28">
        <v>1</v>
      </c>
      <c r="B71" s="28">
        <v>5</v>
      </c>
      <c r="C71" s="28">
        <v>270</v>
      </c>
      <c r="D71" s="50">
        <v>79.244652000000002</v>
      </c>
      <c r="E71" s="53">
        <v>10180.116</v>
      </c>
      <c r="F71" s="53">
        <v>19650.02</v>
      </c>
      <c r="G71" s="50">
        <v>1.9302353999999999</v>
      </c>
      <c r="H71" s="50">
        <v>279.26778999999999</v>
      </c>
      <c r="I71" s="52">
        <f t="shared" si="7"/>
        <v>3.7976846304444901E-2</v>
      </c>
      <c r="J71" s="51">
        <f t="shared" si="8"/>
        <v>3.0094619694532225</v>
      </c>
      <c r="K71" s="17">
        <f t="shared" si="9"/>
        <v>7353.6329941992526</v>
      </c>
    </row>
    <row r="72" spans="1:11" x14ac:dyDescent="0.25">
      <c r="A72" s="28">
        <v>1</v>
      </c>
      <c r="B72" s="28">
        <v>5</v>
      </c>
      <c r="C72" s="28">
        <v>270</v>
      </c>
      <c r="D72" s="50">
        <v>49.999991999999999</v>
      </c>
      <c r="E72" s="53">
        <v>7164.9301999999998</v>
      </c>
      <c r="F72" s="53">
        <v>13911.977999999999</v>
      </c>
      <c r="G72" s="50">
        <v>1.9416766999999999</v>
      </c>
      <c r="H72" s="50">
        <v>312.97246999999999</v>
      </c>
      <c r="I72" s="52">
        <f t="shared" si="7"/>
        <v>3.7976846304444901E-2</v>
      </c>
      <c r="J72" s="51">
        <f t="shared" si="8"/>
        <v>1.8988420114074747</v>
      </c>
      <c r="K72" s="17">
        <f t="shared" si="9"/>
        <v>8241.1390216825075</v>
      </c>
    </row>
    <row r="73" spans="1:11" x14ac:dyDescent="0.25">
      <c r="A73" s="28">
        <v>1</v>
      </c>
      <c r="B73" s="28">
        <v>5</v>
      </c>
      <c r="C73" s="28">
        <v>270</v>
      </c>
      <c r="D73" s="50">
        <v>31.547861000000001</v>
      </c>
      <c r="E73" s="53">
        <v>5195.5165999999999</v>
      </c>
      <c r="F73" s="53">
        <v>9753.1260000000002</v>
      </c>
      <c r="G73" s="50">
        <v>1.8772196999999999</v>
      </c>
      <c r="H73" s="50">
        <v>350.28203999999999</v>
      </c>
      <c r="I73" s="52">
        <f t="shared" si="7"/>
        <v>3.7976846304444901E-2</v>
      </c>
      <c r="J73" s="51">
        <f t="shared" si="8"/>
        <v>1.1980882684309915</v>
      </c>
      <c r="K73" s="17">
        <f t="shared" si="9"/>
        <v>9223.5684130254431</v>
      </c>
    </row>
    <row r="74" spans="1:11" x14ac:dyDescent="0.25">
      <c r="A74" s="28">
        <v>1</v>
      </c>
      <c r="B74" s="28">
        <v>5</v>
      </c>
      <c r="C74" s="28">
        <v>270</v>
      </c>
      <c r="D74" s="50">
        <v>19.905353999999999</v>
      </c>
      <c r="E74" s="53">
        <v>3963.7732000000001</v>
      </c>
      <c r="F74" s="53">
        <v>6824.8081000000002</v>
      </c>
      <c r="G74" s="50">
        <v>1.7217958</v>
      </c>
      <c r="H74" s="50">
        <v>396.49484000000001</v>
      </c>
      <c r="I74" s="52">
        <f t="shared" si="7"/>
        <v>3.7976846304444901E-2</v>
      </c>
      <c r="J74" s="51">
        <f t="shared" si="8"/>
        <v>0.75594256949356753</v>
      </c>
      <c r="K74" s="17">
        <f t="shared" si="9"/>
        <v>10440.436175807292</v>
      </c>
    </row>
    <row r="75" spans="1:11" x14ac:dyDescent="0.25">
      <c r="A75" s="28">
        <v>1</v>
      </c>
      <c r="B75" s="28">
        <v>5</v>
      </c>
      <c r="C75" s="28">
        <v>270</v>
      </c>
      <c r="D75" s="50">
        <v>12.559429</v>
      </c>
      <c r="E75" s="53">
        <v>3124.0527000000002</v>
      </c>
      <c r="F75" s="53">
        <v>4784.7617</v>
      </c>
      <c r="G75" s="50">
        <v>1.5315879999999999</v>
      </c>
      <c r="H75" s="50">
        <v>454.98385999999999</v>
      </c>
      <c r="I75" s="52">
        <f t="shared" si="7"/>
        <v>3.7976846304444901E-2</v>
      </c>
      <c r="J75" s="51">
        <f t="shared" si="8"/>
        <v>0.4769675048045881</v>
      </c>
      <c r="K75" s="17">
        <f t="shared" si="9"/>
        <v>11980.559321660883</v>
      </c>
    </row>
    <row r="76" spans="1:11" x14ac:dyDescent="0.25">
      <c r="A76" s="28">
        <v>1</v>
      </c>
      <c r="B76" s="28">
        <v>5</v>
      </c>
      <c r="C76" s="28">
        <v>270</v>
      </c>
      <c r="D76" s="50">
        <v>7.9244637000000004</v>
      </c>
      <c r="E76" s="53">
        <v>2549.4829</v>
      </c>
      <c r="F76" s="53">
        <v>3369.7685999999999</v>
      </c>
      <c r="G76" s="50">
        <v>1.3217460000000001</v>
      </c>
      <c r="H76" s="50">
        <v>533.22748000000001</v>
      </c>
      <c r="I76" s="52">
        <f t="shared" si="7"/>
        <v>3.7976846304444901E-2</v>
      </c>
      <c r="J76" s="51">
        <f t="shared" si="8"/>
        <v>0.30094613998005276</v>
      </c>
      <c r="K76" s="17">
        <f t="shared" si="9"/>
        <v>14040.857308827926</v>
      </c>
    </row>
    <row r="77" spans="1:11" x14ac:dyDescent="0.25">
      <c r="A77" s="28">
        <v>1</v>
      </c>
      <c r="B77" s="28">
        <v>5</v>
      </c>
      <c r="C77" s="28">
        <v>270</v>
      </c>
      <c r="D77" s="50">
        <v>4.9999985999999996</v>
      </c>
      <c r="E77" s="53">
        <v>2149.3193000000001</v>
      </c>
      <c r="F77" s="53">
        <v>2390.0491000000002</v>
      </c>
      <c r="G77" s="50">
        <v>1.1120028</v>
      </c>
      <c r="H77" s="50">
        <v>642.86590999999999</v>
      </c>
      <c r="I77" s="52">
        <f t="shared" si="7"/>
        <v>3.7976846304444901E-2</v>
      </c>
      <c r="J77" s="51">
        <f t="shared" si="8"/>
        <v>0.18988417835463967</v>
      </c>
      <c r="K77" s="17">
        <f t="shared" si="9"/>
        <v>16927.838210851052</v>
      </c>
    </row>
    <row r="78" spans="1:11" x14ac:dyDescent="0.25">
      <c r="A78" s="28">
        <v>1</v>
      </c>
      <c r="B78" s="28">
        <v>5</v>
      </c>
      <c r="C78" s="28">
        <v>270</v>
      </c>
      <c r="D78" s="50">
        <v>3.1547855999999999</v>
      </c>
      <c r="E78" s="53">
        <v>1845.3359</v>
      </c>
      <c r="F78" s="53">
        <v>1727.4702</v>
      </c>
      <c r="G78" s="50">
        <v>0.93612772</v>
      </c>
      <c r="H78" s="50">
        <v>801.23662999999999</v>
      </c>
      <c r="I78" s="52">
        <f t="shared" si="7"/>
        <v>3.7976846304444901E-2</v>
      </c>
      <c r="J78" s="51">
        <f t="shared" si="8"/>
        <v>0.11980880785467599</v>
      </c>
      <c r="K78" s="17">
        <f t="shared" si="9"/>
        <v>21098.029667256003</v>
      </c>
    </row>
    <row r="79" spans="1:11" x14ac:dyDescent="0.25">
      <c r="A79" s="28">
        <v>1</v>
      </c>
      <c r="B79" s="28">
        <v>5</v>
      </c>
      <c r="C79" s="28">
        <v>270</v>
      </c>
      <c r="D79" s="50">
        <v>1.9905351</v>
      </c>
      <c r="E79" s="53">
        <v>1623.8132000000001</v>
      </c>
      <c r="F79" s="53">
        <v>1254.0862</v>
      </c>
      <c r="G79" s="50">
        <v>0.77230935999999994</v>
      </c>
      <c r="H79" s="50">
        <v>1030.7312999999999</v>
      </c>
      <c r="I79" s="52">
        <f t="shared" si="7"/>
        <v>3.7976846304444901E-2</v>
      </c>
      <c r="J79" s="51">
        <f t="shared" si="8"/>
        <v>7.5594245556302869E-2</v>
      </c>
      <c r="K79" s="17">
        <f t="shared" si="9"/>
        <v>27141.04514464016</v>
      </c>
    </row>
    <row r="80" spans="1:11" x14ac:dyDescent="0.25">
      <c r="A80" s="28">
        <v>1</v>
      </c>
      <c r="B80" s="28">
        <v>5</v>
      </c>
      <c r="C80" s="28">
        <v>270</v>
      </c>
      <c r="D80" s="50">
        <v>1.2559427000000001</v>
      </c>
      <c r="E80" s="53">
        <v>1450.5830000000001</v>
      </c>
      <c r="F80" s="53">
        <v>872.10913000000005</v>
      </c>
      <c r="G80" s="50">
        <v>0.60121285999999996</v>
      </c>
      <c r="H80" s="50">
        <v>1347.6424999999999</v>
      </c>
      <c r="I80" s="52">
        <f t="shared" si="7"/>
        <v>3.7976846304444901E-2</v>
      </c>
      <c r="J80" s="51">
        <f t="shared" si="8"/>
        <v>4.7696742885089558E-2</v>
      </c>
      <c r="K80" s="17">
        <f t="shared" si="9"/>
        <v>35485.898149532986</v>
      </c>
    </row>
    <row r="81" spans="1:11" x14ac:dyDescent="0.25">
      <c r="A81" s="28">
        <v>1</v>
      </c>
      <c r="B81" s="28">
        <v>5</v>
      </c>
      <c r="C81" s="28">
        <v>270</v>
      </c>
      <c r="D81" s="50">
        <v>0.79244625999999996</v>
      </c>
      <c r="E81" s="53">
        <v>1307.0159000000001</v>
      </c>
      <c r="F81" s="53">
        <v>689.11590999999999</v>
      </c>
      <c r="G81" s="50">
        <v>0.52724373000000002</v>
      </c>
      <c r="H81" s="50">
        <v>1864.5501999999999</v>
      </c>
      <c r="I81" s="52">
        <f t="shared" si="7"/>
        <v>3.7976846304444901E-2</v>
      </c>
      <c r="J81" s="51">
        <f t="shared" si="8"/>
        <v>3.0094609820552183E-2</v>
      </c>
      <c r="K81" s="17">
        <f t="shared" si="9"/>
        <v>49097.025725955777</v>
      </c>
    </row>
    <row r="82" spans="1:11" x14ac:dyDescent="0.25">
      <c r="A82" s="28">
        <v>1</v>
      </c>
      <c r="B82" s="28">
        <v>5</v>
      </c>
      <c r="C82" s="28">
        <v>270</v>
      </c>
      <c r="D82" s="50">
        <v>0.49999976000000002</v>
      </c>
      <c r="E82" s="53">
        <v>974.31793000000005</v>
      </c>
      <c r="F82" s="53">
        <v>573.82183999999995</v>
      </c>
      <c r="G82" s="50">
        <v>0.58894723999999998</v>
      </c>
      <c r="H82" s="50">
        <v>2261.4758000000002</v>
      </c>
      <c r="I82" s="52">
        <f t="shared" si="7"/>
        <v>3.7976846304444901E-2</v>
      </c>
      <c r="J82" s="51">
        <f t="shared" si="8"/>
        <v>1.8988414037779337E-2</v>
      </c>
      <c r="K82" s="17">
        <f t="shared" si="9"/>
        <v>59548.804602432501</v>
      </c>
    </row>
    <row r="83" spans="1:11" x14ac:dyDescent="0.25">
      <c r="A83" s="28">
        <v>1</v>
      </c>
      <c r="B83" s="28">
        <v>6</v>
      </c>
      <c r="C83" s="28">
        <v>290</v>
      </c>
      <c r="D83" s="50">
        <v>500</v>
      </c>
      <c r="E83" s="53">
        <v>28473.673999999999</v>
      </c>
      <c r="F83" s="53">
        <v>31668.455000000002</v>
      </c>
      <c r="G83" s="50">
        <v>1.1122011999999999</v>
      </c>
      <c r="H83" s="50">
        <v>85.173737000000003</v>
      </c>
      <c r="I83" s="52">
        <f t="shared" si="7"/>
        <v>2.2538888631687883E-2</v>
      </c>
      <c r="J83" s="51">
        <f t="shared" si="8"/>
        <v>11.269444315843941</v>
      </c>
      <c r="K83" s="17">
        <f t="shared" si="9"/>
        <v>3778.9679159358598</v>
      </c>
    </row>
    <row r="84" spans="1:11" x14ac:dyDescent="0.25">
      <c r="A84" s="28">
        <v>1</v>
      </c>
      <c r="B84" s="28">
        <v>6</v>
      </c>
      <c r="C84" s="28">
        <v>290</v>
      </c>
      <c r="D84" s="50">
        <v>315.47867000000002</v>
      </c>
      <c r="E84" s="53">
        <v>19805.93</v>
      </c>
      <c r="F84" s="53">
        <v>30615.666000000001</v>
      </c>
      <c r="G84" s="50">
        <v>1.5457829000000001</v>
      </c>
      <c r="H84" s="50">
        <v>115.58181</v>
      </c>
      <c r="I84" s="52">
        <f t="shared" si="7"/>
        <v>2.2538888631687883E-2</v>
      </c>
      <c r="J84" s="51">
        <f t="shared" si="8"/>
        <v>7.1105386088030134</v>
      </c>
      <c r="K84" s="17">
        <f t="shared" si="9"/>
        <v>5128.1059988690477</v>
      </c>
    </row>
    <row r="85" spans="1:11" x14ac:dyDescent="0.25">
      <c r="A85" s="28">
        <v>1</v>
      </c>
      <c r="B85" s="28">
        <v>6</v>
      </c>
      <c r="C85" s="28">
        <v>290</v>
      </c>
      <c r="D85" s="50">
        <v>199.05357000000001</v>
      </c>
      <c r="E85" s="53">
        <v>13202.498</v>
      </c>
      <c r="F85" s="53">
        <v>23301.366999999998</v>
      </c>
      <c r="G85" s="50">
        <v>1.7649212000000001</v>
      </c>
      <c r="H85" s="50">
        <v>134.54521</v>
      </c>
      <c r="I85" s="52">
        <f t="shared" si="7"/>
        <v>2.2538888631687883E-2</v>
      </c>
      <c r="J85" s="51">
        <f t="shared" si="8"/>
        <v>4.4864462459698879</v>
      </c>
      <c r="K85" s="17">
        <f t="shared" si="9"/>
        <v>5969.4695776099688</v>
      </c>
    </row>
    <row r="86" spans="1:11" x14ac:dyDescent="0.25">
      <c r="A86" s="28">
        <v>1</v>
      </c>
      <c r="B86" s="28">
        <v>6</v>
      </c>
      <c r="C86" s="28">
        <v>290</v>
      </c>
      <c r="D86" s="50">
        <v>125.59430999999999</v>
      </c>
      <c r="E86" s="53">
        <v>9185.9609</v>
      </c>
      <c r="F86" s="53">
        <v>16739.199000000001</v>
      </c>
      <c r="G86" s="50">
        <v>1.8222589</v>
      </c>
      <c r="H86" s="50">
        <v>152.02956</v>
      </c>
      <c r="I86" s="52">
        <f t="shared" si="7"/>
        <v>2.2538888631687883E-2</v>
      </c>
      <c r="J86" s="51">
        <f t="shared" si="8"/>
        <v>2.8307561658636837</v>
      </c>
      <c r="K86" s="17">
        <f t="shared" si="9"/>
        <v>6745.2110210198452</v>
      </c>
    </row>
    <row r="87" spans="1:11" x14ac:dyDescent="0.25">
      <c r="A87" s="28">
        <v>1</v>
      </c>
      <c r="B87" s="28">
        <v>6</v>
      </c>
      <c r="C87" s="28">
        <v>290</v>
      </c>
      <c r="D87" s="50">
        <v>79.244652000000002</v>
      </c>
      <c r="E87" s="53">
        <v>6687.8491000000004</v>
      </c>
      <c r="F87" s="53">
        <v>11813.066999999999</v>
      </c>
      <c r="G87" s="50">
        <v>1.7663477999999999</v>
      </c>
      <c r="H87" s="50">
        <v>171.30273</v>
      </c>
      <c r="I87" s="52">
        <f t="shared" si="7"/>
        <v>2.2538888631687883E-2</v>
      </c>
      <c r="J87" s="51">
        <f t="shared" si="8"/>
        <v>1.7860863860848624</v>
      </c>
      <c r="K87" s="17">
        <f t="shared" si="9"/>
        <v>7600.3184007556611</v>
      </c>
    </row>
    <row r="88" spans="1:11" x14ac:dyDescent="0.25">
      <c r="A88" s="28">
        <v>1</v>
      </c>
      <c r="B88" s="28">
        <v>6</v>
      </c>
      <c r="C88" s="28">
        <v>290</v>
      </c>
      <c r="D88" s="50">
        <v>49.999991999999999</v>
      </c>
      <c r="E88" s="53">
        <v>5056.2650999999996</v>
      </c>
      <c r="F88" s="53">
        <v>8298.9824000000008</v>
      </c>
      <c r="G88" s="50">
        <v>1.6413264999999999</v>
      </c>
      <c r="H88" s="50">
        <v>194.35941</v>
      </c>
      <c r="I88" s="52">
        <f t="shared" si="7"/>
        <v>2.2538888631687883E-2</v>
      </c>
      <c r="J88" s="51">
        <f t="shared" si="8"/>
        <v>1.126944251273285</v>
      </c>
      <c r="K88" s="17">
        <f t="shared" si="9"/>
        <v>8623.2916438810626</v>
      </c>
    </row>
    <row r="89" spans="1:11" x14ac:dyDescent="0.25">
      <c r="A89" s="28">
        <v>1</v>
      </c>
      <c r="B89" s="28">
        <v>6</v>
      </c>
      <c r="C89" s="28">
        <v>290</v>
      </c>
      <c r="D89" s="50">
        <v>31.547861000000001</v>
      </c>
      <c r="E89" s="53">
        <v>3985.1821</v>
      </c>
      <c r="F89" s="53">
        <v>5841.5448999999999</v>
      </c>
      <c r="G89" s="50">
        <v>1.4658164</v>
      </c>
      <c r="H89" s="50">
        <v>224.14972</v>
      </c>
      <c r="I89" s="52">
        <f t="shared" si="7"/>
        <v>2.2538888631687883E-2</v>
      </c>
      <c r="J89" s="51">
        <f t="shared" si="8"/>
        <v>0.71105372564696956</v>
      </c>
      <c r="K89" s="17">
        <f t="shared" si="9"/>
        <v>9945.0209663338646</v>
      </c>
    </row>
    <row r="90" spans="1:11" x14ac:dyDescent="0.25">
      <c r="A90" s="28">
        <v>1</v>
      </c>
      <c r="B90" s="28">
        <v>6</v>
      </c>
      <c r="C90" s="28">
        <v>290</v>
      </c>
      <c r="D90" s="50">
        <v>19.905353999999999</v>
      </c>
      <c r="E90" s="53">
        <v>3225.7033999999999</v>
      </c>
      <c r="F90" s="53">
        <v>4139.5347000000002</v>
      </c>
      <c r="G90" s="50">
        <v>1.2832968</v>
      </c>
      <c r="H90" s="50">
        <v>263.64483999999999</v>
      </c>
      <c r="I90" s="52">
        <f t="shared" si="7"/>
        <v>2.2538888631687883E-2</v>
      </c>
      <c r="J90" s="51">
        <f t="shared" si="8"/>
        <v>0.44864455698032291</v>
      </c>
      <c r="K90" s="17">
        <f t="shared" si="9"/>
        <v>11697.330969076103</v>
      </c>
    </row>
    <row r="91" spans="1:11" x14ac:dyDescent="0.25">
      <c r="A91" s="28">
        <v>1</v>
      </c>
      <c r="B91" s="28">
        <v>6</v>
      </c>
      <c r="C91" s="28">
        <v>290</v>
      </c>
      <c r="D91" s="50">
        <v>12.559429</v>
      </c>
      <c r="E91" s="53">
        <v>2714.1457999999998</v>
      </c>
      <c r="F91" s="53">
        <v>2957.7680999999998</v>
      </c>
      <c r="G91" s="50">
        <v>1.0897602</v>
      </c>
      <c r="H91" s="50">
        <v>319.62810999999999</v>
      </c>
      <c r="I91" s="52">
        <f t="shared" si="7"/>
        <v>2.2538888631687883E-2</v>
      </c>
      <c r="J91" s="51">
        <f t="shared" si="8"/>
        <v>0.28307557150859108</v>
      </c>
      <c r="K91" s="17">
        <f t="shared" si="9"/>
        <v>14181.18325278152</v>
      </c>
    </row>
    <row r="92" spans="1:11" x14ac:dyDescent="0.25">
      <c r="A92" s="28">
        <v>1</v>
      </c>
      <c r="B92" s="28">
        <v>6</v>
      </c>
      <c r="C92" s="28">
        <v>290</v>
      </c>
      <c r="D92" s="50">
        <v>7.9244637000000004</v>
      </c>
      <c r="E92" s="53">
        <v>2345.6736000000001</v>
      </c>
      <c r="F92" s="53">
        <v>2128.5578999999998</v>
      </c>
      <c r="G92" s="50">
        <v>0.90743995</v>
      </c>
      <c r="H92" s="50">
        <v>399.70934999999997</v>
      </c>
      <c r="I92" s="52">
        <f t="shared" si="7"/>
        <v>2.2538888631687883E-2</v>
      </c>
      <c r="J92" s="51">
        <f t="shared" si="8"/>
        <v>0.17860860480015331</v>
      </c>
      <c r="K92" s="17">
        <f t="shared" si="9"/>
        <v>17734.20848435448</v>
      </c>
    </row>
    <row r="93" spans="1:11" x14ac:dyDescent="0.25">
      <c r="A93" s="28">
        <v>1</v>
      </c>
      <c r="B93" s="28">
        <v>6</v>
      </c>
      <c r="C93" s="28">
        <v>290</v>
      </c>
      <c r="D93" s="50">
        <v>4.9999985999999996</v>
      </c>
      <c r="E93" s="53">
        <v>2074.4555999999998</v>
      </c>
      <c r="F93" s="53">
        <v>1557.5808999999999</v>
      </c>
      <c r="G93" s="50">
        <v>0.75083840000000002</v>
      </c>
      <c r="H93" s="50">
        <v>518.82281</v>
      </c>
      <c r="I93" s="52">
        <f t="shared" si="7"/>
        <v>2.2538888631687883E-2</v>
      </c>
      <c r="J93" s="51">
        <f t="shared" si="8"/>
        <v>0.11269441160399532</v>
      </c>
      <c r="K93" s="17">
        <f t="shared" si="9"/>
        <v>23019.005882596022</v>
      </c>
    </row>
    <row r="94" spans="1:11" x14ac:dyDescent="0.25">
      <c r="A94" s="28">
        <v>1</v>
      </c>
      <c r="B94" s="28">
        <v>6</v>
      </c>
      <c r="C94" s="28">
        <v>290</v>
      </c>
      <c r="D94" s="50">
        <v>3.1547855999999999</v>
      </c>
      <c r="E94" s="53">
        <v>1867.8208999999999</v>
      </c>
      <c r="F94" s="53">
        <v>1155.3794</v>
      </c>
      <c r="G94" s="50">
        <v>0.61857074000000001</v>
      </c>
      <c r="H94" s="50">
        <v>696.17487000000006</v>
      </c>
      <c r="I94" s="52">
        <f t="shared" si="7"/>
        <v>2.2538888631687883E-2</v>
      </c>
      <c r="J94" s="51">
        <f t="shared" si="8"/>
        <v>7.1105361295252634E-2</v>
      </c>
      <c r="K94" s="17">
        <f t="shared" si="9"/>
        <v>30887.719504555946</v>
      </c>
    </row>
    <row r="95" spans="1:11" x14ac:dyDescent="0.25">
      <c r="A95" s="28">
        <v>1</v>
      </c>
      <c r="B95" s="28">
        <v>6</v>
      </c>
      <c r="C95" s="28">
        <v>290</v>
      </c>
      <c r="D95" s="50">
        <v>1.9905351</v>
      </c>
      <c r="E95" s="53">
        <v>1696.9176</v>
      </c>
      <c r="F95" s="53">
        <v>889.67133000000001</v>
      </c>
      <c r="G95" s="50">
        <v>0.52428669000000006</v>
      </c>
      <c r="H95" s="50">
        <v>962.55371000000002</v>
      </c>
      <c r="I95" s="52">
        <f t="shared" si="7"/>
        <v>2.2538888631687883E-2</v>
      </c>
      <c r="J95" s="51">
        <f t="shared" si="8"/>
        <v>4.4864448936365701E-2</v>
      </c>
      <c r="K95" s="17">
        <f t="shared" si="9"/>
        <v>42706.351929292832</v>
      </c>
    </row>
    <row r="96" spans="1:11" x14ac:dyDescent="0.25">
      <c r="A96" s="28">
        <v>1</v>
      </c>
      <c r="B96" s="28">
        <v>6</v>
      </c>
      <c r="C96" s="28">
        <v>290</v>
      </c>
      <c r="D96" s="50">
        <v>1.2559427000000001</v>
      </c>
      <c r="E96" s="53">
        <v>1584.0401999999999</v>
      </c>
      <c r="F96" s="53">
        <v>693.35181</v>
      </c>
      <c r="G96" s="50">
        <v>0.43771096999999998</v>
      </c>
      <c r="H96" s="50">
        <v>1376.7655</v>
      </c>
      <c r="I96" s="52">
        <f t="shared" si="7"/>
        <v>2.2538888631687883E-2</v>
      </c>
      <c r="J96" s="51">
        <f t="shared" si="8"/>
        <v>2.8307552643081386E-2</v>
      </c>
      <c r="K96" s="17">
        <f t="shared" si="9"/>
        <v>61084.001190031049</v>
      </c>
    </row>
    <row r="97" spans="1:11" x14ac:dyDescent="0.25">
      <c r="A97" s="28">
        <v>1</v>
      </c>
      <c r="B97" s="28">
        <v>6</v>
      </c>
      <c r="C97" s="28">
        <v>290</v>
      </c>
      <c r="D97" s="50">
        <v>0.79244625999999996</v>
      </c>
      <c r="E97" s="53">
        <v>1515.9278999999999</v>
      </c>
      <c r="F97" s="53">
        <v>557.36041</v>
      </c>
      <c r="G97" s="50">
        <v>0.36766948999999999</v>
      </c>
      <c r="H97" s="50">
        <v>2038.174</v>
      </c>
      <c r="I97" s="52">
        <f t="shared" si="7"/>
        <v>2.2538888631687883E-2</v>
      </c>
      <c r="J97" s="51">
        <f t="shared" si="8"/>
        <v>1.786085800073758E-2</v>
      </c>
      <c r="K97" s="17">
        <f t="shared" si="9"/>
        <v>90429.214736634778</v>
      </c>
    </row>
    <row r="98" spans="1:11" x14ac:dyDescent="0.25">
      <c r="A98" s="28">
        <v>1</v>
      </c>
      <c r="B98" s="28">
        <v>6</v>
      </c>
      <c r="C98" s="28">
        <v>290</v>
      </c>
      <c r="D98" s="50">
        <v>0.49999976000000002</v>
      </c>
      <c r="E98" s="53">
        <v>1492.0220999999999</v>
      </c>
      <c r="F98" s="53">
        <v>452.62734999999998</v>
      </c>
      <c r="G98" s="50">
        <v>0.30336505000000002</v>
      </c>
      <c r="H98" s="50">
        <v>3118.3353999999999</v>
      </c>
      <c r="I98" s="52">
        <f t="shared" si="7"/>
        <v>2.2538888631687883E-2</v>
      </c>
      <c r="J98" s="51">
        <f t="shared" si="8"/>
        <v>1.126943890651067E-2</v>
      </c>
      <c r="K98" s="17">
        <f t="shared" si="9"/>
        <v>138353.55642229266</v>
      </c>
    </row>
  </sheetData>
  <mergeCells count="4">
    <mergeCell ref="M3:N3"/>
    <mergeCell ref="M12:O12"/>
    <mergeCell ref="Q3:S3"/>
    <mergeCell ref="M20:N20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41" sqref="H41"/>
    </sheetView>
  </sheetViews>
  <sheetFormatPr defaultRowHeight="15" x14ac:dyDescent="0.25"/>
  <cols>
    <col min="7" max="8" width="12" bestFit="1" customWidth="1"/>
  </cols>
  <sheetData>
    <row r="1" spans="1:8" ht="15" customHeight="1" x14ac:dyDescent="0.25">
      <c r="A1" s="99" t="s">
        <v>50</v>
      </c>
      <c r="B1" s="99"/>
      <c r="C1" s="99"/>
      <c r="D1" s="99"/>
      <c r="F1" s="99" t="s">
        <v>45</v>
      </c>
      <c r="G1" s="99"/>
    </row>
    <row r="2" spans="1:8" ht="18" x14ac:dyDescent="0.35">
      <c r="A2" s="1" t="s">
        <v>42</v>
      </c>
      <c r="B2" s="1" t="s">
        <v>41</v>
      </c>
      <c r="C2" s="22" t="s">
        <v>49</v>
      </c>
      <c r="D2" s="22" t="s">
        <v>51</v>
      </c>
      <c r="F2" t="s">
        <v>40</v>
      </c>
      <c r="G2" t="s">
        <v>41</v>
      </c>
      <c r="H2" t="s">
        <v>47</v>
      </c>
    </row>
    <row r="3" spans="1:8" x14ac:dyDescent="0.25">
      <c r="A3" s="1">
        <v>249.98447999999999</v>
      </c>
      <c r="B3" s="1">
        <v>1</v>
      </c>
      <c r="C3" s="21">
        <v>24.783999999999999</v>
      </c>
      <c r="D3" s="1">
        <f>2000*PI()/C3</f>
        <v>253.51780613216536</v>
      </c>
      <c r="F3">
        <v>115</v>
      </c>
      <c r="G3">
        <f>10^(-$B$9*(F3-$B$11)/($B$10+F3-$B$11))</f>
        <v>242227206086.60635</v>
      </c>
      <c r="H3">
        <f>1000*2*PI()*G3/$B$13</f>
        <v>61408909872600.328</v>
      </c>
    </row>
    <row r="4" spans="1:8" x14ac:dyDescent="0.25">
      <c r="A4" s="1">
        <v>279.97039999999998</v>
      </c>
      <c r="B4" s="1">
        <v>0.15660136999999999</v>
      </c>
      <c r="C4" s="21">
        <v>201.5</v>
      </c>
      <c r="D4" s="1">
        <f>2000*PI()/C4</f>
        <v>31.182061077814321</v>
      </c>
      <c r="F4">
        <v>120</v>
      </c>
      <c r="G4">
        <f t="shared" ref="G4:G43" si="0">10^(-$B$9*(F4-$B$11)/($B$10+F4-$B$11))</f>
        <v>19477728612.223148</v>
      </c>
      <c r="H4">
        <f t="shared" ref="H4:H43" si="1">1000*2*PI()*G4/$B$13</f>
        <v>4937951026208.5176</v>
      </c>
    </row>
    <row r="5" spans="1:8" x14ac:dyDescent="0.25">
      <c r="A5" s="1">
        <v>319.46105999999997</v>
      </c>
      <c r="B5" s="1">
        <v>2.6369013E-2</v>
      </c>
      <c r="C5" s="1" t="s">
        <v>23</v>
      </c>
      <c r="D5" s="1" t="s">
        <v>23</v>
      </c>
      <c r="F5">
        <v>125</v>
      </c>
      <c r="G5">
        <f t="shared" si="0"/>
        <v>2096499090.7653639</v>
      </c>
      <c r="H5">
        <f t="shared" si="1"/>
        <v>531499850048.91443</v>
      </c>
    </row>
    <row r="6" spans="1:8" x14ac:dyDescent="0.25">
      <c r="A6" s="1">
        <v>359.86739999999998</v>
      </c>
      <c r="B6" s="1">
        <v>6.1149508999999999E-3</v>
      </c>
      <c r="C6" s="1" t="s">
        <v>23</v>
      </c>
      <c r="D6" s="1" t="s">
        <v>23</v>
      </c>
      <c r="F6">
        <v>130</v>
      </c>
      <c r="G6">
        <f t="shared" si="0"/>
        <v>287950333.1299634</v>
      </c>
      <c r="H6">
        <f t="shared" si="1"/>
        <v>73000536730.134491</v>
      </c>
    </row>
    <row r="7" spans="1:8" x14ac:dyDescent="0.25">
      <c r="A7" s="1"/>
      <c r="B7" s="1"/>
      <c r="F7">
        <v>135</v>
      </c>
      <c r="G7">
        <f t="shared" si="0"/>
        <v>48589323.713965192</v>
      </c>
      <c r="H7">
        <f t="shared" si="1"/>
        <v>12318258749.410053</v>
      </c>
    </row>
    <row r="8" spans="1:8" x14ac:dyDescent="0.25">
      <c r="A8" s="100" t="s">
        <v>46</v>
      </c>
      <c r="B8" s="100"/>
      <c r="F8">
        <v>140</v>
      </c>
      <c r="G8">
        <f t="shared" si="0"/>
        <v>9771130.0800674409</v>
      </c>
      <c r="H8">
        <f t="shared" si="1"/>
        <v>2477155461.3307066</v>
      </c>
    </row>
    <row r="9" spans="1:8" x14ac:dyDescent="0.25">
      <c r="A9" s="19" t="s">
        <v>13</v>
      </c>
      <c r="B9" s="19">
        <v>6.4459999999999997</v>
      </c>
      <c r="F9">
        <v>145</v>
      </c>
      <c r="G9">
        <f t="shared" si="0"/>
        <v>2284513.2779352069</v>
      </c>
      <c r="H9">
        <f t="shared" si="1"/>
        <v>579164794.30193543</v>
      </c>
    </row>
    <row r="10" spans="1:8" x14ac:dyDescent="0.25">
      <c r="A10" s="19" t="s">
        <v>14</v>
      </c>
      <c r="B10" s="19">
        <v>211.44</v>
      </c>
      <c r="F10">
        <v>150</v>
      </c>
      <c r="G10">
        <f t="shared" si="0"/>
        <v>608525.15483785805</v>
      </c>
      <c r="H10">
        <f t="shared" si="1"/>
        <v>154271962.23073</v>
      </c>
    </row>
    <row r="11" spans="1:8" ht="18" x14ac:dyDescent="0.35">
      <c r="A11" s="19" t="s">
        <v>43</v>
      </c>
      <c r="B11" s="19">
        <v>250</v>
      </c>
      <c r="F11">
        <v>155</v>
      </c>
      <c r="G11">
        <f t="shared" si="0"/>
        <v>181594.79691883808</v>
      </c>
      <c r="H11">
        <f t="shared" si="1"/>
        <v>46037514.51987993</v>
      </c>
    </row>
    <row r="12" spans="1:8" ht="17.25" x14ac:dyDescent="0.25">
      <c r="A12" s="19" t="s">
        <v>44</v>
      </c>
      <c r="B12" s="19">
        <v>0.99509999999999998</v>
      </c>
      <c r="F12">
        <v>160</v>
      </c>
      <c r="G12">
        <f t="shared" si="0"/>
        <v>59865.127672006878</v>
      </c>
      <c r="H12">
        <f t="shared" si="1"/>
        <v>15176875.831229167</v>
      </c>
    </row>
    <row r="13" spans="1:8" x14ac:dyDescent="0.25">
      <c r="A13" s="20" t="s">
        <v>17</v>
      </c>
      <c r="B13" s="20">
        <f>C3</f>
        <v>24.783999999999999</v>
      </c>
      <c r="F13">
        <v>165</v>
      </c>
      <c r="G13">
        <f t="shared" si="0"/>
        <v>21545.654745876913</v>
      </c>
      <c r="H13">
        <f t="shared" si="1"/>
        <v>5462207.1228557918</v>
      </c>
    </row>
    <row r="14" spans="1:8" x14ac:dyDescent="0.25">
      <c r="A14" s="21"/>
      <c r="F14">
        <v>170</v>
      </c>
      <c r="G14">
        <f t="shared" si="0"/>
        <v>8381.2928667567376</v>
      </c>
      <c r="H14">
        <f t="shared" si="1"/>
        <v>2124806.9801313351</v>
      </c>
    </row>
    <row r="15" spans="1:8" x14ac:dyDescent="0.25">
      <c r="A15" s="21"/>
      <c r="F15">
        <v>175</v>
      </c>
      <c r="G15">
        <f t="shared" si="0"/>
        <v>3493.9424170211223</v>
      </c>
      <c r="H15">
        <f t="shared" si="1"/>
        <v>885776.61631531012</v>
      </c>
    </row>
    <row r="16" spans="1:8" x14ac:dyDescent="0.25">
      <c r="A16" s="21"/>
      <c r="F16">
        <v>180</v>
      </c>
      <c r="G16">
        <f t="shared" si="0"/>
        <v>1549.4824141695356</v>
      </c>
      <c r="H16">
        <f t="shared" si="1"/>
        <v>392821.38228063186</v>
      </c>
    </row>
    <row r="17" spans="1:8" x14ac:dyDescent="0.25">
      <c r="A17" s="21"/>
      <c r="F17">
        <v>185</v>
      </c>
      <c r="G17">
        <f t="shared" si="0"/>
        <v>726.39326860706785</v>
      </c>
      <c r="H17">
        <f t="shared" si="1"/>
        <v>184153.62784643655</v>
      </c>
    </row>
    <row r="18" spans="1:8" x14ac:dyDescent="0.25">
      <c r="F18">
        <v>190</v>
      </c>
      <c r="G18">
        <f t="shared" si="0"/>
        <v>357.99975203320861</v>
      </c>
      <c r="H18">
        <f t="shared" si="1"/>
        <v>90759.311731318259</v>
      </c>
    </row>
    <row r="19" spans="1:8" x14ac:dyDescent="0.25">
      <c r="F19">
        <v>195</v>
      </c>
      <c r="G19">
        <f t="shared" si="0"/>
        <v>184.60193828037296</v>
      </c>
      <c r="H19">
        <f t="shared" si="1"/>
        <v>46799.878400585549</v>
      </c>
    </row>
    <row r="20" spans="1:8" x14ac:dyDescent="0.25">
      <c r="F20">
        <v>200</v>
      </c>
      <c r="G20">
        <f t="shared" si="0"/>
        <v>99.176170311406395</v>
      </c>
      <c r="H20">
        <f t="shared" si="1"/>
        <v>25142.925117937739</v>
      </c>
    </row>
    <row r="21" spans="1:8" x14ac:dyDescent="0.25">
      <c r="F21">
        <v>205</v>
      </c>
      <c r="G21">
        <f t="shared" si="0"/>
        <v>55.308285330552124</v>
      </c>
      <c r="H21">
        <f t="shared" si="1"/>
        <v>14021.635157933397</v>
      </c>
    </row>
    <row r="22" spans="1:8" x14ac:dyDescent="0.25">
      <c r="F22">
        <v>210</v>
      </c>
      <c r="G22">
        <f t="shared" si="0"/>
        <v>31.912909618514853</v>
      </c>
      <c r="H22">
        <f t="shared" si="1"/>
        <v>8090.4908337799634</v>
      </c>
    </row>
    <row r="23" spans="1:8" x14ac:dyDescent="0.25">
      <c r="F23">
        <v>215</v>
      </c>
      <c r="G23">
        <f t="shared" si="0"/>
        <v>18.996706120841942</v>
      </c>
      <c r="H23">
        <f t="shared" si="1"/>
        <v>4816.0032594933264</v>
      </c>
    </row>
    <row r="24" spans="1:8" x14ac:dyDescent="0.25">
      <c r="F24">
        <v>220</v>
      </c>
      <c r="G24">
        <f t="shared" si="0"/>
        <v>11.636084819383344</v>
      </c>
      <c r="H24">
        <f t="shared" si="1"/>
        <v>2949.9546953778586</v>
      </c>
    </row>
    <row r="25" spans="1:8" x14ac:dyDescent="0.25">
      <c r="F25">
        <v>225</v>
      </c>
      <c r="G25">
        <f t="shared" si="0"/>
        <v>7.3173384519168367</v>
      </c>
      <c r="H25">
        <f t="shared" si="1"/>
        <v>1855.0755910564917</v>
      </c>
    </row>
    <row r="26" spans="1:8" x14ac:dyDescent="0.25">
      <c r="F26">
        <v>230</v>
      </c>
      <c r="G26">
        <f t="shared" si="0"/>
        <v>4.7143571668109248</v>
      </c>
      <c r="H26">
        <f t="shared" si="1"/>
        <v>1195.1734862533565</v>
      </c>
    </row>
    <row r="27" spans="1:8" x14ac:dyDescent="0.25">
      <c r="F27">
        <v>235</v>
      </c>
      <c r="G27">
        <f t="shared" si="0"/>
        <v>3.1060708815553393</v>
      </c>
      <c r="H27">
        <f t="shared" si="1"/>
        <v>787.44427558291045</v>
      </c>
    </row>
    <row r="28" spans="1:8" x14ac:dyDescent="0.25">
      <c r="F28">
        <v>240</v>
      </c>
      <c r="G28">
        <f t="shared" si="0"/>
        <v>2.0892770253729842</v>
      </c>
      <c r="H28">
        <f t="shared" si="1"/>
        <v>529.6689278748953</v>
      </c>
    </row>
    <row r="29" spans="1:8" x14ac:dyDescent="0.25">
      <c r="F29">
        <v>245</v>
      </c>
      <c r="G29">
        <f t="shared" si="0"/>
        <v>1.4325930648232177</v>
      </c>
      <c r="H29">
        <f t="shared" si="1"/>
        <v>363.18785087413704</v>
      </c>
    </row>
    <row r="30" spans="1:8" x14ac:dyDescent="0.25">
      <c r="F30">
        <v>250</v>
      </c>
      <c r="G30">
        <f t="shared" si="0"/>
        <v>1</v>
      </c>
      <c r="H30">
        <f t="shared" si="1"/>
        <v>253.51780613216536</v>
      </c>
    </row>
    <row r="31" spans="1:8" x14ac:dyDescent="0.25">
      <c r="F31">
        <v>255</v>
      </c>
      <c r="G31">
        <f t="shared" si="0"/>
        <v>0.70972543793806619</v>
      </c>
      <c r="H31">
        <f t="shared" si="1"/>
        <v>179.92803598224882</v>
      </c>
    </row>
    <row r="32" spans="1:8" x14ac:dyDescent="0.25">
      <c r="F32">
        <v>260</v>
      </c>
      <c r="G32">
        <f t="shared" si="0"/>
        <v>0.51157032817138925</v>
      </c>
      <c r="H32">
        <f t="shared" si="1"/>
        <v>129.69218728032246</v>
      </c>
    </row>
    <row r="33" spans="6:8" x14ac:dyDescent="0.25">
      <c r="F33">
        <v>265</v>
      </c>
      <c r="G33">
        <f t="shared" si="0"/>
        <v>0.37411013176917146</v>
      </c>
      <c r="H33">
        <f t="shared" si="1"/>
        <v>94.843579857935651</v>
      </c>
    </row>
    <row r="34" spans="6:8" x14ac:dyDescent="0.25">
      <c r="F34">
        <v>270</v>
      </c>
      <c r="G34">
        <f t="shared" si="0"/>
        <v>0.27731015875964932</v>
      </c>
      <c r="H34">
        <f t="shared" si="1"/>
        <v>70.303063066908777</v>
      </c>
    </row>
    <row r="35" spans="6:8" x14ac:dyDescent="0.25">
      <c r="F35">
        <v>275</v>
      </c>
      <c r="G35">
        <f t="shared" si="0"/>
        <v>0.20817651669127796</v>
      </c>
      <c r="H35">
        <f t="shared" si="1"/>
        <v>52.776453799808891</v>
      </c>
    </row>
    <row r="36" spans="6:8" x14ac:dyDescent="0.25">
      <c r="F36">
        <v>280</v>
      </c>
      <c r="G36">
        <f t="shared" si="0"/>
        <v>0.15814507298517194</v>
      </c>
      <c r="H36">
        <f t="shared" si="1"/>
        <v>40.092591953811962</v>
      </c>
    </row>
    <row r="37" spans="6:8" x14ac:dyDescent="0.25">
      <c r="F37">
        <v>285</v>
      </c>
      <c r="G37">
        <f t="shared" si="0"/>
        <v>0.12148526805795355</v>
      </c>
      <c r="H37">
        <f t="shared" si="1"/>
        <v>30.798678635430409</v>
      </c>
    </row>
    <row r="38" spans="6:8" x14ac:dyDescent="0.25">
      <c r="F38">
        <v>290</v>
      </c>
      <c r="G38">
        <f t="shared" si="0"/>
        <v>9.4307582351385505E-2</v>
      </c>
      <c r="H38">
        <f t="shared" si="1"/>
        <v>23.90865137935177</v>
      </c>
    </row>
    <row r="39" spans="6:8" x14ac:dyDescent="0.25">
      <c r="F39">
        <v>295</v>
      </c>
      <c r="G39">
        <f t="shared" si="0"/>
        <v>7.3936384968961183E-2</v>
      </c>
      <c r="H39">
        <f t="shared" si="1"/>
        <v>18.744190110674246</v>
      </c>
    </row>
    <row r="40" spans="6:8" x14ac:dyDescent="0.25">
      <c r="F40">
        <v>300</v>
      </c>
      <c r="G40">
        <f t="shared" si="0"/>
        <v>5.8507610605073625E-2</v>
      </c>
      <c r="H40">
        <f t="shared" si="1"/>
        <v>14.832721082633277</v>
      </c>
    </row>
    <row r="41" spans="6:8" x14ac:dyDescent="0.25">
      <c r="F41">
        <v>305</v>
      </c>
      <c r="G41">
        <f t="shared" si="0"/>
        <v>4.6706946322478148E-2</v>
      </c>
      <c r="H41">
        <f t="shared" si="1"/>
        <v>11.84104256280747</v>
      </c>
    </row>
    <row r="42" spans="6:8" x14ac:dyDescent="0.25">
      <c r="F42">
        <v>310</v>
      </c>
      <c r="G42">
        <f t="shared" si="0"/>
        <v>3.7597133139924077E-2</v>
      </c>
      <c r="H42">
        <f t="shared" si="1"/>
        <v>9.5315427104924826</v>
      </c>
    </row>
    <row r="43" spans="6:8" x14ac:dyDescent="0.25">
      <c r="F43">
        <v>315</v>
      </c>
      <c r="G43">
        <f t="shared" si="0"/>
        <v>3.0502579302009839E-2</v>
      </c>
      <c r="H43">
        <f t="shared" si="1"/>
        <v>7.7329469860179305</v>
      </c>
    </row>
  </sheetData>
  <mergeCells count="3">
    <mergeCell ref="F1:G1"/>
    <mergeCell ref="A8:B8"/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S43"/>
  <sheetViews>
    <sheetView workbookViewId="0">
      <selection activeCell="H9" sqref="H9"/>
    </sheetView>
  </sheetViews>
  <sheetFormatPr defaultRowHeight="15" x14ac:dyDescent="0.25"/>
  <cols>
    <col min="18" max="18" width="12.140625" bestFit="1" customWidth="1"/>
    <col min="19" max="19" width="12.5703125" bestFit="1" customWidth="1"/>
  </cols>
  <sheetData>
    <row r="1" spans="12:19" ht="15" customHeight="1" x14ac:dyDescent="0.25">
      <c r="L1" s="99" t="s">
        <v>50</v>
      </c>
      <c r="M1" s="99"/>
      <c r="N1" s="99"/>
      <c r="O1" s="99"/>
      <c r="Q1" s="99" t="s">
        <v>45</v>
      </c>
      <c r="R1" s="99"/>
    </row>
    <row r="2" spans="12:19" ht="18" x14ac:dyDescent="0.35">
      <c r="L2" s="1" t="s">
        <v>42</v>
      </c>
      <c r="M2" s="1" t="s">
        <v>41</v>
      </c>
      <c r="N2" s="22" t="s">
        <v>49</v>
      </c>
      <c r="O2" s="22" t="s">
        <v>51</v>
      </c>
      <c r="Q2" t="s">
        <v>40</v>
      </c>
      <c r="R2" t="s">
        <v>41</v>
      </c>
      <c r="S2" t="s">
        <v>47</v>
      </c>
    </row>
    <row r="3" spans="12:19" x14ac:dyDescent="0.25">
      <c r="L3" s="1">
        <v>210</v>
      </c>
      <c r="M3" s="1">
        <v>1</v>
      </c>
      <c r="N3" s="21">
        <v>133.97999999999999</v>
      </c>
      <c r="O3" s="1">
        <f>2000*PI()/N3</f>
        <v>46.896442059856589</v>
      </c>
      <c r="Q3">
        <v>115</v>
      </c>
      <c r="R3" s="57">
        <f t="shared" ref="R3:R43" si="0">10^(-$M$13*(Q3-$M$15)/($M$14+Q3-$M$15))</f>
        <v>9612007.6388448104</v>
      </c>
      <c r="S3" s="57">
        <f t="shared" ref="S3:S43" si="1">1000*2*PI()*R3/$M$17</f>
        <v>450768959.31398463</v>
      </c>
    </row>
    <row r="4" spans="12:19" x14ac:dyDescent="0.25">
      <c r="L4" s="1">
        <v>230</v>
      </c>
      <c r="M4" s="1">
        <v>0.27649000000000001</v>
      </c>
      <c r="N4" s="21">
        <v>340.99</v>
      </c>
      <c r="O4" s="1">
        <f>2000*PI()/N4</f>
        <v>18.426303724976059</v>
      </c>
      <c r="Q4">
        <v>120</v>
      </c>
      <c r="R4" s="57">
        <f t="shared" si="0"/>
        <v>1453801.5698070372</v>
      </c>
      <c r="S4" s="57">
        <f t="shared" si="1"/>
        <v>68178121.084984288</v>
      </c>
    </row>
    <row r="5" spans="12:19" x14ac:dyDescent="0.25">
      <c r="L5" s="1">
        <v>250</v>
      </c>
      <c r="M5" s="1">
        <v>0.10594000000000001</v>
      </c>
      <c r="N5" s="1" t="s">
        <v>23</v>
      </c>
      <c r="O5" s="1" t="s">
        <v>23</v>
      </c>
      <c r="Q5">
        <v>125</v>
      </c>
      <c r="R5" s="57">
        <f t="shared" si="0"/>
        <v>280089.35582649731</v>
      </c>
      <c r="S5" s="57">
        <f t="shared" si="1"/>
        <v>13135194.247099888</v>
      </c>
    </row>
    <row r="6" spans="12:19" x14ac:dyDescent="0.25">
      <c r="L6" s="1">
        <v>270</v>
      </c>
      <c r="M6" s="1">
        <v>4.727E-2</v>
      </c>
      <c r="N6" s="1" t="s">
        <v>23</v>
      </c>
      <c r="O6" s="1" t="s">
        <v>23</v>
      </c>
      <c r="Q6">
        <v>130</v>
      </c>
      <c r="R6" s="57">
        <f t="shared" si="0"/>
        <v>65796.97084441637</v>
      </c>
      <c r="S6" s="57">
        <f t="shared" si="1"/>
        <v>3085643.8309192462</v>
      </c>
    </row>
    <row r="7" spans="12:19" x14ac:dyDescent="0.25">
      <c r="L7" s="1">
        <v>290</v>
      </c>
      <c r="M7" s="1">
        <v>2.2950000000000002E-2</v>
      </c>
      <c r="Q7">
        <v>135</v>
      </c>
      <c r="R7" s="57">
        <f t="shared" si="0"/>
        <v>18220.579295195879</v>
      </c>
      <c r="S7" s="57">
        <f t="shared" si="1"/>
        <v>854480.34121417615</v>
      </c>
    </row>
    <row r="8" spans="12:19" x14ac:dyDescent="0.25">
      <c r="L8" s="1">
        <v>310</v>
      </c>
      <c r="M8" s="1">
        <v>1.1900000000000001E-2</v>
      </c>
      <c r="Q8">
        <v>140</v>
      </c>
      <c r="R8" s="57">
        <f t="shared" si="0"/>
        <v>5792.2584422838154</v>
      </c>
      <c r="S8" s="57">
        <f t="shared" si="1"/>
        <v>271636.31243427814</v>
      </c>
    </row>
    <row r="9" spans="12:19" x14ac:dyDescent="0.25">
      <c r="L9" s="1">
        <v>330</v>
      </c>
      <c r="Q9">
        <v>145</v>
      </c>
      <c r="R9" s="57">
        <f t="shared" si="0"/>
        <v>2069.6406773812873</v>
      </c>
      <c r="S9" s="57">
        <f t="shared" si="1"/>
        <v>97058.784111533896</v>
      </c>
    </row>
    <row r="10" spans="12:19" x14ac:dyDescent="0.25">
      <c r="Q10">
        <v>150</v>
      </c>
      <c r="R10" s="57">
        <f t="shared" si="0"/>
        <v>817.17375583121668</v>
      </c>
      <c r="S10" s="57">
        <f t="shared" si="1"/>
        <v>38322.541693174055</v>
      </c>
    </row>
    <row r="11" spans="12:19" x14ac:dyDescent="0.25">
      <c r="Q11">
        <v>155</v>
      </c>
      <c r="R11" s="57">
        <f t="shared" si="0"/>
        <v>351.62937259798667</v>
      </c>
      <c r="S11" s="57">
        <f t="shared" si="1"/>
        <v>16490.166498585208</v>
      </c>
    </row>
    <row r="12" spans="12:19" x14ac:dyDescent="0.25">
      <c r="L12" s="100" t="s">
        <v>46</v>
      </c>
      <c r="M12" s="100"/>
      <c r="Q12">
        <v>160</v>
      </c>
      <c r="R12" s="57">
        <f t="shared" si="0"/>
        <v>163.02387664355143</v>
      </c>
      <c r="S12" s="57">
        <f t="shared" si="1"/>
        <v>7645.2397853875182</v>
      </c>
    </row>
    <row r="13" spans="12:19" x14ac:dyDescent="0.25">
      <c r="L13" s="19" t="s">
        <v>13</v>
      </c>
      <c r="M13" s="19">
        <v>5.0019</v>
      </c>
      <c r="Q13">
        <v>165</v>
      </c>
      <c r="R13" s="57">
        <f t="shared" si="0"/>
        <v>80.66707601675941</v>
      </c>
      <c r="S13" s="57">
        <f t="shared" si="1"/>
        <v>3782.9988565580052</v>
      </c>
    </row>
    <row r="14" spans="12:19" x14ac:dyDescent="0.25">
      <c r="L14" s="19" t="s">
        <v>14</v>
      </c>
      <c r="M14" s="19">
        <v>163.05000000000001</v>
      </c>
      <c r="Q14">
        <v>170</v>
      </c>
      <c r="R14" s="57">
        <f t="shared" si="0"/>
        <v>42.264251462053103</v>
      </c>
      <c r="S14" s="57">
        <f t="shared" si="1"/>
        <v>1982.0430198933827</v>
      </c>
    </row>
    <row r="15" spans="12:19" ht="18" x14ac:dyDescent="0.35">
      <c r="L15" s="19" t="s">
        <v>43</v>
      </c>
      <c r="M15" s="19">
        <v>210</v>
      </c>
      <c r="Q15">
        <v>175</v>
      </c>
      <c r="R15" s="57">
        <f t="shared" si="0"/>
        <v>23.290187201011999</v>
      </c>
      <c r="S15" s="57">
        <f t="shared" si="1"/>
        <v>1092.2269146354727</v>
      </c>
    </row>
    <row r="16" spans="12:19" ht="17.25" x14ac:dyDescent="0.25">
      <c r="L16" s="19" t="s">
        <v>44</v>
      </c>
      <c r="M16" s="19">
        <v>0.99119999999999997</v>
      </c>
      <c r="Q16">
        <v>180</v>
      </c>
      <c r="R16" s="57">
        <f t="shared" si="0"/>
        <v>13.42221299444725</v>
      </c>
      <c r="S16" s="57">
        <f t="shared" si="1"/>
        <v>629.45403400914972</v>
      </c>
    </row>
    <row r="17" spans="12:19" x14ac:dyDescent="0.25">
      <c r="L17" s="20" t="s">
        <v>17</v>
      </c>
      <c r="M17" s="20">
        <v>133.97999999999999</v>
      </c>
      <c r="Q17">
        <v>185</v>
      </c>
      <c r="R17" s="57">
        <f t="shared" si="0"/>
        <v>8.0503193936107529</v>
      </c>
      <c r="S17" s="57">
        <f t="shared" si="1"/>
        <v>377.53133700580656</v>
      </c>
    </row>
    <row r="18" spans="12:19" x14ac:dyDescent="0.25">
      <c r="Q18">
        <v>190</v>
      </c>
      <c r="R18" s="57">
        <f t="shared" si="0"/>
        <v>5.004053167943054</v>
      </c>
      <c r="S18" s="57">
        <f t="shared" si="1"/>
        <v>234.67228945488327</v>
      </c>
    </row>
    <row r="19" spans="12:19" x14ac:dyDescent="0.25">
      <c r="Q19">
        <v>195</v>
      </c>
      <c r="R19" s="57">
        <f t="shared" si="0"/>
        <v>3.2120190733138041</v>
      </c>
      <c r="S19" s="57">
        <f t="shared" si="1"/>
        <v>150.63226636681509</v>
      </c>
    </row>
    <row r="20" spans="12:19" x14ac:dyDescent="0.25">
      <c r="Q20">
        <v>200</v>
      </c>
      <c r="R20" s="57">
        <f t="shared" si="0"/>
        <v>2.1223390571753704</v>
      </c>
      <c r="S20" s="57">
        <f t="shared" si="1"/>
        <v>99.530150626195436</v>
      </c>
    </row>
    <row r="21" spans="12:19" x14ac:dyDescent="0.25">
      <c r="Q21">
        <v>205</v>
      </c>
      <c r="R21" s="57">
        <f t="shared" si="0"/>
        <v>1.4395869444418474</v>
      </c>
      <c r="S21" s="57">
        <f t="shared" si="1"/>
        <v>67.511505730143099</v>
      </c>
    </row>
    <row r="22" spans="12:19" x14ac:dyDescent="0.25">
      <c r="Q22">
        <v>210</v>
      </c>
      <c r="R22" s="57">
        <f t="shared" si="0"/>
        <v>1</v>
      </c>
      <c r="S22" s="57">
        <f t="shared" si="1"/>
        <v>46.896442059856589</v>
      </c>
    </row>
    <row r="23" spans="12:19" x14ac:dyDescent="0.25">
      <c r="Q23">
        <v>215</v>
      </c>
      <c r="R23" s="57">
        <f t="shared" si="0"/>
        <v>0.70986901607089392</v>
      </c>
      <c r="S23" s="57">
        <f t="shared" si="1"/>
        <v>33.290331182256082</v>
      </c>
    </row>
    <row r="24" spans="12:19" x14ac:dyDescent="0.25">
      <c r="Q24">
        <v>220</v>
      </c>
      <c r="R24" s="57">
        <f t="shared" si="0"/>
        <v>0.51399201360511371</v>
      </c>
      <c r="S24" s="57">
        <f t="shared" si="1"/>
        <v>24.104396685261236</v>
      </c>
    </row>
    <row r="25" spans="12:19" x14ac:dyDescent="0.25">
      <c r="Q25">
        <v>225</v>
      </c>
      <c r="R25" s="57">
        <f t="shared" si="0"/>
        <v>0.37897445844920047</v>
      </c>
      <c r="S25" s="57">
        <f t="shared" si="1"/>
        <v>17.77255373282846</v>
      </c>
    </row>
    <row r="26" spans="12:19" x14ac:dyDescent="0.25">
      <c r="Q26">
        <v>230</v>
      </c>
      <c r="R26" s="57">
        <f t="shared" si="0"/>
        <v>0.28411461916244513</v>
      </c>
      <c r="S26" s="57">
        <f t="shared" si="1"/>
        <v>13.323964775909829</v>
      </c>
    </row>
    <row r="27" spans="12:19" x14ac:dyDescent="0.25">
      <c r="Q27">
        <v>235</v>
      </c>
      <c r="R27" s="57">
        <f t="shared" si="0"/>
        <v>0.21628707976316797</v>
      </c>
      <c r="S27" s="57">
        <f t="shared" si="1"/>
        <v>10.143094504408987</v>
      </c>
    </row>
    <row r="28" spans="12:19" x14ac:dyDescent="0.25">
      <c r="Q28">
        <v>240</v>
      </c>
      <c r="R28" s="57">
        <f t="shared" si="0"/>
        <v>0.16699519017604456</v>
      </c>
      <c r="S28" s="57">
        <f t="shared" si="1"/>
        <v>7.8314802603656055</v>
      </c>
    </row>
    <row r="29" spans="12:19" x14ac:dyDescent="0.25">
      <c r="Q29">
        <v>245</v>
      </c>
      <c r="R29" s="57">
        <f t="shared" si="0"/>
        <v>0.13063181997720924</v>
      </c>
      <c r="S29" s="57">
        <f t="shared" si="1"/>
        <v>6.1261675767348107</v>
      </c>
    </row>
    <row r="30" spans="12:19" x14ac:dyDescent="0.25">
      <c r="Q30">
        <v>250</v>
      </c>
      <c r="R30" s="57">
        <f t="shared" si="0"/>
        <v>0.10343002716766707</v>
      </c>
      <c r="S30" s="57">
        <f t="shared" si="1"/>
        <v>4.8505002763178915</v>
      </c>
    </row>
    <row r="31" spans="12:19" x14ac:dyDescent="0.25">
      <c r="Q31">
        <v>255</v>
      </c>
      <c r="R31" s="57">
        <f t="shared" si="0"/>
        <v>8.2816760953751151E-2</v>
      </c>
      <c r="S31" s="57">
        <f t="shared" si="1"/>
        <v>3.8838114316525845</v>
      </c>
    </row>
    <row r="32" spans="12:19" x14ac:dyDescent="0.25">
      <c r="Q32">
        <v>260</v>
      </c>
      <c r="R32" s="57">
        <f t="shared" si="0"/>
        <v>6.7007070136765073E-2</v>
      </c>
      <c r="S32" s="57">
        <f t="shared" si="1"/>
        <v>3.1423931822695503</v>
      </c>
    </row>
    <row r="33" spans="17:19" x14ac:dyDescent="0.25">
      <c r="Q33">
        <v>265</v>
      </c>
      <c r="R33" s="57">
        <f t="shared" si="0"/>
        <v>5.4744705443198115E-2</v>
      </c>
      <c r="S33" s="57">
        <f t="shared" si="1"/>
        <v>2.5673319069008564</v>
      </c>
    </row>
    <row r="34" spans="17:19" x14ac:dyDescent="0.25">
      <c r="Q34">
        <v>270</v>
      </c>
      <c r="R34" s="57">
        <f t="shared" si="0"/>
        <v>4.5133497701708526E-2</v>
      </c>
      <c r="S34" s="57">
        <f t="shared" si="1"/>
        <v>2.1166004599268446</v>
      </c>
    </row>
    <row r="35" spans="17:19" x14ac:dyDescent="0.25">
      <c r="Q35">
        <v>275</v>
      </c>
      <c r="R35" s="57">
        <f t="shared" si="0"/>
        <v>3.7526009419868341E-2</v>
      </c>
      <c r="S35" s="57">
        <f t="shared" si="1"/>
        <v>1.7598363264964882</v>
      </c>
    </row>
    <row r="36" spans="17:19" x14ac:dyDescent="0.25">
      <c r="Q36">
        <v>280</v>
      </c>
      <c r="R36" s="57">
        <f t="shared" si="0"/>
        <v>3.1448914805363409E-2</v>
      </c>
      <c r="S36" s="57">
        <f t="shared" si="1"/>
        <v>1.4748422110150914</v>
      </c>
    </row>
    <row r="37" spans="17:19" x14ac:dyDescent="0.25">
      <c r="Q37">
        <v>285</v>
      </c>
      <c r="R37" s="57">
        <f t="shared" si="0"/>
        <v>2.6552295910393563E-2</v>
      </c>
      <c r="S37" s="57">
        <f t="shared" si="1"/>
        <v>1.2452082067179389</v>
      </c>
    </row>
    <row r="38" spans="17:19" x14ac:dyDescent="0.25">
      <c r="Q38">
        <v>290</v>
      </c>
      <c r="R38" s="57">
        <f t="shared" si="0"/>
        <v>2.2574737622460959E-2</v>
      </c>
      <c r="S38" s="57">
        <f t="shared" si="1"/>
        <v>1.0586748749282051</v>
      </c>
    </row>
    <row r="39" spans="17:19" x14ac:dyDescent="0.25">
      <c r="Q39">
        <v>295</v>
      </c>
      <c r="R39" s="57">
        <f t="shared" si="0"/>
        <v>1.9319001691299836E-2</v>
      </c>
      <c r="S39" s="57">
        <f t="shared" si="1"/>
        <v>0.90599244347031427</v>
      </c>
    </row>
    <row r="40" spans="17:19" x14ac:dyDescent="0.25">
      <c r="Q40">
        <v>300</v>
      </c>
      <c r="R40" s="57">
        <f t="shared" si="0"/>
        <v>1.6634875749518198E-2</v>
      </c>
      <c r="S40" s="57">
        <f t="shared" si="1"/>
        <v>0.78011648676019363</v>
      </c>
    </row>
    <row r="41" spans="17:19" x14ac:dyDescent="0.25">
      <c r="Q41">
        <v>305</v>
      </c>
      <c r="R41" s="57">
        <f t="shared" si="0"/>
        <v>1.440694778530982E-2</v>
      </c>
      <c r="S41" s="57">
        <f t="shared" si="1"/>
        <v>0.67563459207316123</v>
      </c>
    </row>
    <row r="42" spans="17:19" x14ac:dyDescent="0.25">
      <c r="Q42">
        <v>310</v>
      </c>
      <c r="R42" s="57">
        <f t="shared" si="0"/>
        <v>1.254580070560276E-2</v>
      </c>
      <c r="S42" s="57">
        <f t="shared" si="1"/>
        <v>0.58835341588480783</v>
      </c>
    </row>
    <row r="43" spans="17:19" x14ac:dyDescent="0.25">
      <c r="Q43">
        <v>315</v>
      </c>
      <c r="R43" s="57">
        <f t="shared" si="0"/>
        <v>1.0981607582364739E-2</v>
      </c>
      <c r="S43" s="57">
        <f t="shared" si="1"/>
        <v>0.51499832371044985</v>
      </c>
    </row>
  </sheetData>
  <mergeCells count="3">
    <mergeCell ref="L1:O1"/>
    <mergeCell ref="Q1:R1"/>
    <mergeCell ref="L12:M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zoomScaleNormal="100" workbookViewId="0">
      <pane ySplit="2" topLeftCell="A3" activePane="bottomLeft" state="frozen"/>
      <selection pane="bottomLeft" activeCell="K27" sqref="K27"/>
    </sheetView>
  </sheetViews>
  <sheetFormatPr defaultColWidth="10.7109375" defaultRowHeight="15" x14ac:dyDescent="0.25"/>
  <sheetData>
    <row r="1" spans="1:26" ht="18" x14ac:dyDescent="0.35">
      <c r="A1" t="s">
        <v>40</v>
      </c>
      <c r="B1" t="s">
        <v>60</v>
      </c>
      <c r="C1" s="58" t="s">
        <v>49</v>
      </c>
      <c r="D1" s="58" t="s">
        <v>64</v>
      </c>
      <c r="E1" s="58" t="s">
        <v>65</v>
      </c>
      <c r="F1" s="58" t="s">
        <v>66</v>
      </c>
      <c r="G1" s="58" t="s">
        <v>61</v>
      </c>
      <c r="H1" s="58" t="s">
        <v>62</v>
      </c>
      <c r="I1" s="58" t="s">
        <v>72</v>
      </c>
      <c r="J1" s="58" t="s">
        <v>67</v>
      </c>
    </row>
    <row r="2" spans="1:26" x14ac:dyDescent="0.25">
      <c r="A2" s="58" t="s">
        <v>71</v>
      </c>
      <c r="B2" t="s">
        <v>23</v>
      </c>
      <c r="C2" t="s">
        <v>70</v>
      </c>
      <c r="D2" t="s">
        <v>69</v>
      </c>
      <c r="E2" t="s">
        <v>23</v>
      </c>
      <c r="F2" t="s">
        <v>70</v>
      </c>
      <c r="G2" t="s">
        <v>68</v>
      </c>
      <c r="H2" t="s">
        <v>68</v>
      </c>
      <c r="I2" t="s">
        <v>23</v>
      </c>
      <c r="J2" t="s">
        <v>69</v>
      </c>
    </row>
    <row r="3" spans="1:26" x14ac:dyDescent="0.25">
      <c r="A3">
        <v>320</v>
      </c>
      <c r="B3">
        <v>1</v>
      </c>
      <c r="C3">
        <v>500</v>
      </c>
      <c r="D3">
        <v>261.07495</v>
      </c>
      <c r="E3">
        <f>10^('[1]Shift Factors and Rlx. Time'!$E$4*(1/(A3+273.15)-1/('[1]Shift Factors and Rlx. Time'!$F$4+273.15))/(2.303*'[1]Shift Factors and Rlx. Time'!$G$4))</f>
        <v>0.81007008994575647</v>
      </c>
      <c r="F3">
        <f t="shared" ref="F3:F66" si="0">C3*E3</f>
        <v>405.03504497287821</v>
      </c>
      <c r="G3">
        <v>89936.625</v>
      </c>
      <c r="H3">
        <v>94612.031000000003</v>
      </c>
      <c r="I3">
        <v>1.0519856000000001</v>
      </c>
      <c r="J3">
        <f t="shared" ref="J3:J66" si="1">D3/E3</f>
        <v>322.28686534702445</v>
      </c>
      <c r="L3" s="101" t="s">
        <v>75</v>
      </c>
      <c r="M3" s="102"/>
      <c r="N3" s="103"/>
      <c r="O3" s="3"/>
      <c r="P3" s="96" t="s">
        <v>73</v>
      </c>
      <c r="Q3" s="96"/>
      <c r="R3" s="96"/>
      <c r="T3" s="107" t="s">
        <v>85</v>
      </c>
      <c r="U3" s="107"/>
      <c r="V3" s="107"/>
      <c r="W3" s="107"/>
      <c r="X3" s="107"/>
      <c r="Y3" s="107"/>
      <c r="Z3" s="107"/>
    </row>
    <row r="4" spans="1:26" ht="18" x14ac:dyDescent="0.25">
      <c r="A4">
        <v>320</v>
      </c>
      <c r="B4">
        <v>1</v>
      </c>
      <c r="C4">
        <v>315.47867000000002</v>
      </c>
      <c r="D4">
        <v>359.81400000000002</v>
      </c>
      <c r="E4">
        <f>10^('[1]Shift Factors and Rlx. Time'!$E$4*(1/(A4+273.15)-1/('[1]Shift Factors and Rlx. Time'!$F$4+273.15))/(2.303*'[1]Shift Factors and Rlx. Time'!$G$4))</f>
        <v>0.81007008994575647</v>
      </c>
      <c r="F4">
        <f t="shared" si="0"/>
        <v>255.55983458286764</v>
      </c>
      <c r="G4">
        <v>60173.898000000001</v>
      </c>
      <c r="H4">
        <v>96252</v>
      </c>
      <c r="I4">
        <v>1.599564</v>
      </c>
      <c r="J4">
        <f t="shared" si="1"/>
        <v>444.17637987855312</v>
      </c>
      <c r="L4" s="59" t="s">
        <v>16</v>
      </c>
      <c r="M4" s="60" t="s">
        <v>76</v>
      </c>
      <c r="N4" s="61" t="s">
        <v>77</v>
      </c>
      <c r="O4" s="3"/>
      <c r="P4" s="76" t="s">
        <v>40</v>
      </c>
      <c r="Q4" s="77" t="s">
        <v>41</v>
      </c>
      <c r="R4" s="78" t="s">
        <v>53</v>
      </c>
      <c r="T4" s="53" t="s">
        <v>59</v>
      </c>
      <c r="U4" s="53" t="s">
        <v>60</v>
      </c>
      <c r="V4" s="82" t="s">
        <v>86</v>
      </c>
      <c r="W4" s="25" t="s">
        <v>87</v>
      </c>
      <c r="X4" s="46" t="s">
        <v>88</v>
      </c>
      <c r="Y4" s="53" t="s">
        <v>42</v>
      </c>
      <c r="Z4" s="50" t="s">
        <v>89</v>
      </c>
    </row>
    <row r="5" spans="1:26" x14ac:dyDescent="0.25">
      <c r="A5">
        <v>320</v>
      </c>
      <c r="B5">
        <v>1</v>
      </c>
      <c r="C5">
        <v>199.05357000000001</v>
      </c>
      <c r="D5">
        <v>422.94080000000002</v>
      </c>
      <c r="E5">
        <f>10^('[1]Shift Factors and Rlx. Time'!$E$4*(1/(A5+273.15)-1/('[1]Shift Factors and Rlx. Time'!$F$4+273.15))/(2.303*'[1]Shift Factors and Rlx. Time'!$G$4))</f>
        <v>0.81007008994575647</v>
      </c>
      <c r="F5">
        <f t="shared" si="0"/>
        <v>161.24734335392392</v>
      </c>
      <c r="G5">
        <v>39529.718999999997</v>
      </c>
      <c r="H5">
        <v>74330.343999999997</v>
      </c>
      <c r="I5">
        <v>1.880366</v>
      </c>
      <c r="J5">
        <f t="shared" si="1"/>
        <v>522.10395773076971</v>
      </c>
      <c r="L5" s="59" t="s">
        <v>78</v>
      </c>
      <c r="M5" s="60" t="s">
        <v>79</v>
      </c>
      <c r="N5" s="61" t="s">
        <v>80</v>
      </c>
      <c r="O5" s="3"/>
      <c r="P5" s="72">
        <f t="shared" ref="P5:P29" si="2">P6-5</f>
        <v>160</v>
      </c>
      <c r="Q5" s="74">
        <f>10^($L$24*(1/(P5+273.15)-1/($M$24+273.15))/(2.303*$N$24))</f>
        <v>75.686698459934021</v>
      </c>
      <c r="R5" s="79">
        <f>1000*2*PI()*Q5/491.07</f>
        <v>968.40277702239848</v>
      </c>
      <c r="T5" s="53">
        <v>1</v>
      </c>
      <c r="U5" s="53">
        <v>1</v>
      </c>
      <c r="V5" s="82">
        <v>42977</v>
      </c>
      <c r="W5" s="25"/>
      <c r="X5" s="46" t="s">
        <v>90</v>
      </c>
      <c r="Y5" s="53">
        <v>280</v>
      </c>
      <c r="Z5" s="50">
        <v>21.597000000000001</v>
      </c>
    </row>
    <row r="6" spans="1:26" x14ac:dyDescent="0.25">
      <c r="A6">
        <v>320</v>
      </c>
      <c r="B6">
        <v>1</v>
      </c>
      <c r="C6">
        <v>125.59430999999999</v>
      </c>
      <c r="D6">
        <v>481.93732</v>
      </c>
      <c r="E6">
        <f>10^($L$24*(1/(A6+273.15)-1/($M$24+273.15))/(2.303*$N$24))</f>
        <v>0.81007008994575647</v>
      </c>
      <c r="F6">
        <f t="shared" si="0"/>
        <v>101.74019399837522</v>
      </c>
      <c r="G6">
        <v>23019.044999999998</v>
      </c>
      <c r="H6">
        <v>55980.652000000002</v>
      </c>
      <c r="I6">
        <v>2.4319277000000001</v>
      </c>
      <c r="J6">
        <f t="shared" si="1"/>
        <v>594.93286566384802</v>
      </c>
      <c r="L6" s="59">
        <v>299.98969</v>
      </c>
      <c r="M6" s="62">
        <v>1.4360595</v>
      </c>
      <c r="N6" s="63">
        <v>15.441519821081865</v>
      </c>
      <c r="O6" s="3"/>
      <c r="P6" s="72">
        <f t="shared" si="2"/>
        <v>165</v>
      </c>
      <c r="Q6" s="74">
        <f>10^($L$24*(1/(P6+273.15)-1/($M$24+273.15))/(2.303*$N$24))</f>
        <v>62.468011171341651</v>
      </c>
      <c r="R6" s="79">
        <f t="shared" ref="R6:R63" si="3">1000*2*PI()*Q6/491.07</f>
        <v>799.27116289022763</v>
      </c>
      <c r="T6" s="53">
        <v>1</v>
      </c>
      <c r="U6" s="53">
        <v>2</v>
      </c>
      <c r="V6" s="82">
        <v>42977</v>
      </c>
      <c r="W6" s="25"/>
      <c r="X6" s="46" t="s">
        <v>90</v>
      </c>
      <c r="Y6" s="53">
        <v>270</v>
      </c>
      <c r="Z6" s="50">
        <v>10.234999999999999</v>
      </c>
    </row>
    <row r="7" spans="1:26" x14ac:dyDescent="0.25">
      <c r="A7">
        <v>320</v>
      </c>
      <c r="B7">
        <v>1</v>
      </c>
      <c r="C7">
        <v>79.244652000000002</v>
      </c>
      <c r="D7">
        <v>528.83569</v>
      </c>
      <c r="E7">
        <f t="shared" ref="E7:E70" si="4">10^($L$24*(1/(A7+273.15)-1/($M$24+273.15))/(2.303*$N$24))</f>
        <v>0.81007008994575647</v>
      </c>
      <c r="F7">
        <f t="shared" si="0"/>
        <v>64.193722373360174</v>
      </c>
      <c r="G7">
        <v>12998.02</v>
      </c>
      <c r="H7">
        <v>39840.703000000001</v>
      </c>
      <c r="I7">
        <v>3.0651364000000001</v>
      </c>
      <c r="J7">
        <f t="shared" si="1"/>
        <v>652.82707825369982</v>
      </c>
      <c r="L7" s="59">
        <v>304.99939000000001</v>
      </c>
      <c r="M7" s="62">
        <v>1.2590039</v>
      </c>
      <c r="N7" s="63">
        <v>13.581928231733679</v>
      </c>
      <c r="O7" s="3"/>
      <c r="P7" s="72">
        <f t="shared" si="2"/>
        <v>170</v>
      </c>
      <c r="Q7" s="74">
        <f t="shared" ref="Q7:Q63" si="5">10^($L$24*(1/(P7+273.15)-1/($M$24+273.15))/(2.303*$N$24))</f>
        <v>51.781773230488533</v>
      </c>
      <c r="R7" s="79">
        <f t="shared" si="3"/>
        <v>662.5419527593026</v>
      </c>
      <c r="T7" s="53">
        <v>1</v>
      </c>
      <c r="U7" s="53">
        <v>3</v>
      </c>
      <c r="V7" s="82">
        <v>42978</v>
      </c>
      <c r="W7" s="25"/>
      <c r="X7" s="46" t="s">
        <v>90</v>
      </c>
      <c r="Y7" s="53">
        <v>260</v>
      </c>
      <c r="Z7" s="50">
        <v>6.7469999999999999</v>
      </c>
    </row>
    <row r="8" spans="1:26" x14ac:dyDescent="0.25">
      <c r="A8">
        <v>320</v>
      </c>
      <c r="B8">
        <v>1</v>
      </c>
      <c r="C8">
        <v>49.999991999999999</v>
      </c>
      <c r="D8">
        <v>548.76171999999997</v>
      </c>
      <c r="E8">
        <f t="shared" si="4"/>
        <v>0.81007008994575647</v>
      </c>
      <c r="F8">
        <f t="shared" si="0"/>
        <v>40.5034980167271</v>
      </c>
      <c r="G8">
        <v>6510.2241000000004</v>
      </c>
      <c r="H8">
        <v>26654.555</v>
      </c>
      <c r="I8">
        <v>4.0942607000000004</v>
      </c>
      <c r="J8">
        <f t="shared" si="1"/>
        <v>677.42498681409893</v>
      </c>
      <c r="L8" s="59">
        <v>310.00191999999998</v>
      </c>
      <c r="M8" s="62">
        <v>1</v>
      </c>
      <c r="N8" s="64">
        <v>12.8</v>
      </c>
      <c r="O8" s="3"/>
      <c r="P8" s="72">
        <f t="shared" si="2"/>
        <v>175</v>
      </c>
      <c r="Q8" s="74">
        <f t="shared" si="5"/>
        <v>43.103676624394261</v>
      </c>
      <c r="R8" s="79">
        <f t="shared" si="3"/>
        <v>551.50668469223172</v>
      </c>
      <c r="T8" s="53">
        <v>2</v>
      </c>
      <c r="U8" s="53">
        <v>1</v>
      </c>
      <c r="V8" s="82">
        <v>42978</v>
      </c>
      <c r="W8" s="25"/>
      <c r="X8" s="46" t="s">
        <v>90</v>
      </c>
      <c r="Y8" s="53">
        <v>250</v>
      </c>
      <c r="Z8" s="50">
        <v>5.7930000000000001</v>
      </c>
    </row>
    <row r="9" spans="1:26" x14ac:dyDescent="0.25">
      <c r="A9">
        <v>320</v>
      </c>
      <c r="B9">
        <v>1</v>
      </c>
      <c r="C9">
        <v>31.547861000000001</v>
      </c>
      <c r="D9">
        <v>581.80786000000001</v>
      </c>
      <c r="E9">
        <f t="shared" si="4"/>
        <v>0.81007008994575647</v>
      </c>
      <c r="F9">
        <f t="shared" si="0"/>
        <v>25.555978597866222</v>
      </c>
      <c r="G9">
        <v>3720.8018000000002</v>
      </c>
      <c r="H9">
        <v>17973.706999999999</v>
      </c>
      <c r="I9">
        <v>4.8306003000000004</v>
      </c>
      <c r="J9">
        <f t="shared" si="1"/>
        <v>718.21916056542557</v>
      </c>
      <c r="L9" s="59">
        <v>315.01154000000002</v>
      </c>
      <c r="M9" s="62">
        <v>0.89465766999999996</v>
      </c>
      <c r="N9" s="63"/>
      <c r="O9" s="3"/>
      <c r="P9" s="72">
        <f t="shared" si="2"/>
        <v>180</v>
      </c>
      <c r="Q9" s="74">
        <f t="shared" si="5"/>
        <v>36.025472656314506</v>
      </c>
      <c r="R9" s="79">
        <f t="shared" si="3"/>
        <v>460.94186262316009</v>
      </c>
      <c r="T9" s="53">
        <v>2</v>
      </c>
      <c r="U9" s="53">
        <v>2</v>
      </c>
      <c r="V9" s="82">
        <v>42978</v>
      </c>
      <c r="W9" s="25"/>
      <c r="X9" s="46" t="s">
        <v>90</v>
      </c>
      <c r="Y9" s="53">
        <v>240</v>
      </c>
      <c r="Z9" s="50">
        <v>5.1950000000000003</v>
      </c>
    </row>
    <row r="10" spans="1:26" x14ac:dyDescent="0.25">
      <c r="A10">
        <v>320</v>
      </c>
      <c r="B10">
        <v>1</v>
      </c>
      <c r="C10">
        <v>19.905353999999999</v>
      </c>
      <c r="D10">
        <v>606.54114000000004</v>
      </c>
      <c r="E10">
        <f t="shared" si="4"/>
        <v>0.81007008994575647</v>
      </c>
      <c r="F10">
        <f t="shared" si="0"/>
        <v>16.124731905182124</v>
      </c>
      <c r="G10">
        <v>2052.1577000000002</v>
      </c>
      <c r="H10">
        <v>11897.731</v>
      </c>
      <c r="I10">
        <v>5.7976694000000002</v>
      </c>
      <c r="J10">
        <f t="shared" si="1"/>
        <v>748.75143216386982</v>
      </c>
      <c r="L10" s="59">
        <v>315.02301</v>
      </c>
      <c r="M10" s="62">
        <v>0.67588919000000003</v>
      </c>
      <c r="N10" s="63"/>
      <c r="O10" s="3"/>
      <c r="P10" s="72">
        <f t="shared" si="2"/>
        <v>185</v>
      </c>
      <c r="Q10" s="74">
        <f t="shared" si="5"/>
        <v>30.227725982550211</v>
      </c>
      <c r="R10" s="79">
        <f t="shared" si="3"/>
        <v>386.76034732932192</v>
      </c>
      <c r="T10" s="53">
        <v>3</v>
      </c>
      <c r="U10" s="53">
        <v>2</v>
      </c>
      <c r="V10" s="82">
        <v>42978</v>
      </c>
      <c r="W10" s="25"/>
      <c r="X10" s="46" t="s">
        <v>90</v>
      </c>
      <c r="Y10" s="53">
        <v>240</v>
      </c>
      <c r="Z10" s="50">
        <v>5.2430000000000003</v>
      </c>
    </row>
    <row r="11" spans="1:26" x14ac:dyDescent="0.25">
      <c r="A11">
        <v>320</v>
      </c>
      <c r="B11">
        <v>1</v>
      </c>
      <c r="C11">
        <v>12.559429</v>
      </c>
      <c r="D11">
        <v>612.56226000000004</v>
      </c>
      <c r="E11">
        <f t="shared" si="4"/>
        <v>0.81007008994575647</v>
      </c>
      <c r="F11">
        <f t="shared" si="0"/>
        <v>10.174017779697342</v>
      </c>
      <c r="G11">
        <v>1103.8652</v>
      </c>
      <c r="H11">
        <v>7613.8280999999997</v>
      </c>
      <c r="I11">
        <v>6.8974257000000003</v>
      </c>
      <c r="J11">
        <f t="shared" si="1"/>
        <v>756.1842704759265</v>
      </c>
      <c r="L11" s="59">
        <v>320.02114999999998</v>
      </c>
      <c r="M11" s="62">
        <v>0.66930931999999999</v>
      </c>
      <c r="N11" s="63"/>
      <c r="O11" s="3"/>
      <c r="P11" s="72">
        <f t="shared" si="2"/>
        <v>190</v>
      </c>
      <c r="Q11" s="74">
        <f t="shared" si="5"/>
        <v>25.459308993050968</v>
      </c>
      <c r="R11" s="79">
        <f t="shared" si="3"/>
        <v>325.74898934181061</v>
      </c>
      <c r="T11" s="53">
        <v>4</v>
      </c>
      <c r="U11" s="53">
        <v>1</v>
      </c>
      <c r="V11" s="82">
        <v>42983</v>
      </c>
      <c r="W11" s="25"/>
      <c r="X11" s="46" t="s">
        <v>90</v>
      </c>
      <c r="Y11" s="53">
        <v>270</v>
      </c>
      <c r="Z11" s="50">
        <v>11.749000000000001</v>
      </c>
    </row>
    <row r="12" spans="1:26" x14ac:dyDescent="0.25">
      <c r="A12">
        <v>320</v>
      </c>
      <c r="B12">
        <v>1</v>
      </c>
      <c r="C12">
        <v>7.9244637000000004</v>
      </c>
      <c r="D12">
        <v>669.04192999999998</v>
      </c>
      <c r="E12">
        <f t="shared" si="4"/>
        <v>0.81007008994575647</v>
      </c>
      <c r="F12">
        <f t="shared" si="0"/>
        <v>6.4193710222308829</v>
      </c>
      <c r="G12">
        <v>847.88225999999997</v>
      </c>
      <c r="H12">
        <v>5233.5614999999998</v>
      </c>
      <c r="I12">
        <v>6.1725097</v>
      </c>
      <c r="J12">
        <f t="shared" si="1"/>
        <v>825.90622503393513</v>
      </c>
      <c r="L12" s="59">
        <v>320.02850000000001</v>
      </c>
      <c r="M12" s="62">
        <v>0.81102359000000002</v>
      </c>
      <c r="N12" s="63"/>
      <c r="O12" s="3"/>
      <c r="P12" s="72">
        <f t="shared" si="2"/>
        <v>195</v>
      </c>
      <c r="Q12" s="74">
        <f t="shared" si="5"/>
        <v>21.521888400532475</v>
      </c>
      <c r="R12" s="79">
        <f t="shared" si="3"/>
        <v>275.37013660167474</v>
      </c>
      <c r="T12" s="53">
        <v>4</v>
      </c>
      <c r="U12" s="53">
        <v>2</v>
      </c>
      <c r="V12" s="82">
        <v>42983</v>
      </c>
      <c r="W12" s="25"/>
      <c r="X12" s="46" t="s">
        <v>90</v>
      </c>
      <c r="Y12" s="53">
        <v>260</v>
      </c>
      <c r="Z12" s="50">
        <v>7.6050000000000004</v>
      </c>
    </row>
    <row r="13" spans="1:26" x14ac:dyDescent="0.25">
      <c r="A13">
        <v>320</v>
      </c>
      <c r="B13">
        <v>1</v>
      </c>
      <c r="C13">
        <v>4.9999985999999996</v>
      </c>
      <c r="D13">
        <v>551.12512000000004</v>
      </c>
      <c r="E13">
        <f t="shared" si="4"/>
        <v>0.81007008994575647</v>
      </c>
      <c r="F13">
        <f t="shared" si="0"/>
        <v>4.0503493156306565</v>
      </c>
      <c r="G13">
        <v>-68.219359999999995</v>
      </c>
      <c r="H13">
        <v>2754.7802999999999</v>
      </c>
      <c r="I13">
        <v>-40.381207000000003</v>
      </c>
      <c r="J13">
        <f t="shared" si="1"/>
        <v>680.34251213608468</v>
      </c>
      <c r="L13" s="59">
        <v>325.02496000000002</v>
      </c>
      <c r="M13" s="62">
        <v>0.59131575000000003</v>
      </c>
      <c r="N13" s="63"/>
      <c r="O13" s="3"/>
      <c r="P13" s="72">
        <f t="shared" si="2"/>
        <v>200</v>
      </c>
      <c r="Q13" s="74">
        <f t="shared" si="5"/>
        <v>18.258129187698845</v>
      </c>
      <c r="R13" s="79">
        <f t="shared" si="3"/>
        <v>233.61070529402352</v>
      </c>
      <c r="T13" s="53">
        <v>4</v>
      </c>
      <c r="U13" s="53">
        <v>3</v>
      </c>
      <c r="V13" s="82">
        <v>42983</v>
      </c>
      <c r="W13" s="25"/>
      <c r="X13" s="46" t="s">
        <v>90</v>
      </c>
      <c r="Y13" s="53">
        <v>250</v>
      </c>
      <c r="Z13" s="50">
        <v>6.0359999999999996</v>
      </c>
    </row>
    <row r="14" spans="1:26" x14ac:dyDescent="0.25">
      <c r="A14">
        <v>320</v>
      </c>
      <c r="B14">
        <v>1</v>
      </c>
      <c r="C14">
        <v>3.1547855999999999</v>
      </c>
      <c r="D14">
        <v>609.42511000000002</v>
      </c>
      <c r="E14">
        <f t="shared" si="4"/>
        <v>0.81007008994575647</v>
      </c>
      <c r="F14">
        <f t="shared" si="0"/>
        <v>2.555597454751577</v>
      </c>
      <c r="G14">
        <v>340.50882000000001</v>
      </c>
      <c r="H14">
        <v>1892.212</v>
      </c>
      <c r="I14">
        <v>5.5570130000000004</v>
      </c>
      <c r="J14">
        <f t="shared" si="1"/>
        <v>752.31158089148562</v>
      </c>
      <c r="L14" s="59">
        <v>329.98840000000001</v>
      </c>
      <c r="M14" s="62">
        <v>0.59131551000000004</v>
      </c>
      <c r="N14" s="63"/>
      <c r="O14" s="3"/>
      <c r="P14" s="72">
        <f t="shared" si="2"/>
        <v>205</v>
      </c>
      <c r="Q14" s="74">
        <f t="shared" si="5"/>
        <v>15.542681068898691</v>
      </c>
      <c r="R14" s="79">
        <f t="shared" si="3"/>
        <v>198.86685264072852</v>
      </c>
      <c r="T14" s="53">
        <v>4</v>
      </c>
      <c r="U14" s="53">
        <v>4</v>
      </c>
      <c r="V14" s="82">
        <v>42983</v>
      </c>
      <c r="W14" s="25"/>
      <c r="X14" s="46" t="s">
        <v>90</v>
      </c>
      <c r="Y14" s="53">
        <v>240</v>
      </c>
      <c r="Z14" s="50">
        <v>5.3860000000000001</v>
      </c>
    </row>
    <row r="15" spans="1:26" x14ac:dyDescent="0.25">
      <c r="A15">
        <v>320</v>
      </c>
      <c r="B15">
        <v>1</v>
      </c>
      <c r="C15">
        <v>1.9905351</v>
      </c>
      <c r="D15">
        <v>850.68933000000004</v>
      </c>
      <c r="E15">
        <f t="shared" si="4"/>
        <v>0.81007008994575647</v>
      </c>
      <c r="F15">
        <f t="shared" si="0"/>
        <v>1.6124729474971853</v>
      </c>
      <c r="G15">
        <v>-287.90024</v>
      </c>
      <c r="H15">
        <v>1668.6731</v>
      </c>
      <c r="I15">
        <v>-5.7960114000000003</v>
      </c>
      <c r="J15">
        <f t="shared" si="1"/>
        <v>1050.1428710409041</v>
      </c>
      <c r="L15" s="59">
        <v>330.01958999999999</v>
      </c>
      <c r="M15" s="62">
        <v>0.54573965000000002</v>
      </c>
      <c r="N15" s="63"/>
      <c r="O15" s="3"/>
      <c r="P15" s="72">
        <f t="shared" si="2"/>
        <v>210</v>
      </c>
      <c r="Q15" s="74">
        <f t="shared" si="5"/>
        <v>13.275258268705665</v>
      </c>
      <c r="R15" s="79">
        <f t="shared" si="3"/>
        <v>169.85543344725954</v>
      </c>
      <c r="T15" s="53">
        <v>4</v>
      </c>
      <c r="U15" s="53">
        <v>5</v>
      </c>
      <c r="V15" s="82">
        <v>42983</v>
      </c>
      <c r="W15" s="25"/>
      <c r="X15" s="46" t="s">
        <v>90</v>
      </c>
      <c r="Y15" s="53">
        <v>240</v>
      </c>
      <c r="Z15" s="50">
        <v>5.6920000000000002</v>
      </c>
    </row>
    <row r="16" spans="1:26" x14ac:dyDescent="0.25">
      <c r="A16">
        <v>320</v>
      </c>
      <c r="B16">
        <v>1</v>
      </c>
      <c r="C16">
        <v>1.2559427000000001</v>
      </c>
      <c r="D16">
        <v>1174.4323999999999</v>
      </c>
      <c r="E16">
        <f t="shared" si="4"/>
        <v>0.81007008994575647</v>
      </c>
      <c r="F16">
        <f t="shared" si="0"/>
        <v>1.0174016159557162</v>
      </c>
      <c r="G16">
        <v>-1253.4052999999999</v>
      </c>
      <c r="H16">
        <v>777.59789999999998</v>
      </c>
      <c r="I16">
        <v>-0.62038826999999996</v>
      </c>
      <c r="J16">
        <f t="shared" si="1"/>
        <v>1449.7910916309004</v>
      </c>
      <c r="L16" s="59">
        <v>340.01990000000001</v>
      </c>
      <c r="M16" s="62">
        <v>0.50460958</v>
      </c>
      <c r="N16" s="63"/>
      <c r="O16" s="3"/>
      <c r="P16" s="72">
        <f t="shared" si="2"/>
        <v>215</v>
      </c>
      <c r="Q16" s="74">
        <f t="shared" si="5"/>
        <v>11.375301870694418</v>
      </c>
      <c r="R16" s="79">
        <f t="shared" si="3"/>
        <v>145.54570545681801</v>
      </c>
      <c r="T16" s="53">
        <v>5</v>
      </c>
      <c r="U16" s="53">
        <v>1</v>
      </c>
      <c r="V16" s="82">
        <v>42984</v>
      </c>
      <c r="W16" s="25"/>
      <c r="X16" s="46" t="s">
        <v>91</v>
      </c>
      <c r="Y16" s="53">
        <v>220</v>
      </c>
      <c r="Z16" s="50">
        <v>7.6955</v>
      </c>
    </row>
    <row r="17" spans="1:26" x14ac:dyDescent="0.25">
      <c r="A17">
        <v>320</v>
      </c>
      <c r="B17">
        <v>1</v>
      </c>
      <c r="C17">
        <v>0.79244625999999996</v>
      </c>
      <c r="D17">
        <v>1622.1364000000001</v>
      </c>
      <c r="E17">
        <f t="shared" si="4"/>
        <v>0.81007008994575647</v>
      </c>
      <c r="F17">
        <f t="shared" si="0"/>
        <v>0.64193701311537832</v>
      </c>
      <c r="G17">
        <v>-1222.2478000000001</v>
      </c>
      <c r="H17">
        <v>-398.12948999999998</v>
      </c>
      <c r="I17">
        <v>0.32573548000000002</v>
      </c>
      <c r="J17">
        <f t="shared" si="1"/>
        <v>2002.4642560356979</v>
      </c>
      <c r="L17" s="59">
        <v>350.01413000000002</v>
      </c>
      <c r="M17" s="62">
        <v>0.43154320000000002</v>
      </c>
      <c r="N17" s="63"/>
      <c r="O17" s="3"/>
      <c r="P17" s="72">
        <f t="shared" si="2"/>
        <v>220</v>
      </c>
      <c r="Q17" s="74">
        <f t="shared" si="5"/>
        <v>9.7778443196424245</v>
      </c>
      <c r="R17" s="79">
        <f t="shared" si="3"/>
        <v>125.10641612207355</v>
      </c>
      <c r="T17" s="53">
        <v>6</v>
      </c>
      <c r="U17" s="53">
        <v>1</v>
      </c>
      <c r="V17" s="82">
        <v>42984</v>
      </c>
      <c r="W17" s="25"/>
      <c r="X17" s="46" t="s">
        <v>91</v>
      </c>
      <c r="Y17" s="53">
        <v>220</v>
      </c>
      <c r="Z17" s="50">
        <v>7.5990000000000002</v>
      </c>
    </row>
    <row r="18" spans="1:26" x14ac:dyDescent="0.25">
      <c r="A18">
        <v>320</v>
      </c>
      <c r="B18">
        <v>1</v>
      </c>
      <c r="C18">
        <v>0.49999976000000002</v>
      </c>
      <c r="D18">
        <v>3220.6745999999998</v>
      </c>
      <c r="E18">
        <f t="shared" si="4"/>
        <v>0.81007008994575647</v>
      </c>
      <c r="F18">
        <f t="shared" si="0"/>
        <v>0.40503485055605665</v>
      </c>
      <c r="G18">
        <v>-36.365360000000003</v>
      </c>
      <c r="H18">
        <v>1609.9259</v>
      </c>
      <c r="I18">
        <v>-44.270862999999999</v>
      </c>
      <c r="J18">
        <f t="shared" si="1"/>
        <v>3975.7974525582854</v>
      </c>
      <c r="L18" s="59">
        <v>350.03298999999998</v>
      </c>
      <c r="M18" s="62">
        <v>0.46588242000000002</v>
      </c>
      <c r="N18" s="63"/>
      <c r="O18" s="3"/>
      <c r="P18" s="72">
        <f t="shared" si="2"/>
        <v>225</v>
      </c>
      <c r="Q18" s="74">
        <f t="shared" si="5"/>
        <v>8.4302913404675337</v>
      </c>
      <c r="R18" s="79">
        <f t="shared" si="3"/>
        <v>107.86462762064248</v>
      </c>
      <c r="T18" s="53">
        <v>7</v>
      </c>
      <c r="U18" s="53">
        <v>1</v>
      </c>
      <c r="V18" s="82">
        <v>42984</v>
      </c>
      <c r="W18" s="25"/>
      <c r="X18" s="46" t="s">
        <v>91</v>
      </c>
      <c r="Y18" s="53">
        <v>230</v>
      </c>
      <c r="Z18" s="50">
        <v>5.7304999999999993</v>
      </c>
    </row>
    <row r="19" spans="1:26" x14ac:dyDescent="0.25">
      <c r="A19">
        <v>320</v>
      </c>
      <c r="B19">
        <v>1</v>
      </c>
      <c r="C19">
        <v>0.3154785</v>
      </c>
      <c r="D19">
        <v>7839.2910000000002</v>
      </c>
      <c r="E19">
        <f t="shared" si="4"/>
        <v>0.81007008994575647</v>
      </c>
      <c r="F19">
        <f t="shared" si="0"/>
        <v>0.25555969687095231</v>
      </c>
      <c r="G19">
        <v>841.86248999999998</v>
      </c>
      <c r="H19">
        <v>2325.4308999999998</v>
      </c>
      <c r="I19">
        <v>2.7622453999999999</v>
      </c>
      <c r="J19">
        <f t="shared" si="1"/>
        <v>9677.299652583064</v>
      </c>
      <c r="L19" s="65">
        <v>370.03582999999998</v>
      </c>
      <c r="M19" s="66">
        <v>0.34126577000000002</v>
      </c>
      <c r="N19" s="67"/>
      <c r="O19" s="3"/>
      <c r="P19" s="72">
        <f t="shared" si="2"/>
        <v>230</v>
      </c>
      <c r="Q19" s="74">
        <f t="shared" si="5"/>
        <v>7.2899071343192556</v>
      </c>
      <c r="R19" s="79">
        <f t="shared" si="3"/>
        <v>93.273540222490453</v>
      </c>
      <c r="T19" s="53">
        <v>8</v>
      </c>
      <c r="U19" s="53">
        <v>1</v>
      </c>
      <c r="V19" s="82">
        <v>42984</v>
      </c>
      <c r="W19" s="25"/>
      <c r="X19" s="46" t="s">
        <v>91</v>
      </c>
      <c r="Y19" s="53">
        <v>235</v>
      </c>
      <c r="Z19" s="50">
        <v>5.5265000000000004</v>
      </c>
    </row>
    <row r="20" spans="1:26" x14ac:dyDescent="0.25">
      <c r="A20">
        <v>315</v>
      </c>
      <c r="B20">
        <v>1</v>
      </c>
      <c r="C20">
        <v>500</v>
      </c>
      <c r="D20">
        <v>294.96390000000002</v>
      </c>
      <c r="E20">
        <f t="shared" si="4"/>
        <v>0.89923346996753151</v>
      </c>
      <c r="F20">
        <f t="shared" si="0"/>
        <v>449.61673498376575</v>
      </c>
      <c r="G20">
        <v>103207.16</v>
      </c>
      <c r="H20">
        <v>105352.77</v>
      </c>
      <c r="I20">
        <v>1.0207894</v>
      </c>
      <c r="J20">
        <f t="shared" si="1"/>
        <v>328.01703879043811</v>
      </c>
      <c r="N20" s="3"/>
      <c r="O20" s="3"/>
      <c r="P20" s="72">
        <f t="shared" si="2"/>
        <v>235</v>
      </c>
      <c r="Q20" s="74">
        <f t="shared" si="5"/>
        <v>6.3218410577661661</v>
      </c>
      <c r="R20" s="79">
        <f t="shared" si="3"/>
        <v>80.88724387252536</v>
      </c>
      <c r="T20" s="53">
        <v>9</v>
      </c>
      <c r="U20" s="53">
        <v>1</v>
      </c>
      <c r="V20" s="82">
        <v>42984</v>
      </c>
      <c r="W20" s="25"/>
      <c r="X20" s="46" t="s">
        <v>91</v>
      </c>
      <c r="Y20" s="53">
        <v>225</v>
      </c>
      <c r="Z20" s="50">
        <v>6.6970000000000001</v>
      </c>
    </row>
    <row r="21" spans="1:26" x14ac:dyDescent="0.25">
      <c r="A21">
        <v>315</v>
      </c>
      <c r="B21">
        <v>1</v>
      </c>
      <c r="C21">
        <v>315.47867000000002</v>
      </c>
      <c r="D21">
        <v>412.93781000000001</v>
      </c>
      <c r="E21">
        <f t="shared" si="4"/>
        <v>0.89923346996753151</v>
      </c>
      <c r="F21">
        <f t="shared" si="0"/>
        <v>283.68897912484181</v>
      </c>
      <c r="G21">
        <v>71094.116999999998</v>
      </c>
      <c r="H21">
        <v>109163.63</v>
      </c>
      <c r="I21">
        <v>1.5354804</v>
      </c>
      <c r="J21">
        <f t="shared" si="1"/>
        <v>459.21089882798725</v>
      </c>
      <c r="L21" s="104" t="s">
        <v>74</v>
      </c>
      <c r="M21" s="105"/>
      <c r="N21" s="106"/>
      <c r="O21" s="3"/>
      <c r="P21" s="72">
        <f t="shared" si="2"/>
        <v>240</v>
      </c>
      <c r="Q21" s="74">
        <f t="shared" si="5"/>
        <v>5.4975729889038645</v>
      </c>
      <c r="R21" s="79">
        <f t="shared" si="3"/>
        <v>70.340826825153485</v>
      </c>
    </row>
    <row r="22" spans="1:26" ht="18" x14ac:dyDescent="0.35">
      <c r="A22">
        <v>315</v>
      </c>
      <c r="B22">
        <v>1</v>
      </c>
      <c r="C22">
        <v>199.05357000000001</v>
      </c>
      <c r="D22">
        <v>482.29984000000002</v>
      </c>
      <c r="E22">
        <f t="shared" si="4"/>
        <v>0.89923346996753151</v>
      </c>
      <c r="F22">
        <f t="shared" si="0"/>
        <v>178.99563246052494</v>
      </c>
      <c r="G22">
        <v>42953.601999999999</v>
      </c>
      <c r="H22">
        <v>85858.383000000002</v>
      </c>
      <c r="I22">
        <v>1.9988633</v>
      </c>
      <c r="J22">
        <f t="shared" si="1"/>
        <v>536.34551660695456</v>
      </c>
      <c r="L22" s="72" t="s">
        <v>84</v>
      </c>
      <c r="M22" s="71" t="s">
        <v>43</v>
      </c>
      <c r="N22" s="64" t="s">
        <v>83</v>
      </c>
      <c r="O22" s="3"/>
      <c r="P22" s="72">
        <f t="shared" si="2"/>
        <v>245</v>
      </c>
      <c r="Q22" s="74">
        <f t="shared" si="5"/>
        <v>4.7936837729206614</v>
      </c>
      <c r="R22" s="79">
        <f t="shared" si="3"/>
        <v>61.334643633861369</v>
      </c>
    </row>
    <row r="23" spans="1:26" x14ac:dyDescent="0.25">
      <c r="A23">
        <v>315</v>
      </c>
      <c r="B23">
        <v>1</v>
      </c>
      <c r="C23">
        <v>125.59430999999999</v>
      </c>
      <c r="D23">
        <v>537.61841000000004</v>
      </c>
      <c r="E23">
        <f t="shared" si="4"/>
        <v>0.89923346996753151</v>
      </c>
      <c r="F23">
        <f t="shared" si="0"/>
        <v>112.93860718947784</v>
      </c>
      <c r="G23">
        <v>25565.623</v>
      </c>
      <c r="H23">
        <v>62494.758000000002</v>
      </c>
      <c r="I23">
        <v>2.4444840000000001</v>
      </c>
      <c r="J23">
        <f t="shared" si="1"/>
        <v>597.86298881803384</v>
      </c>
      <c r="L23" s="72" t="s">
        <v>82</v>
      </c>
      <c r="M23" s="71" t="s">
        <v>71</v>
      </c>
      <c r="N23" s="64" t="s">
        <v>81</v>
      </c>
      <c r="O23" s="3"/>
      <c r="P23" s="72">
        <f t="shared" si="2"/>
        <v>250</v>
      </c>
      <c r="Q23" s="74">
        <f t="shared" si="5"/>
        <v>4.1908790852499536</v>
      </c>
      <c r="R23" s="79">
        <f t="shared" si="3"/>
        <v>53.621825590259498</v>
      </c>
    </row>
    <row r="24" spans="1:26" x14ac:dyDescent="0.25">
      <c r="A24">
        <v>315</v>
      </c>
      <c r="B24">
        <v>1</v>
      </c>
      <c r="C24">
        <v>79.244652000000002</v>
      </c>
      <c r="D24">
        <v>579.30706999999995</v>
      </c>
      <c r="E24">
        <f t="shared" si="4"/>
        <v>0.89923346996753151</v>
      </c>
      <c r="F24">
        <f t="shared" si="0"/>
        <v>71.259443394329494</v>
      </c>
      <c r="G24">
        <v>14811.606</v>
      </c>
      <c r="H24">
        <v>43451.902000000002</v>
      </c>
      <c r="I24">
        <v>2.9336388000000002</v>
      </c>
      <c r="J24">
        <f t="shared" si="1"/>
        <v>644.22320715099374</v>
      </c>
      <c r="L24" s="70">
        <v>60588</v>
      </c>
      <c r="M24" s="69">
        <v>310</v>
      </c>
      <c r="N24" s="68">
        <v>8.3144597999999998</v>
      </c>
      <c r="O24" s="3"/>
      <c r="P24" s="72">
        <f t="shared" si="2"/>
        <v>255</v>
      </c>
      <c r="Q24" s="74">
        <f t="shared" si="5"/>
        <v>3.6732116228548795</v>
      </c>
      <c r="R24" s="79">
        <f t="shared" si="3"/>
        <v>46.998328749227326</v>
      </c>
    </row>
    <row r="25" spans="1:26" x14ac:dyDescent="0.25">
      <c r="A25">
        <v>315</v>
      </c>
      <c r="B25">
        <v>1</v>
      </c>
      <c r="C25">
        <v>49.999991999999999</v>
      </c>
      <c r="D25">
        <v>614.93169999999998</v>
      </c>
      <c r="E25">
        <f t="shared" si="4"/>
        <v>0.89923346996753151</v>
      </c>
      <c r="F25">
        <f t="shared" si="0"/>
        <v>44.961666304508817</v>
      </c>
      <c r="G25">
        <v>8363.6679999999997</v>
      </c>
      <c r="H25">
        <v>29587.18</v>
      </c>
      <c r="I25">
        <v>3.5375841000000001</v>
      </c>
      <c r="J25">
        <f t="shared" si="1"/>
        <v>683.83987088714923</v>
      </c>
      <c r="L25" s="27"/>
      <c r="M25" s="27"/>
      <c r="N25" s="3"/>
      <c r="O25" s="3"/>
      <c r="P25" s="72">
        <f t="shared" si="2"/>
        <v>260</v>
      </c>
      <c r="Q25" s="74">
        <f t="shared" si="5"/>
        <v>3.2274591026052653</v>
      </c>
      <c r="R25" s="79">
        <f t="shared" si="3"/>
        <v>41.29497548824488</v>
      </c>
    </row>
    <row r="26" spans="1:26" x14ac:dyDescent="0.25">
      <c r="A26">
        <v>315</v>
      </c>
      <c r="B26">
        <v>1</v>
      </c>
      <c r="C26">
        <v>31.547861000000001</v>
      </c>
      <c r="D26">
        <v>638.82488999999998</v>
      </c>
      <c r="E26">
        <f t="shared" si="4"/>
        <v>0.89923346996753151</v>
      </c>
      <c r="F26">
        <f t="shared" si="0"/>
        <v>28.36889251708336</v>
      </c>
      <c r="G26">
        <v>4533.5640000000003</v>
      </c>
      <c r="H26">
        <v>19637.023000000001</v>
      </c>
      <c r="I26">
        <v>4.3314762</v>
      </c>
      <c r="J26">
        <f t="shared" si="1"/>
        <v>710.41048997327243</v>
      </c>
      <c r="L26" s="3"/>
      <c r="M26" s="3"/>
      <c r="N26" s="3"/>
      <c r="O26" s="3"/>
      <c r="P26" s="72">
        <f t="shared" si="2"/>
        <v>265</v>
      </c>
      <c r="Q26" s="74">
        <f t="shared" si="5"/>
        <v>2.8426251172691672</v>
      </c>
      <c r="R26" s="79">
        <f t="shared" si="3"/>
        <v>36.371068016057343</v>
      </c>
    </row>
    <row r="27" spans="1:26" x14ac:dyDescent="0.25">
      <c r="A27">
        <v>315</v>
      </c>
      <c r="B27">
        <v>1</v>
      </c>
      <c r="C27">
        <v>19.905353999999999</v>
      </c>
      <c r="D27">
        <v>655.80242999999996</v>
      </c>
      <c r="E27">
        <f t="shared" si="4"/>
        <v>0.89923346996753151</v>
      </c>
      <c r="F27">
        <f t="shared" si="0"/>
        <v>17.899560548352081</v>
      </c>
      <c r="G27">
        <v>2316.0333999999998</v>
      </c>
      <c r="H27">
        <v>12846.882</v>
      </c>
      <c r="I27">
        <v>5.5469327000000002</v>
      </c>
      <c r="J27">
        <f t="shared" si="1"/>
        <v>729.29050341473487</v>
      </c>
      <c r="L27" s="3"/>
      <c r="M27" s="3"/>
      <c r="N27" s="3"/>
      <c r="O27" s="3"/>
      <c r="P27" s="72">
        <f t="shared" si="2"/>
        <v>270</v>
      </c>
      <c r="Q27" s="74">
        <f t="shared" si="5"/>
        <v>2.5095372185483606</v>
      </c>
      <c r="R27" s="79">
        <f t="shared" si="3"/>
        <v>32.109245890409483</v>
      </c>
    </row>
    <row r="28" spans="1:26" x14ac:dyDescent="0.25">
      <c r="A28">
        <v>315</v>
      </c>
      <c r="B28">
        <v>1</v>
      </c>
      <c r="C28">
        <v>12.559429</v>
      </c>
      <c r="D28">
        <v>672.95641999999998</v>
      </c>
      <c r="E28">
        <f t="shared" si="4"/>
        <v>0.89923346996753151</v>
      </c>
      <c r="F28">
        <f t="shared" si="0"/>
        <v>11.293858920480844</v>
      </c>
      <c r="G28">
        <v>1198.5056999999999</v>
      </c>
      <c r="H28">
        <v>8366.5419999999995</v>
      </c>
      <c r="I28">
        <v>6.9808111000000004</v>
      </c>
      <c r="J28">
        <f t="shared" si="1"/>
        <v>748.36673953461536</v>
      </c>
      <c r="L28" s="3"/>
      <c r="M28" s="3"/>
      <c r="N28" s="3"/>
      <c r="O28" s="3"/>
      <c r="P28" s="72">
        <f t="shared" si="2"/>
        <v>275</v>
      </c>
      <c r="Q28" s="74">
        <f t="shared" si="5"/>
        <v>2.2205222151579083</v>
      </c>
      <c r="R28" s="79">
        <f t="shared" si="3"/>
        <v>28.411331493567182</v>
      </c>
    </row>
    <row r="29" spans="1:26" x14ac:dyDescent="0.25">
      <c r="A29">
        <v>315</v>
      </c>
      <c r="B29">
        <v>1</v>
      </c>
      <c r="C29">
        <v>7.9244637000000004</v>
      </c>
      <c r="D29">
        <v>689.03490999999997</v>
      </c>
      <c r="E29">
        <f t="shared" si="4"/>
        <v>0.89923346996753151</v>
      </c>
      <c r="F29">
        <f t="shared" si="0"/>
        <v>7.1259429905827441</v>
      </c>
      <c r="G29">
        <v>634.79058999999995</v>
      </c>
      <c r="H29">
        <v>5423.2070000000003</v>
      </c>
      <c r="I29">
        <v>8.5433006000000002</v>
      </c>
      <c r="J29">
        <f t="shared" si="1"/>
        <v>766.24695700536904</v>
      </c>
      <c r="L29" s="3"/>
      <c r="M29" s="3"/>
      <c r="N29" s="3"/>
      <c r="O29" s="3"/>
      <c r="P29" s="72">
        <f t="shared" si="2"/>
        <v>280</v>
      </c>
      <c r="Q29" s="74">
        <f t="shared" si="5"/>
        <v>1.9691430038533448</v>
      </c>
      <c r="R29" s="79">
        <f t="shared" si="3"/>
        <v>25.194962814968967</v>
      </c>
    </row>
    <row r="30" spans="1:26" x14ac:dyDescent="0.25">
      <c r="A30">
        <v>315</v>
      </c>
      <c r="B30">
        <v>1</v>
      </c>
      <c r="C30">
        <v>4.9999985999999996</v>
      </c>
      <c r="D30">
        <v>701.89380000000006</v>
      </c>
      <c r="E30">
        <f t="shared" si="4"/>
        <v>0.89923346996753151</v>
      </c>
      <c r="F30">
        <f t="shared" si="0"/>
        <v>4.4961660909107994</v>
      </c>
      <c r="G30">
        <v>336.76904000000002</v>
      </c>
      <c r="H30">
        <v>3493.2721999999999</v>
      </c>
      <c r="I30">
        <v>10.372902</v>
      </c>
      <c r="J30">
        <f t="shared" si="1"/>
        <v>780.5467917306762</v>
      </c>
      <c r="L30" s="3"/>
      <c r="M30" s="3"/>
      <c r="N30" s="3"/>
      <c r="O30" s="3"/>
      <c r="P30" s="72">
        <f>P31-5</f>
        <v>285</v>
      </c>
      <c r="Q30" s="74">
        <f t="shared" si="5"/>
        <v>1.7499846006677076</v>
      </c>
      <c r="R30" s="79">
        <f t="shared" si="3"/>
        <v>22.390855745017767</v>
      </c>
    </row>
    <row r="31" spans="1:26" x14ac:dyDescent="0.25">
      <c r="A31">
        <v>315</v>
      </c>
      <c r="B31">
        <v>1</v>
      </c>
      <c r="C31">
        <v>3.1547855999999999</v>
      </c>
      <c r="D31">
        <v>716.00714000000005</v>
      </c>
      <c r="E31">
        <f t="shared" si="4"/>
        <v>0.89923346996753151</v>
      </c>
      <c r="F31">
        <f t="shared" si="0"/>
        <v>2.8368888020916008</v>
      </c>
      <c r="G31">
        <v>185.37679</v>
      </c>
      <c r="H31">
        <v>2251.2294999999999</v>
      </c>
      <c r="I31">
        <v>12.144074</v>
      </c>
      <c r="J31">
        <f t="shared" si="1"/>
        <v>796.24164792915553</v>
      </c>
      <c r="L31" s="3"/>
      <c r="M31" s="3"/>
      <c r="N31" s="3"/>
      <c r="O31" s="3"/>
      <c r="P31" s="72">
        <v>290</v>
      </c>
      <c r="Q31" s="74">
        <f t="shared" si="5"/>
        <v>1.5584796399934731</v>
      </c>
      <c r="R31" s="79">
        <f t="shared" si="3"/>
        <v>19.940571355500275</v>
      </c>
    </row>
    <row r="32" spans="1:26" x14ac:dyDescent="0.25">
      <c r="A32">
        <v>315</v>
      </c>
      <c r="B32">
        <v>1</v>
      </c>
      <c r="C32">
        <v>1.9905351</v>
      </c>
      <c r="D32">
        <v>727.35766999999998</v>
      </c>
      <c r="E32">
        <f t="shared" si="4"/>
        <v>0.89923346996753151</v>
      </c>
      <c r="F32">
        <f t="shared" si="0"/>
        <v>1.7899557850651673</v>
      </c>
      <c r="G32">
        <v>159.33086</v>
      </c>
      <c r="H32">
        <v>1439.0372</v>
      </c>
      <c r="I32">
        <v>9.0317553999999998</v>
      </c>
      <c r="J32">
        <f t="shared" si="1"/>
        <v>808.86409847073708</v>
      </c>
      <c r="L32" s="3"/>
      <c r="M32" s="3"/>
      <c r="N32" s="3"/>
      <c r="O32" s="3"/>
      <c r="P32" s="72">
        <v>295</v>
      </c>
      <c r="Q32" s="74">
        <f t="shared" si="5"/>
        <v>1.3907656352467219</v>
      </c>
      <c r="R32" s="79">
        <f t="shared" si="3"/>
        <v>17.794689565871437</v>
      </c>
    </row>
    <row r="33" spans="1:18" x14ac:dyDescent="0.25">
      <c r="A33">
        <v>315</v>
      </c>
      <c r="B33">
        <v>1</v>
      </c>
      <c r="C33">
        <v>1.2559427000000001</v>
      </c>
      <c r="D33">
        <v>707.62243999999998</v>
      </c>
      <c r="E33">
        <f t="shared" si="4"/>
        <v>0.89923346996753151</v>
      </c>
      <c r="F33">
        <f t="shared" si="0"/>
        <v>1.1293857122013906</v>
      </c>
      <c r="G33">
        <v>40.848965</v>
      </c>
      <c r="H33">
        <v>887.79395</v>
      </c>
      <c r="I33">
        <v>21.733574000000001</v>
      </c>
      <c r="J33">
        <f t="shared" si="1"/>
        <v>786.91737311062275</v>
      </c>
      <c r="L33" s="3"/>
      <c r="M33" s="3"/>
      <c r="N33" s="3"/>
      <c r="O33" s="3"/>
      <c r="P33" s="73">
        <f>P32+5</f>
        <v>300</v>
      </c>
      <c r="Q33" s="74">
        <f t="shared" si="5"/>
        <v>1.2435678790179563</v>
      </c>
      <c r="R33" s="79">
        <f t="shared" si="3"/>
        <v>15.911310863881125</v>
      </c>
    </row>
    <row r="34" spans="1:18" x14ac:dyDescent="0.25">
      <c r="A34">
        <v>315</v>
      </c>
      <c r="B34">
        <v>1</v>
      </c>
      <c r="C34">
        <v>0.79244625999999996</v>
      </c>
      <c r="D34">
        <v>749.76122999999995</v>
      </c>
      <c r="E34">
        <f t="shared" si="4"/>
        <v>0.89923346996753151</v>
      </c>
      <c r="F34">
        <f t="shared" si="0"/>
        <v>0.71259420014259267</v>
      </c>
      <c r="G34">
        <v>117.53025</v>
      </c>
      <c r="H34">
        <v>582.40490999999997</v>
      </c>
      <c r="I34">
        <v>4.9553618000000004</v>
      </c>
      <c r="J34">
        <f t="shared" si="1"/>
        <v>833.77816222417903</v>
      </c>
      <c r="L34" s="3"/>
      <c r="M34" s="3"/>
      <c r="N34" s="3"/>
      <c r="O34" s="3"/>
      <c r="P34" s="72">
        <f t="shared" ref="P34:P52" si="6">P33+5</f>
        <v>305</v>
      </c>
      <c r="Q34" s="74">
        <f t="shared" si="5"/>
        <v>1.1141031034628612</v>
      </c>
      <c r="R34" s="79">
        <f t="shared" si="3"/>
        <v>14.254823651131259</v>
      </c>
    </row>
    <row r="35" spans="1:18" x14ac:dyDescent="0.25">
      <c r="A35">
        <v>315</v>
      </c>
      <c r="B35">
        <v>1</v>
      </c>
      <c r="C35">
        <v>0.49999976000000002</v>
      </c>
      <c r="D35">
        <v>399.02346999999997</v>
      </c>
      <c r="E35">
        <f t="shared" si="4"/>
        <v>0.89923346996753151</v>
      </c>
      <c r="F35">
        <f t="shared" si="0"/>
        <v>0.44961651916773299</v>
      </c>
      <c r="G35">
        <v>23.960379</v>
      </c>
      <c r="H35">
        <v>198.06764000000001</v>
      </c>
      <c r="I35">
        <v>8.2664661000000006</v>
      </c>
      <c r="J35">
        <f t="shared" si="1"/>
        <v>443.73734222148943</v>
      </c>
      <c r="L35" s="3"/>
      <c r="M35" s="3"/>
      <c r="N35" s="3"/>
      <c r="O35" s="3"/>
      <c r="P35" s="73">
        <f t="shared" si="6"/>
        <v>310</v>
      </c>
      <c r="Q35" s="74">
        <f t="shared" si="5"/>
        <v>1</v>
      </c>
      <c r="R35" s="79">
        <f t="shared" si="3"/>
        <v>12.794887301565124</v>
      </c>
    </row>
    <row r="36" spans="1:18" x14ac:dyDescent="0.25">
      <c r="A36">
        <v>310</v>
      </c>
      <c r="B36">
        <v>1</v>
      </c>
      <c r="C36">
        <v>500</v>
      </c>
      <c r="D36">
        <v>287.51855</v>
      </c>
      <c r="E36">
        <f t="shared" si="4"/>
        <v>1</v>
      </c>
      <c r="F36">
        <f t="shared" si="0"/>
        <v>500</v>
      </c>
      <c r="G36">
        <v>102461.52</v>
      </c>
      <c r="H36">
        <v>100838.32</v>
      </c>
      <c r="I36">
        <v>0.98415803999999996</v>
      </c>
      <c r="J36">
        <f t="shared" si="1"/>
        <v>287.51855</v>
      </c>
      <c r="L36" s="3"/>
      <c r="M36" s="3"/>
      <c r="N36" s="3"/>
      <c r="O36" s="3"/>
      <c r="P36" s="72">
        <f t="shared" si="6"/>
        <v>315</v>
      </c>
      <c r="Q36" s="74">
        <f t="shared" si="5"/>
        <v>0.89923346996753151</v>
      </c>
      <c r="R36" s="79">
        <f t="shared" si="3"/>
        <v>11.505590906029914</v>
      </c>
    </row>
    <row r="37" spans="1:18" x14ac:dyDescent="0.25">
      <c r="A37">
        <v>310</v>
      </c>
      <c r="B37">
        <v>1</v>
      </c>
      <c r="C37">
        <v>315.47867000000002</v>
      </c>
      <c r="D37">
        <v>404.22446000000002</v>
      </c>
      <c r="E37">
        <f t="shared" si="4"/>
        <v>1</v>
      </c>
      <c r="F37">
        <f t="shared" si="0"/>
        <v>315.47867000000002</v>
      </c>
      <c r="G37">
        <v>71386.437999999995</v>
      </c>
      <c r="H37">
        <v>105671.17</v>
      </c>
      <c r="I37">
        <v>1.4802694000000001</v>
      </c>
      <c r="J37">
        <f t="shared" si="1"/>
        <v>404.22446000000002</v>
      </c>
      <c r="L37" s="3"/>
      <c r="M37" s="3"/>
      <c r="N37" s="3"/>
      <c r="O37" s="3"/>
      <c r="P37" s="73">
        <f t="shared" si="6"/>
        <v>320</v>
      </c>
      <c r="Q37" s="74">
        <f t="shared" si="5"/>
        <v>0.81007008994575647</v>
      </c>
      <c r="R37" s="79">
        <f t="shared" si="3"/>
        <v>10.364755507224679</v>
      </c>
    </row>
    <row r="38" spans="1:18" x14ac:dyDescent="0.25">
      <c r="A38">
        <v>310</v>
      </c>
      <c r="B38">
        <v>1</v>
      </c>
      <c r="C38">
        <v>199.05357000000001</v>
      </c>
      <c r="D38">
        <v>477.64917000000003</v>
      </c>
      <c r="E38">
        <f t="shared" si="4"/>
        <v>1</v>
      </c>
      <c r="F38">
        <f t="shared" si="0"/>
        <v>199.05357000000001</v>
      </c>
      <c r="G38">
        <v>44099.508000000002</v>
      </c>
      <c r="H38">
        <v>84231.922000000006</v>
      </c>
      <c r="I38">
        <v>1.9100421999999999</v>
      </c>
      <c r="J38">
        <f t="shared" si="1"/>
        <v>477.64917000000003</v>
      </c>
      <c r="L38" s="3"/>
      <c r="M38" s="3"/>
      <c r="N38" s="3"/>
      <c r="O38" s="3"/>
      <c r="P38" s="72">
        <f t="shared" si="6"/>
        <v>325</v>
      </c>
      <c r="Q38" s="74">
        <f t="shared" si="5"/>
        <v>0.73102276183473658</v>
      </c>
      <c r="R38" s="79">
        <f t="shared" si="3"/>
        <v>9.3533538525543385</v>
      </c>
    </row>
    <row r="39" spans="1:18" x14ac:dyDescent="0.25">
      <c r="A39">
        <v>310</v>
      </c>
      <c r="B39">
        <v>1</v>
      </c>
      <c r="C39">
        <v>125.59430999999999</v>
      </c>
      <c r="D39">
        <v>538.54174999999998</v>
      </c>
      <c r="E39">
        <f t="shared" si="4"/>
        <v>1</v>
      </c>
      <c r="F39">
        <f t="shared" si="0"/>
        <v>125.59430999999999</v>
      </c>
      <c r="G39">
        <v>26519.188999999998</v>
      </c>
      <c r="H39">
        <v>62222.203000000001</v>
      </c>
      <c r="I39">
        <v>2.3463086999999998</v>
      </c>
      <c r="J39">
        <f t="shared" si="1"/>
        <v>538.54174999999998</v>
      </c>
      <c r="L39" s="3"/>
      <c r="M39" s="3"/>
      <c r="N39" s="3"/>
      <c r="O39" s="3"/>
      <c r="P39" s="72">
        <f t="shared" si="6"/>
        <v>330</v>
      </c>
      <c r="Q39" s="74">
        <f t="shared" si="5"/>
        <v>0.66081290546079463</v>
      </c>
      <c r="R39" s="79">
        <f t="shared" si="3"/>
        <v>8.4550266527906768</v>
      </c>
    </row>
    <row r="40" spans="1:18" x14ac:dyDescent="0.25">
      <c r="A40">
        <v>310</v>
      </c>
      <c r="B40">
        <v>1</v>
      </c>
      <c r="C40">
        <v>79.244652000000002</v>
      </c>
      <c r="D40">
        <v>593.87383999999997</v>
      </c>
      <c r="E40">
        <f t="shared" si="4"/>
        <v>1</v>
      </c>
      <c r="F40">
        <f t="shared" si="0"/>
        <v>79.244652000000002</v>
      </c>
      <c r="G40">
        <v>15703.035</v>
      </c>
      <c r="H40">
        <v>44364.211000000003</v>
      </c>
      <c r="I40">
        <v>2.8251995999999999</v>
      </c>
      <c r="J40">
        <f t="shared" si="1"/>
        <v>593.87383999999997</v>
      </c>
      <c r="L40" s="3"/>
      <c r="M40" s="3"/>
      <c r="N40" s="3"/>
      <c r="O40" s="3"/>
      <c r="P40" s="72">
        <f t="shared" si="6"/>
        <v>335</v>
      </c>
      <c r="Q40" s="74">
        <f t="shared" si="5"/>
        <v>0.59833886141484161</v>
      </c>
      <c r="R40" s="79">
        <f t="shared" si="3"/>
        <v>7.6556782999496926</v>
      </c>
    </row>
    <row r="41" spans="1:18" x14ac:dyDescent="0.25">
      <c r="A41">
        <v>310</v>
      </c>
      <c r="B41">
        <v>1</v>
      </c>
      <c r="C41">
        <v>49.999991999999999</v>
      </c>
      <c r="D41">
        <v>642.56133999999997</v>
      </c>
      <c r="E41">
        <f t="shared" si="4"/>
        <v>1</v>
      </c>
      <c r="F41">
        <f t="shared" si="0"/>
        <v>49.999991999999999</v>
      </c>
      <c r="G41">
        <v>9048.8945000000003</v>
      </c>
      <c r="H41">
        <v>30827.42</v>
      </c>
      <c r="I41">
        <v>3.4067607</v>
      </c>
      <c r="J41">
        <f t="shared" si="1"/>
        <v>642.56133999999997</v>
      </c>
      <c r="L41" s="3"/>
      <c r="M41" s="3"/>
      <c r="N41" s="3"/>
      <c r="O41" s="3"/>
      <c r="P41" s="72">
        <f t="shared" si="6"/>
        <v>340</v>
      </c>
      <c r="Q41" s="74">
        <f t="shared" si="5"/>
        <v>0.54264942031075802</v>
      </c>
      <c r="R41" s="79">
        <f t="shared" si="3"/>
        <v>6.9431381771357943</v>
      </c>
    </row>
    <row r="42" spans="1:18" x14ac:dyDescent="0.25">
      <c r="A42">
        <v>310</v>
      </c>
      <c r="B42">
        <v>1</v>
      </c>
      <c r="C42">
        <v>31.547861000000001</v>
      </c>
      <c r="D42">
        <v>685.16161999999997</v>
      </c>
      <c r="E42">
        <f t="shared" si="4"/>
        <v>1</v>
      </c>
      <c r="F42">
        <f t="shared" si="0"/>
        <v>31.547861000000001</v>
      </c>
      <c r="G42">
        <v>5033.0757000000003</v>
      </c>
      <c r="H42">
        <v>21021.25</v>
      </c>
      <c r="I42">
        <v>4.1766209999999999</v>
      </c>
      <c r="J42">
        <f t="shared" si="1"/>
        <v>685.16161999999997</v>
      </c>
      <c r="L42" s="3"/>
      <c r="M42" s="3"/>
      <c r="N42" s="3"/>
      <c r="O42" s="3"/>
      <c r="P42" s="72">
        <f t="shared" si="6"/>
        <v>345</v>
      </c>
      <c r="Q42" s="74">
        <f t="shared" si="5"/>
        <v>0.49292159443808065</v>
      </c>
      <c r="R42" s="79">
        <f t="shared" si="3"/>
        <v>6.3068762493430324</v>
      </c>
    </row>
    <row r="43" spans="1:18" x14ac:dyDescent="0.25">
      <c r="A43">
        <v>310</v>
      </c>
      <c r="B43">
        <v>1</v>
      </c>
      <c r="C43">
        <v>19.905353999999999</v>
      </c>
      <c r="D43">
        <v>723.35308999999995</v>
      </c>
      <c r="E43">
        <f t="shared" si="4"/>
        <v>1</v>
      </c>
      <c r="F43">
        <f t="shared" si="0"/>
        <v>19.905353999999999</v>
      </c>
      <c r="G43">
        <v>2823.5963999999999</v>
      </c>
      <c r="H43">
        <v>14119.028</v>
      </c>
      <c r="I43">
        <v>5.0003704999999998</v>
      </c>
      <c r="J43">
        <f t="shared" si="1"/>
        <v>723.35308999999995</v>
      </c>
      <c r="L43" s="3"/>
      <c r="M43" s="3"/>
      <c r="N43" s="3"/>
      <c r="O43" s="3"/>
      <c r="P43" s="72">
        <f t="shared" si="6"/>
        <v>350</v>
      </c>
      <c r="Q43" s="74">
        <f t="shared" si="5"/>
        <v>0.4484419088586839</v>
      </c>
      <c r="R43" s="79">
        <f t="shared" si="3"/>
        <v>5.7377636851456</v>
      </c>
    </row>
    <row r="44" spans="1:18" x14ac:dyDescent="0.25">
      <c r="A44">
        <v>310</v>
      </c>
      <c r="B44">
        <v>1</v>
      </c>
      <c r="C44">
        <v>12.559429</v>
      </c>
      <c r="D44">
        <v>755.57941000000005</v>
      </c>
      <c r="E44">
        <f t="shared" si="4"/>
        <v>1</v>
      </c>
      <c r="F44">
        <f t="shared" si="0"/>
        <v>12.559429</v>
      </c>
      <c r="G44">
        <v>1568.6262999999999</v>
      </c>
      <c r="H44">
        <v>9359.1025000000009</v>
      </c>
      <c r="I44">
        <v>5.9664315999999999</v>
      </c>
      <c r="J44">
        <f t="shared" si="1"/>
        <v>755.57941000000005</v>
      </c>
      <c r="L44" s="3"/>
      <c r="M44" s="3"/>
      <c r="N44" s="3"/>
      <c r="O44" s="3"/>
      <c r="P44" s="72">
        <f t="shared" si="6"/>
        <v>355</v>
      </c>
      <c r="Q44" s="74">
        <f t="shared" si="5"/>
        <v>0.40859061921364132</v>
      </c>
      <c r="R44" s="79">
        <f t="shared" si="3"/>
        <v>5.2278709253152504</v>
      </c>
    </row>
    <row r="45" spans="1:18" x14ac:dyDescent="0.25">
      <c r="A45">
        <v>310</v>
      </c>
      <c r="B45">
        <v>1</v>
      </c>
      <c r="C45">
        <v>7.9244637000000004</v>
      </c>
      <c r="D45">
        <v>783.88347999999996</v>
      </c>
      <c r="E45">
        <f t="shared" si="4"/>
        <v>1</v>
      </c>
      <c r="F45">
        <f t="shared" si="0"/>
        <v>7.9244637000000004</v>
      </c>
      <c r="G45">
        <v>859.32153000000005</v>
      </c>
      <c r="H45">
        <v>6152.1313</v>
      </c>
      <c r="I45">
        <v>7.1592893999999996</v>
      </c>
      <c r="J45">
        <f t="shared" si="1"/>
        <v>783.88347999999996</v>
      </c>
      <c r="L45" s="3"/>
      <c r="M45" s="3"/>
      <c r="N45" s="3"/>
      <c r="O45" s="3"/>
      <c r="P45" s="72">
        <f t="shared" si="6"/>
        <v>360</v>
      </c>
      <c r="Q45" s="74">
        <f t="shared" si="5"/>
        <v>0.3728283690546555</v>
      </c>
      <c r="R45" s="79">
        <f t="shared" si="3"/>
        <v>4.7702969648806475</v>
      </c>
    </row>
    <row r="46" spans="1:18" x14ac:dyDescent="0.25">
      <c r="A46">
        <v>310</v>
      </c>
      <c r="B46">
        <v>1</v>
      </c>
      <c r="C46">
        <v>4.9999985999999996</v>
      </c>
      <c r="D46">
        <v>803.72369000000003</v>
      </c>
      <c r="E46">
        <f t="shared" si="4"/>
        <v>1</v>
      </c>
      <c r="F46">
        <f t="shared" si="0"/>
        <v>4.9999985999999996</v>
      </c>
      <c r="G46">
        <v>483.92795000000001</v>
      </c>
      <c r="H46">
        <v>3989.3733000000002</v>
      </c>
      <c r="I46">
        <v>8.2437334</v>
      </c>
      <c r="J46">
        <f t="shared" si="1"/>
        <v>803.72369000000003</v>
      </c>
      <c r="P46" s="72">
        <f t="shared" si="6"/>
        <v>365</v>
      </c>
      <c r="Q46" s="74">
        <f t="shared" si="5"/>
        <v>0.34068488528895663</v>
      </c>
      <c r="R46" s="79">
        <f t="shared" si="3"/>
        <v>4.3590247126188428</v>
      </c>
    </row>
    <row r="47" spans="1:18" x14ac:dyDescent="0.25">
      <c r="A47">
        <v>310</v>
      </c>
      <c r="B47">
        <v>1</v>
      </c>
      <c r="C47">
        <v>3.1547855999999999</v>
      </c>
      <c r="D47">
        <v>818.57146999999998</v>
      </c>
      <c r="E47">
        <f t="shared" si="4"/>
        <v>1</v>
      </c>
      <c r="F47">
        <f t="shared" si="0"/>
        <v>3.1547855999999999</v>
      </c>
      <c r="G47">
        <v>247.85799</v>
      </c>
      <c r="H47">
        <v>2570.4956000000002</v>
      </c>
      <c r="I47">
        <v>10.370839999999999</v>
      </c>
      <c r="J47">
        <f t="shared" si="1"/>
        <v>818.57146999999998</v>
      </c>
      <c r="P47" s="72">
        <f t="shared" si="6"/>
        <v>370</v>
      </c>
      <c r="Q47" s="74">
        <f t="shared" si="5"/>
        <v>0.3117493802085029</v>
      </c>
      <c r="R47" s="79">
        <f t="shared" si="3"/>
        <v>3.9887981861005719</v>
      </c>
    </row>
    <row r="48" spans="1:18" x14ac:dyDescent="0.25">
      <c r="A48">
        <v>310</v>
      </c>
      <c r="B48">
        <v>1</v>
      </c>
      <c r="C48">
        <v>1.9905351</v>
      </c>
      <c r="D48">
        <v>874.59833000000003</v>
      </c>
      <c r="E48">
        <f t="shared" si="4"/>
        <v>1</v>
      </c>
      <c r="F48">
        <f t="shared" si="0"/>
        <v>1.9905351</v>
      </c>
      <c r="G48">
        <v>124.41847</v>
      </c>
      <c r="H48">
        <v>1736.4670000000001</v>
      </c>
      <c r="I48">
        <v>13.956666</v>
      </c>
      <c r="J48">
        <f t="shared" si="1"/>
        <v>874.59833000000003</v>
      </c>
      <c r="P48" s="72">
        <f t="shared" si="6"/>
        <v>375</v>
      </c>
      <c r="Q48" s="74">
        <f t="shared" si="5"/>
        <v>0.28566238564948099</v>
      </c>
      <c r="R48" s="79">
        <f t="shared" si="3"/>
        <v>3.6550180306813438</v>
      </c>
    </row>
    <row r="49" spans="1:18" x14ac:dyDescent="0.25">
      <c r="A49">
        <v>310</v>
      </c>
      <c r="B49">
        <v>1</v>
      </c>
      <c r="C49">
        <v>1.2559427000000001</v>
      </c>
      <c r="D49">
        <v>894.30658000000005</v>
      </c>
      <c r="E49">
        <f t="shared" si="4"/>
        <v>1</v>
      </c>
      <c r="F49">
        <f t="shared" si="0"/>
        <v>1.2559427000000001</v>
      </c>
      <c r="G49">
        <v>133.69311999999999</v>
      </c>
      <c r="H49">
        <v>1115.2128</v>
      </c>
      <c r="I49">
        <v>8.3415870999999999</v>
      </c>
      <c r="J49">
        <f t="shared" si="1"/>
        <v>894.30658000000005</v>
      </c>
      <c r="P49" s="72">
        <f t="shared" si="6"/>
        <v>380</v>
      </c>
      <c r="Q49" s="74">
        <f t="shared" si="5"/>
        <v>0.26210879155670347</v>
      </c>
      <c r="R49" s="79">
        <f t="shared" si="3"/>
        <v>3.3536524487174457</v>
      </c>
    </row>
    <row r="50" spans="1:18" x14ac:dyDescent="0.25">
      <c r="A50">
        <v>310</v>
      </c>
      <c r="B50">
        <v>1</v>
      </c>
      <c r="C50">
        <v>0.79244625999999996</v>
      </c>
      <c r="D50">
        <v>862.53925000000004</v>
      </c>
      <c r="E50">
        <f t="shared" si="4"/>
        <v>1</v>
      </c>
      <c r="F50">
        <f t="shared" si="0"/>
        <v>0.79244625999999996</v>
      </c>
      <c r="G50">
        <v>26.360555999999999</v>
      </c>
      <c r="H50">
        <v>683.00751000000002</v>
      </c>
      <c r="I50">
        <v>25.910208000000001</v>
      </c>
      <c r="J50">
        <f t="shared" si="1"/>
        <v>862.53925000000004</v>
      </c>
      <c r="P50" s="72">
        <f t="shared" si="6"/>
        <v>385</v>
      </c>
      <c r="Q50" s="74">
        <f t="shared" si="5"/>
        <v>0.240811899576127</v>
      </c>
      <c r="R50" s="79">
        <f t="shared" si="3"/>
        <v>3.0811611159523635</v>
      </c>
    </row>
    <row r="51" spans="1:18" x14ac:dyDescent="0.25">
      <c r="A51">
        <v>310</v>
      </c>
      <c r="B51">
        <v>1</v>
      </c>
      <c r="C51">
        <v>0.49999976000000002</v>
      </c>
      <c r="D51">
        <v>1038.3219999999999</v>
      </c>
      <c r="E51">
        <f t="shared" si="4"/>
        <v>1</v>
      </c>
      <c r="F51">
        <f t="shared" si="0"/>
        <v>0.49999976000000002</v>
      </c>
      <c r="G51">
        <v>-9.9917917000000003</v>
      </c>
      <c r="H51">
        <v>519.06457999999998</v>
      </c>
      <c r="I51">
        <v>-51.949100000000001</v>
      </c>
      <c r="J51">
        <f t="shared" si="1"/>
        <v>1038.3219999999999</v>
      </c>
      <c r="P51" s="72">
        <f t="shared" si="6"/>
        <v>390</v>
      </c>
      <c r="Q51" s="74">
        <f t="shared" si="5"/>
        <v>0.22152833384344106</v>
      </c>
      <c r="R51" s="79">
        <f t="shared" si="3"/>
        <v>2.8344300656303236</v>
      </c>
    </row>
    <row r="52" spans="1:18" x14ac:dyDescent="0.25">
      <c r="A52">
        <v>305</v>
      </c>
      <c r="B52">
        <v>1</v>
      </c>
      <c r="C52">
        <v>500</v>
      </c>
      <c r="D52">
        <v>325.70580999999999</v>
      </c>
      <c r="E52">
        <f t="shared" si="4"/>
        <v>1.1141031034628612</v>
      </c>
      <c r="F52">
        <f t="shared" si="0"/>
        <v>557.05155173143066</v>
      </c>
      <c r="G52">
        <v>122478.95</v>
      </c>
      <c r="H52">
        <v>107331.16</v>
      </c>
      <c r="I52">
        <v>0.87632321999999996</v>
      </c>
      <c r="J52">
        <f t="shared" si="1"/>
        <v>292.34799632784382</v>
      </c>
      <c r="P52" s="72">
        <f t="shared" si="6"/>
        <v>395</v>
      </c>
      <c r="Q52" s="74">
        <f t="shared" si="5"/>
        <v>0.20404367714385702</v>
      </c>
      <c r="R52" s="79">
        <f t="shared" si="3"/>
        <v>2.6107158536525903</v>
      </c>
    </row>
    <row r="53" spans="1:18" x14ac:dyDescent="0.25">
      <c r="A53">
        <v>305</v>
      </c>
      <c r="B53">
        <v>1</v>
      </c>
      <c r="C53">
        <v>315.47867000000002</v>
      </c>
      <c r="D53">
        <v>465.22568000000001</v>
      </c>
      <c r="E53">
        <f t="shared" si="4"/>
        <v>1.1141031034628612</v>
      </c>
      <c r="F53">
        <f t="shared" si="0"/>
        <v>351.47576532333591</v>
      </c>
      <c r="G53">
        <v>88050.187999999995</v>
      </c>
      <c r="H53">
        <v>117423.33</v>
      </c>
      <c r="I53">
        <v>1.3335954000000001</v>
      </c>
      <c r="J53">
        <f t="shared" si="1"/>
        <v>417.57865906125119</v>
      </c>
      <c r="P53" s="72">
        <f>P52+5</f>
        <v>400</v>
      </c>
      <c r="Q53" s="74">
        <f t="shared" si="5"/>
        <v>0.18816872210789343</v>
      </c>
      <c r="R53" s="79">
        <f t="shared" si="3"/>
        <v>2.4075975930500224</v>
      </c>
    </row>
    <row r="54" spans="1:18" x14ac:dyDescent="0.25">
      <c r="A54">
        <v>305</v>
      </c>
      <c r="B54">
        <v>1</v>
      </c>
      <c r="C54">
        <v>199.05357000000001</v>
      </c>
      <c r="D54">
        <v>557.01500999999996</v>
      </c>
      <c r="E54">
        <f t="shared" si="4"/>
        <v>1.1141031034628612</v>
      </c>
      <c r="F54">
        <f t="shared" si="0"/>
        <v>221.76620009236191</v>
      </c>
      <c r="G54">
        <v>55229.004000000001</v>
      </c>
      <c r="H54">
        <v>96141.593999999997</v>
      </c>
      <c r="I54">
        <v>1.7407809000000001</v>
      </c>
      <c r="J54">
        <f t="shared" si="1"/>
        <v>499.96720076327131</v>
      </c>
      <c r="P54" s="72">
        <f>P53+5</f>
        <v>405</v>
      </c>
      <c r="Q54" s="74">
        <f t="shared" si="5"/>
        <v>0.17373624490365233</v>
      </c>
      <c r="R54" s="79">
        <f t="shared" si="3"/>
        <v>2.2229356737393502</v>
      </c>
    </row>
    <row r="55" spans="1:18" x14ac:dyDescent="0.25">
      <c r="A55">
        <v>305</v>
      </c>
      <c r="B55">
        <v>1</v>
      </c>
      <c r="C55">
        <v>125.59430999999999</v>
      </c>
      <c r="D55">
        <v>635.76977999999997</v>
      </c>
      <c r="E55">
        <f t="shared" si="4"/>
        <v>1.1141031034628612</v>
      </c>
      <c r="F55">
        <f t="shared" si="0"/>
        <v>139.92501054827665</v>
      </c>
      <c r="G55">
        <v>34053.832000000002</v>
      </c>
      <c r="H55">
        <v>72223.335999999996</v>
      </c>
      <c r="I55">
        <v>2.1208577000000002</v>
      </c>
      <c r="J55">
        <f t="shared" si="1"/>
        <v>570.65614306602049</v>
      </c>
      <c r="P55" s="72">
        <f t="shared" ref="P55:P63" si="7">P54+5</f>
        <v>410</v>
      </c>
      <c r="Q55" s="74">
        <f t="shared" si="5"/>
        <v>0.16059822365445686</v>
      </c>
      <c r="R55" s="79">
        <f t="shared" si="3"/>
        <v>2.0548361724903259</v>
      </c>
    </row>
    <row r="56" spans="1:18" x14ac:dyDescent="0.25">
      <c r="A56">
        <v>305</v>
      </c>
      <c r="B56">
        <v>1</v>
      </c>
      <c r="C56">
        <v>79.244652000000002</v>
      </c>
      <c r="D56">
        <v>706.72582999999997</v>
      </c>
      <c r="E56">
        <f t="shared" si="4"/>
        <v>1.1141031034628612</v>
      </c>
      <c r="F56">
        <f t="shared" si="0"/>
        <v>88.286712726034438</v>
      </c>
      <c r="G56">
        <v>20487.044999999998</v>
      </c>
      <c r="H56">
        <v>52122.508000000002</v>
      </c>
      <c r="I56">
        <v>2.5441691999999998</v>
      </c>
      <c r="J56">
        <f t="shared" si="1"/>
        <v>634.34508691641815</v>
      </c>
      <c r="P56" s="72">
        <f t="shared" si="7"/>
        <v>415</v>
      </c>
      <c r="Q56" s="74">
        <f t="shared" si="5"/>
        <v>0.14862343609251263</v>
      </c>
      <c r="R56" s="79">
        <f t="shared" si="3"/>
        <v>1.9016201151750658</v>
      </c>
    </row>
    <row r="57" spans="1:18" x14ac:dyDescent="0.25">
      <c r="A57">
        <v>305</v>
      </c>
      <c r="B57">
        <v>1</v>
      </c>
      <c r="C57">
        <v>49.999991999999999</v>
      </c>
      <c r="D57">
        <v>771.36377000000005</v>
      </c>
      <c r="E57">
        <f t="shared" si="4"/>
        <v>1.1141031034628612</v>
      </c>
      <c r="F57">
        <f t="shared" si="0"/>
        <v>55.70514626031823</v>
      </c>
      <c r="G57">
        <v>12016.43</v>
      </c>
      <c r="H57">
        <v>36648.468999999997</v>
      </c>
      <c r="I57">
        <v>3.0498631</v>
      </c>
      <c r="J57">
        <f t="shared" si="1"/>
        <v>692.36300267223294</v>
      </c>
      <c r="P57" s="72">
        <f t="shared" si="7"/>
        <v>420</v>
      </c>
      <c r="Q57" s="74">
        <f t="shared" si="5"/>
        <v>0.13769538119423547</v>
      </c>
      <c r="R57" s="79">
        <f t="shared" si="3"/>
        <v>1.7617968843262926</v>
      </c>
    </row>
    <row r="58" spans="1:18" x14ac:dyDescent="0.25">
      <c r="A58">
        <v>305</v>
      </c>
      <c r="B58">
        <v>1</v>
      </c>
      <c r="C58">
        <v>31.547861000000001</v>
      </c>
      <c r="D58">
        <v>830.54938000000004</v>
      </c>
      <c r="E58">
        <f t="shared" si="4"/>
        <v>1.1141031034628612</v>
      </c>
      <c r="F58">
        <f t="shared" si="0"/>
        <v>35.147569847714969</v>
      </c>
      <c r="G58">
        <v>6943.9849000000004</v>
      </c>
      <c r="H58">
        <v>25265.17</v>
      </c>
      <c r="I58">
        <v>3.6384254</v>
      </c>
      <c r="J58">
        <f t="shared" si="1"/>
        <v>745.48699973860766</v>
      </c>
      <c r="P58" s="72">
        <f t="shared" si="7"/>
        <v>425</v>
      </c>
      <c r="Q58" s="74">
        <f t="shared" si="5"/>
        <v>0.12771047808937905</v>
      </c>
      <c r="R58" s="79">
        <f t="shared" si="3"/>
        <v>1.6340411743826071</v>
      </c>
    </row>
    <row r="59" spans="1:18" x14ac:dyDescent="0.25">
      <c r="A59">
        <v>305</v>
      </c>
      <c r="B59">
        <v>1</v>
      </c>
      <c r="C59">
        <v>19.905353999999999</v>
      </c>
      <c r="D59">
        <v>877.99914999999999</v>
      </c>
      <c r="E59">
        <f t="shared" si="4"/>
        <v>1.1141031034628612</v>
      </c>
      <c r="F59">
        <f t="shared" si="0"/>
        <v>22.176616666926879</v>
      </c>
      <c r="G59">
        <v>3892.7350999999999</v>
      </c>
      <c r="H59">
        <v>17037.842000000001</v>
      </c>
      <c r="I59">
        <v>4.3768305999999999</v>
      </c>
      <c r="J59">
        <f t="shared" si="1"/>
        <v>788.07710639257562</v>
      </c>
      <c r="P59" s="72">
        <f t="shared" si="7"/>
        <v>430</v>
      </c>
      <c r="Q59" s="74">
        <f t="shared" si="5"/>
        <v>0.11857650268683713</v>
      </c>
      <c r="R59" s="79">
        <f t="shared" si="3"/>
        <v>1.5171729884918153</v>
      </c>
    </row>
    <row r="60" spans="1:18" x14ac:dyDescent="0.25">
      <c r="A60">
        <v>305</v>
      </c>
      <c r="B60">
        <v>1</v>
      </c>
      <c r="C60">
        <v>12.559429</v>
      </c>
      <c r="D60">
        <v>921.53479000000004</v>
      </c>
      <c r="E60">
        <f t="shared" si="4"/>
        <v>1.1141031034628612</v>
      </c>
      <c r="F60">
        <f t="shared" si="0"/>
        <v>13.992498826621459</v>
      </c>
      <c r="G60">
        <v>2162.4292</v>
      </c>
      <c r="H60">
        <v>11370.147000000001</v>
      </c>
      <c r="I60">
        <v>5.2580438000000003</v>
      </c>
      <c r="J60">
        <f t="shared" si="1"/>
        <v>827.15395651953634</v>
      </c>
      <c r="P60" s="72">
        <f t="shared" si="7"/>
        <v>435</v>
      </c>
      <c r="Q60" s="74">
        <f t="shared" si="5"/>
        <v>0.11021122845454071</v>
      </c>
      <c r="R60" s="79">
        <f t="shared" si="3"/>
        <v>1.4101402474428959</v>
      </c>
    </row>
    <row r="61" spans="1:18" x14ac:dyDescent="0.25">
      <c r="A61">
        <v>305</v>
      </c>
      <c r="B61">
        <v>1</v>
      </c>
      <c r="C61">
        <v>7.9244637000000004</v>
      </c>
      <c r="D61">
        <v>959.40630999999996</v>
      </c>
      <c r="E61">
        <f t="shared" si="4"/>
        <v>1.1141031034628612</v>
      </c>
      <c r="F61">
        <f t="shared" si="0"/>
        <v>8.8286696014487891</v>
      </c>
      <c r="G61">
        <v>1199.0525</v>
      </c>
      <c r="H61">
        <v>7507.6328000000003</v>
      </c>
      <c r="I61">
        <v>6.2613044000000002</v>
      </c>
      <c r="J61">
        <f t="shared" si="1"/>
        <v>861.14678885461149</v>
      </c>
      <c r="P61" s="72">
        <f t="shared" si="7"/>
        <v>440</v>
      </c>
      <c r="Q61" s="74">
        <f t="shared" si="5"/>
        <v>0.10254124282577762</v>
      </c>
      <c r="R61" s="79">
        <f t="shared" si="3"/>
        <v>1.312003645718248</v>
      </c>
    </row>
    <row r="62" spans="1:18" x14ac:dyDescent="0.25">
      <c r="A62">
        <v>305</v>
      </c>
      <c r="B62">
        <v>1</v>
      </c>
      <c r="C62">
        <v>4.9999985999999996</v>
      </c>
      <c r="D62">
        <v>990.82910000000004</v>
      </c>
      <c r="E62">
        <f t="shared" si="4"/>
        <v>1.1141031034628612</v>
      </c>
      <c r="F62">
        <f t="shared" si="0"/>
        <v>5.5705139575699611</v>
      </c>
      <c r="G62">
        <v>672.65392999999995</v>
      </c>
      <c r="H62">
        <v>4908.2665999999999</v>
      </c>
      <c r="I62">
        <v>7.2968674</v>
      </c>
      <c r="J62">
        <f t="shared" si="1"/>
        <v>889.35135080433736</v>
      </c>
      <c r="P62" s="72">
        <f t="shared" si="7"/>
        <v>445</v>
      </c>
      <c r="Q62" s="74">
        <f t="shared" si="5"/>
        <v>9.5500914941048537E-2</v>
      </c>
      <c r="R62" s="79">
        <f t="shared" si="3"/>
        <v>1.221923443867073</v>
      </c>
    </row>
    <row r="63" spans="1:18" x14ac:dyDescent="0.25">
      <c r="A63">
        <v>305</v>
      </c>
      <c r="B63">
        <v>1</v>
      </c>
      <c r="C63">
        <v>3.1547855999999999</v>
      </c>
      <c r="D63">
        <v>1014.2809999999999</v>
      </c>
      <c r="E63">
        <f t="shared" si="4"/>
        <v>1.1141031034628612</v>
      </c>
      <c r="F63">
        <f t="shared" si="0"/>
        <v>3.5147564277199446</v>
      </c>
      <c r="G63">
        <v>376.23397999999997</v>
      </c>
      <c r="H63">
        <v>3177.6435999999999</v>
      </c>
      <c r="I63">
        <v>8.4459237999999992</v>
      </c>
      <c r="J63">
        <f t="shared" si="1"/>
        <v>910.40137743751575</v>
      </c>
      <c r="P63" s="70">
        <f t="shared" si="7"/>
        <v>450</v>
      </c>
      <c r="Q63" s="80">
        <f t="shared" si="5"/>
        <v>8.9031494006329689E-2</v>
      </c>
      <c r="R63" s="81">
        <f t="shared" si="3"/>
        <v>1.1391479321009592</v>
      </c>
    </row>
    <row r="64" spans="1:18" x14ac:dyDescent="0.25">
      <c r="A64">
        <v>305</v>
      </c>
      <c r="B64">
        <v>1</v>
      </c>
      <c r="C64">
        <v>1.9905351</v>
      </c>
      <c r="D64">
        <v>1044.2529</v>
      </c>
      <c r="E64">
        <f t="shared" si="4"/>
        <v>1.1141031034628612</v>
      </c>
      <c r="F64">
        <f t="shared" si="0"/>
        <v>2.2176613324617569</v>
      </c>
      <c r="G64">
        <v>224.02113</v>
      </c>
      <c r="H64">
        <v>2066.5151000000001</v>
      </c>
      <c r="I64">
        <v>9.2246436999999997</v>
      </c>
      <c r="J64">
        <f t="shared" si="1"/>
        <v>937.30364519607519</v>
      </c>
      <c r="P64" s="71"/>
      <c r="Q64" s="74"/>
      <c r="R64" s="75"/>
    </row>
    <row r="65" spans="1:18" x14ac:dyDescent="0.25">
      <c r="A65">
        <v>305</v>
      </c>
      <c r="B65">
        <v>1</v>
      </c>
      <c r="C65">
        <v>1.2559427000000001</v>
      </c>
      <c r="D65">
        <v>1059.2103999999999</v>
      </c>
      <c r="E65">
        <f t="shared" si="4"/>
        <v>1.1141031034628612</v>
      </c>
      <c r="F65">
        <f t="shared" si="0"/>
        <v>1.3992496598415254</v>
      </c>
      <c r="G65">
        <v>141.98231999999999</v>
      </c>
      <c r="H65">
        <v>1322.7091</v>
      </c>
      <c r="I65">
        <v>9.3160124</v>
      </c>
      <c r="J65">
        <f t="shared" si="1"/>
        <v>950.72924283915597</v>
      </c>
      <c r="P65" s="71"/>
      <c r="Q65" s="74"/>
      <c r="R65" s="75"/>
    </row>
    <row r="66" spans="1:18" x14ac:dyDescent="0.25">
      <c r="A66">
        <v>305</v>
      </c>
      <c r="B66">
        <v>1</v>
      </c>
      <c r="C66">
        <v>0.79244625999999996</v>
      </c>
      <c r="D66">
        <v>1118.6569999999999</v>
      </c>
      <c r="E66">
        <f t="shared" si="4"/>
        <v>1.1141031034628612</v>
      </c>
      <c r="F66">
        <f t="shared" si="0"/>
        <v>0.88286683759353735</v>
      </c>
      <c r="G66">
        <v>108.86588</v>
      </c>
      <c r="H66">
        <v>879.76531999999997</v>
      </c>
      <c r="I66">
        <v>8.0811852999999996</v>
      </c>
      <c r="J66">
        <f t="shared" si="1"/>
        <v>1004.087500091315</v>
      </c>
      <c r="P66" s="71"/>
      <c r="Q66" s="74"/>
      <c r="R66" s="75"/>
    </row>
    <row r="67" spans="1:18" x14ac:dyDescent="0.25">
      <c r="A67">
        <v>305</v>
      </c>
      <c r="B67">
        <v>1</v>
      </c>
      <c r="C67">
        <v>0.49999976000000002</v>
      </c>
      <c r="D67">
        <v>1101.9619</v>
      </c>
      <c r="E67">
        <f t="shared" si="4"/>
        <v>1.1141031034628612</v>
      </c>
      <c r="F67">
        <f t="shared" ref="F67:F130" si="8">C67*E67</f>
        <v>0.55705128434668583</v>
      </c>
      <c r="G67">
        <v>70.883537000000004</v>
      </c>
      <c r="H67">
        <v>546.40210000000002</v>
      </c>
      <c r="I67">
        <v>7.7084484</v>
      </c>
      <c r="J67">
        <f t="shared" ref="J67:J130" si="9">D67/E67</f>
        <v>989.10226223666029</v>
      </c>
      <c r="P67" s="71"/>
      <c r="Q67" s="74"/>
      <c r="R67" s="75"/>
    </row>
    <row r="68" spans="1:18" x14ac:dyDescent="0.25">
      <c r="A68">
        <v>300</v>
      </c>
      <c r="B68">
        <v>1</v>
      </c>
      <c r="C68">
        <v>500</v>
      </c>
      <c r="D68">
        <v>343.13616999999999</v>
      </c>
      <c r="E68">
        <f t="shared" si="4"/>
        <v>1.2435678790179563</v>
      </c>
      <c r="F68">
        <f t="shared" si="8"/>
        <v>621.78393950897816</v>
      </c>
      <c r="G68">
        <v>132157.56</v>
      </c>
      <c r="H68">
        <v>109407.42</v>
      </c>
      <c r="I68">
        <v>0.82785589000000004</v>
      </c>
      <c r="J68">
        <f t="shared" si="9"/>
        <v>275.92878184580815</v>
      </c>
      <c r="P68" s="71"/>
      <c r="Q68" s="74"/>
      <c r="R68" s="75"/>
    </row>
    <row r="69" spans="1:18" x14ac:dyDescent="0.25">
      <c r="A69">
        <v>300</v>
      </c>
      <c r="B69">
        <v>1</v>
      </c>
      <c r="C69">
        <v>315.47867000000002</v>
      </c>
      <c r="D69">
        <v>493.69278000000003</v>
      </c>
      <c r="E69">
        <f t="shared" si="4"/>
        <v>1.2435678790179563</v>
      </c>
      <c r="F69">
        <f t="shared" si="8"/>
        <v>392.31914052730576</v>
      </c>
      <c r="G69">
        <v>96693.945000000007</v>
      </c>
      <c r="H69">
        <v>122099.15</v>
      </c>
      <c r="I69">
        <v>1.2627383000000001</v>
      </c>
      <c r="J69">
        <f t="shared" si="9"/>
        <v>396.99705044638858</v>
      </c>
      <c r="P69" s="71"/>
      <c r="Q69" s="74"/>
      <c r="R69" s="75"/>
    </row>
    <row r="70" spans="1:18" x14ac:dyDescent="0.25">
      <c r="A70">
        <v>300</v>
      </c>
      <c r="B70">
        <v>1</v>
      </c>
      <c r="C70">
        <v>199.05357000000001</v>
      </c>
      <c r="D70">
        <v>596.52544999999998</v>
      </c>
      <c r="E70">
        <f t="shared" si="4"/>
        <v>1.2435678790179563</v>
      </c>
      <c r="F70">
        <f t="shared" si="8"/>
        <v>247.53662585585229</v>
      </c>
      <c r="G70">
        <v>61997.031000000003</v>
      </c>
      <c r="H70">
        <v>101270.33</v>
      </c>
      <c r="I70">
        <v>1.6334706999999999</v>
      </c>
      <c r="J70">
        <f t="shared" si="9"/>
        <v>479.68869256342907</v>
      </c>
      <c r="P70" s="71"/>
      <c r="Q70" s="74"/>
      <c r="R70" s="75"/>
    </row>
    <row r="71" spans="1:18" x14ac:dyDescent="0.25">
      <c r="A71">
        <v>300</v>
      </c>
      <c r="B71">
        <v>1</v>
      </c>
      <c r="C71">
        <v>125.59430999999999</v>
      </c>
      <c r="D71">
        <v>688.14739999999995</v>
      </c>
      <c r="E71">
        <f t="shared" ref="E71:E134" si="10">10^($L$24*(1/(A71+273.15)-1/($M$24+273.15))/(2.303*$N$24))</f>
        <v>1.2435678790179563</v>
      </c>
      <c r="F71">
        <f t="shared" si="8"/>
        <v>156.18504970342369</v>
      </c>
      <c r="G71">
        <v>38825.042999999998</v>
      </c>
      <c r="H71">
        <v>77216.008000000002</v>
      </c>
      <c r="I71">
        <v>1.9888197000000001</v>
      </c>
      <c r="J71">
        <f t="shared" si="9"/>
        <v>553.36537040778899</v>
      </c>
      <c r="P71" s="71"/>
      <c r="Q71" s="74"/>
      <c r="R71" s="75"/>
    </row>
    <row r="72" spans="1:18" x14ac:dyDescent="0.25">
      <c r="A72">
        <v>300</v>
      </c>
      <c r="B72">
        <v>1</v>
      </c>
      <c r="C72">
        <v>79.244652000000002</v>
      </c>
      <c r="D72">
        <v>771.40404999999998</v>
      </c>
      <c r="E72">
        <f t="shared" si="10"/>
        <v>1.2435678790179563</v>
      </c>
      <c r="F72">
        <f t="shared" si="8"/>
        <v>98.546103811156044</v>
      </c>
      <c r="G72">
        <v>23698.815999999999</v>
      </c>
      <c r="H72">
        <v>56348.913999999997</v>
      </c>
      <c r="I72">
        <v>2.3777100999999998</v>
      </c>
      <c r="J72">
        <f t="shared" si="9"/>
        <v>620.31519389932828</v>
      </c>
    </row>
    <row r="73" spans="1:18" x14ac:dyDescent="0.25">
      <c r="A73">
        <v>300</v>
      </c>
      <c r="B73">
        <v>1</v>
      </c>
      <c r="C73">
        <v>49.999991999999999</v>
      </c>
      <c r="D73">
        <v>848.14038000000005</v>
      </c>
      <c r="E73">
        <f t="shared" si="10"/>
        <v>1.2435678790179563</v>
      </c>
      <c r="F73">
        <f t="shared" si="8"/>
        <v>62.178384002354782</v>
      </c>
      <c r="G73">
        <v>14142.245999999999</v>
      </c>
      <c r="H73">
        <v>39979.391000000003</v>
      </c>
      <c r="I73">
        <v>2.8269476999999998</v>
      </c>
      <c r="J73">
        <f t="shared" si="9"/>
        <v>682.02178128770527</v>
      </c>
    </row>
    <row r="74" spans="1:18" x14ac:dyDescent="0.25">
      <c r="A74">
        <v>300</v>
      </c>
      <c r="B74">
        <v>1</v>
      </c>
      <c r="C74">
        <v>31.547861000000001</v>
      </c>
      <c r="D74">
        <v>921.25061000000005</v>
      </c>
      <c r="E74">
        <f t="shared" si="10"/>
        <v>1.2435678790179563</v>
      </c>
      <c r="F74">
        <f t="shared" si="8"/>
        <v>39.231906591323302</v>
      </c>
      <c r="G74">
        <v>8222.8857000000007</v>
      </c>
      <c r="H74">
        <v>27875.982</v>
      </c>
      <c r="I74">
        <v>3.3900486999999999</v>
      </c>
      <c r="J74">
        <f t="shared" si="9"/>
        <v>740.81248441983746</v>
      </c>
    </row>
    <row r="75" spans="1:18" x14ac:dyDescent="0.25">
      <c r="A75">
        <v>300</v>
      </c>
      <c r="B75">
        <v>1</v>
      </c>
      <c r="C75">
        <v>19.905353999999999</v>
      </c>
      <c r="D75">
        <v>978.46489999999994</v>
      </c>
      <c r="E75">
        <f t="shared" si="10"/>
        <v>1.2435678790179563</v>
      </c>
      <c r="F75">
        <f t="shared" si="8"/>
        <v>24.753658854881593</v>
      </c>
      <c r="G75">
        <v>4701.5078000000003</v>
      </c>
      <c r="H75">
        <v>18900.721000000001</v>
      </c>
      <c r="I75">
        <v>4.0201406000000004</v>
      </c>
      <c r="J75">
        <f t="shared" si="9"/>
        <v>786.82066054383154</v>
      </c>
    </row>
    <row r="76" spans="1:18" x14ac:dyDescent="0.25">
      <c r="A76">
        <v>300</v>
      </c>
      <c r="B76">
        <v>1</v>
      </c>
      <c r="C76">
        <v>12.559429</v>
      </c>
      <c r="D76">
        <v>1035.6169</v>
      </c>
      <c r="E76">
        <f t="shared" si="10"/>
        <v>1.2435678790179563</v>
      </c>
      <c r="F76">
        <f t="shared" si="8"/>
        <v>15.618502483206612</v>
      </c>
      <c r="G76">
        <v>2653.2748999999999</v>
      </c>
      <c r="H76">
        <v>12733.259</v>
      </c>
      <c r="I76">
        <v>4.7990722999999997</v>
      </c>
      <c r="J76">
        <f t="shared" si="9"/>
        <v>832.77874692117746</v>
      </c>
    </row>
    <row r="77" spans="1:18" x14ac:dyDescent="0.25">
      <c r="A77">
        <v>300</v>
      </c>
      <c r="B77">
        <v>1</v>
      </c>
      <c r="C77">
        <v>7.9244637000000004</v>
      </c>
      <c r="D77">
        <v>1082.9324999999999</v>
      </c>
      <c r="E77">
        <f t="shared" si="10"/>
        <v>1.2435678790179563</v>
      </c>
      <c r="F77">
        <f t="shared" si="8"/>
        <v>9.8546085157637862</v>
      </c>
      <c r="G77">
        <v>1476.3804</v>
      </c>
      <c r="H77">
        <v>8453.7080000000005</v>
      </c>
      <c r="I77">
        <v>5.7259688000000004</v>
      </c>
      <c r="J77">
        <f t="shared" si="9"/>
        <v>870.82701175523289</v>
      </c>
    </row>
    <row r="78" spans="1:18" x14ac:dyDescent="0.25">
      <c r="A78">
        <v>300</v>
      </c>
      <c r="B78">
        <v>1</v>
      </c>
      <c r="C78">
        <v>4.9999985999999996</v>
      </c>
      <c r="D78">
        <v>1121.2275</v>
      </c>
      <c r="E78">
        <f t="shared" si="10"/>
        <v>1.2435678790179563</v>
      </c>
      <c r="F78">
        <f t="shared" si="8"/>
        <v>6.2178376540947502</v>
      </c>
      <c r="G78">
        <v>822.79199000000006</v>
      </c>
      <c r="H78">
        <v>5545.4282000000003</v>
      </c>
      <c r="I78">
        <v>6.7397695000000004</v>
      </c>
      <c r="J78">
        <f t="shared" si="9"/>
        <v>901.62147070365927</v>
      </c>
    </row>
    <row r="79" spans="1:18" x14ac:dyDescent="0.25">
      <c r="A79">
        <v>300</v>
      </c>
      <c r="B79">
        <v>1</v>
      </c>
      <c r="C79">
        <v>3.1547855999999999</v>
      </c>
      <c r="D79">
        <v>1158.8607999999999</v>
      </c>
      <c r="E79">
        <f t="shared" si="10"/>
        <v>1.2435678790179563</v>
      </c>
      <c r="F79">
        <f t="shared" si="8"/>
        <v>3.9231900373483906</v>
      </c>
      <c r="G79">
        <v>467.54437000000001</v>
      </c>
      <c r="H79">
        <v>3625.9382000000001</v>
      </c>
      <c r="I79">
        <v>7.7552814000000003</v>
      </c>
      <c r="J79">
        <f t="shared" si="9"/>
        <v>931.88383163703986</v>
      </c>
    </row>
    <row r="80" spans="1:18" x14ac:dyDescent="0.25">
      <c r="A80">
        <v>300</v>
      </c>
      <c r="B80">
        <v>1</v>
      </c>
      <c r="C80">
        <v>1.9905351</v>
      </c>
      <c r="D80">
        <v>1188.3286000000001</v>
      </c>
      <c r="E80">
        <f t="shared" si="10"/>
        <v>1.2435678790179563</v>
      </c>
      <c r="F80">
        <f t="shared" si="8"/>
        <v>2.4753655124177953</v>
      </c>
      <c r="G80">
        <v>276.86867999999998</v>
      </c>
      <c r="H80">
        <v>2349.1504</v>
      </c>
      <c r="I80">
        <v>8.4847096999999998</v>
      </c>
      <c r="J80">
        <f t="shared" si="9"/>
        <v>955.5800049599394</v>
      </c>
    </row>
    <row r="81" spans="1:10" x14ac:dyDescent="0.25">
      <c r="A81">
        <v>300</v>
      </c>
      <c r="B81">
        <v>1</v>
      </c>
      <c r="C81">
        <v>1.2559427000000001</v>
      </c>
      <c r="D81">
        <v>1219.3112000000001</v>
      </c>
      <c r="E81">
        <f t="shared" si="10"/>
        <v>1.2435678790179563</v>
      </c>
      <c r="F81">
        <f t="shared" si="8"/>
        <v>1.5618499996070854</v>
      </c>
      <c r="G81">
        <v>174.55559</v>
      </c>
      <c r="H81">
        <v>1521.4041</v>
      </c>
      <c r="I81">
        <v>8.7158718000000004</v>
      </c>
      <c r="J81">
        <f t="shared" si="9"/>
        <v>980.4942862973337</v>
      </c>
    </row>
    <row r="82" spans="1:10" x14ac:dyDescent="0.25">
      <c r="A82">
        <v>300</v>
      </c>
      <c r="B82">
        <v>1</v>
      </c>
      <c r="C82">
        <v>0.79244625999999996</v>
      </c>
      <c r="D82">
        <v>1232.0791999999999</v>
      </c>
      <c r="E82">
        <f t="shared" si="10"/>
        <v>1.2435678790179563</v>
      </c>
      <c r="F82">
        <f t="shared" si="8"/>
        <v>0.98546071478391184</v>
      </c>
      <c r="G82">
        <v>110.47376</v>
      </c>
      <c r="H82">
        <v>970.08642999999995</v>
      </c>
      <c r="I82">
        <v>8.7811470000000007</v>
      </c>
      <c r="J82">
        <f t="shared" si="9"/>
        <v>990.76151836035763</v>
      </c>
    </row>
    <row r="83" spans="1:10" x14ac:dyDescent="0.25">
      <c r="A83">
        <v>300</v>
      </c>
      <c r="B83">
        <v>1</v>
      </c>
      <c r="C83">
        <v>0.49999976000000002</v>
      </c>
      <c r="D83">
        <v>1261.3545999999999</v>
      </c>
      <c r="E83">
        <f t="shared" si="10"/>
        <v>1.2435678790179563</v>
      </c>
      <c r="F83">
        <f t="shared" si="8"/>
        <v>0.62178364105268724</v>
      </c>
      <c r="G83">
        <v>83.605689999999996</v>
      </c>
      <c r="H83">
        <v>625.11084000000005</v>
      </c>
      <c r="I83">
        <v>7.4768933999999998</v>
      </c>
      <c r="J83">
        <f t="shared" si="9"/>
        <v>1014.3029755610041</v>
      </c>
    </row>
    <row r="84" spans="1:10" x14ac:dyDescent="0.25">
      <c r="A84">
        <v>315</v>
      </c>
      <c r="B84">
        <v>2</v>
      </c>
      <c r="C84">
        <v>500</v>
      </c>
      <c r="D84">
        <v>233.01517999999999</v>
      </c>
      <c r="E84">
        <f t="shared" si="10"/>
        <v>0.89923346996753151</v>
      </c>
      <c r="F84">
        <f t="shared" si="8"/>
        <v>449.61673498376575</v>
      </c>
      <c r="G84">
        <v>77095.983999999997</v>
      </c>
      <c r="H84">
        <v>87351.172000000006</v>
      </c>
      <c r="I84">
        <v>1.1330184000000001</v>
      </c>
      <c r="J84">
        <f t="shared" si="9"/>
        <v>259.12645356540548</v>
      </c>
    </row>
    <row r="85" spans="1:10" x14ac:dyDescent="0.25">
      <c r="A85">
        <v>315</v>
      </c>
      <c r="B85">
        <v>2</v>
      </c>
      <c r="C85">
        <v>315.47867000000002</v>
      </c>
      <c r="D85">
        <v>321.30914000000001</v>
      </c>
      <c r="E85">
        <f t="shared" si="10"/>
        <v>0.89923346996753151</v>
      </c>
      <c r="F85">
        <f t="shared" si="8"/>
        <v>283.68897912484181</v>
      </c>
      <c r="G85">
        <v>52183.105000000003</v>
      </c>
      <c r="H85">
        <v>86902.398000000001</v>
      </c>
      <c r="I85">
        <v>1.6653359999999999</v>
      </c>
      <c r="J85">
        <f t="shared" si="9"/>
        <v>357.31448031132726</v>
      </c>
    </row>
    <row r="86" spans="1:10" x14ac:dyDescent="0.25">
      <c r="A86">
        <v>315</v>
      </c>
      <c r="B86">
        <v>2</v>
      </c>
      <c r="C86">
        <v>199.05357000000001</v>
      </c>
      <c r="D86">
        <v>370.76796999999999</v>
      </c>
      <c r="E86">
        <f t="shared" si="10"/>
        <v>0.89923346996753151</v>
      </c>
      <c r="F86">
        <f t="shared" si="8"/>
        <v>178.99563246052494</v>
      </c>
      <c r="G86">
        <v>30600.07</v>
      </c>
      <c r="H86">
        <v>67160.054999999993</v>
      </c>
      <c r="I86">
        <v>2.1947679999999998</v>
      </c>
      <c r="J86">
        <f t="shared" si="9"/>
        <v>412.31558030573223</v>
      </c>
    </row>
    <row r="87" spans="1:10" x14ac:dyDescent="0.25">
      <c r="A87">
        <v>315</v>
      </c>
      <c r="B87">
        <v>2</v>
      </c>
      <c r="C87">
        <v>125.59430999999999</v>
      </c>
      <c r="D87">
        <v>409.71575999999999</v>
      </c>
      <c r="E87">
        <f t="shared" si="10"/>
        <v>0.89923346996753151</v>
      </c>
      <c r="F87">
        <f t="shared" si="8"/>
        <v>112.93860718947784</v>
      </c>
      <c r="G87">
        <v>17500.129000000001</v>
      </c>
      <c r="H87">
        <v>48390.785000000003</v>
      </c>
      <c r="I87">
        <v>2.7651672</v>
      </c>
      <c r="J87">
        <f t="shared" si="9"/>
        <v>455.62779153982507</v>
      </c>
    </row>
    <row r="88" spans="1:10" x14ac:dyDescent="0.25">
      <c r="A88">
        <v>315</v>
      </c>
      <c r="B88">
        <v>2</v>
      </c>
      <c r="C88">
        <v>79.244652000000002</v>
      </c>
      <c r="D88">
        <v>443.54736000000003</v>
      </c>
      <c r="E88">
        <f t="shared" si="10"/>
        <v>0.89923346996753151</v>
      </c>
      <c r="F88">
        <f t="shared" si="8"/>
        <v>71.259443394329494</v>
      </c>
      <c r="G88">
        <v>9785.6327999999994</v>
      </c>
      <c r="H88">
        <v>33759.093999999997</v>
      </c>
      <c r="I88">
        <v>3.4498631999999998</v>
      </c>
      <c r="J88">
        <f t="shared" si="9"/>
        <v>493.25050146989651</v>
      </c>
    </row>
    <row r="89" spans="1:10" x14ac:dyDescent="0.25">
      <c r="A89">
        <v>315</v>
      </c>
      <c r="B89">
        <v>2</v>
      </c>
      <c r="C89">
        <v>49.999991999999999</v>
      </c>
      <c r="D89">
        <v>474.08803999999998</v>
      </c>
      <c r="E89">
        <f t="shared" si="10"/>
        <v>0.89923346996753151</v>
      </c>
      <c r="F89">
        <f t="shared" si="8"/>
        <v>44.961666304508817</v>
      </c>
      <c r="G89">
        <v>5390.8647000000001</v>
      </c>
      <c r="H89">
        <v>23083.263999999999</v>
      </c>
      <c r="I89">
        <v>4.2819222999999997</v>
      </c>
      <c r="J89">
        <f t="shared" si="9"/>
        <v>527.21351666004807</v>
      </c>
    </row>
    <row r="90" spans="1:10" x14ac:dyDescent="0.25">
      <c r="A90">
        <v>315</v>
      </c>
      <c r="B90">
        <v>2</v>
      </c>
      <c r="C90">
        <v>31.547861000000001</v>
      </c>
      <c r="D90">
        <v>500.92129999999997</v>
      </c>
      <c r="E90">
        <f t="shared" si="10"/>
        <v>0.89923346996753151</v>
      </c>
      <c r="F90">
        <f t="shared" si="8"/>
        <v>28.36889251708336</v>
      </c>
      <c r="G90">
        <v>2936.3564000000001</v>
      </c>
      <c r="H90">
        <v>15527.797</v>
      </c>
      <c r="I90">
        <v>5.2881169000000003</v>
      </c>
      <c r="J90">
        <f t="shared" si="9"/>
        <v>557.05366484867011</v>
      </c>
    </row>
    <row r="91" spans="1:10" x14ac:dyDescent="0.25">
      <c r="A91">
        <v>315</v>
      </c>
      <c r="B91">
        <v>2</v>
      </c>
      <c r="C91">
        <v>19.905353999999999</v>
      </c>
      <c r="D91">
        <v>522.05975000000001</v>
      </c>
      <c r="E91">
        <f t="shared" si="10"/>
        <v>0.89923346996753151</v>
      </c>
      <c r="F91">
        <f t="shared" si="8"/>
        <v>17.899560548352081</v>
      </c>
      <c r="G91">
        <v>1558.1768</v>
      </c>
      <c r="H91">
        <v>10274.300999999999</v>
      </c>
      <c r="I91">
        <v>6.5937967000000004</v>
      </c>
      <c r="J91">
        <f t="shared" si="9"/>
        <v>580.56085258798248</v>
      </c>
    </row>
    <row r="92" spans="1:10" x14ac:dyDescent="0.25">
      <c r="A92">
        <v>315</v>
      </c>
      <c r="B92">
        <v>2</v>
      </c>
      <c r="C92">
        <v>12.559429</v>
      </c>
      <c r="D92">
        <v>540.81566999999995</v>
      </c>
      <c r="E92">
        <f t="shared" si="10"/>
        <v>0.89923346996753151</v>
      </c>
      <c r="F92">
        <f t="shared" si="8"/>
        <v>11.293858920480844</v>
      </c>
      <c r="G92">
        <v>838.61603000000002</v>
      </c>
      <c r="H92">
        <v>6740.3676999999998</v>
      </c>
      <c r="I92">
        <v>8.0374899000000006</v>
      </c>
      <c r="J92">
        <f t="shared" si="9"/>
        <v>601.41852818214954</v>
      </c>
    </row>
    <row r="93" spans="1:10" x14ac:dyDescent="0.25">
      <c r="A93">
        <v>315</v>
      </c>
      <c r="B93">
        <v>2</v>
      </c>
      <c r="C93">
        <v>7.9244637000000004</v>
      </c>
      <c r="D93">
        <v>557.71825999999999</v>
      </c>
      <c r="E93">
        <f t="shared" si="10"/>
        <v>0.89923346996753151</v>
      </c>
      <c r="F93">
        <f t="shared" si="8"/>
        <v>7.1259429905827441</v>
      </c>
      <c r="G93">
        <v>449.17989999999998</v>
      </c>
      <c r="H93">
        <v>4396.7329</v>
      </c>
      <c r="I93">
        <v>9.7883557999999997</v>
      </c>
      <c r="J93">
        <f t="shared" si="9"/>
        <v>620.21519285768738</v>
      </c>
    </row>
    <row r="94" spans="1:10" x14ac:dyDescent="0.25">
      <c r="A94">
        <v>315</v>
      </c>
      <c r="B94">
        <v>2</v>
      </c>
      <c r="C94">
        <v>4.9999985999999996</v>
      </c>
      <c r="D94">
        <v>572.01056000000005</v>
      </c>
      <c r="E94">
        <f t="shared" si="10"/>
        <v>0.89923346996753151</v>
      </c>
      <c r="F94">
        <f t="shared" si="8"/>
        <v>4.4961660909107994</v>
      </c>
      <c r="G94">
        <v>246.14530999999999</v>
      </c>
      <c r="H94">
        <v>2849.4402</v>
      </c>
      <c r="I94">
        <v>11.576252999999999</v>
      </c>
      <c r="J94">
        <f t="shared" si="9"/>
        <v>636.10906300079512</v>
      </c>
    </row>
    <row r="95" spans="1:10" x14ac:dyDescent="0.25">
      <c r="A95">
        <v>315</v>
      </c>
      <c r="B95">
        <v>2</v>
      </c>
      <c r="C95">
        <v>3.1547855999999999</v>
      </c>
      <c r="D95">
        <v>579.24481000000003</v>
      </c>
      <c r="E95">
        <f t="shared" si="10"/>
        <v>0.89923346996753151</v>
      </c>
      <c r="F95">
        <f t="shared" si="8"/>
        <v>2.8368888020916008</v>
      </c>
      <c r="G95">
        <v>147.91574</v>
      </c>
      <c r="H95">
        <v>1821.3970999999999</v>
      </c>
      <c r="I95">
        <v>12.313746999999999</v>
      </c>
      <c r="J95">
        <f t="shared" si="9"/>
        <v>644.15397040427638</v>
      </c>
    </row>
    <row r="96" spans="1:10" x14ac:dyDescent="0.25">
      <c r="A96">
        <v>315</v>
      </c>
      <c r="B96">
        <v>2</v>
      </c>
      <c r="C96">
        <v>1.9905351</v>
      </c>
      <c r="D96">
        <v>601.71667000000002</v>
      </c>
      <c r="E96">
        <f t="shared" si="10"/>
        <v>0.89923346996753151</v>
      </c>
      <c r="F96">
        <f t="shared" si="8"/>
        <v>1.7899557850651673</v>
      </c>
      <c r="G96">
        <v>85.124054000000001</v>
      </c>
      <c r="H96">
        <v>1194.7094999999999</v>
      </c>
      <c r="I96">
        <v>14.034922</v>
      </c>
      <c r="J96">
        <f t="shared" si="9"/>
        <v>669.14398773627295</v>
      </c>
    </row>
    <row r="97" spans="1:10" x14ac:dyDescent="0.25">
      <c r="A97">
        <v>315</v>
      </c>
      <c r="B97">
        <v>2</v>
      </c>
      <c r="C97">
        <v>1.2559427000000001</v>
      </c>
      <c r="D97">
        <v>608.26147000000003</v>
      </c>
      <c r="E97">
        <f t="shared" si="10"/>
        <v>0.89923346996753151</v>
      </c>
      <c r="F97">
        <f t="shared" si="8"/>
        <v>1.1293857122013906</v>
      </c>
      <c r="G97">
        <v>55.906436999999997</v>
      </c>
      <c r="H97">
        <v>761.89313000000004</v>
      </c>
      <c r="I97">
        <v>13.628003</v>
      </c>
      <c r="J97">
        <f t="shared" si="9"/>
        <v>676.42218657848935</v>
      </c>
    </row>
    <row r="98" spans="1:10" x14ac:dyDescent="0.25">
      <c r="A98">
        <v>315</v>
      </c>
      <c r="B98">
        <v>2</v>
      </c>
      <c r="C98">
        <v>0.79244625999999996</v>
      </c>
      <c r="D98">
        <v>573.48108000000002</v>
      </c>
      <c r="E98">
        <f t="shared" si="10"/>
        <v>0.89923346996753151</v>
      </c>
      <c r="F98">
        <f t="shared" si="8"/>
        <v>0.71259420014259267</v>
      </c>
      <c r="G98">
        <v>4.4537734999999996</v>
      </c>
      <c r="H98">
        <v>454.43108999999998</v>
      </c>
      <c r="I98">
        <v>102.03282</v>
      </c>
      <c r="J98">
        <f t="shared" si="9"/>
        <v>637.74436690029631</v>
      </c>
    </row>
    <row r="99" spans="1:10" x14ac:dyDescent="0.25">
      <c r="A99">
        <v>315</v>
      </c>
      <c r="B99">
        <v>2</v>
      </c>
      <c r="C99">
        <v>0.49999976000000002</v>
      </c>
      <c r="D99">
        <v>622.65350000000001</v>
      </c>
      <c r="E99">
        <f t="shared" si="10"/>
        <v>0.89923346996753151</v>
      </c>
      <c r="F99">
        <f t="shared" si="8"/>
        <v>0.44961651916773299</v>
      </c>
      <c r="G99">
        <v>-10.874872999999999</v>
      </c>
      <c r="H99">
        <v>311.13663000000003</v>
      </c>
      <c r="I99">
        <v>-28.610598</v>
      </c>
      <c r="J99">
        <f t="shared" si="9"/>
        <v>692.42696229098556</v>
      </c>
    </row>
    <row r="100" spans="1:10" x14ac:dyDescent="0.25">
      <c r="A100">
        <v>320</v>
      </c>
      <c r="B100">
        <v>2</v>
      </c>
      <c r="C100">
        <v>500</v>
      </c>
      <c r="D100">
        <v>230.75842</v>
      </c>
      <c r="E100">
        <f t="shared" si="10"/>
        <v>0.81007008994575647</v>
      </c>
      <c r="F100">
        <f t="shared" si="8"/>
        <v>405.03504497287821</v>
      </c>
      <c r="G100">
        <v>76628.039000000004</v>
      </c>
      <c r="H100">
        <v>86258.366999999998</v>
      </c>
      <c r="I100">
        <v>1.1256763000000001</v>
      </c>
      <c r="J100">
        <f t="shared" si="9"/>
        <v>284.86228891064468</v>
      </c>
    </row>
    <row r="101" spans="1:10" x14ac:dyDescent="0.25">
      <c r="A101">
        <v>320</v>
      </c>
      <c r="B101">
        <v>2</v>
      </c>
      <c r="C101">
        <v>315.47867000000002</v>
      </c>
      <c r="D101">
        <v>318.18149</v>
      </c>
      <c r="E101">
        <f t="shared" si="10"/>
        <v>0.81007008994575647</v>
      </c>
      <c r="F101">
        <f t="shared" si="8"/>
        <v>255.55983458286764</v>
      </c>
      <c r="G101">
        <v>52545.43</v>
      </c>
      <c r="H101">
        <v>85527.858999999997</v>
      </c>
      <c r="I101">
        <v>1.6276937</v>
      </c>
      <c r="J101">
        <f t="shared" si="9"/>
        <v>392.78266652371514</v>
      </c>
    </row>
    <row r="102" spans="1:10" x14ac:dyDescent="0.25">
      <c r="A102">
        <v>320</v>
      </c>
      <c r="B102">
        <v>2</v>
      </c>
      <c r="C102">
        <v>199.05357000000001</v>
      </c>
      <c r="D102">
        <v>364.98379999999997</v>
      </c>
      <c r="E102">
        <f t="shared" si="10"/>
        <v>0.81007008994575647</v>
      </c>
      <c r="F102">
        <f t="shared" si="8"/>
        <v>161.24734335392392</v>
      </c>
      <c r="G102">
        <v>30449.282999999999</v>
      </c>
      <c r="H102">
        <v>65962.539000000004</v>
      </c>
      <c r="I102">
        <v>2.1663084000000001</v>
      </c>
      <c r="J102">
        <f t="shared" si="9"/>
        <v>450.55829678199802</v>
      </c>
    </row>
    <row r="103" spans="1:10" x14ac:dyDescent="0.25">
      <c r="A103">
        <v>320</v>
      </c>
      <c r="B103">
        <v>2</v>
      </c>
      <c r="C103">
        <v>125.59430999999999</v>
      </c>
      <c r="D103">
        <v>401.38907</v>
      </c>
      <c r="E103">
        <f t="shared" si="10"/>
        <v>0.81007008994575647</v>
      </c>
      <c r="F103">
        <f t="shared" si="8"/>
        <v>101.74019399837522</v>
      </c>
      <c r="G103">
        <v>17354.592000000001</v>
      </c>
      <c r="H103">
        <v>47330.82</v>
      </c>
      <c r="I103">
        <v>2.7272794</v>
      </c>
      <c r="J103">
        <f t="shared" si="9"/>
        <v>495.49918578882182</v>
      </c>
    </row>
    <row r="104" spans="1:10" x14ac:dyDescent="0.25">
      <c r="A104">
        <v>320</v>
      </c>
      <c r="B104">
        <v>2</v>
      </c>
      <c r="C104">
        <v>79.244652000000002</v>
      </c>
      <c r="D104">
        <v>434.26159999999999</v>
      </c>
      <c r="E104">
        <f t="shared" si="10"/>
        <v>0.81007008994575647</v>
      </c>
      <c r="F104">
        <f t="shared" si="8"/>
        <v>64.193722373360174</v>
      </c>
      <c r="G104">
        <v>9886.9199000000008</v>
      </c>
      <c r="H104">
        <v>32962.055</v>
      </c>
      <c r="I104">
        <v>3.3339055000000002</v>
      </c>
      <c r="J104">
        <f t="shared" si="9"/>
        <v>536.07904475164469</v>
      </c>
    </row>
    <row r="105" spans="1:10" x14ac:dyDescent="0.25">
      <c r="A105">
        <v>320</v>
      </c>
      <c r="B105">
        <v>2</v>
      </c>
      <c r="C105">
        <v>49.999991999999999</v>
      </c>
      <c r="D105">
        <v>464.21512000000001</v>
      </c>
      <c r="E105">
        <f t="shared" si="10"/>
        <v>0.81007008994575647</v>
      </c>
      <c r="F105">
        <f t="shared" si="8"/>
        <v>40.5034980167271</v>
      </c>
      <c r="G105">
        <v>5549.8584000000001</v>
      </c>
      <c r="H105">
        <v>22537.482</v>
      </c>
      <c r="I105">
        <v>4.0609111999999996</v>
      </c>
      <c r="J105">
        <f t="shared" si="9"/>
        <v>573.0554994705268</v>
      </c>
    </row>
    <row r="106" spans="1:10" x14ac:dyDescent="0.25">
      <c r="A106">
        <v>320</v>
      </c>
      <c r="B106">
        <v>2</v>
      </c>
      <c r="C106">
        <v>31.547861000000001</v>
      </c>
      <c r="D106">
        <v>489.47687000000002</v>
      </c>
      <c r="E106">
        <f t="shared" si="10"/>
        <v>0.81007008994575647</v>
      </c>
      <c r="F106">
        <f t="shared" si="8"/>
        <v>25.555978597866222</v>
      </c>
      <c r="G106">
        <v>3100.0468999999998</v>
      </c>
      <c r="H106">
        <v>15127.573</v>
      </c>
      <c r="I106">
        <v>4.8797889000000003</v>
      </c>
      <c r="J106">
        <f t="shared" si="9"/>
        <v>604.24014671715156</v>
      </c>
    </row>
    <row r="107" spans="1:10" x14ac:dyDescent="0.25">
      <c r="A107">
        <v>320</v>
      </c>
      <c r="B107">
        <v>2</v>
      </c>
      <c r="C107">
        <v>19.905353999999999</v>
      </c>
      <c r="D107">
        <v>511.48214999999999</v>
      </c>
      <c r="E107">
        <f t="shared" si="10"/>
        <v>0.81007008994575647</v>
      </c>
      <c r="F107">
        <f t="shared" si="8"/>
        <v>16.124731905182124</v>
      </c>
      <c r="G107">
        <v>1683.2809</v>
      </c>
      <c r="H107">
        <v>10041.119000000001</v>
      </c>
      <c r="I107">
        <v>5.9652070999999998</v>
      </c>
      <c r="J107">
        <f t="shared" si="9"/>
        <v>631.40480848299137</v>
      </c>
    </row>
    <row r="108" spans="1:10" x14ac:dyDescent="0.25">
      <c r="A108">
        <v>320</v>
      </c>
      <c r="B108">
        <v>2</v>
      </c>
      <c r="C108">
        <v>12.559429</v>
      </c>
      <c r="D108">
        <v>530.98761000000002</v>
      </c>
      <c r="E108">
        <f t="shared" si="10"/>
        <v>0.81007008994575647</v>
      </c>
      <c r="F108">
        <f t="shared" si="8"/>
        <v>10.174017779697342</v>
      </c>
      <c r="G108">
        <v>935.12505999999996</v>
      </c>
      <c r="H108">
        <v>6603.0137000000004</v>
      </c>
      <c r="I108">
        <v>7.0611018999999997</v>
      </c>
      <c r="J108">
        <f t="shared" si="9"/>
        <v>655.48353974599377</v>
      </c>
    </row>
    <row r="109" spans="1:10" x14ac:dyDescent="0.25">
      <c r="A109">
        <v>320</v>
      </c>
      <c r="B109">
        <v>2</v>
      </c>
      <c r="C109">
        <v>7.9244637000000004</v>
      </c>
      <c r="D109">
        <v>546.07836999999995</v>
      </c>
      <c r="E109">
        <f t="shared" si="10"/>
        <v>0.81007008994575647</v>
      </c>
      <c r="F109">
        <f t="shared" si="8"/>
        <v>6.4193710222308829</v>
      </c>
      <c r="G109">
        <v>518.66534000000001</v>
      </c>
      <c r="H109">
        <v>4296.1831000000002</v>
      </c>
      <c r="I109">
        <v>8.2831496999999992</v>
      </c>
      <c r="J109">
        <f t="shared" si="9"/>
        <v>674.11249566882066</v>
      </c>
    </row>
    <row r="110" spans="1:10" x14ac:dyDescent="0.25">
      <c r="A110">
        <v>320</v>
      </c>
      <c r="B110">
        <v>2</v>
      </c>
      <c r="C110">
        <v>4.9999985999999996</v>
      </c>
      <c r="D110">
        <v>564.68933000000004</v>
      </c>
      <c r="E110">
        <f t="shared" si="10"/>
        <v>0.81007008994575647</v>
      </c>
      <c r="F110">
        <f t="shared" si="8"/>
        <v>4.0503493156306565</v>
      </c>
      <c r="G110">
        <v>313.94299000000001</v>
      </c>
      <c r="H110">
        <v>2805.9376999999999</v>
      </c>
      <c r="I110">
        <v>8.9377297999999996</v>
      </c>
      <c r="J110">
        <f t="shared" si="9"/>
        <v>697.08700149367633</v>
      </c>
    </row>
    <row r="111" spans="1:10" x14ac:dyDescent="0.25">
      <c r="A111">
        <v>320</v>
      </c>
      <c r="B111">
        <v>2</v>
      </c>
      <c r="C111">
        <v>3.1547855999999999</v>
      </c>
      <c r="D111">
        <v>579.31511999999998</v>
      </c>
      <c r="E111">
        <f t="shared" si="10"/>
        <v>0.81007008994575647</v>
      </c>
      <c r="F111">
        <f t="shared" si="8"/>
        <v>2.555597454751577</v>
      </c>
      <c r="G111">
        <v>174.66789</v>
      </c>
      <c r="H111">
        <v>1819.2492999999999</v>
      </c>
      <c r="I111">
        <v>10.415476999999999</v>
      </c>
      <c r="J111">
        <f t="shared" si="9"/>
        <v>715.1419700470509</v>
      </c>
    </row>
    <row r="112" spans="1:10" x14ac:dyDescent="0.25">
      <c r="A112">
        <v>320</v>
      </c>
      <c r="B112">
        <v>2</v>
      </c>
      <c r="C112">
        <v>1.9905351</v>
      </c>
      <c r="D112">
        <v>581.04259999999999</v>
      </c>
      <c r="E112">
        <f t="shared" si="10"/>
        <v>0.81007008994575647</v>
      </c>
      <c r="F112">
        <f t="shared" si="8"/>
        <v>1.6124729474971853</v>
      </c>
      <c r="G112">
        <v>115.26943</v>
      </c>
      <c r="H112">
        <v>1150.8273999999999</v>
      </c>
      <c r="I112">
        <v>9.9838036999999993</v>
      </c>
      <c r="J112">
        <f t="shared" si="9"/>
        <v>717.27447687755944</v>
      </c>
    </row>
    <row r="113" spans="1:10" x14ac:dyDescent="0.25">
      <c r="A113">
        <v>320</v>
      </c>
      <c r="B113">
        <v>2</v>
      </c>
      <c r="C113">
        <v>1.2559427000000001</v>
      </c>
      <c r="D113">
        <v>608.60790999999995</v>
      </c>
      <c r="E113">
        <f t="shared" si="10"/>
        <v>0.81007008994575647</v>
      </c>
      <c r="F113">
        <f t="shared" si="8"/>
        <v>1.0174016159557162</v>
      </c>
      <c r="G113">
        <v>34.562621999999998</v>
      </c>
      <c r="H113">
        <v>763.59484999999995</v>
      </c>
      <c r="I113">
        <v>22.093081000000002</v>
      </c>
      <c r="J113">
        <f t="shared" si="9"/>
        <v>751.30277929500301</v>
      </c>
    </row>
    <row r="114" spans="1:10" x14ac:dyDescent="0.25">
      <c r="A114">
        <v>320</v>
      </c>
      <c r="B114">
        <v>2</v>
      </c>
      <c r="C114">
        <v>0.79244625999999996</v>
      </c>
      <c r="D114">
        <v>579.65410999999995</v>
      </c>
      <c r="E114">
        <f t="shared" si="10"/>
        <v>0.81007008994575647</v>
      </c>
      <c r="F114">
        <f t="shared" si="8"/>
        <v>0.64193701311537832</v>
      </c>
      <c r="G114">
        <v>47.852119000000002</v>
      </c>
      <c r="H114">
        <v>456.84546</v>
      </c>
      <c r="I114">
        <v>9.5470266000000006</v>
      </c>
      <c r="J114">
        <f t="shared" si="9"/>
        <v>715.56044000935094</v>
      </c>
    </row>
    <row r="115" spans="1:10" x14ac:dyDescent="0.25">
      <c r="A115">
        <v>325</v>
      </c>
      <c r="B115">
        <v>2</v>
      </c>
      <c r="C115">
        <v>0.49999976000000002</v>
      </c>
      <c r="D115">
        <v>666.39922999999999</v>
      </c>
      <c r="E115">
        <f t="shared" si="10"/>
        <v>0.73102276183473658</v>
      </c>
      <c r="F115">
        <f t="shared" si="8"/>
        <v>0.36551120547190546</v>
      </c>
      <c r="G115">
        <v>25.230366</v>
      </c>
      <c r="H115">
        <v>332.24283000000003</v>
      </c>
      <c r="I115">
        <v>13.168372</v>
      </c>
      <c r="J115">
        <f t="shared" si="9"/>
        <v>911.59846832601613</v>
      </c>
    </row>
    <row r="116" spans="1:10" x14ac:dyDescent="0.25">
      <c r="A116">
        <v>325</v>
      </c>
      <c r="B116">
        <v>2</v>
      </c>
      <c r="C116">
        <v>500</v>
      </c>
      <c r="D116">
        <v>201.74834999999999</v>
      </c>
      <c r="E116">
        <f t="shared" si="10"/>
        <v>0.73102276183473658</v>
      </c>
      <c r="F116">
        <f t="shared" si="8"/>
        <v>365.51138091736829</v>
      </c>
      <c r="G116">
        <v>67138.672000000006</v>
      </c>
      <c r="H116">
        <v>75286.108999999997</v>
      </c>
      <c r="I116">
        <v>1.1213523999999999</v>
      </c>
      <c r="J116">
        <f t="shared" si="9"/>
        <v>275.98094140550103</v>
      </c>
    </row>
    <row r="117" spans="1:10" x14ac:dyDescent="0.25">
      <c r="A117">
        <v>325</v>
      </c>
      <c r="B117">
        <v>2</v>
      </c>
      <c r="C117">
        <v>315.47867000000002</v>
      </c>
      <c r="D117">
        <v>277.77451000000002</v>
      </c>
      <c r="E117">
        <f t="shared" si="10"/>
        <v>0.73102276183473658</v>
      </c>
      <c r="F117">
        <f t="shared" si="8"/>
        <v>230.62208864334949</v>
      </c>
      <c r="G117">
        <v>46445.671999999999</v>
      </c>
      <c r="H117">
        <v>74311.202999999994</v>
      </c>
      <c r="I117">
        <v>1.5999597000000001</v>
      </c>
      <c r="J117">
        <f t="shared" si="9"/>
        <v>379.98065792484437</v>
      </c>
    </row>
    <row r="118" spans="1:10" x14ac:dyDescent="0.25">
      <c r="A118">
        <v>325</v>
      </c>
      <c r="B118">
        <v>2</v>
      </c>
      <c r="C118">
        <v>199.05357000000001</v>
      </c>
      <c r="D118">
        <v>319.72246999999999</v>
      </c>
      <c r="E118">
        <f t="shared" si="10"/>
        <v>0.73102276183473658</v>
      </c>
      <c r="F118">
        <f t="shared" si="8"/>
        <v>145.51269049446407</v>
      </c>
      <c r="G118">
        <v>27324.335999999999</v>
      </c>
      <c r="H118">
        <v>57477.578000000001</v>
      </c>
      <c r="I118">
        <v>2.1035306</v>
      </c>
      <c r="J118">
        <f t="shared" si="9"/>
        <v>437.36322135517872</v>
      </c>
    </row>
    <row r="119" spans="1:10" x14ac:dyDescent="0.25">
      <c r="A119">
        <v>325</v>
      </c>
      <c r="B119">
        <v>2</v>
      </c>
      <c r="C119">
        <v>125.59430999999999</v>
      </c>
      <c r="D119">
        <v>351.37952000000001</v>
      </c>
      <c r="E119">
        <f t="shared" si="10"/>
        <v>0.73102276183473658</v>
      </c>
      <c r="F119">
        <f t="shared" si="8"/>
        <v>91.812299366928073</v>
      </c>
      <c r="G119">
        <v>15823.800999999999</v>
      </c>
      <c r="H119">
        <v>41196.800999999999</v>
      </c>
      <c r="I119">
        <v>2.6034706000000001</v>
      </c>
      <c r="J119">
        <f t="shared" si="9"/>
        <v>480.66837087001255</v>
      </c>
    </row>
    <row r="120" spans="1:10" x14ac:dyDescent="0.25">
      <c r="A120">
        <v>325</v>
      </c>
      <c r="B120">
        <v>2</v>
      </c>
      <c r="C120">
        <v>79.244652000000002</v>
      </c>
      <c r="D120">
        <v>378.10410000000002</v>
      </c>
      <c r="E120">
        <f t="shared" si="10"/>
        <v>0.73102276183473658</v>
      </c>
      <c r="F120">
        <f t="shared" si="8"/>
        <v>57.92964436567258</v>
      </c>
      <c r="G120">
        <v>8851.2168000000001</v>
      </c>
      <c r="H120">
        <v>28625.528999999999</v>
      </c>
      <c r="I120">
        <v>3.2340786000000001</v>
      </c>
      <c r="J120">
        <f t="shared" si="9"/>
        <v>517.22616550410316</v>
      </c>
    </row>
    <row r="121" spans="1:10" x14ac:dyDescent="0.25">
      <c r="A121">
        <v>325</v>
      </c>
      <c r="B121">
        <v>2</v>
      </c>
      <c r="C121">
        <v>49.999991999999999</v>
      </c>
      <c r="D121">
        <v>404.38531</v>
      </c>
      <c r="E121">
        <f t="shared" si="10"/>
        <v>0.73102276183473658</v>
      </c>
      <c r="F121">
        <f t="shared" si="8"/>
        <v>36.551132243554733</v>
      </c>
      <c r="G121">
        <v>5040.0731999999998</v>
      </c>
      <c r="H121">
        <v>19581.018</v>
      </c>
      <c r="I121">
        <v>3.8850658</v>
      </c>
      <c r="J121">
        <f t="shared" si="9"/>
        <v>553.17745371575722</v>
      </c>
    </row>
    <row r="122" spans="1:10" x14ac:dyDescent="0.25">
      <c r="A122">
        <v>325</v>
      </c>
      <c r="B122">
        <v>2</v>
      </c>
      <c r="C122">
        <v>31.547861000000001</v>
      </c>
      <c r="D122">
        <v>426.72183000000001</v>
      </c>
      <c r="E122">
        <f t="shared" si="10"/>
        <v>0.73102276183473658</v>
      </c>
      <c r="F122">
        <f t="shared" si="8"/>
        <v>23.062204478198375</v>
      </c>
      <c r="G122">
        <v>2797.9146000000001</v>
      </c>
      <c r="H122">
        <v>13168.199000000001</v>
      </c>
      <c r="I122">
        <v>4.7064332999999996</v>
      </c>
      <c r="J122">
        <f t="shared" si="9"/>
        <v>583.7326172019657</v>
      </c>
    </row>
    <row r="123" spans="1:10" x14ac:dyDescent="0.25">
      <c r="A123">
        <v>325</v>
      </c>
      <c r="B123">
        <v>2</v>
      </c>
      <c r="C123">
        <v>19.905353999999999</v>
      </c>
      <c r="D123">
        <v>447.36989999999997</v>
      </c>
      <c r="E123">
        <f t="shared" si="10"/>
        <v>0.73102276183473658</v>
      </c>
      <c r="F123">
        <f t="shared" si="8"/>
        <v>14.55126685637812</v>
      </c>
      <c r="G123">
        <v>1561.3621000000001</v>
      </c>
      <c r="H123">
        <v>8767.1074000000008</v>
      </c>
      <c r="I123">
        <v>5.6150378999999999</v>
      </c>
      <c r="J123">
        <f t="shared" si="9"/>
        <v>611.97807148601146</v>
      </c>
    </row>
    <row r="124" spans="1:10" x14ac:dyDescent="0.25">
      <c r="A124">
        <v>325</v>
      </c>
      <c r="B124">
        <v>2</v>
      </c>
      <c r="C124">
        <v>12.559429</v>
      </c>
      <c r="D124">
        <v>465.89675999999997</v>
      </c>
      <c r="E124">
        <f t="shared" si="10"/>
        <v>0.73102276183473658</v>
      </c>
      <c r="F124">
        <f t="shared" si="8"/>
        <v>9.1812284746472841</v>
      </c>
      <c r="G124">
        <v>872.13396999999998</v>
      </c>
      <c r="H124">
        <v>5786.0375999999997</v>
      </c>
      <c r="I124">
        <v>6.6343451</v>
      </c>
      <c r="J124">
        <f t="shared" si="9"/>
        <v>637.32182405741003</v>
      </c>
    </row>
    <row r="125" spans="1:10" x14ac:dyDescent="0.25">
      <c r="A125">
        <v>325</v>
      </c>
      <c r="B125">
        <v>2</v>
      </c>
      <c r="C125">
        <v>7.9244637000000004</v>
      </c>
      <c r="D125">
        <v>480.15111999999999</v>
      </c>
      <c r="E125">
        <f t="shared" si="10"/>
        <v>0.73102276183473658</v>
      </c>
      <c r="F125">
        <f t="shared" si="8"/>
        <v>5.7929633400331157</v>
      </c>
      <c r="G125">
        <v>499.40944999999999</v>
      </c>
      <c r="H125">
        <v>3772.0232000000001</v>
      </c>
      <c r="I125">
        <v>7.5529675000000003</v>
      </c>
      <c r="J125">
        <f t="shared" si="9"/>
        <v>656.82102537396565</v>
      </c>
    </row>
    <row r="126" spans="1:10" x14ac:dyDescent="0.25">
      <c r="A126">
        <v>325</v>
      </c>
      <c r="B126">
        <v>2</v>
      </c>
      <c r="C126">
        <v>4.9999985999999996</v>
      </c>
      <c r="D126">
        <v>496.26337000000001</v>
      </c>
      <c r="E126">
        <f t="shared" si="10"/>
        <v>0.73102276183473658</v>
      </c>
      <c r="F126">
        <f t="shared" si="8"/>
        <v>3.655112785741816</v>
      </c>
      <c r="G126">
        <v>298.60894999999999</v>
      </c>
      <c r="H126">
        <v>2463.2827000000002</v>
      </c>
      <c r="I126">
        <v>8.2491932000000006</v>
      </c>
      <c r="J126">
        <f t="shared" si="9"/>
        <v>678.86172074104445</v>
      </c>
    </row>
    <row r="127" spans="1:10" x14ac:dyDescent="0.25">
      <c r="A127">
        <v>325</v>
      </c>
      <c r="B127">
        <v>2</v>
      </c>
      <c r="C127">
        <v>3.1547855999999999</v>
      </c>
      <c r="D127">
        <v>513.97211000000004</v>
      </c>
      <c r="E127">
        <f t="shared" si="10"/>
        <v>0.73102276183473658</v>
      </c>
      <c r="F127">
        <f t="shared" si="8"/>
        <v>2.3062200823084567</v>
      </c>
      <c r="G127">
        <v>158.81969000000001</v>
      </c>
      <c r="H127">
        <v>1613.6749</v>
      </c>
      <c r="I127">
        <v>10.160420999999999</v>
      </c>
      <c r="J127">
        <f t="shared" si="9"/>
        <v>703.08632895372762</v>
      </c>
    </row>
    <row r="128" spans="1:10" x14ac:dyDescent="0.25">
      <c r="A128">
        <v>325</v>
      </c>
      <c r="B128">
        <v>2</v>
      </c>
      <c r="C128">
        <v>1.9905351</v>
      </c>
      <c r="D128">
        <v>521.85344999999995</v>
      </c>
      <c r="E128">
        <f t="shared" si="10"/>
        <v>0.73102276183473658</v>
      </c>
      <c r="F128">
        <f t="shared" si="8"/>
        <v>1.4551264663309835</v>
      </c>
      <c r="G128">
        <v>114.48551999999999</v>
      </c>
      <c r="H128">
        <v>1032.4395</v>
      </c>
      <c r="I128">
        <v>9.0180798000000006</v>
      </c>
      <c r="J128">
        <f t="shared" si="9"/>
        <v>713.86758011507197</v>
      </c>
    </row>
    <row r="129" spans="1:10" x14ac:dyDescent="0.25">
      <c r="A129">
        <v>325</v>
      </c>
      <c r="B129">
        <v>2</v>
      </c>
      <c r="C129">
        <v>1.2559427000000001</v>
      </c>
      <c r="D129">
        <v>533.53845000000001</v>
      </c>
      <c r="E129">
        <f t="shared" si="10"/>
        <v>0.73102276183473658</v>
      </c>
      <c r="F129">
        <f t="shared" si="8"/>
        <v>0.91812270126017603</v>
      </c>
      <c r="G129">
        <v>79.981857000000005</v>
      </c>
      <c r="H129">
        <v>665.30327999999997</v>
      </c>
      <c r="I129">
        <v>8.3181771999999992</v>
      </c>
      <c r="J129">
        <f t="shared" si="9"/>
        <v>729.85203451246002</v>
      </c>
    </row>
    <row r="130" spans="1:10" x14ac:dyDescent="0.25">
      <c r="A130">
        <v>325</v>
      </c>
      <c r="B130">
        <v>2</v>
      </c>
      <c r="C130">
        <v>0.79244625999999996</v>
      </c>
      <c r="D130">
        <v>450.46312999999998</v>
      </c>
      <c r="E130">
        <f t="shared" si="10"/>
        <v>0.73102276183473658</v>
      </c>
      <c r="F130">
        <f t="shared" si="8"/>
        <v>0.57929625359080772</v>
      </c>
      <c r="G130">
        <v>17.782211</v>
      </c>
      <c r="H130">
        <v>356.52463</v>
      </c>
      <c r="I130">
        <v>20.049510999999999</v>
      </c>
      <c r="J130">
        <f t="shared" si="9"/>
        <v>616.20944451773016</v>
      </c>
    </row>
    <row r="131" spans="1:10" x14ac:dyDescent="0.25">
      <c r="A131">
        <v>325</v>
      </c>
      <c r="B131">
        <v>2</v>
      </c>
      <c r="C131">
        <v>0.49999976000000002</v>
      </c>
      <c r="D131">
        <v>598.72826999999995</v>
      </c>
      <c r="E131">
        <f t="shared" si="10"/>
        <v>0.73102276183473658</v>
      </c>
      <c r="F131">
        <f t="shared" ref="F131:F194" si="11">C131*E131</f>
        <v>0.36551120547190546</v>
      </c>
      <c r="G131">
        <v>0.75983750999999999</v>
      </c>
      <c r="H131">
        <v>299.36304000000001</v>
      </c>
      <c r="I131">
        <v>393.98297000000002</v>
      </c>
      <c r="J131">
        <f t="shared" ref="J131:J194" si="12">D131/E131</f>
        <v>819.02821807805128</v>
      </c>
    </row>
    <row r="132" spans="1:10" x14ac:dyDescent="0.25">
      <c r="A132">
        <v>330</v>
      </c>
      <c r="B132">
        <v>2</v>
      </c>
      <c r="C132">
        <v>500</v>
      </c>
      <c r="D132">
        <v>194.09110999999999</v>
      </c>
      <c r="E132">
        <f t="shared" si="10"/>
        <v>0.66081290546079463</v>
      </c>
      <c r="F132">
        <f t="shared" si="11"/>
        <v>330.40645273039729</v>
      </c>
      <c r="G132">
        <v>63201.671999999999</v>
      </c>
      <c r="H132">
        <v>73643.656000000003</v>
      </c>
      <c r="I132">
        <v>1.1652169000000001</v>
      </c>
      <c r="J132">
        <f t="shared" si="12"/>
        <v>293.71567715472713</v>
      </c>
    </row>
    <row r="133" spans="1:10" x14ac:dyDescent="0.25">
      <c r="A133">
        <v>330</v>
      </c>
      <c r="B133">
        <v>2</v>
      </c>
      <c r="C133">
        <v>315.47867000000002</v>
      </c>
      <c r="D133">
        <v>266.85269</v>
      </c>
      <c r="E133">
        <f t="shared" si="10"/>
        <v>0.66081290546079463</v>
      </c>
      <c r="F133">
        <f t="shared" si="11"/>
        <v>208.47237653360725</v>
      </c>
      <c r="G133">
        <v>43319.406000000003</v>
      </c>
      <c r="H133">
        <v>72185.641000000003</v>
      </c>
      <c r="I133">
        <v>1.666358</v>
      </c>
      <c r="J133">
        <f t="shared" si="12"/>
        <v>403.8248765948656</v>
      </c>
    </row>
    <row r="134" spans="1:10" x14ac:dyDescent="0.25">
      <c r="A134">
        <v>330</v>
      </c>
      <c r="B134">
        <v>2</v>
      </c>
      <c r="C134">
        <v>199.05357000000001</v>
      </c>
      <c r="D134">
        <v>308.36577999999997</v>
      </c>
      <c r="E134">
        <f t="shared" si="10"/>
        <v>0.66081290546079463</v>
      </c>
      <c r="F134">
        <f t="shared" si="11"/>
        <v>131.53716793404368</v>
      </c>
      <c r="G134">
        <v>25693.817999999999</v>
      </c>
      <c r="H134">
        <v>55744.894999999997</v>
      </c>
      <c r="I134">
        <v>2.169584</v>
      </c>
      <c r="J134">
        <f t="shared" si="12"/>
        <v>466.64612245272656</v>
      </c>
    </row>
    <row r="135" spans="1:10" x14ac:dyDescent="0.25">
      <c r="A135">
        <v>330</v>
      </c>
      <c r="B135">
        <v>2</v>
      </c>
      <c r="C135">
        <v>125.59430999999999</v>
      </c>
      <c r="D135">
        <v>342.37601000000001</v>
      </c>
      <c r="E135">
        <f t="shared" ref="E135:E198" si="13">10^($L$24*(1/(A135+273.15)-1/($M$24+273.15))/(2.303*$N$24))</f>
        <v>0.66081290546079463</v>
      </c>
      <c r="F135">
        <f t="shared" si="11"/>
        <v>82.994340900443731</v>
      </c>
      <c r="G135">
        <v>15152.498</v>
      </c>
      <c r="H135">
        <v>40242.305</v>
      </c>
      <c r="I135">
        <v>2.6558199</v>
      </c>
      <c r="J135">
        <f t="shared" si="12"/>
        <v>518.11338303276045</v>
      </c>
    </row>
    <row r="136" spans="1:10" x14ac:dyDescent="0.25">
      <c r="A136">
        <v>330</v>
      </c>
      <c r="B136">
        <v>2</v>
      </c>
      <c r="C136">
        <v>79.244652000000002</v>
      </c>
      <c r="D136">
        <v>373.81912</v>
      </c>
      <c r="E136">
        <f t="shared" si="13"/>
        <v>0.66081290546079463</v>
      </c>
      <c r="F136">
        <f t="shared" si="11"/>
        <v>52.365888730349575</v>
      </c>
      <c r="G136">
        <v>8950.625</v>
      </c>
      <c r="H136">
        <v>28238.596000000001</v>
      </c>
      <c r="I136">
        <v>3.1549299</v>
      </c>
      <c r="J136">
        <f t="shared" si="12"/>
        <v>565.69585265489081</v>
      </c>
    </row>
    <row r="137" spans="1:10" x14ac:dyDescent="0.25">
      <c r="A137">
        <v>330</v>
      </c>
      <c r="B137">
        <v>2</v>
      </c>
      <c r="C137">
        <v>49.999991999999999</v>
      </c>
      <c r="D137">
        <v>403.59793000000002</v>
      </c>
      <c r="E137">
        <f t="shared" si="13"/>
        <v>0.66081290546079463</v>
      </c>
      <c r="F137">
        <f t="shared" si="11"/>
        <v>33.04063998653649</v>
      </c>
      <c r="G137">
        <v>5217.5342000000001</v>
      </c>
      <c r="H137">
        <v>19493.728999999999</v>
      </c>
      <c r="I137">
        <v>3.7361955999999998</v>
      </c>
      <c r="J137">
        <f t="shared" si="12"/>
        <v>610.75975766327565</v>
      </c>
    </row>
    <row r="138" spans="1:10" x14ac:dyDescent="0.25">
      <c r="A138">
        <v>330</v>
      </c>
      <c r="B138">
        <v>2</v>
      </c>
      <c r="C138">
        <v>31.547861000000001</v>
      </c>
      <c r="D138">
        <v>431.26909999999998</v>
      </c>
      <c r="E138">
        <f t="shared" si="13"/>
        <v>0.66081290546079463</v>
      </c>
      <c r="F138">
        <f t="shared" si="11"/>
        <v>20.847233688483289</v>
      </c>
      <c r="G138">
        <v>2975.2815000000001</v>
      </c>
      <c r="H138">
        <v>13276.315000000001</v>
      </c>
      <c r="I138">
        <v>4.4622045000000004</v>
      </c>
      <c r="J138">
        <f t="shared" si="12"/>
        <v>652.63419711706399</v>
      </c>
    </row>
    <row r="139" spans="1:10" x14ac:dyDescent="0.25">
      <c r="A139">
        <v>330</v>
      </c>
      <c r="B139">
        <v>2</v>
      </c>
      <c r="C139">
        <v>19.905353999999999</v>
      </c>
      <c r="D139">
        <v>455.16568000000001</v>
      </c>
      <c r="E139">
        <f t="shared" si="13"/>
        <v>0.66081290546079463</v>
      </c>
      <c r="F139">
        <f t="shared" si="11"/>
        <v>13.153714810965649</v>
      </c>
      <c r="G139">
        <v>1710.9817</v>
      </c>
      <c r="H139">
        <v>8897.2119000000002</v>
      </c>
      <c r="I139">
        <v>5.2000622999999999</v>
      </c>
      <c r="J139">
        <f t="shared" si="12"/>
        <v>688.79659619027302</v>
      </c>
    </row>
    <row r="140" spans="1:10" x14ac:dyDescent="0.25">
      <c r="A140">
        <v>330</v>
      </c>
      <c r="B140">
        <v>2</v>
      </c>
      <c r="C140">
        <v>12.559429</v>
      </c>
      <c r="D140">
        <v>479.28377999999998</v>
      </c>
      <c r="E140">
        <f t="shared" si="13"/>
        <v>0.66081290546079463</v>
      </c>
      <c r="F140">
        <f t="shared" si="11"/>
        <v>8.299432768418562</v>
      </c>
      <c r="G140">
        <v>993.06395999999995</v>
      </c>
      <c r="H140">
        <v>5937.0508</v>
      </c>
      <c r="I140">
        <v>5.9785180000000002</v>
      </c>
      <c r="J140">
        <f t="shared" si="12"/>
        <v>725.29421874076183</v>
      </c>
    </row>
    <row r="141" spans="1:10" x14ac:dyDescent="0.25">
      <c r="A141">
        <v>330</v>
      </c>
      <c r="B141">
        <v>2</v>
      </c>
      <c r="C141">
        <v>7.9244637000000004</v>
      </c>
      <c r="D141">
        <v>498.38287000000003</v>
      </c>
      <c r="E141">
        <f t="shared" si="13"/>
        <v>0.66081290546079463</v>
      </c>
      <c r="F141">
        <f t="shared" si="11"/>
        <v>5.2365878818155993</v>
      </c>
      <c r="G141">
        <v>579.13451999999995</v>
      </c>
      <c r="H141">
        <v>3906.7246</v>
      </c>
      <c r="I141">
        <v>6.7457981</v>
      </c>
      <c r="J141">
        <f t="shared" si="12"/>
        <v>754.19663550981988</v>
      </c>
    </row>
    <row r="142" spans="1:10" x14ac:dyDescent="0.25">
      <c r="A142">
        <v>330</v>
      </c>
      <c r="B142">
        <v>2</v>
      </c>
      <c r="C142">
        <v>4.9999985999999996</v>
      </c>
      <c r="D142">
        <v>517.46820000000002</v>
      </c>
      <c r="E142">
        <f t="shared" si="13"/>
        <v>0.66081290546079463</v>
      </c>
      <c r="F142">
        <f t="shared" si="11"/>
        <v>3.3040636021659053</v>
      </c>
      <c r="G142">
        <v>351.56094000000002</v>
      </c>
      <c r="H142">
        <v>2563.3445000000002</v>
      </c>
      <c r="I142">
        <v>7.2913227000000003</v>
      </c>
      <c r="J142">
        <f t="shared" si="12"/>
        <v>783.07822944099701</v>
      </c>
    </row>
    <row r="143" spans="1:10" x14ac:dyDescent="0.25">
      <c r="A143">
        <v>330</v>
      </c>
      <c r="B143">
        <v>2</v>
      </c>
      <c r="C143">
        <v>3.1547855999999999</v>
      </c>
      <c r="D143">
        <v>529.97113000000002</v>
      </c>
      <c r="E143">
        <f t="shared" si="13"/>
        <v>0.66081290546079463</v>
      </c>
      <c r="F143">
        <f t="shared" si="11"/>
        <v>2.0847230384418762</v>
      </c>
      <c r="G143">
        <v>234.48591999999999</v>
      </c>
      <c r="H143">
        <v>1655.4208000000001</v>
      </c>
      <c r="I143">
        <v>7.0597873</v>
      </c>
      <c r="J143">
        <f t="shared" si="12"/>
        <v>801.99875883241612</v>
      </c>
    </row>
    <row r="144" spans="1:10" x14ac:dyDescent="0.25">
      <c r="A144">
        <v>330</v>
      </c>
      <c r="B144">
        <v>2</v>
      </c>
      <c r="C144">
        <v>1.9905351</v>
      </c>
      <c r="D144">
        <v>558.31403</v>
      </c>
      <c r="E144">
        <f t="shared" si="13"/>
        <v>0.66081290546079463</v>
      </c>
      <c r="F144">
        <f t="shared" si="11"/>
        <v>1.3153712828526933</v>
      </c>
      <c r="G144">
        <v>158.01017999999999</v>
      </c>
      <c r="H144">
        <v>1100.0535</v>
      </c>
      <c r="I144">
        <v>6.9619150000000003</v>
      </c>
      <c r="J144">
        <f t="shared" si="12"/>
        <v>844.88971899039916</v>
      </c>
    </row>
    <row r="145" spans="1:10" x14ac:dyDescent="0.25">
      <c r="A145">
        <v>330</v>
      </c>
      <c r="B145">
        <v>2</v>
      </c>
      <c r="C145">
        <v>1.2559427000000001</v>
      </c>
      <c r="D145">
        <v>569.56115999999997</v>
      </c>
      <c r="E145">
        <f t="shared" si="13"/>
        <v>0.66081290546079463</v>
      </c>
      <c r="F145">
        <f t="shared" si="11"/>
        <v>0.82994314467927521</v>
      </c>
      <c r="G145">
        <v>106.92599</v>
      </c>
      <c r="H145">
        <v>707.29962</v>
      </c>
      <c r="I145">
        <v>6.614852</v>
      </c>
      <c r="J145">
        <f t="shared" si="12"/>
        <v>861.90986176766103</v>
      </c>
    </row>
    <row r="146" spans="1:10" x14ac:dyDescent="0.25">
      <c r="A146">
        <v>330</v>
      </c>
      <c r="B146">
        <v>2</v>
      </c>
      <c r="C146">
        <v>0.79244625999999996</v>
      </c>
      <c r="D146">
        <v>614.36663999999996</v>
      </c>
      <c r="E146">
        <f t="shared" si="13"/>
        <v>0.66081290546079463</v>
      </c>
      <c r="F146">
        <f t="shared" si="11"/>
        <v>0.52365871549214027</v>
      </c>
      <c r="G146">
        <v>45.262416999999999</v>
      </c>
      <c r="H146">
        <v>484.74399</v>
      </c>
      <c r="I146">
        <v>10.709636</v>
      </c>
      <c r="J146">
        <f t="shared" si="12"/>
        <v>929.71344070768862</v>
      </c>
    </row>
    <row r="147" spans="1:10" x14ac:dyDescent="0.25">
      <c r="A147">
        <v>330</v>
      </c>
      <c r="B147">
        <v>2</v>
      </c>
      <c r="C147">
        <v>0.49999976000000002</v>
      </c>
      <c r="D147">
        <v>488.2226</v>
      </c>
      <c r="E147">
        <f t="shared" si="13"/>
        <v>0.66081290546079463</v>
      </c>
      <c r="F147">
        <f t="shared" si="11"/>
        <v>0.33040629413530004</v>
      </c>
      <c r="G147">
        <v>-24.200779000000001</v>
      </c>
      <c r="H147">
        <v>242.90862000000001</v>
      </c>
      <c r="I147">
        <v>-10.037222999999999</v>
      </c>
      <c r="J147">
        <f t="shared" si="12"/>
        <v>738.82122453337251</v>
      </c>
    </row>
    <row r="148" spans="1:10" x14ac:dyDescent="0.25">
      <c r="A148">
        <v>340</v>
      </c>
      <c r="B148">
        <v>2</v>
      </c>
      <c r="C148">
        <v>500</v>
      </c>
      <c r="D148">
        <v>180.67274</v>
      </c>
      <c r="E148">
        <f t="shared" si="13"/>
        <v>0.54264942031075802</v>
      </c>
      <c r="F148">
        <f t="shared" si="11"/>
        <v>271.32471015537902</v>
      </c>
      <c r="G148">
        <v>56921.862999999998</v>
      </c>
      <c r="H148">
        <v>70146.718999999997</v>
      </c>
      <c r="I148">
        <v>1.2323333999999999</v>
      </c>
      <c r="J148">
        <f t="shared" si="12"/>
        <v>332.94560583246266</v>
      </c>
    </row>
    <row r="149" spans="1:10" x14ac:dyDescent="0.25">
      <c r="A149">
        <v>340</v>
      </c>
      <c r="B149">
        <v>2</v>
      </c>
      <c r="C149">
        <v>315.47867000000002</v>
      </c>
      <c r="D149">
        <v>246.36571000000001</v>
      </c>
      <c r="E149">
        <f t="shared" si="13"/>
        <v>0.54264942031075802</v>
      </c>
      <c r="F149">
        <f t="shared" si="11"/>
        <v>171.19431739590894</v>
      </c>
      <c r="G149">
        <v>38038.641000000003</v>
      </c>
      <c r="H149">
        <v>67778.656000000003</v>
      </c>
      <c r="I149">
        <v>1.7818369999999999</v>
      </c>
      <c r="J149">
        <f t="shared" si="12"/>
        <v>454.00529472401206</v>
      </c>
    </row>
    <row r="150" spans="1:10" x14ac:dyDescent="0.25">
      <c r="A150">
        <v>340</v>
      </c>
      <c r="B150">
        <v>2</v>
      </c>
      <c r="C150">
        <v>199.05357000000001</v>
      </c>
      <c r="D150">
        <v>284.61757999999998</v>
      </c>
      <c r="E150">
        <f t="shared" si="13"/>
        <v>0.54264942031075802</v>
      </c>
      <c r="F150">
        <f t="shared" si="11"/>
        <v>108.01630437128689</v>
      </c>
      <c r="G150">
        <v>23105.708999999999</v>
      </c>
      <c r="H150">
        <v>51728.313000000002</v>
      </c>
      <c r="I150">
        <v>2.2387676000000001</v>
      </c>
      <c r="J150">
        <f t="shared" si="12"/>
        <v>524.49623891058161</v>
      </c>
    </row>
    <row r="151" spans="1:10" x14ac:dyDescent="0.25">
      <c r="A151">
        <v>340</v>
      </c>
      <c r="B151">
        <v>2</v>
      </c>
      <c r="C151">
        <v>125.59430999999999</v>
      </c>
      <c r="D151">
        <v>315.70873999999998</v>
      </c>
      <c r="E151">
        <f t="shared" si="13"/>
        <v>0.54264942031075802</v>
      </c>
      <c r="F151">
        <f t="shared" si="11"/>
        <v>68.153679515829637</v>
      </c>
      <c r="G151">
        <v>13951.075999999999</v>
      </c>
      <c r="H151">
        <v>37115.855000000003</v>
      </c>
      <c r="I151">
        <v>2.6604294999999998</v>
      </c>
      <c r="J151">
        <f t="shared" si="12"/>
        <v>581.79135217578164</v>
      </c>
    </row>
    <row r="152" spans="1:10" x14ac:dyDescent="0.25">
      <c r="A152">
        <v>340</v>
      </c>
      <c r="B152">
        <v>2</v>
      </c>
      <c r="C152">
        <v>79.244652000000002</v>
      </c>
      <c r="D152">
        <v>343.75454999999999</v>
      </c>
      <c r="E152">
        <f t="shared" si="13"/>
        <v>0.54264942031075802</v>
      </c>
      <c r="F152">
        <f t="shared" si="11"/>
        <v>43.002064470527749</v>
      </c>
      <c r="G152">
        <v>8324.3896000000004</v>
      </c>
      <c r="H152">
        <v>25937.633000000002</v>
      </c>
      <c r="I152">
        <v>3.1158600000000001</v>
      </c>
      <c r="J152">
        <f t="shared" si="12"/>
        <v>633.47446276298001</v>
      </c>
    </row>
    <row r="153" spans="1:10" x14ac:dyDescent="0.25">
      <c r="A153">
        <v>340</v>
      </c>
      <c r="B153">
        <v>2</v>
      </c>
      <c r="C153">
        <v>49.999991999999999</v>
      </c>
      <c r="D153">
        <v>370.18329</v>
      </c>
      <c r="E153">
        <f t="shared" si="13"/>
        <v>0.54264942031075802</v>
      </c>
      <c r="F153">
        <f t="shared" si="11"/>
        <v>27.132466674342538</v>
      </c>
      <c r="G153">
        <v>4904.8428000000004</v>
      </c>
      <c r="H153">
        <v>17847.453000000001</v>
      </c>
      <c r="I153">
        <v>3.6387413</v>
      </c>
      <c r="J153">
        <f t="shared" si="12"/>
        <v>682.17761992265253</v>
      </c>
    </row>
    <row r="154" spans="1:10" x14ac:dyDescent="0.25">
      <c r="A154">
        <v>340</v>
      </c>
      <c r="B154">
        <v>2</v>
      </c>
      <c r="C154">
        <v>31.547861000000001</v>
      </c>
      <c r="D154">
        <v>395.90625</v>
      </c>
      <c r="E154">
        <f t="shared" si="13"/>
        <v>0.54264942031075802</v>
      </c>
      <c r="F154">
        <f t="shared" si="11"/>
        <v>17.119428483694371</v>
      </c>
      <c r="G154">
        <v>2924.8269</v>
      </c>
      <c r="H154">
        <v>12142.708000000001</v>
      </c>
      <c r="I154">
        <v>4.1515988999999998</v>
      </c>
      <c r="J154">
        <f t="shared" si="12"/>
        <v>729.58015835210347</v>
      </c>
    </row>
    <row r="155" spans="1:10" x14ac:dyDescent="0.25">
      <c r="A155">
        <v>340</v>
      </c>
      <c r="B155">
        <v>2</v>
      </c>
      <c r="C155">
        <v>19.905353999999999</v>
      </c>
      <c r="D155">
        <v>417.70065</v>
      </c>
      <c r="E155">
        <f t="shared" si="13"/>
        <v>0.54264942031075802</v>
      </c>
      <c r="F155">
        <f t="shared" si="11"/>
        <v>10.801628809180428</v>
      </c>
      <c r="G155">
        <v>1701.1098999999999</v>
      </c>
      <c r="H155">
        <v>8138.5986000000003</v>
      </c>
      <c r="I155">
        <v>4.7842874999999996</v>
      </c>
      <c r="J155">
        <f t="shared" si="12"/>
        <v>769.74310552252348</v>
      </c>
    </row>
    <row r="156" spans="1:10" x14ac:dyDescent="0.25">
      <c r="A156">
        <v>340</v>
      </c>
      <c r="B156">
        <v>2</v>
      </c>
      <c r="C156">
        <v>12.559429</v>
      </c>
      <c r="D156">
        <v>439.88436999999999</v>
      </c>
      <c r="E156">
        <f t="shared" si="13"/>
        <v>0.54264942031075802</v>
      </c>
      <c r="F156">
        <f t="shared" si="11"/>
        <v>6.8153668662841236</v>
      </c>
      <c r="G156">
        <v>991.98632999999995</v>
      </c>
      <c r="H156">
        <v>5434.9092000000001</v>
      </c>
      <c r="I156">
        <v>5.4788141000000001</v>
      </c>
      <c r="J156">
        <f t="shared" si="12"/>
        <v>810.62349564124156</v>
      </c>
    </row>
    <row r="157" spans="1:10" x14ac:dyDescent="0.25">
      <c r="A157">
        <v>340</v>
      </c>
      <c r="B157">
        <v>2</v>
      </c>
      <c r="C157">
        <v>7.9244637000000004</v>
      </c>
      <c r="D157">
        <v>461.32436999999999</v>
      </c>
      <c r="E157">
        <f t="shared" si="13"/>
        <v>0.54264942031075802</v>
      </c>
      <c r="F157">
        <f t="shared" si="11"/>
        <v>4.3002056330786447</v>
      </c>
      <c r="G157">
        <v>598.51922999999999</v>
      </c>
      <c r="H157">
        <v>3606.4207000000001</v>
      </c>
      <c r="I157">
        <v>6.0255723000000003</v>
      </c>
      <c r="J157">
        <f t="shared" si="12"/>
        <v>850.13335080283366</v>
      </c>
    </row>
    <row r="158" spans="1:10" x14ac:dyDescent="0.25">
      <c r="A158">
        <v>340</v>
      </c>
      <c r="B158">
        <v>2</v>
      </c>
      <c r="C158">
        <v>4.9999985999999996</v>
      </c>
      <c r="D158">
        <v>480.95737000000003</v>
      </c>
      <c r="E158">
        <f t="shared" si="13"/>
        <v>0.54264942031075802</v>
      </c>
      <c r="F158">
        <f t="shared" si="11"/>
        <v>2.7132463418446013</v>
      </c>
      <c r="G158">
        <v>372.53710999999998</v>
      </c>
      <c r="H158">
        <v>2375.7550999999999</v>
      </c>
      <c r="I158">
        <v>6.3772305999999999</v>
      </c>
      <c r="J158">
        <f t="shared" si="12"/>
        <v>886.31324755598393</v>
      </c>
    </row>
    <row r="159" spans="1:10" x14ac:dyDescent="0.25">
      <c r="A159">
        <v>340</v>
      </c>
      <c r="B159">
        <v>2</v>
      </c>
      <c r="C159">
        <v>3.1547855999999999</v>
      </c>
      <c r="D159">
        <v>495.99695000000003</v>
      </c>
      <c r="E159">
        <f t="shared" si="13"/>
        <v>0.54264942031075802</v>
      </c>
      <c r="F159">
        <f t="shared" si="11"/>
        <v>1.711942577044727</v>
      </c>
      <c r="G159">
        <v>234.64278999999999</v>
      </c>
      <c r="H159">
        <v>1547.0712000000001</v>
      </c>
      <c r="I159">
        <v>6.5933036999999999</v>
      </c>
      <c r="J159">
        <f t="shared" si="12"/>
        <v>914.0283421218038</v>
      </c>
    </row>
    <row r="160" spans="1:10" x14ac:dyDescent="0.25">
      <c r="A160">
        <v>340</v>
      </c>
      <c r="B160">
        <v>2</v>
      </c>
      <c r="C160">
        <v>1.9905351</v>
      </c>
      <c r="D160">
        <v>515.06488000000002</v>
      </c>
      <c r="E160">
        <f t="shared" si="13"/>
        <v>0.54264942031075802</v>
      </c>
      <c r="F160">
        <f t="shared" si="11"/>
        <v>1.0801627181232167</v>
      </c>
      <c r="G160">
        <v>172.74954</v>
      </c>
      <c r="H160">
        <v>1010.5963</v>
      </c>
      <c r="I160">
        <v>5.8500661999999997</v>
      </c>
      <c r="J160">
        <f t="shared" si="12"/>
        <v>949.1669219973345</v>
      </c>
    </row>
    <row r="161" spans="1:10" x14ac:dyDescent="0.25">
      <c r="A161">
        <v>340</v>
      </c>
      <c r="B161">
        <v>2</v>
      </c>
      <c r="C161">
        <v>1.2559427000000001</v>
      </c>
      <c r="D161">
        <v>547.31635000000006</v>
      </c>
      <c r="E161">
        <f t="shared" si="13"/>
        <v>0.54264942031075802</v>
      </c>
      <c r="F161">
        <f t="shared" si="11"/>
        <v>0.6815365780985283</v>
      </c>
      <c r="G161">
        <v>114.68619</v>
      </c>
      <c r="H161">
        <v>677.76324</v>
      </c>
      <c r="I161">
        <v>5.9097198999999998</v>
      </c>
      <c r="J161">
        <f t="shared" si="12"/>
        <v>1008.6002666078026</v>
      </c>
    </row>
    <row r="162" spans="1:10" x14ac:dyDescent="0.25">
      <c r="A162">
        <v>340</v>
      </c>
      <c r="B162">
        <v>2</v>
      </c>
      <c r="C162">
        <v>0.79244625999999996</v>
      </c>
      <c r="D162">
        <v>604.70849999999996</v>
      </c>
      <c r="E162">
        <f t="shared" si="13"/>
        <v>0.54264942031075802</v>
      </c>
      <c r="F162">
        <f t="shared" si="11"/>
        <v>0.43002050361642818</v>
      </c>
      <c r="G162">
        <v>75.667991999999998</v>
      </c>
      <c r="H162">
        <v>473.18707000000001</v>
      </c>
      <c r="I162">
        <v>6.2534641999999998</v>
      </c>
      <c r="J162">
        <f t="shared" si="12"/>
        <v>1114.363118002969</v>
      </c>
    </row>
    <row r="163" spans="1:10" x14ac:dyDescent="0.25">
      <c r="A163">
        <v>340</v>
      </c>
      <c r="B163">
        <v>2</v>
      </c>
      <c r="C163">
        <v>0.49999976000000002</v>
      </c>
      <c r="D163">
        <v>598.36926000000005</v>
      </c>
      <c r="E163">
        <f t="shared" si="13"/>
        <v>0.54264942031075802</v>
      </c>
      <c r="F163">
        <f t="shared" si="11"/>
        <v>0.27132457991951814</v>
      </c>
      <c r="G163">
        <v>123.34472</v>
      </c>
      <c r="H163">
        <v>272.57556</v>
      </c>
      <c r="I163">
        <v>2.2098681999999998</v>
      </c>
      <c r="J163">
        <f t="shared" si="12"/>
        <v>1102.6811005479985</v>
      </c>
    </row>
    <row r="164" spans="1:10" x14ac:dyDescent="0.25">
      <c r="A164">
        <v>350</v>
      </c>
      <c r="B164">
        <v>2</v>
      </c>
      <c r="C164">
        <v>500</v>
      </c>
      <c r="D164">
        <v>171.00614999999999</v>
      </c>
      <c r="E164">
        <f t="shared" si="13"/>
        <v>0.4484419088586839</v>
      </c>
      <c r="F164">
        <f t="shared" si="11"/>
        <v>224.22095442934196</v>
      </c>
      <c r="G164">
        <v>52709.476999999999</v>
      </c>
      <c r="H164">
        <v>67323.741999999998</v>
      </c>
      <c r="I164">
        <v>1.2772608000000001</v>
      </c>
      <c r="J164">
        <f t="shared" si="12"/>
        <v>381.33400697366272</v>
      </c>
    </row>
    <row r="165" spans="1:10" x14ac:dyDescent="0.25">
      <c r="A165">
        <v>350</v>
      </c>
      <c r="B165">
        <v>2</v>
      </c>
      <c r="C165">
        <v>315.47867000000002</v>
      </c>
      <c r="D165">
        <v>231.3372</v>
      </c>
      <c r="E165">
        <f t="shared" si="13"/>
        <v>0.4484419088586839</v>
      </c>
      <c r="F165">
        <f t="shared" si="11"/>
        <v>141.47385697899884</v>
      </c>
      <c r="G165">
        <v>34170.726999999999</v>
      </c>
      <c r="H165">
        <v>64488.195</v>
      </c>
      <c r="I165">
        <v>1.887235</v>
      </c>
      <c r="J165">
        <f t="shared" si="12"/>
        <v>515.86882365381371</v>
      </c>
    </row>
    <row r="166" spans="1:10" x14ac:dyDescent="0.25">
      <c r="A166">
        <v>350</v>
      </c>
      <c r="B166">
        <v>2</v>
      </c>
      <c r="C166">
        <v>199.05357000000001</v>
      </c>
      <c r="D166">
        <v>265.87421000000001</v>
      </c>
      <c r="E166">
        <f t="shared" si="13"/>
        <v>0.4484419088586839</v>
      </c>
      <c r="F166">
        <f t="shared" si="11"/>
        <v>89.263962895935663</v>
      </c>
      <c r="G166">
        <v>20498.412</v>
      </c>
      <c r="H166">
        <v>48792.226999999999</v>
      </c>
      <c r="I166">
        <v>2.3802929000000002</v>
      </c>
      <c r="J166">
        <f t="shared" si="12"/>
        <v>592.88439538728335</v>
      </c>
    </row>
    <row r="167" spans="1:10" x14ac:dyDescent="0.25">
      <c r="A167">
        <v>350</v>
      </c>
      <c r="B167">
        <v>2</v>
      </c>
      <c r="C167">
        <v>125.59430999999999</v>
      </c>
      <c r="D167">
        <v>294.23322000000002</v>
      </c>
      <c r="E167">
        <f t="shared" si="13"/>
        <v>0.4484419088586839</v>
      </c>
      <c r="F167">
        <f t="shared" si="11"/>
        <v>56.321752118189288</v>
      </c>
      <c r="G167">
        <v>12450.635</v>
      </c>
      <c r="H167">
        <v>34793.410000000003</v>
      </c>
      <c r="I167">
        <v>2.7945088999999999</v>
      </c>
      <c r="J167">
        <f t="shared" si="12"/>
        <v>656.12337782800944</v>
      </c>
    </row>
    <row r="168" spans="1:10" x14ac:dyDescent="0.25">
      <c r="A168">
        <v>350</v>
      </c>
      <c r="B168">
        <v>2</v>
      </c>
      <c r="C168">
        <v>79.244652000000002</v>
      </c>
      <c r="D168">
        <v>319.83870999999999</v>
      </c>
      <c r="E168">
        <f t="shared" si="13"/>
        <v>0.4484419088586839</v>
      </c>
      <c r="F168">
        <f t="shared" si="11"/>
        <v>35.536623009722121</v>
      </c>
      <c r="G168">
        <v>7549.8525</v>
      </c>
      <c r="H168">
        <v>24194.928</v>
      </c>
      <c r="I168">
        <v>3.2046885000000001</v>
      </c>
      <c r="J168">
        <f t="shared" si="12"/>
        <v>713.22216697813087</v>
      </c>
    </row>
    <row r="169" spans="1:10" x14ac:dyDescent="0.25">
      <c r="A169">
        <v>350</v>
      </c>
      <c r="B169">
        <v>2</v>
      </c>
      <c r="C169">
        <v>49.999991999999999</v>
      </c>
      <c r="D169">
        <v>343.52346999999997</v>
      </c>
      <c r="E169">
        <f t="shared" si="13"/>
        <v>0.4484419088586839</v>
      </c>
      <c r="F169">
        <f t="shared" si="11"/>
        <v>22.422091855398925</v>
      </c>
      <c r="G169">
        <v>4541.0640000000003</v>
      </c>
      <c r="H169">
        <v>16565.009999999998</v>
      </c>
      <c r="I169">
        <v>3.6478255000000002</v>
      </c>
      <c r="J169">
        <f t="shared" si="12"/>
        <v>766.03783726255938</v>
      </c>
    </row>
    <row r="170" spans="1:10" x14ac:dyDescent="0.25">
      <c r="A170">
        <v>350</v>
      </c>
      <c r="B170">
        <v>2</v>
      </c>
      <c r="C170">
        <v>31.547861000000001</v>
      </c>
      <c r="D170">
        <v>364.86986999999999</v>
      </c>
      <c r="E170">
        <f t="shared" si="13"/>
        <v>0.4484419088586839</v>
      </c>
      <c r="F170">
        <f t="shared" si="11"/>
        <v>14.147383007248429</v>
      </c>
      <c r="G170">
        <v>2677.3458999999998</v>
      </c>
      <c r="H170">
        <v>11195.169</v>
      </c>
      <c r="I170">
        <v>4.1814426999999998</v>
      </c>
      <c r="J170">
        <f t="shared" si="12"/>
        <v>813.6390974889465</v>
      </c>
    </row>
    <row r="171" spans="1:10" x14ac:dyDescent="0.25">
      <c r="A171">
        <v>350</v>
      </c>
      <c r="B171">
        <v>2</v>
      </c>
      <c r="C171">
        <v>19.905353999999999</v>
      </c>
      <c r="D171">
        <v>386.63565</v>
      </c>
      <c r="E171">
        <f t="shared" si="13"/>
        <v>0.4484419088586839</v>
      </c>
      <c r="F171">
        <f t="shared" si="11"/>
        <v>8.9263949442678392</v>
      </c>
      <c r="G171">
        <v>1631.3541</v>
      </c>
      <c r="H171">
        <v>7521.2318999999998</v>
      </c>
      <c r="I171">
        <v>4.6104225999999997</v>
      </c>
      <c r="J171">
        <f t="shared" si="12"/>
        <v>862.17555130833966</v>
      </c>
    </row>
    <row r="172" spans="1:10" x14ac:dyDescent="0.25">
      <c r="A172">
        <v>350</v>
      </c>
      <c r="B172">
        <v>2</v>
      </c>
      <c r="C172">
        <v>12.559429</v>
      </c>
      <c r="D172">
        <v>406.91570999999999</v>
      </c>
      <c r="E172">
        <f t="shared" si="13"/>
        <v>0.4484419088586839</v>
      </c>
      <c r="F172">
        <f t="shared" si="11"/>
        <v>5.6321743149351118</v>
      </c>
      <c r="G172">
        <v>988.24614999999994</v>
      </c>
      <c r="H172">
        <v>5014.1693999999998</v>
      </c>
      <c r="I172">
        <v>5.0738063000000002</v>
      </c>
      <c r="J172">
        <f t="shared" si="12"/>
        <v>907.39893386777567</v>
      </c>
    </row>
    <row r="173" spans="1:10" x14ac:dyDescent="0.25">
      <c r="A173">
        <v>350</v>
      </c>
      <c r="B173">
        <v>2</v>
      </c>
      <c r="C173">
        <v>7.9244637000000004</v>
      </c>
      <c r="D173">
        <v>425.17568999999997</v>
      </c>
      <c r="E173">
        <f t="shared" si="13"/>
        <v>0.4484419088586839</v>
      </c>
      <c r="F173">
        <f t="shared" si="11"/>
        <v>3.5536616283093494</v>
      </c>
      <c r="G173">
        <v>611.47540000000004</v>
      </c>
      <c r="H173">
        <v>3313.3380999999999</v>
      </c>
      <c r="I173">
        <v>5.4185958000000003</v>
      </c>
      <c r="J173">
        <f t="shared" si="12"/>
        <v>948.11765270133185</v>
      </c>
    </row>
    <row r="174" spans="1:10" x14ac:dyDescent="0.25">
      <c r="A174">
        <v>350</v>
      </c>
      <c r="B174">
        <v>2</v>
      </c>
      <c r="C174">
        <v>4.9999985999999996</v>
      </c>
      <c r="D174">
        <v>444.09453999999999</v>
      </c>
      <c r="E174">
        <f t="shared" si="13"/>
        <v>0.4484419088586839</v>
      </c>
      <c r="F174">
        <f t="shared" si="11"/>
        <v>2.242208916474747</v>
      </c>
      <c r="G174">
        <v>387.51760999999999</v>
      </c>
      <c r="H174">
        <v>2186.3957999999998</v>
      </c>
      <c r="I174">
        <v>5.6420554999999997</v>
      </c>
      <c r="J174">
        <f t="shared" si="12"/>
        <v>990.30561423273696</v>
      </c>
    </row>
    <row r="175" spans="1:10" x14ac:dyDescent="0.25">
      <c r="A175">
        <v>350</v>
      </c>
      <c r="B175">
        <v>2</v>
      </c>
      <c r="C175">
        <v>3.1547855999999999</v>
      </c>
      <c r="D175">
        <v>463.03847999999999</v>
      </c>
      <c r="E175">
        <f t="shared" si="13"/>
        <v>0.4484419088586839</v>
      </c>
      <c r="F175">
        <f t="shared" si="11"/>
        <v>1.4147380765038884</v>
      </c>
      <c r="G175">
        <v>250.47134</v>
      </c>
      <c r="H175">
        <v>1439.1536000000001</v>
      </c>
      <c r="I175">
        <v>5.7457814000000003</v>
      </c>
      <c r="J175">
        <f t="shared" si="12"/>
        <v>1032.5495250398549</v>
      </c>
    </row>
    <row r="176" spans="1:10" x14ac:dyDescent="0.25">
      <c r="A176">
        <v>350</v>
      </c>
      <c r="B176">
        <v>2</v>
      </c>
      <c r="C176">
        <v>1.9905351</v>
      </c>
      <c r="D176">
        <v>494.87383999999997</v>
      </c>
      <c r="E176">
        <f t="shared" si="13"/>
        <v>0.4484419088586839</v>
      </c>
      <c r="F176">
        <f t="shared" si="11"/>
        <v>0.89263935989421128</v>
      </c>
      <c r="G176">
        <v>170.20752999999999</v>
      </c>
      <c r="H176">
        <v>970.24738000000002</v>
      </c>
      <c r="I176">
        <v>5.7003784</v>
      </c>
      <c r="J176">
        <f t="shared" si="12"/>
        <v>1103.5405706382096</v>
      </c>
    </row>
    <row r="177" spans="1:10" x14ac:dyDescent="0.25">
      <c r="A177">
        <v>350</v>
      </c>
      <c r="B177">
        <v>2</v>
      </c>
      <c r="C177">
        <v>1.2559427000000001</v>
      </c>
      <c r="D177">
        <v>537.96514999999999</v>
      </c>
      <c r="E177">
        <f t="shared" si="13"/>
        <v>0.4484419088586839</v>
      </c>
      <c r="F177">
        <f t="shared" si="11"/>
        <v>0.56321734180512939</v>
      </c>
      <c r="G177">
        <v>139.11107999999999</v>
      </c>
      <c r="H177">
        <v>661.17749000000003</v>
      </c>
      <c r="I177">
        <v>4.7528739</v>
      </c>
      <c r="J177">
        <f t="shared" si="12"/>
        <v>1199.6317457687196</v>
      </c>
    </row>
    <row r="178" spans="1:10" x14ac:dyDescent="0.25">
      <c r="A178">
        <v>350</v>
      </c>
      <c r="B178">
        <v>2</v>
      </c>
      <c r="C178">
        <v>0.79244625999999996</v>
      </c>
      <c r="D178">
        <v>556.23235999999997</v>
      </c>
      <c r="E178">
        <f t="shared" si="13"/>
        <v>0.4484419088586839</v>
      </c>
      <c r="F178">
        <f t="shared" si="11"/>
        <v>0.35536611350232489</v>
      </c>
      <c r="G178">
        <v>129.13785999999999</v>
      </c>
      <c r="H178">
        <v>421.44296000000003</v>
      </c>
      <c r="I178">
        <v>3.2635119000000001</v>
      </c>
      <c r="J178">
        <f t="shared" si="12"/>
        <v>1240.3665870918494</v>
      </c>
    </row>
    <row r="179" spans="1:10" x14ac:dyDescent="0.25">
      <c r="A179">
        <v>350</v>
      </c>
      <c r="B179">
        <v>2</v>
      </c>
      <c r="C179">
        <v>0.49999976000000002</v>
      </c>
      <c r="D179">
        <v>674.48955999999998</v>
      </c>
      <c r="E179">
        <f t="shared" si="13"/>
        <v>0.4484419088586839</v>
      </c>
      <c r="F179">
        <f t="shared" si="11"/>
        <v>0.22422084680328383</v>
      </c>
      <c r="G179">
        <v>66.121521000000001</v>
      </c>
      <c r="H179">
        <v>330.69907000000001</v>
      </c>
      <c r="I179">
        <v>5.0013832999999996</v>
      </c>
      <c r="J179">
        <f t="shared" si="12"/>
        <v>1504.073429971394</v>
      </c>
    </row>
    <row r="180" spans="1:10" x14ac:dyDescent="0.25">
      <c r="A180">
        <v>330</v>
      </c>
      <c r="B180">
        <v>3</v>
      </c>
      <c r="C180">
        <v>500</v>
      </c>
      <c r="D180">
        <v>244.77435</v>
      </c>
      <c r="E180">
        <f t="shared" si="13"/>
        <v>0.66081290546079463</v>
      </c>
      <c r="F180">
        <f t="shared" si="11"/>
        <v>330.40645273039729</v>
      </c>
      <c r="G180">
        <v>80283.008000000002</v>
      </c>
      <c r="H180">
        <v>92375.641000000003</v>
      </c>
      <c r="I180">
        <v>1.1506251000000001</v>
      </c>
      <c r="J180">
        <f t="shared" si="12"/>
        <v>370.41399763419452</v>
      </c>
    </row>
    <row r="181" spans="1:10" x14ac:dyDescent="0.25">
      <c r="A181">
        <v>330</v>
      </c>
      <c r="B181">
        <v>3</v>
      </c>
      <c r="C181">
        <v>315.47867000000002</v>
      </c>
      <c r="D181">
        <v>332.08765</v>
      </c>
      <c r="E181">
        <f t="shared" si="13"/>
        <v>0.66081290546079463</v>
      </c>
      <c r="F181">
        <f t="shared" si="11"/>
        <v>208.47237653360725</v>
      </c>
      <c r="G181">
        <v>50597.523000000001</v>
      </c>
      <c r="H181">
        <v>91738.351999999999</v>
      </c>
      <c r="I181">
        <v>1.8130995999999999</v>
      </c>
      <c r="J181">
        <f t="shared" si="12"/>
        <v>502.54413504292921</v>
      </c>
    </row>
    <row r="182" spans="1:10" x14ac:dyDescent="0.25">
      <c r="A182">
        <v>330</v>
      </c>
      <c r="B182">
        <v>3</v>
      </c>
      <c r="C182">
        <v>199.05357000000001</v>
      </c>
      <c r="D182">
        <v>382.07144</v>
      </c>
      <c r="E182">
        <f t="shared" si="13"/>
        <v>0.66081290546079463</v>
      </c>
      <c r="F182">
        <f t="shared" si="11"/>
        <v>131.53716793404368</v>
      </c>
      <c r="G182">
        <v>28888.611000000001</v>
      </c>
      <c r="H182">
        <v>70352.391000000003</v>
      </c>
      <c r="I182">
        <v>2.4352984000000002</v>
      </c>
      <c r="J182">
        <f t="shared" si="12"/>
        <v>578.18398648491268</v>
      </c>
    </row>
    <row r="183" spans="1:10" x14ac:dyDescent="0.25">
      <c r="A183">
        <v>330</v>
      </c>
      <c r="B183">
        <v>3</v>
      </c>
      <c r="C183">
        <v>125.59430999999999</v>
      </c>
      <c r="D183">
        <v>419.83400999999998</v>
      </c>
      <c r="E183">
        <f t="shared" si="13"/>
        <v>0.66081290546079463</v>
      </c>
      <c r="F183">
        <f t="shared" si="11"/>
        <v>82.994340900443731</v>
      </c>
      <c r="G183">
        <v>16359.116</v>
      </c>
      <c r="H183">
        <v>50126.858999999997</v>
      </c>
      <c r="I183">
        <v>3.0641544000000001</v>
      </c>
      <c r="J183">
        <f t="shared" si="12"/>
        <v>635.32961679560947</v>
      </c>
    </row>
    <row r="184" spans="1:10" x14ac:dyDescent="0.25">
      <c r="A184">
        <v>330</v>
      </c>
      <c r="B184">
        <v>3</v>
      </c>
      <c r="C184">
        <v>79.244652000000002</v>
      </c>
      <c r="D184">
        <v>450.98703</v>
      </c>
      <c r="E184">
        <f t="shared" si="13"/>
        <v>0.66081290546079463</v>
      </c>
      <c r="F184">
        <f t="shared" si="11"/>
        <v>52.365888730349575</v>
      </c>
      <c r="G184">
        <v>9139.1288999999997</v>
      </c>
      <c r="H184">
        <v>34550.008000000002</v>
      </c>
      <c r="I184">
        <v>3.7804489000000001</v>
      </c>
      <c r="J184">
        <f t="shared" si="12"/>
        <v>682.47309680721207</v>
      </c>
    </row>
    <row r="185" spans="1:10" x14ac:dyDescent="0.25">
      <c r="A185">
        <v>330</v>
      </c>
      <c r="B185">
        <v>3</v>
      </c>
      <c r="C185">
        <v>49.999991999999999</v>
      </c>
      <c r="D185">
        <v>478.31792999999999</v>
      </c>
      <c r="E185">
        <f t="shared" si="13"/>
        <v>0.66081290546079463</v>
      </c>
      <c r="F185">
        <f t="shared" si="11"/>
        <v>33.04063998653649</v>
      </c>
      <c r="G185">
        <v>5029.0815000000002</v>
      </c>
      <c r="H185">
        <v>23381.151999999998</v>
      </c>
      <c r="I185">
        <v>4.6491889999999998</v>
      </c>
      <c r="J185">
        <f t="shared" si="12"/>
        <v>723.83260987686344</v>
      </c>
    </row>
    <row r="186" spans="1:10" x14ac:dyDescent="0.25">
      <c r="A186">
        <v>330</v>
      </c>
      <c r="B186">
        <v>3</v>
      </c>
      <c r="C186">
        <v>31.547861000000001</v>
      </c>
      <c r="D186">
        <v>502.06984999999997</v>
      </c>
      <c r="E186">
        <f t="shared" si="13"/>
        <v>0.66081290546079463</v>
      </c>
      <c r="F186">
        <f t="shared" si="11"/>
        <v>20.847233688483289</v>
      </c>
      <c r="G186">
        <v>2726.6006000000002</v>
      </c>
      <c r="H186">
        <v>15602.782999999999</v>
      </c>
      <c r="I186">
        <v>5.7224307000000003</v>
      </c>
      <c r="J186">
        <f t="shared" si="12"/>
        <v>759.77609676054863</v>
      </c>
    </row>
    <row r="187" spans="1:10" x14ac:dyDescent="0.25">
      <c r="A187">
        <v>330</v>
      </c>
      <c r="B187">
        <v>3</v>
      </c>
      <c r="C187">
        <v>19.905353999999999</v>
      </c>
      <c r="D187">
        <v>520.05597</v>
      </c>
      <c r="E187">
        <f t="shared" si="13"/>
        <v>0.66081290546079463</v>
      </c>
      <c r="F187">
        <f t="shared" si="11"/>
        <v>13.153714810965649</v>
      </c>
      <c r="G187">
        <v>1471.6365000000001</v>
      </c>
      <c r="H187">
        <v>10246.76</v>
      </c>
      <c r="I187">
        <v>6.9628338999999997</v>
      </c>
      <c r="J187">
        <f t="shared" si="12"/>
        <v>786.9942697885981</v>
      </c>
    </row>
    <row r="188" spans="1:10" x14ac:dyDescent="0.25">
      <c r="A188">
        <v>330</v>
      </c>
      <c r="B188">
        <v>3</v>
      </c>
      <c r="C188">
        <v>12.559429</v>
      </c>
      <c r="D188">
        <v>535.81273999999996</v>
      </c>
      <c r="E188">
        <f t="shared" si="13"/>
        <v>0.66081290546079463</v>
      </c>
      <c r="F188">
        <f t="shared" si="11"/>
        <v>8.299432768418562</v>
      </c>
      <c r="G188">
        <v>806.37354000000005</v>
      </c>
      <c r="H188">
        <v>6681.0150999999996</v>
      </c>
      <c r="I188">
        <v>8.2852612000000008</v>
      </c>
      <c r="J188">
        <f t="shared" si="12"/>
        <v>810.83879502378932</v>
      </c>
    </row>
    <row r="189" spans="1:10" x14ac:dyDescent="0.25">
      <c r="A189">
        <v>330</v>
      </c>
      <c r="B189">
        <v>3</v>
      </c>
      <c r="C189">
        <v>7.9244637000000004</v>
      </c>
      <c r="D189">
        <v>549.03894000000003</v>
      </c>
      <c r="E189">
        <f t="shared" si="13"/>
        <v>0.66081290546079463</v>
      </c>
      <c r="F189">
        <f t="shared" si="11"/>
        <v>5.2365878818155993</v>
      </c>
      <c r="G189">
        <v>443.03570999999999</v>
      </c>
      <c r="H189">
        <v>4328.2236000000003</v>
      </c>
      <c r="I189">
        <v>9.7694693000000008</v>
      </c>
      <c r="J189">
        <f t="shared" si="12"/>
        <v>830.85383996419841</v>
      </c>
    </row>
    <row r="190" spans="1:10" x14ac:dyDescent="0.25">
      <c r="A190">
        <v>330</v>
      </c>
      <c r="B190">
        <v>3</v>
      </c>
      <c r="C190">
        <v>4.9999985999999996</v>
      </c>
      <c r="D190">
        <v>560.47595000000001</v>
      </c>
      <c r="E190">
        <f t="shared" si="13"/>
        <v>0.66081290546079463</v>
      </c>
      <c r="F190">
        <f t="shared" si="11"/>
        <v>3.3040636021659053</v>
      </c>
      <c r="G190">
        <v>251.79395</v>
      </c>
      <c r="H190">
        <v>2791.0441999999998</v>
      </c>
      <c r="I190">
        <v>11.084636</v>
      </c>
      <c r="J190">
        <f t="shared" si="12"/>
        <v>848.16132579791531</v>
      </c>
    </row>
    <row r="191" spans="1:10" x14ac:dyDescent="0.25">
      <c r="A191">
        <v>330</v>
      </c>
      <c r="B191">
        <v>3</v>
      </c>
      <c r="C191">
        <v>3.1547855999999999</v>
      </c>
      <c r="D191">
        <v>572.3125</v>
      </c>
      <c r="E191">
        <f t="shared" si="13"/>
        <v>0.66081290546079463</v>
      </c>
      <c r="F191">
        <f t="shared" si="11"/>
        <v>2.0847230384418762</v>
      </c>
      <c r="G191">
        <v>150.48174</v>
      </c>
      <c r="H191">
        <v>1799.2415000000001</v>
      </c>
      <c r="I191">
        <v>11.956543999999999</v>
      </c>
      <c r="J191">
        <f t="shared" si="12"/>
        <v>866.07343057399589</v>
      </c>
    </row>
    <row r="192" spans="1:10" x14ac:dyDescent="0.25">
      <c r="A192">
        <v>330</v>
      </c>
      <c r="B192">
        <v>3</v>
      </c>
      <c r="C192">
        <v>1.9905351</v>
      </c>
      <c r="D192">
        <v>578.92431999999997</v>
      </c>
      <c r="E192">
        <f t="shared" si="13"/>
        <v>0.66081290546079463</v>
      </c>
      <c r="F192">
        <f t="shared" si="11"/>
        <v>1.3153712828526933</v>
      </c>
      <c r="G192">
        <v>92.892234999999999</v>
      </c>
      <c r="H192">
        <v>1148.6190999999999</v>
      </c>
      <c r="I192">
        <v>12.365069999999999</v>
      </c>
      <c r="J192">
        <f t="shared" si="12"/>
        <v>876.07901603602534</v>
      </c>
    </row>
    <row r="193" spans="1:10" x14ac:dyDescent="0.25">
      <c r="A193">
        <v>330</v>
      </c>
      <c r="B193">
        <v>3</v>
      </c>
      <c r="C193">
        <v>1.2559427000000001</v>
      </c>
      <c r="D193">
        <v>592.43109000000004</v>
      </c>
      <c r="E193">
        <f t="shared" si="13"/>
        <v>0.66081290546079463</v>
      </c>
      <c r="F193">
        <f t="shared" si="11"/>
        <v>0.82994314467927521</v>
      </c>
      <c r="G193">
        <v>65.035751000000005</v>
      </c>
      <c r="H193">
        <v>741.21178999999995</v>
      </c>
      <c r="I193">
        <v>11.396989</v>
      </c>
      <c r="J193">
        <f t="shared" si="12"/>
        <v>896.51864408866084</v>
      </c>
    </row>
    <row r="194" spans="1:10" x14ac:dyDescent="0.25">
      <c r="A194">
        <v>330</v>
      </c>
      <c r="B194">
        <v>3</v>
      </c>
      <c r="C194">
        <v>0.79244625999999996</v>
      </c>
      <c r="D194">
        <v>611.88953000000004</v>
      </c>
      <c r="E194">
        <f t="shared" si="13"/>
        <v>0.66081290546079463</v>
      </c>
      <c r="F194">
        <f t="shared" si="11"/>
        <v>0.52365871549214027</v>
      </c>
      <c r="G194">
        <v>47.193108000000002</v>
      </c>
      <c r="H194">
        <v>482.58749</v>
      </c>
      <c r="I194">
        <v>10.225804999999999</v>
      </c>
      <c r="J194">
        <f t="shared" si="12"/>
        <v>925.96486076996393</v>
      </c>
    </row>
    <row r="195" spans="1:10" x14ac:dyDescent="0.25">
      <c r="A195">
        <v>330</v>
      </c>
      <c r="B195">
        <v>3</v>
      </c>
      <c r="C195">
        <v>0.49999976000000002</v>
      </c>
      <c r="D195">
        <v>637.90875000000005</v>
      </c>
      <c r="E195">
        <f t="shared" si="13"/>
        <v>0.66081290546079463</v>
      </c>
      <c r="F195">
        <f t="shared" ref="F195:F227" si="14">C195*E195</f>
        <v>0.33040629413530004</v>
      </c>
      <c r="G195">
        <v>34.847270999999999</v>
      </c>
      <c r="H195">
        <v>317.04489000000001</v>
      </c>
      <c r="I195">
        <v>9.0981263999999999</v>
      </c>
      <c r="J195">
        <f t="shared" ref="J195:J227" si="15">D195/E195</f>
        <v>965.33942471231978</v>
      </c>
    </row>
    <row r="196" spans="1:10" x14ac:dyDescent="0.25">
      <c r="A196">
        <v>350</v>
      </c>
      <c r="B196">
        <v>3</v>
      </c>
      <c r="C196">
        <v>500</v>
      </c>
      <c r="D196">
        <v>165.84903</v>
      </c>
      <c r="E196">
        <f t="shared" si="13"/>
        <v>0.4484419088586839</v>
      </c>
      <c r="F196">
        <f t="shared" si="14"/>
        <v>224.22095442934196</v>
      </c>
      <c r="G196">
        <v>52760.828000000001</v>
      </c>
      <c r="H196">
        <v>63974.762000000002</v>
      </c>
      <c r="I196">
        <v>1.2125428</v>
      </c>
      <c r="J196">
        <f t="shared" si="15"/>
        <v>369.83392212850356</v>
      </c>
    </row>
    <row r="197" spans="1:10" x14ac:dyDescent="0.25">
      <c r="A197">
        <v>350</v>
      </c>
      <c r="B197">
        <v>3</v>
      </c>
      <c r="C197">
        <v>315.47867000000002</v>
      </c>
      <c r="D197">
        <v>223.66672</v>
      </c>
      <c r="E197">
        <f t="shared" si="13"/>
        <v>0.4484419088586839</v>
      </c>
      <c r="F197">
        <f t="shared" si="14"/>
        <v>141.47385697899884</v>
      </c>
      <c r="G197">
        <v>33297.031000000003</v>
      </c>
      <c r="H197">
        <v>62211.851999999999</v>
      </c>
      <c r="I197">
        <v>1.8683902999999999</v>
      </c>
      <c r="J197">
        <f t="shared" si="15"/>
        <v>498.76408868485885</v>
      </c>
    </row>
    <row r="198" spans="1:10" x14ac:dyDescent="0.25">
      <c r="A198">
        <v>350</v>
      </c>
      <c r="B198">
        <v>3</v>
      </c>
      <c r="C198">
        <v>199.05357000000001</v>
      </c>
      <c r="D198">
        <v>256.42437999999999</v>
      </c>
      <c r="E198">
        <f t="shared" si="13"/>
        <v>0.4484419088586839</v>
      </c>
      <c r="F198">
        <f t="shared" si="14"/>
        <v>89.263962895935663</v>
      </c>
      <c r="G198">
        <v>19355.978999999999</v>
      </c>
      <c r="H198">
        <v>47229.77</v>
      </c>
      <c r="I198">
        <v>2.4400609000000002</v>
      </c>
      <c r="J198">
        <f t="shared" si="15"/>
        <v>571.81181092690019</v>
      </c>
    </row>
    <row r="199" spans="1:10" x14ac:dyDescent="0.25">
      <c r="A199">
        <v>350</v>
      </c>
      <c r="B199">
        <v>3</v>
      </c>
      <c r="C199">
        <v>125.59430999999999</v>
      </c>
      <c r="D199">
        <v>282.68642999999997</v>
      </c>
      <c r="E199">
        <f t="shared" ref="E199:E227" si="16">10^($L$24*(1/(A199+273.15)-1/($M$24+273.15))/(2.303*$N$24))</f>
        <v>0.4484419088586839</v>
      </c>
      <c r="F199">
        <f t="shared" si="14"/>
        <v>56.321752118189288</v>
      </c>
      <c r="G199">
        <v>11388.25</v>
      </c>
      <c r="H199">
        <v>33627.788999999997</v>
      </c>
      <c r="I199">
        <v>2.9528496</v>
      </c>
      <c r="J199">
        <f t="shared" si="15"/>
        <v>630.37469160600256</v>
      </c>
    </row>
    <row r="200" spans="1:10" x14ac:dyDescent="0.25">
      <c r="A200">
        <v>350</v>
      </c>
      <c r="B200">
        <v>3</v>
      </c>
      <c r="C200">
        <v>79.244652000000002</v>
      </c>
      <c r="D200">
        <v>306.02188000000001</v>
      </c>
      <c r="E200">
        <f t="shared" si="16"/>
        <v>0.4484419088586839</v>
      </c>
      <c r="F200">
        <f t="shared" si="14"/>
        <v>35.536623009722121</v>
      </c>
      <c r="G200">
        <v>6707.2231000000002</v>
      </c>
      <c r="H200">
        <v>23304.607</v>
      </c>
      <c r="I200">
        <v>3.4745536000000001</v>
      </c>
      <c r="J200">
        <f t="shared" si="15"/>
        <v>682.4114204197532</v>
      </c>
    </row>
    <row r="201" spans="1:10" x14ac:dyDescent="0.25">
      <c r="A201">
        <v>350</v>
      </c>
      <c r="B201">
        <v>3</v>
      </c>
      <c r="C201">
        <v>49.999991999999999</v>
      </c>
      <c r="D201">
        <v>328.02859000000001</v>
      </c>
      <c r="E201">
        <f t="shared" si="16"/>
        <v>0.4484419088586839</v>
      </c>
      <c r="F201">
        <f t="shared" si="14"/>
        <v>22.422091855398925</v>
      </c>
      <c r="G201">
        <v>3950.7121999999999</v>
      </c>
      <c r="H201">
        <v>15918.501</v>
      </c>
      <c r="I201">
        <v>4.0292735000000004</v>
      </c>
      <c r="J201">
        <f t="shared" si="15"/>
        <v>731.48513446224456</v>
      </c>
    </row>
    <row r="202" spans="1:10" x14ac:dyDescent="0.25">
      <c r="A202">
        <v>350</v>
      </c>
      <c r="B202">
        <v>3</v>
      </c>
      <c r="C202">
        <v>31.547861000000001</v>
      </c>
      <c r="D202">
        <v>347.04656999999997</v>
      </c>
      <c r="E202">
        <f t="shared" si="16"/>
        <v>0.4484419088586839</v>
      </c>
      <c r="F202">
        <f t="shared" si="14"/>
        <v>14.147383007248429</v>
      </c>
      <c r="G202">
        <v>2315.8029999999999</v>
      </c>
      <c r="H202">
        <v>10700.859</v>
      </c>
      <c r="I202">
        <v>4.6207991000000002</v>
      </c>
      <c r="J202">
        <f t="shared" si="15"/>
        <v>773.89415026632503</v>
      </c>
    </row>
    <row r="203" spans="1:10" x14ac:dyDescent="0.25">
      <c r="A203">
        <v>350</v>
      </c>
      <c r="B203">
        <v>3</v>
      </c>
      <c r="C203">
        <v>19.905353999999999</v>
      </c>
      <c r="D203">
        <v>366.17122999999998</v>
      </c>
      <c r="E203">
        <f t="shared" si="16"/>
        <v>0.4484419088586839</v>
      </c>
      <c r="F203">
        <f t="shared" si="14"/>
        <v>8.9263949442678392</v>
      </c>
      <c r="G203">
        <v>1355.6632999999999</v>
      </c>
      <c r="H203">
        <v>7161.5859</v>
      </c>
      <c r="I203">
        <v>5.2827171999999996</v>
      </c>
      <c r="J203">
        <f t="shared" si="15"/>
        <v>816.5410564144895</v>
      </c>
    </row>
    <row r="204" spans="1:10" x14ac:dyDescent="0.25">
      <c r="A204">
        <v>350</v>
      </c>
      <c r="B204">
        <v>3</v>
      </c>
      <c r="C204">
        <v>12.559429</v>
      </c>
      <c r="D204">
        <v>383.59377999999998</v>
      </c>
      <c r="E204">
        <f t="shared" si="16"/>
        <v>0.4484419088586839</v>
      </c>
      <c r="F204">
        <f t="shared" si="14"/>
        <v>5.6321743149351118</v>
      </c>
      <c r="G204">
        <v>801.95654000000002</v>
      </c>
      <c r="H204">
        <v>4750.5033999999996</v>
      </c>
      <c r="I204">
        <v>5.9236417000000001</v>
      </c>
      <c r="J204">
        <f t="shared" si="15"/>
        <v>855.39235388653356</v>
      </c>
    </row>
    <row r="205" spans="1:10" x14ac:dyDescent="0.25">
      <c r="A205">
        <v>350</v>
      </c>
      <c r="B205">
        <v>3</v>
      </c>
      <c r="C205">
        <v>7.9244637000000004</v>
      </c>
      <c r="D205">
        <v>399.25473</v>
      </c>
      <c r="E205">
        <f t="shared" si="16"/>
        <v>0.4484419088586839</v>
      </c>
      <c r="F205">
        <f t="shared" si="14"/>
        <v>3.5536616283093494</v>
      </c>
      <c r="G205">
        <v>482.86068999999998</v>
      </c>
      <c r="H205">
        <v>3126.8162000000002</v>
      </c>
      <c r="I205">
        <v>6.4756074000000003</v>
      </c>
      <c r="J205">
        <f t="shared" si="15"/>
        <v>890.31538335953314</v>
      </c>
    </row>
    <row r="206" spans="1:10" x14ac:dyDescent="0.25">
      <c r="A206">
        <v>350</v>
      </c>
      <c r="B206">
        <v>3</v>
      </c>
      <c r="C206">
        <v>4.9999985999999996</v>
      </c>
      <c r="D206">
        <v>414.55865</v>
      </c>
      <c r="E206">
        <f t="shared" si="16"/>
        <v>0.4484419088586839</v>
      </c>
      <c r="F206">
        <f t="shared" si="14"/>
        <v>2.242208916474747</v>
      </c>
      <c r="G206">
        <v>298.04996</v>
      </c>
      <c r="H206">
        <v>2051.2521999999999</v>
      </c>
      <c r="I206">
        <v>6.8822431999999996</v>
      </c>
      <c r="J206">
        <f t="shared" si="15"/>
        <v>924.44225620009695</v>
      </c>
    </row>
    <row r="207" spans="1:10" x14ac:dyDescent="0.25">
      <c r="A207">
        <v>350</v>
      </c>
      <c r="B207">
        <v>3</v>
      </c>
      <c r="C207">
        <v>3.1547855999999999</v>
      </c>
      <c r="D207">
        <v>428.08685000000003</v>
      </c>
      <c r="E207">
        <f t="shared" si="16"/>
        <v>0.4484419088586839</v>
      </c>
      <c r="F207">
        <f t="shared" si="14"/>
        <v>1.4147380765038884</v>
      </c>
      <c r="G207">
        <v>195.00223</v>
      </c>
      <c r="H207">
        <v>1336.37</v>
      </c>
      <c r="I207">
        <v>6.8531008</v>
      </c>
      <c r="J207">
        <f t="shared" si="15"/>
        <v>954.60937424316808</v>
      </c>
    </row>
    <row r="208" spans="1:10" x14ac:dyDescent="0.25">
      <c r="A208">
        <v>350</v>
      </c>
      <c r="B208">
        <v>3</v>
      </c>
      <c r="C208">
        <v>1.9905351</v>
      </c>
      <c r="D208">
        <v>444.21767999999997</v>
      </c>
      <c r="E208">
        <f t="shared" si="16"/>
        <v>0.4484419088586839</v>
      </c>
      <c r="F208">
        <f t="shared" si="14"/>
        <v>0.89263935989421128</v>
      </c>
      <c r="G208">
        <v>139.00327999999999</v>
      </c>
      <c r="H208">
        <v>873.23668999999995</v>
      </c>
      <c r="I208">
        <v>6.2821297999999999</v>
      </c>
      <c r="J208">
        <f t="shared" si="15"/>
        <v>990.5802094424339</v>
      </c>
    </row>
    <row r="209" spans="1:10" x14ac:dyDescent="0.25">
      <c r="A209">
        <v>350</v>
      </c>
      <c r="B209">
        <v>3</v>
      </c>
      <c r="C209">
        <v>1.2559427000000001</v>
      </c>
      <c r="D209">
        <v>465.32900999999998</v>
      </c>
      <c r="E209">
        <f t="shared" si="16"/>
        <v>0.4484419088586839</v>
      </c>
      <c r="F209">
        <f t="shared" si="14"/>
        <v>0.56321734180512939</v>
      </c>
      <c r="G209">
        <v>100.02539</v>
      </c>
      <c r="H209">
        <v>575.80322000000001</v>
      </c>
      <c r="I209">
        <v>5.7565702999999999</v>
      </c>
      <c r="J209">
        <f t="shared" si="15"/>
        <v>1037.6572769130676</v>
      </c>
    </row>
    <row r="210" spans="1:10" x14ac:dyDescent="0.25">
      <c r="A210">
        <v>350</v>
      </c>
      <c r="B210">
        <v>3</v>
      </c>
      <c r="C210">
        <v>0.79244625999999996</v>
      </c>
      <c r="D210">
        <v>489.72329999999999</v>
      </c>
      <c r="E210">
        <f t="shared" si="16"/>
        <v>0.4484419088586839</v>
      </c>
      <c r="F210">
        <f t="shared" si="14"/>
        <v>0.35536611350232489</v>
      </c>
      <c r="G210">
        <v>77.431976000000006</v>
      </c>
      <c r="H210">
        <v>380.27609000000001</v>
      </c>
      <c r="I210">
        <v>4.9110990000000001</v>
      </c>
      <c r="J210">
        <f t="shared" si="15"/>
        <v>1092.0551588195228</v>
      </c>
    </row>
    <row r="211" spans="1:10" x14ac:dyDescent="0.25">
      <c r="A211">
        <v>350</v>
      </c>
      <c r="B211">
        <v>3</v>
      </c>
      <c r="C211">
        <v>0.49999976000000002</v>
      </c>
      <c r="D211">
        <v>524.10686999999996</v>
      </c>
      <c r="E211">
        <f t="shared" si="16"/>
        <v>0.4484419088586839</v>
      </c>
      <c r="F211">
        <f t="shared" si="14"/>
        <v>0.22422084680328383</v>
      </c>
      <c r="G211">
        <v>57.405242999999999</v>
      </c>
      <c r="H211">
        <v>255.68844999999999</v>
      </c>
      <c r="I211">
        <v>4.4540958000000002</v>
      </c>
      <c r="J211">
        <f t="shared" si="15"/>
        <v>1168.7285680633388</v>
      </c>
    </row>
    <row r="212" spans="1:10" x14ac:dyDescent="0.25">
      <c r="A212">
        <v>370</v>
      </c>
      <c r="B212">
        <v>3</v>
      </c>
      <c r="C212">
        <v>500</v>
      </c>
      <c r="D212">
        <v>137.73438999999999</v>
      </c>
      <c r="E212">
        <f t="shared" si="16"/>
        <v>0.3117493802085029</v>
      </c>
      <c r="F212">
        <f t="shared" si="14"/>
        <v>155.87469010425144</v>
      </c>
      <c r="G212">
        <v>41633.027000000002</v>
      </c>
      <c r="H212">
        <v>54857.832000000002</v>
      </c>
      <c r="I212">
        <v>1.3176517000000001</v>
      </c>
      <c r="J212">
        <f t="shared" si="15"/>
        <v>441.81127130992547</v>
      </c>
    </row>
    <row r="213" spans="1:10" x14ac:dyDescent="0.25">
      <c r="A213">
        <v>370</v>
      </c>
      <c r="B213">
        <v>3</v>
      </c>
      <c r="C213">
        <v>315.47867000000002</v>
      </c>
      <c r="D213">
        <v>183.30493000000001</v>
      </c>
      <c r="E213">
        <f t="shared" si="16"/>
        <v>0.3117493802085029</v>
      </c>
      <c r="F213">
        <f t="shared" si="14"/>
        <v>98.350279841502825</v>
      </c>
      <c r="G213">
        <v>25669.756000000001</v>
      </c>
      <c r="H213">
        <v>51819.237999999998</v>
      </c>
      <c r="I213">
        <v>2.0186883999999998</v>
      </c>
      <c r="J213">
        <f t="shared" si="15"/>
        <v>587.98811364886365</v>
      </c>
    </row>
    <row r="214" spans="1:10" x14ac:dyDescent="0.25">
      <c r="A214">
        <v>370</v>
      </c>
      <c r="B214">
        <v>3</v>
      </c>
      <c r="C214">
        <v>199.05357000000001</v>
      </c>
      <c r="D214">
        <v>208.26714000000001</v>
      </c>
      <c r="E214">
        <f t="shared" si="16"/>
        <v>0.3117493802085029</v>
      </c>
      <c r="F214">
        <f t="shared" si="14"/>
        <v>62.054827075789852</v>
      </c>
      <c r="G214">
        <v>14762.384</v>
      </c>
      <c r="H214">
        <v>38738.847999999998</v>
      </c>
      <c r="I214">
        <v>2.6241593000000001</v>
      </c>
      <c r="J214">
        <f t="shared" si="15"/>
        <v>668.05951582231751</v>
      </c>
    </row>
    <row r="215" spans="1:10" x14ac:dyDescent="0.25">
      <c r="A215">
        <v>370</v>
      </c>
      <c r="B215">
        <v>3</v>
      </c>
      <c r="C215">
        <v>125.59430999999999</v>
      </c>
      <c r="D215">
        <v>228.10491999999999</v>
      </c>
      <c r="E215">
        <f t="shared" si="16"/>
        <v>0.3117493802085029</v>
      </c>
      <c r="F215">
        <f t="shared" si="14"/>
        <v>39.153948300214573</v>
      </c>
      <c r="G215">
        <v>8708.8467000000001</v>
      </c>
      <c r="H215">
        <v>27292.91</v>
      </c>
      <c r="I215">
        <v>3.1339293000000001</v>
      </c>
      <c r="J215">
        <f t="shared" si="15"/>
        <v>731.69325901286425</v>
      </c>
    </row>
    <row r="216" spans="1:10" x14ac:dyDescent="0.25">
      <c r="A216">
        <v>370</v>
      </c>
      <c r="B216">
        <v>3</v>
      </c>
      <c r="C216">
        <v>79.244652000000002</v>
      </c>
      <c r="D216">
        <v>245.82997</v>
      </c>
      <c r="E216">
        <f t="shared" si="16"/>
        <v>0.3117493802085029</v>
      </c>
      <c r="F216">
        <f t="shared" si="14"/>
        <v>24.7044711458385</v>
      </c>
      <c r="G216">
        <v>5199.9829</v>
      </c>
      <c r="H216">
        <v>18773.870999999999</v>
      </c>
      <c r="I216">
        <v>3.6103716000000001</v>
      </c>
      <c r="J216">
        <f t="shared" si="15"/>
        <v>788.54998792807555</v>
      </c>
    </row>
    <row r="217" spans="1:10" x14ac:dyDescent="0.25">
      <c r="A217">
        <v>370</v>
      </c>
      <c r="B217">
        <v>3</v>
      </c>
      <c r="C217">
        <v>49.999991999999999</v>
      </c>
      <c r="D217">
        <v>262.76378999999997</v>
      </c>
      <c r="E217">
        <f t="shared" si="16"/>
        <v>0.3117493802085029</v>
      </c>
      <c r="F217">
        <f t="shared" si="14"/>
        <v>15.587466516430103</v>
      </c>
      <c r="G217">
        <v>3127.4739</v>
      </c>
      <c r="H217">
        <v>12760.52</v>
      </c>
      <c r="I217">
        <v>4.0801363000000004</v>
      </c>
      <c r="J217">
        <f t="shared" si="15"/>
        <v>842.8686845319769</v>
      </c>
    </row>
    <row r="218" spans="1:10" x14ac:dyDescent="0.25">
      <c r="A218">
        <v>370</v>
      </c>
      <c r="B218">
        <v>3</v>
      </c>
      <c r="C218">
        <v>31.547861000000001</v>
      </c>
      <c r="D218">
        <v>278.08359000000002</v>
      </c>
      <c r="E218">
        <f t="shared" si="16"/>
        <v>0.3117493802085029</v>
      </c>
      <c r="F218">
        <f t="shared" si="14"/>
        <v>9.8350261136540009</v>
      </c>
      <c r="G218">
        <v>1872.9956</v>
      </c>
      <c r="H218">
        <v>8570.6708999999992</v>
      </c>
      <c r="I218">
        <v>4.5759163000000003</v>
      </c>
      <c r="J218">
        <f t="shared" si="15"/>
        <v>892.01008134807944</v>
      </c>
    </row>
    <row r="219" spans="1:10" x14ac:dyDescent="0.25">
      <c r="A219">
        <v>370</v>
      </c>
      <c r="B219">
        <v>3</v>
      </c>
      <c r="C219">
        <v>19.905353999999999</v>
      </c>
      <c r="D219">
        <v>293.27596999999997</v>
      </c>
      <c r="E219">
        <f t="shared" si="16"/>
        <v>0.3117493802085029</v>
      </c>
      <c r="F219">
        <f t="shared" si="14"/>
        <v>6.2054817723308435</v>
      </c>
      <c r="G219">
        <v>1153.6769999999999</v>
      </c>
      <c r="H219">
        <v>5722.6298999999999</v>
      </c>
      <c r="I219">
        <v>4.9603394999999999</v>
      </c>
      <c r="J219">
        <f t="shared" si="15"/>
        <v>940.74275241173655</v>
      </c>
    </row>
    <row r="220" spans="1:10" x14ac:dyDescent="0.25">
      <c r="A220">
        <v>370</v>
      </c>
      <c r="B220">
        <v>3</v>
      </c>
      <c r="C220">
        <v>12.559429</v>
      </c>
      <c r="D220">
        <v>308.58931999999999</v>
      </c>
      <c r="E220">
        <f t="shared" si="16"/>
        <v>0.3117493802085029</v>
      </c>
      <c r="F220">
        <f t="shared" si="14"/>
        <v>3.9153942065226972</v>
      </c>
      <c r="G220">
        <v>723.33825999999999</v>
      </c>
      <c r="H220">
        <v>3807.6077</v>
      </c>
      <c r="I220">
        <v>5.2639374999999999</v>
      </c>
      <c r="J220">
        <f t="shared" si="15"/>
        <v>989.86345953153329</v>
      </c>
    </row>
    <row r="221" spans="1:10" x14ac:dyDescent="0.25">
      <c r="A221">
        <v>370</v>
      </c>
      <c r="B221">
        <v>3</v>
      </c>
      <c r="C221">
        <v>7.9244637000000004</v>
      </c>
      <c r="D221">
        <v>323.58834999999999</v>
      </c>
      <c r="E221">
        <f t="shared" si="16"/>
        <v>0.3117493802085029</v>
      </c>
      <c r="F221">
        <f t="shared" si="14"/>
        <v>2.4704466469597799</v>
      </c>
      <c r="G221">
        <v>467.36804000000001</v>
      </c>
      <c r="H221">
        <v>2521.3126999999999</v>
      </c>
      <c r="I221">
        <v>5.3947048000000004</v>
      </c>
      <c r="J221">
        <f t="shared" si="15"/>
        <v>1037.9759208617479</v>
      </c>
    </row>
    <row r="222" spans="1:10" x14ac:dyDescent="0.25">
      <c r="A222">
        <v>370</v>
      </c>
      <c r="B222">
        <v>3</v>
      </c>
      <c r="C222">
        <v>4.9999985999999996</v>
      </c>
      <c r="D222">
        <v>338.27886999999998</v>
      </c>
      <c r="E222">
        <f t="shared" si="16"/>
        <v>0.3117493802085029</v>
      </c>
      <c r="F222">
        <f t="shared" si="14"/>
        <v>1.5587464645933822</v>
      </c>
      <c r="G222">
        <v>320.16372999999999</v>
      </c>
      <c r="H222">
        <v>1660.8155999999999</v>
      </c>
      <c r="I222">
        <v>5.1873946000000002</v>
      </c>
      <c r="J222">
        <f t="shared" si="15"/>
        <v>1085.09877316758</v>
      </c>
    </row>
    <row r="223" spans="1:10" x14ac:dyDescent="0.25">
      <c r="A223">
        <v>370</v>
      </c>
      <c r="B223">
        <v>3</v>
      </c>
      <c r="C223">
        <v>3.1547855999999999</v>
      </c>
      <c r="D223">
        <v>354.35521999999997</v>
      </c>
      <c r="E223">
        <f t="shared" si="16"/>
        <v>0.3117493802085029</v>
      </c>
      <c r="F223">
        <f t="shared" si="14"/>
        <v>0.98350245549070991</v>
      </c>
      <c r="G223">
        <v>221.73238000000001</v>
      </c>
      <c r="H223">
        <v>1095.7045000000001</v>
      </c>
      <c r="I223">
        <v>4.9415627000000004</v>
      </c>
      <c r="J223">
        <f t="shared" si="15"/>
        <v>1136.6669590906697</v>
      </c>
    </row>
    <row r="224" spans="1:10" x14ac:dyDescent="0.25">
      <c r="A224">
        <v>370</v>
      </c>
      <c r="B224">
        <v>3</v>
      </c>
      <c r="C224">
        <v>1.9905351</v>
      </c>
      <c r="D224">
        <v>375.05927000000003</v>
      </c>
      <c r="E224">
        <f t="shared" si="16"/>
        <v>0.3117493802085029</v>
      </c>
      <c r="F224">
        <f t="shared" si="14"/>
        <v>0.6205480837082703</v>
      </c>
      <c r="G224">
        <v>173.65976000000001</v>
      </c>
      <c r="H224">
        <v>726.09020999999996</v>
      </c>
      <c r="I224">
        <v>4.181108</v>
      </c>
      <c r="J224">
        <f t="shared" si="15"/>
        <v>1203.0794407647402</v>
      </c>
    </row>
    <row r="225" spans="1:10" x14ac:dyDescent="0.25">
      <c r="A225">
        <v>370</v>
      </c>
      <c r="B225">
        <v>3</v>
      </c>
      <c r="C225">
        <v>1.2559427000000001</v>
      </c>
      <c r="D225">
        <v>404.69009</v>
      </c>
      <c r="E225">
        <f t="shared" si="16"/>
        <v>0.3117493802085029</v>
      </c>
      <c r="F225">
        <f t="shared" si="14"/>
        <v>0.39153935830239373</v>
      </c>
      <c r="G225">
        <v>125.745</v>
      </c>
      <c r="H225">
        <v>492.46737999999999</v>
      </c>
      <c r="I225">
        <v>3.9163972999999999</v>
      </c>
      <c r="J225">
        <f t="shared" si="15"/>
        <v>1298.1263658947353</v>
      </c>
    </row>
    <row r="226" spans="1:10" x14ac:dyDescent="0.25">
      <c r="A226">
        <v>370</v>
      </c>
      <c r="B226">
        <v>3</v>
      </c>
      <c r="C226">
        <v>0.79244625999999996</v>
      </c>
      <c r="D226">
        <v>442.23989999999998</v>
      </c>
      <c r="E226">
        <f t="shared" si="16"/>
        <v>0.3117493802085029</v>
      </c>
      <c r="F226">
        <f t="shared" si="14"/>
        <v>0.24704463040354613</v>
      </c>
      <c r="G226">
        <v>108.88706999999999</v>
      </c>
      <c r="H226">
        <v>333.10622999999998</v>
      </c>
      <c r="I226">
        <v>3.0591900000000001</v>
      </c>
      <c r="J226">
        <f t="shared" si="15"/>
        <v>1418.5750736832995</v>
      </c>
    </row>
    <row r="227" spans="1:10" x14ac:dyDescent="0.25">
      <c r="A227">
        <v>370</v>
      </c>
      <c r="B227">
        <v>3</v>
      </c>
      <c r="C227">
        <v>0.49999976000000002</v>
      </c>
      <c r="D227">
        <v>497.44348000000002</v>
      </c>
      <c r="E227">
        <f t="shared" si="16"/>
        <v>0.3117493802085029</v>
      </c>
      <c r="F227">
        <f t="shared" si="14"/>
        <v>0.15587461528440019</v>
      </c>
      <c r="G227">
        <v>89.813057000000001</v>
      </c>
      <c r="H227">
        <v>231.93977000000001</v>
      </c>
      <c r="I227">
        <v>2.5824726</v>
      </c>
      <c r="J227">
        <f t="shared" si="15"/>
        <v>1595.6518651851111</v>
      </c>
    </row>
  </sheetData>
  <mergeCells count="4">
    <mergeCell ref="P3:R3"/>
    <mergeCell ref="L3:N3"/>
    <mergeCell ref="L21:N21"/>
    <mergeCell ref="T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and Relaxation Time</vt:lpstr>
      <vt:lpstr>Estimation of Adhesion Ratios</vt:lpstr>
      <vt:lpstr>M30-ABSi</vt:lpstr>
      <vt:lpstr>ULTEM9085</vt:lpstr>
      <vt:lpstr>PC-10</vt:lpstr>
      <vt:lpstr>PEKK (Kepstan 6003)</vt:lpstr>
    </vt:vector>
  </TitlesOfParts>
  <Company>Stratasys,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Nixon</dc:creator>
  <cp:lastModifiedBy>Jason Nixon</cp:lastModifiedBy>
  <cp:lastPrinted>2017-09-20T17:19:20Z</cp:lastPrinted>
  <dcterms:created xsi:type="dcterms:W3CDTF">2017-09-12T13:45:17Z</dcterms:created>
  <dcterms:modified xsi:type="dcterms:W3CDTF">2017-11-15T20:48:26Z</dcterms:modified>
</cp:coreProperties>
</file>