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dan/Documents/phys361/doppler/"/>
    </mc:Choice>
  </mc:AlternateContent>
  <xr:revisionPtr revIDLastSave="0" documentId="8_{5EBF58A0-F6B3-A348-963E-4D76FEF17B7F}" xr6:coauthVersionLast="47" xr6:coauthVersionMax="47" xr10:uidLastSave="{00000000-0000-0000-0000-000000000000}"/>
  <bookViews>
    <workbookView xWindow="0" yWindow="760" windowWidth="30240" windowHeight="17180" xr2:uid="{C36596BF-37F0-A248-9D38-159C7D172EC7}"/>
  </bookViews>
  <sheets>
    <sheet name="Testing" sheetId="1" r:id="rId1"/>
    <sheet name="Frequency Recording Offset" sheetId="4" r:id="rId2"/>
  </sheets>
  <externalReferences>
    <externalReference r:id="rId3"/>
  </externalReferences>
  <definedNames>
    <definedName name="_xlchart.v1.0" hidden="1">Testing!$J$9:$J$15</definedName>
    <definedName name="_xlchart.v1.1" hidden="1">Testing!$K$2</definedName>
    <definedName name="_xlchart.v1.2" hidden="1">Testing!$K$9:$K$15</definedName>
    <definedName name="mps">[1]Data!$W$8:$W$8</definedName>
    <definedName name="sound">[1]Data!$A$2:$A$2</definedName>
    <definedName name="Toffset1">Testing!$L$1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19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H20" i="4"/>
  <c r="K20" i="4"/>
  <c r="N20" i="4"/>
  <c r="Q20" i="4"/>
  <c r="G5" i="4" s="1"/>
  <c r="T20" i="4"/>
  <c r="G6" i="4" s="1"/>
  <c r="W20" i="4"/>
  <c r="G7" i="4" s="1"/>
  <c r="C21" i="4"/>
  <c r="H21" i="4"/>
  <c r="K21" i="4"/>
  <c r="N21" i="4"/>
  <c r="Q21" i="4"/>
  <c r="T21" i="4"/>
  <c r="W21" i="4"/>
  <c r="C22" i="4"/>
  <c r="H22" i="4"/>
  <c r="K22" i="4"/>
  <c r="N22" i="4"/>
  <c r="Q22" i="4"/>
  <c r="T22" i="4"/>
  <c r="W22" i="4"/>
  <c r="C23" i="4"/>
  <c r="H23" i="4"/>
  <c r="K23" i="4"/>
  <c r="G3" i="4" s="1"/>
  <c r="N23" i="4"/>
  <c r="Q23" i="4"/>
  <c r="T23" i="4"/>
  <c r="W23" i="4"/>
  <c r="C24" i="4"/>
  <c r="H24" i="4"/>
  <c r="K24" i="4"/>
  <c r="N24" i="4"/>
  <c r="Q24" i="4"/>
  <c r="T24" i="4"/>
  <c r="W24" i="4"/>
  <c r="C25" i="4"/>
  <c r="H25" i="4"/>
  <c r="K25" i="4"/>
  <c r="N25" i="4"/>
  <c r="G4" i="4" s="1"/>
  <c r="Q25" i="4"/>
  <c r="T25" i="4"/>
  <c r="W25" i="4"/>
  <c r="C26" i="4"/>
  <c r="H26" i="4"/>
  <c r="K26" i="4"/>
  <c r="N26" i="4"/>
  <c r="Q26" i="4"/>
  <c r="T26" i="4"/>
  <c r="W26" i="4"/>
  <c r="C27" i="4"/>
  <c r="H27" i="4"/>
  <c r="K27" i="4"/>
  <c r="N27" i="4"/>
  <c r="Q27" i="4"/>
  <c r="T27" i="4"/>
  <c r="W27" i="4"/>
  <c r="C28" i="4"/>
  <c r="H28" i="4"/>
  <c r="K28" i="4"/>
  <c r="N28" i="4"/>
  <c r="Q28" i="4"/>
  <c r="T28" i="4"/>
  <c r="W28" i="4"/>
  <c r="C29" i="4"/>
  <c r="H29" i="4"/>
  <c r="K29" i="4"/>
  <c r="N29" i="4"/>
  <c r="Q29" i="4"/>
  <c r="T29" i="4"/>
  <c r="C30" i="4"/>
  <c r="H30" i="4"/>
  <c r="Q30" i="4"/>
  <c r="T30" i="4"/>
  <c r="C31" i="4"/>
  <c r="H31" i="4"/>
  <c r="T31" i="4"/>
  <c r="C32" i="4"/>
  <c r="T32" i="4"/>
  <c r="C33" i="4"/>
  <c r="T33" i="4"/>
  <c r="C34" i="4"/>
  <c r="T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L1" i="1"/>
  <c r="J3" i="1" s="1"/>
  <c r="I28" i="1"/>
  <c r="I27" i="1"/>
  <c r="I26" i="1"/>
  <c r="I32" i="1"/>
  <c r="I31" i="1"/>
  <c r="I30" i="1"/>
  <c r="I29" i="1"/>
  <c r="J18" i="1" l="1"/>
  <c r="J17" i="1"/>
  <c r="J16" i="1"/>
  <c r="J15" i="1"/>
  <c r="J4" i="1"/>
  <c r="J12" i="1"/>
  <c r="J11" i="1"/>
  <c r="J10" i="1"/>
  <c r="J9" i="1"/>
  <c r="J7" i="1"/>
  <c r="J8" i="1"/>
  <c r="J6" i="1"/>
  <c r="J5" i="1"/>
  <c r="J14" i="1"/>
  <c r="J13" i="1"/>
</calcChain>
</file>

<file path=xl/sharedStrings.xml><?xml version="1.0" encoding="utf-8"?>
<sst xmlns="http://schemas.openxmlformats.org/spreadsheetml/2006/main" count="20" uniqueCount="14">
  <si>
    <t>Stationary f</t>
  </si>
  <si>
    <t>Lowest f</t>
  </si>
  <si>
    <t>Throwing into couch (vs away)</t>
  </si>
  <si>
    <t>"Throwing" at device (vs toward)</t>
  </si>
  <si>
    <t>Highest f</t>
  </si>
  <si>
    <t xml:space="preserve">Swinging device </t>
  </si>
  <si>
    <t>t</t>
  </si>
  <si>
    <t>f</t>
  </si>
  <si>
    <t>t_offset</t>
  </si>
  <si>
    <t>t_actual</t>
  </si>
  <si>
    <t>Var(df)</t>
  </si>
  <si>
    <t>f out (Hz)</t>
  </si>
  <si>
    <t>df</t>
  </si>
  <si>
    <t>f in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</si>
</sst>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1"/>
    <xf numFmtId="0" fontId="1" fillId="2" borderId="0" xfId="1" applyFill="1"/>
    <xf numFmtId="0" fontId="1" fillId="2" borderId="2" xfId="1" applyFill="1" applyBorder="1"/>
    <xf numFmtId="0" fontId="2" fillId="0" borderId="1" xfId="1" applyFont="1" applyBorder="1"/>
  </cellXfs>
  <cellStyles count="2">
    <cellStyle name="Normal" xfId="0" builtinId="0"/>
    <cellStyle name="Normal 2" xfId="1" xr:uid="{02AF43DB-70FE-7541-9764-D28CDCC2F19B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  <a:r>
              <a:rPr lang="en-US" baseline="0"/>
              <a:t> Frequency while Swinging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Testing!$K$2</c:f>
              <c:strCache>
                <c:ptCount val="1"/>
                <c:pt idx="0">
                  <c:v>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Testing!$J$3:$J$18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</c:numCache>
            </c:numRef>
          </c:xVal>
          <c:yVal>
            <c:numRef>
              <c:f>Testing!$K$3:$K$18</c:f>
              <c:numCache>
                <c:formatCode>General</c:formatCode>
                <c:ptCount val="16"/>
                <c:pt idx="0">
                  <c:v>487</c:v>
                </c:pt>
                <c:pt idx="1">
                  <c:v>487</c:v>
                </c:pt>
                <c:pt idx="2">
                  <c:v>487</c:v>
                </c:pt>
                <c:pt idx="3">
                  <c:v>487</c:v>
                </c:pt>
                <c:pt idx="4">
                  <c:v>487</c:v>
                </c:pt>
                <c:pt idx="5">
                  <c:v>487</c:v>
                </c:pt>
                <c:pt idx="6">
                  <c:v>485</c:v>
                </c:pt>
                <c:pt idx="7">
                  <c:v>489</c:v>
                </c:pt>
                <c:pt idx="8">
                  <c:v>496</c:v>
                </c:pt>
                <c:pt idx="9">
                  <c:v>491</c:v>
                </c:pt>
                <c:pt idx="10">
                  <c:v>499</c:v>
                </c:pt>
                <c:pt idx="11">
                  <c:v>504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D-1446-9A10-53C391109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95552"/>
        <c:axId val="1952692239"/>
      </c:scatterChart>
      <c:valAx>
        <c:axId val="5433955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92239"/>
        <c:crosses val="autoZero"/>
        <c:crossBetween val="midCat"/>
      </c:valAx>
      <c:valAx>
        <c:axId val="19526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'Frequency Recording Offset'!$C$1</c:f>
              <c:strCache>
                <c:ptCount val="1"/>
                <c:pt idx="0">
                  <c:v>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02362204724408"/>
                  <c:y val="-0.43115339749198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 Recording Offset'!$A$2:$A$68</c:f>
              <c:numCache>
                <c:formatCode>General</c:formatCode>
                <c:ptCount val="6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</c:numCache>
            </c:numRef>
          </c:xVal>
          <c:yVal>
            <c:numRef>
              <c:f>'Frequency Recording Offset'!$C$2:$C$68</c:f>
              <c:numCache>
                <c:formatCode>General</c:formatCode>
                <c:ptCount val="67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21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16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16</c:v>
                </c:pt>
                <c:pt idx="21">
                  <c:v>20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13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14</c:v>
                </c:pt>
                <c:pt idx="51">
                  <c:v>11</c:v>
                </c:pt>
                <c:pt idx="52">
                  <c:v>11</c:v>
                </c:pt>
                <c:pt idx="53">
                  <c:v>13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8</c:v>
                </c:pt>
                <c:pt idx="6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4-824A-9BBC-0BC54F86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37064"/>
        <c:axId val="708935687"/>
      </c:scatterChart>
      <c:valAx>
        <c:axId val="134423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Source-Reported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5687"/>
        <c:crosses val="autoZero"/>
        <c:crossBetween val="midCat"/>
      </c:valAx>
      <c:valAx>
        <c:axId val="70893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Frequency Played - Frequency Detected,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△f</a:t>
                </a:r>
                <a:r>
                  <a:rPr lang="en-US" sz="100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3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in Frequency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Recording Offset'!$G$1</c:f>
              <c:strCache>
                <c:ptCount val="1"/>
                <c:pt idx="0">
                  <c:v>Var(df)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Recording Offset'!$F$2:$F$7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'Frequency Recording Offset'!$G$2:$G$7</c:f>
              <c:numCache>
                <c:formatCode>General</c:formatCode>
                <c:ptCount val="6"/>
                <c:pt idx="0">
                  <c:v>2.0227272727272729</c:v>
                </c:pt>
                <c:pt idx="1">
                  <c:v>3.7333333333333334</c:v>
                </c:pt>
                <c:pt idx="2">
                  <c:v>0.6777777777777777</c:v>
                </c:pt>
                <c:pt idx="3">
                  <c:v>0.41818181818181815</c:v>
                </c:pt>
                <c:pt idx="4">
                  <c:v>0.83809523809523812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9A41-A2E6-F91A98F1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92168"/>
        <c:axId val="1185698312"/>
      </c:scatterChart>
      <c:valAx>
        <c:axId val="118569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Source-Reported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98312"/>
        <c:crosses val="autoZero"/>
        <c:crossBetween val="midCat"/>
      </c:valAx>
      <c:valAx>
        <c:axId val="1185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Var(△f)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9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210582</xdr:colOff>
      <xdr:row>10</xdr:row>
      <xdr:rowOff>17803</xdr:rowOff>
    </xdr:from>
    <xdr:to>
      <xdr:col>16</xdr:col>
      <xdr:colOff>657796</xdr:colOff>
      <xdr:row>23</xdr:row>
      <xdr:rowOff>79892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512F7-1328-B2F7-1473-D289E3B01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1</xdr:row>
      <xdr:rowOff>133350</xdr:rowOff>
    </xdr:from>
    <xdr:to>
      <xdr:col>22</xdr:col>
      <xdr:colOff>257175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60CD-C988-1B4A-9BE6-FDBC6FBD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</xdr:row>
      <xdr:rowOff>161925</xdr:rowOff>
    </xdr:from>
    <xdr:to>
      <xdr:col>15</xdr:col>
      <xdr:colOff>66675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AB287-CE4E-3B42-95A7-5FFBB573EEAF}"/>
            </a:ext>
            <a:ext uri="{147F2762-F138-4A5C-976F-8EAC2B608ADB}">
              <a16:predDERef xmlns:a16="http://schemas.microsoft.com/office/drawing/2014/main" pred="{01EEA6F6-4AA1-8729-4800-86223A52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rdan/Downloads/Final%20Lab%20Data-%20Doppler.xlsx" TargetMode="External"/><Relationship Id="rId1" Type="http://schemas.openxmlformats.org/officeDocument/2006/relationships/externalLinkPath" Target="/Users/jordan/Downloads/Final%20Lab%20Data-%20Dopp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</sheetNames>
    <sheetDataSet>
      <sheetData sheetId="0">
        <row r="2">
          <cell r="A2">
            <v>343</v>
          </cell>
        </row>
        <row r="8">
          <cell r="W8">
            <v>0.30478512648582745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CC999-0A75-C74A-AD36-45F79A822A36}" name="Table1" displayName="Table1" ref="A2:C17" totalsRowShown="0">
  <autoFilter ref="A2:C17" xr:uid="{F60CC999-0A75-C74A-AD36-45F79A822A36}"/>
  <sortState xmlns:xlrd2="http://schemas.microsoft.com/office/spreadsheetml/2017/richdata2" ref="A3:B17">
    <sortCondition ref="A2:A17"/>
  </sortState>
  <tableColumns count="3">
    <tableColumn id="1" xr3:uid="{17CC8B51-A88D-2243-A7AB-FD3AD5CC5458}" name="Stationary f"/>
    <tableColumn id="2" xr3:uid="{98831421-75FF-C943-97FF-DE17AE1A89BC}" name="Lowest f"/>
    <tableColumn id="3" xr3:uid="{119C3337-3D4A-1641-803E-6C4AE7717C5F}" name="df" dataDxfId="0">
      <calculatedColumnFormula>Table1[[#This Row],[Lowest f]]-Table1[[#This Row],[Stationary f]]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0527E-62B8-1E41-B042-73B72F89FAA7}" name="Table13" displayName="Table13" ref="E2:G17" totalsRowShown="0">
  <autoFilter ref="E2:G17" xr:uid="{69B0527E-62B8-1E41-B042-73B72F89FAA7}"/>
  <tableColumns count="3">
    <tableColumn id="1" xr3:uid="{0C0477A5-26BC-0747-9939-2773F6358CAA}" name="Stationary f"/>
    <tableColumn id="2" xr3:uid="{DF1AE6C8-0E18-6941-AF3E-C5D33D00A0DC}" name="Highest f"/>
    <tableColumn id="3" xr3:uid="{10C10A98-EDAC-B740-91A6-6A8F98A64499}" name="df" dataDxfId="1">
      <calculatedColumnFormula>Table13[[#This Row],[Highest f]]-Table13[[#This Row],[Stationary f]]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165D45-74E4-BA48-A5D0-E6DCC14851D2}" name="Table3" displayName="Table3" ref="I2:K18">
  <autoFilter ref="I2:K18" xr:uid="{3F165D45-74E4-BA48-A5D0-E6DCC14851D2}"/>
  <sortState xmlns:xlrd2="http://schemas.microsoft.com/office/spreadsheetml/2017/richdata2" ref="I3:K14">
    <sortCondition ref="J2:J14"/>
  </sortState>
  <tableColumns count="3">
    <tableColumn id="1" xr3:uid="{B048812D-A90E-F14B-A6EC-86D2B753D941}" name="t_actual" totalsRowFunction="custom">
      <totalsRowFormula>45-Toffset1</totalsRowFormula>
    </tableColumn>
    <tableColumn id="5" xr3:uid="{E769FBF4-D3ED-8A4D-ADA0-7BA27CD449C4}" name="t" dataDxfId="2">
      <calculatedColumnFormula>Table3[[#This Row],[t_actual]]-Toffset1</calculatedColumnFormula>
    </tableColumn>
    <tableColumn id="2" xr3:uid="{363A69D7-99E3-9F40-B5D2-73DB9FCE465E}" name="f" totalsRowLabel="48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F19BA1-619C-3D47-8D09-6B6C554ABD0F}" name="Table35" displayName="Table35" ref="I25:J32" totalsRowShown="0">
  <autoFilter ref="I25:J32" xr:uid="{95F19BA1-619C-3D47-8D09-6B6C554ABD0F}"/>
  <tableColumns count="2">
    <tableColumn id="1" xr3:uid="{D8522E8B-F1DC-8A4F-8E41-804A60421284}" name="t"/>
    <tableColumn id="2" xr3:uid="{58215519-4CA0-424A-A4BA-F2C9E41FA856}" name="f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564F3C-624A-0B44-9D42-6A8C0176E983}" name="Table16" displayName="Table16" ref="A1:C68" totalsRowShown="0">
  <autoFilter ref="A1:C68" xr:uid="{666A6496-CE12-418F-B7AB-B87D5DE630FB}"/>
  <sortState xmlns:xlrd2="http://schemas.microsoft.com/office/spreadsheetml/2017/richdata2" ref="A2:C68">
    <sortCondition ref="A1:A68"/>
  </sortState>
  <tableColumns count="3">
    <tableColumn id="1" xr3:uid="{AEA0B977-DF61-4E27-891F-B6693769D2C9}" name="f out (Hz)"/>
    <tableColumn id="2" xr3:uid="{3A99D210-054B-4094-AAE9-0ED4F476FA25}" name="f in (Hz)"/>
    <tableColumn id="3" xr3:uid="{D080338A-9967-495A-AAF5-B98B9E725471}" name="df">
      <calculatedColumnFormula>A2-B2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CD8-4BB9-D647-8606-3020CB9983EB}">
  <dimension ref="A1:L32"/>
  <sheetViews>
    <sheetView tabSelected="1" zoomScale="150" zoomScaleNormal="110" workbookViewId="0">
      <selection activeCell="C25" sqref="C25"/>
    </sheetView>
  </sheetViews>
  <sheetFormatPr baseColWidth="10" defaultRowHeight="16" x14ac:dyDescent="0.2"/>
  <cols>
    <col min="1" max="1" width="12" customWidth="1"/>
  </cols>
  <sheetData>
    <row r="1" spans="1:12" x14ac:dyDescent="0.2">
      <c r="A1" t="s">
        <v>2</v>
      </c>
      <c r="E1" t="s">
        <v>3</v>
      </c>
      <c r="I1" t="s">
        <v>5</v>
      </c>
      <c r="K1" t="s">
        <v>8</v>
      </c>
      <c r="L1">
        <f>MIN(Table3[t_actual])</f>
        <v>41</v>
      </c>
    </row>
    <row r="2" spans="1:12" x14ac:dyDescent="0.2">
      <c r="A2" t="s">
        <v>0</v>
      </c>
      <c r="B2" t="s">
        <v>1</v>
      </c>
      <c r="C2" t="s">
        <v>12</v>
      </c>
      <c r="E2" t="s">
        <v>0</v>
      </c>
      <c r="F2" t="s">
        <v>4</v>
      </c>
      <c r="G2" t="s">
        <v>12</v>
      </c>
      <c r="I2" t="s">
        <v>9</v>
      </c>
      <c r="J2" t="s">
        <v>6</v>
      </c>
      <c r="K2" t="s">
        <v>7</v>
      </c>
    </row>
    <row r="3" spans="1:12" x14ac:dyDescent="0.2">
      <c r="A3">
        <v>487</v>
      </c>
      <c r="B3">
        <v>484</v>
      </c>
      <c r="C3">
        <f>Table1[[#This Row],[Lowest f]]-Table1[[#This Row],[Stationary f]]</f>
        <v>-3</v>
      </c>
      <c r="E3">
        <v>487</v>
      </c>
      <c r="F3">
        <v>491</v>
      </c>
      <c r="G3">
        <f>Table13[[#This Row],[Highest f]]-Table13[[#This Row],[Stationary f]]</f>
        <v>4</v>
      </c>
      <c r="I3">
        <v>41</v>
      </c>
      <c r="J3" s="1">
        <f>Table3[[#This Row],[t_actual]]-Toffset1</f>
        <v>0</v>
      </c>
      <c r="K3">
        <v>487</v>
      </c>
    </row>
    <row r="4" spans="1:12" x14ac:dyDescent="0.2">
      <c r="A4">
        <v>487</v>
      </c>
      <c r="B4">
        <v>479</v>
      </c>
      <c r="C4">
        <f>Table1[[#This Row],[Lowest f]]-Table1[[#This Row],[Stationary f]]</f>
        <v>-8</v>
      </c>
      <c r="E4">
        <v>487</v>
      </c>
      <c r="F4">
        <v>495</v>
      </c>
      <c r="G4">
        <f>Table13[[#This Row],[Highest f]]-Table13[[#This Row],[Stationary f]]</f>
        <v>8</v>
      </c>
      <c r="I4">
        <v>42</v>
      </c>
      <c r="J4" s="1">
        <f>Table3[[#This Row],[t_actual]]-Toffset1</f>
        <v>1</v>
      </c>
      <c r="K4">
        <v>487</v>
      </c>
    </row>
    <row r="5" spans="1:12" x14ac:dyDescent="0.2">
      <c r="A5">
        <v>487</v>
      </c>
      <c r="B5">
        <v>479</v>
      </c>
      <c r="C5">
        <f>Table1[[#This Row],[Lowest f]]-Table1[[#This Row],[Stationary f]]</f>
        <v>-8</v>
      </c>
      <c r="E5">
        <v>487</v>
      </c>
      <c r="F5">
        <v>492</v>
      </c>
      <c r="G5">
        <f>Table13[[#This Row],[Highest f]]-Table13[[#This Row],[Stationary f]]</f>
        <v>5</v>
      </c>
      <c r="I5">
        <v>43</v>
      </c>
      <c r="J5" s="1">
        <f>Table3[[#This Row],[t_actual]]-Toffset1</f>
        <v>2</v>
      </c>
      <c r="K5">
        <v>487</v>
      </c>
    </row>
    <row r="6" spans="1:12" x14ac:dyDescent="0.2">
      <c r="A6">
        <v>487</v>
      </c>
      <c r="B6">
        <v>486</v>
      </c>
      <c r="C6">
        <f>Table1[[#This Row],[Lowest f]]-Table1[[#This Row],[Stationary f]]</f>
        <v>-1</v>
      </c>
      <c r="E6">
        <v>487</v>
      </c>
      <c r="F6">
        <v>492</v>
      </c>
      <c r="G6">
        <f>Table13[[#This Row],[Highest f]]-Table13[[#This Row],[Stationary f]]</f>
        <v>5</v>
      </c>
      <c r="I6">
        <v>44</v>
      </c>
      <c r="J6">
        <f>Table3[[#This Row],[t_actual]]-Toffset1</f>
        <v>3</v>
      </c>
      <c r="K6">
        <v>487</v>
      </c>
    </row>
    <row r="7" spans="1:12" x14ac:dyDescent="0.2">
      <c r="A7">
        <v>487</v>
      </c>
      <c r="B7">
        <v>485</v>
      </c>
      <c r="C7">
        <f>Table1[[#This Row],[Lowest f]]-Table1[[#This Row],[Stationary f]]</f>
        <v>-2</v>
      </c>
      <c r="E7">
        <v>487</v>
      </c>
      <c r="F7">
        <v>489</v>
      </c>
      <c r="G7">
        <f>Table13[[#This Row],[Highest f]]-Table13[[#This Row],[Stationary f]]</f>
        <v>2</v>
      </c>
      <c r="I7">
        <v>45</v>
      </c>
      <c r="J7">
        <f>Table3[[#This Row],[t_actual]]-Toffset1</f>
        <v>4</v>
      </c>
      <c r="K7">
        <v>487</v>
      </c>
    </row>
    <row r="8" spans="1:12" x14ac:dyDescent="0.2">
      <c r="A8">
        <v>487</v>
      </c>
      <c r="B8">
        <v>479</v>
      </c>
      <c r="C8">
        <f>Table1[[#This Row],[Lowest f]]-Table1[[#This Row],[Stationary f]]</f>
        <v>-8</v>
      </c>
      <c r="E8">
        <v>485</v>
      </c>
      <c r="F8">
        <v>490</v>
      </c>
      <c r="G8">
        <f>Table13[[#This Row],[Highest f]]-Table13[[#This Row],[Stationary f]]</f>
        <v>5</v>
      </c>
      <c r="I8">
        <v>46</v>
      </c>
      <c r="J8">
        <f>Table3[[#This Row],[t_actual]]-Toffset1</f>
        <v>5</v>
      </c>
      <c r="K8">
        <v>487</v>
      </c>
    </row>
    <row r="9" spans="1:12" x14ac:dyDescent="0.2">
      <c r="A9">
        <v>487</v>
      </c>
      <c r="B9">
        <v>486</v>
      </c>
      <c r="C9">
        <f>Table1[[#This Row],[Lowest f]]-Table1[[#This Row],[Stationary f]]</f>
        <v>-1</v>
      </c>
      <c r="E9">
        <v>485</v>
      </c>
      <c r="F9">
        <v>486</v>
      </c>
      <c r="G9">
        <f>Table13[[#This Row],[Highest f]]-Table13[[#This Row],[Stationary f]]</f>
        <v>1</v>
      </c>
      <c r="I9">
        <v>48</v>
      </c>
      <c r="J9">
        <f>Table3[[#This Row],[t_actual]]-Toffset1</f>
        <v>7</v>
      </c>
      <c r="K9">
        <v>485</v>
      </c>
    </row>
    <row r="10" spans="1:12" x14ac:dyDescent="0.2">
      <c r="A10">
        <v>487</v>
      </c>
      <c r="B10">
        <v>486</v>
      </c>
      <c r="C10">
        <f>Table1[[#This Row],[Lowest f]]-Table1[[#This Row],[Stationary f]]</f>
        <v>-1</v>
      </c>
      <c r="E10">
        <v>487</v>
      </c>
      <c r="F10">
        <v>491</v>
      </c>
      <c r="G10">
        <f>Table13[[#This Row],[Highest f]]-Table13[[#This Row],[Stationary f]]</f>
        <v>4</v>
      </c>
      <c r="I10">
        <v>50</v>
      </c>
      <c r="J10">
        <f>Table3[[#This Row],[t_actual]]-Toffset1</f>
        <v>9</v>
      </c>
      <c r="K10">
        <v>489</v>
      </c>
    </row>
    <row r="11" spans="1:12" x14ac:dyDescent="0.2">
      <c r="A11">
        <v>487</v>
      </c>
      <c r="B11">
        <v>485</v>
      </c>
      <c r="C11">
        <f>Table1[[#This Row],[Lowest f]]-Table1[[#This Row],[Stationary f]]</f>
        <v>-2</v>
      </c>
      <c r="E11">
        <v>487</v>
      </c>
      <c r="F11">
        <v>488</v>
      </c>
      <c r="G11">
        <f>Table13[[#This Row],[Highest f]]-Table13[[#This Row],[Stationary f]]</f>
        <v>1</v>
      </c>
      <c r="I11">
        <v>51</v>
      </c>
      <c r="J11">
        <f>Table3[[#This Row],[t_actual]]-Toffset1</f>
        <v>10</v>
      </c>
      <c r="K11">
        <v>496</v>
      </c>
    </row>
    <row r="12" spans="1:12" x14ac:dyDescent="0.2">
      <c r="A12">
        <v>487</v>
      </c>
      <c r="B12">
        <v>479</v>
      </c>
      <c r="C12">
        <f>Table1[[#This Row],[Lowest f]]-Table1[[#This Row],[Stationary f]]</f>
        <v>-8</v>
      </c>
      <c r="E12">
        <v>487</v>
      </c>
      <c r="F12">
        <v>495</v>
      </c>
      <c r="G12">
        <f>Table13[[#This Row],[Highest f]]-Table13[[#This Row],[Stationary f]]</f>
        <v>8</v>
      </c>
      <c r="I12">
        <v>55</v>
      </c>
      <c r="J12">
        <f>Table3[[#This Row],[t_actual]]-Toffset1</f>
        <v>14</v>
      </c>
      <c r="K12">
        <v>491</v>
      </c>
    </row>
    <row r="13" spans="1:12" x14ac:dyDescent="0.2">
      <c r="A13">
        <v>489</v>
      </c>
      <c r="B13">
        <v>488</v>
      </c>
      <c r="C13">
        <f>Table1[[#This Row],[Lowest f]]-Table1[[#This Row],[Stationary f]]</f>
        <v>-1</v>
      </c>
      <c r="E13">
        <v>487</v>
      </c>
      <c r="F13">
        <v>491</v>
      </c>
      <c r="G13">
        <f>Table13[[#This Row],[Highest f]]-Table13[[#This Row],[Stationary f]]</f>
        <v>4</v>
      </c>
      <c r="I13">
        <v>56</v>
      </c>
      <c r="J13">
        <f>Table3[[#This Row],[t_actual]]-Toffset1</f>
        <v>15</v>
      </c>
      <c r="K13">
        <v>499</v>
      </c>
    </row>
    <row r="14" spans="1:12" x14ac:dyDescent="0.2">
      <c r="A14">
        <v>489</v>
      </c>
      <c r="B14">
        <v>481</v>
      </c>
      <c r="C14">
        <f>Table1[[#This Row],[Lowest f]]-Table1[[#This Row],[Stationary f]]</f>
        <v>-8</v>
      </c>
      <c r="E14">
        <v>487</v>
      </c>
      <c r="F14">
        <v>491</v>
      </c>
      <c r="G14">
        <f>Table13[[#This Row],[Highest f]]-Table13[[#This Row],[Stationary f]]</f>
        <v>4</v>
      </c>
      <c r="I14">
        <v>59</v>
      </c>
      <c r="J14">
        <f>Table3[[#This Row],[t_actual]]-Toffset1</f>
        <v>18</v>
      </c>
      <c r="K14">
        <v>504</v>
      </c>
    </row>
    <row r="15" spans="1:12" x14ac:dyDescent="0.2">
      <c r="A15">
        <v>489</v>
      </c>
      <c r="B15">
        <v>485</v>
      </c>
      <c r="C15">
        <f>Table1[[#This Row],[Lowest f]]-Table1[[#This Row],[Stationary f]]</f>
        <v>-4</v>
      </c>
      <c r="E15">
        <v>487</v>
      </c>
      <c r="F15">
        <v>488</v>
      </c>
      <c r="G15">
        <f>Table13[[#This Row],[Highest f]]-Table13[[#This Row],[Stationary f]]</f>
        <v>1</v>
      </c>
      <c r="I15">
        <v>62</v>
      </c>
      <c r="J15" s="1">
        <f>Table3[[#This Row],[t_actual]]-Toffset1</f>
        <v>21</v>
      </c>
      <c r="K15">
        <v>500</v>
      </c>
    </row>
    <row r="16" spans="1:12" x14ac:dyDescent="0.2">
      <c r="A16">
        <v>490</v>
      </c>
      <c r="B16">
        <v>483</v>
      </c>
      <c r="C16">
        <f>Table1[[#This Row],[Lowest f]]-Table1[[#This Row],[Stationary f]]</f>
        <v>-7</v>
      </c>
      <c r="E16">
        <v>487</v>
      </c>
      <c r="F16">
        <v>494</v>
      </c>
      <c r="G16">
        <f>Table13[[#This Row],[Highest f]]-Table13[[#This Row],[Stationary f]]</f>
        <v>7</v>
      </c>
      <c r="I16">
        <v>63</v>
      </c>
      <c r="J16" s="1">
        <f>Table3[[#This Row],[t_actual]]-Toffset1</f>
        <v>22</v>
      </c>
      <c r="K16">
        <v>500</v>
      </c>
    </row>
    <row r="17" spans="1:11" x14ac:dyDescent="0.2">
      <c r="A17">
        <v>495</v>
      </c>
      <c r="B17">
        <v>487</v>
      </c>
      <c r="C17">
        <f>Table1[[#This Row],[Lowest f]]-Table1[[#This Row],[Stationary f]]</f>
        <v>-8</v>
      </c>
      <c r="E17">
        <v>486</v>
      </c>
      <c r="F17">
        <v>491</v>
      </c>
      <c r="G17">
        <f>Table13[[#This Row],[Highest f]]-Table13[[#This Row],[Stationary f]]</f>
        <v>5</v>
      </c>
      <c r="I17">
        <v>64</v>
      </c>
      <c r="J17" s="1">
        <f>Table3[[#This Row],[t_actual]]-Toffset1</f>
        <v>23</v>
      </c>
      <c r="K17">
        <v>500</v>
      </c>
    </row>
    <row r="18" spans="1:11" x14ac:dyDescent="0.2">
      <c r="I18">
        <v>65</v>
      </c>
      <c r="J18" s="1">
        <f>Table3[[#This Row],[t_actual]]-Toffset1</f>
        <v>24</v>
      </c>
      <c r="K18">
        <v>500</v>
      </c>
    </row>
    <row r="19" spans="1:11" x14ac:dyDescent="0.2">
      <c r="C19">
        <f>AVERAGE(Table1[df])</f>
        <v>-4.666666666666667</v>
      </c>
      <c r="G19">
        <f>AVERAGE(Table13[df])</f>
        <v>4.2666666666666666</v>
      </c>
    </row>
    <row r="25" spans="1:11" x14ac:dyDescent="0.2">
      <c r="I25" t="s">
        <v>6</v>
      </c>
      <c r="J25" t="s">
        <v>7</v>
      </c>
    </row>
    <row r="26" spans="1:11" x14ac:dyDescent="0.2">
      <c r="I26">
        <f>11-11</f>
        <v>0</v>
      </c>
      <c r="J26">
        <v>488</v>
      </c>
    </row>
    <row r="27" spans="1:11" x14ac:dyDescent="0.2">
      <c r="I27">
        <f>12-11</f>
        <v>1</v>
      </c>
      <c r="J27">
        <v>492</v>
      </c>
    </row>
    <row r="28" spans="1:11" x14ac:dyDescent="0.2">
      <c r="I28">
        <f>13-11</f>
        <v>2</v>
      </c>
      <c r="J28">
        <v>500</v>
      </c>
    </row>
    <row r="29" spans="1:11" x14ac:dyDescent="0.2">
      <c r="I29">
        <f>51-46</f>
        <v>5</v>
      </c>
      <c r="J29">
        <v>496</v>
      </c>
    </row>
    <row r="30" spans="1:11" x14ac:dyDescent="0.2">
      <c r="I30">
        <f>55-46</f>
        <v>9</v>
      </c>
      <c r="J30">
        <v>491</v>
      </c>
    </row>
    <row r="31" spans="1:11" x14ac:dyDescent="0.2">
      <c r="I31">
        <f>56-46</f>
        <v>10</v>
      </c>
      <c r="J31">
        <v>499</v>
      </c>
    </row>
    <row r="32" spans="1:11" x14ac:dyDescent="0.2">
      <c r="I32">
        <f>59-46</f>
        <v>13</v>
      </c>
      <c r="J32">
        <v>504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9285-9158-004B-9852-338C270353D2}">
  <dimension ref="A1:W68"/>
  <sheetViews>
    <sheetView zoomScale="125" workbookViewId="0">
      <selection activeCell="H13" sqref="H13"/>
    </sheetView>
  </sheetViews>
  <sheetFormatPr baseColWidth="10" defaultColWidth="8.83203125" defaultRowHeight="15" x14ac:dyDescent="0.2"/>
  <cols>
    <col min="1" max="1" width="11.5" style="2" bestFit="1" customWidth="1"/>
    <col min="2" max="2" width="10.1640625" style="2" bestFit="1" customWidth="1"/>
    <col min="3" max="16384" width="8.83203125" style="2"/>
  </cols>
  <sheetData>
    <row r="1" spans="1:7" x14ac:dyDescent="0.2">
      <c r="A1" s="2" t="s">
        <v>11</v>
      </c>
      <c r="B1" s="2" t="s">
        <v>13</v>
      </c>
      <c r="C1" s="2" t="s">
        <v>12</v>
      </c>
      <c r="F1" s="5" t="s">
        <v>11</v>
      </c>
      <c r="G1" s="5" t="s">
        <v>10</v>
      </c>
    </row>
    <row r="2" spans="1:7" x14ac:dyDescent="0.2">
      <c r="A2" s="2">
        <v>100</v>
      </c>
      <c r="B2" s="2">
        <v>81</v>
      </c>
      <c r="C2" s="2">
        <f>A2-B2</f>
        <v>19</v>
      </c>
      <c r="F2" s="2">
        <v>100</v>
      </c>
      <c r="G2" s="2">
        <f>VAR(H20:H31)</f>
        <v>2.0227272727272729</v>
      </c>
    </row>
    <row r="3" spans="1:7" x14ac:dyDescent="0.2">
      <c r="A3" s="2">
        <v>100</v>
      </c>
      <c r="B3" s="2">
        <v>81</v>
      </c>
      <c r="C3" s="2">
        <f>A3-B3</f>
        <v>19</v>
      </c>
      <c r="F3" s="2">
        <v>200</v>
      </c>
      <c r="G3" s="2">
        <f>VAR(K20:K29)</f>
        <v>3.7333333333333334</v>
      </c>
    </row>
    <row r="4" spans="1:7" x14ac:dyDescent="0.2">
      <c r="A4" s="2">
        <v>100</v>
      </c>
      <c r="B4" s="2">
        <v>82</v>
      </c>
      <c r="C4" s="2">
        <f>A4-B4</f>
        <v>18</v>
      </c>
      <c r="F4" s="2">
        <v>350</v>
      </c>
      <c r="G4" s="2">
        <f>VAR(N20:N29)</f>
        <v>0.6777777777777777</v>
      </c>
    </row>
    <row r="5" spans="1:7" x14ac:dyDescent="0.2">
      <c r="A5" s="2">
        <v>100</v>
      </c>
      <c r="B5" s="2">
        <v>79</v>
      </c>
      <c r="C5" s="2">
        <f>A5-B5</f>
        <v>21</v>
      </c>
      <c r="F5" s="2">
        <v>500</v>
      </c>
      <c r="G5" s="2">
        <f>VAR(Q20:Q30)</f>
        <v>0.41818181818181815</v>
      </c>
    </row>
    <row r="6" spans="1:7" x14ac:dyDescent="0.2">
      <c r="A6" s="2">
        <v>100</v>
      </c>
      <c r="B6" s="2">
        <v>84</v>
      </c>
      <c r="C6" s="2">
        <f>A6-B6</f>
        <v>16</v>
      </c>
      <c r="F6" s="2">
        <v>750</v>
      </c>
      <c r="G6" s="2">
        <f>VAR(T20:T34)</f>
        <v>0.83809523809523812</v>
      </c>
    </row>
    <row r="7" spans="1:7" x14ac:dyDescent="0.2">
      <c r="A7" s="2">
        <v>100</v>
      </c>
      <c r="B7" s="2">
        <v>83</v>
      </c>
      <c r="C7" s="2">
        <f>A7-B7</f>
        <v>17</v>
      </c>
      <c r="F7" s="2">
        <v>1000</v>
      </c>
      <c r="G7" s="2">
        <f>VAR(W20:W28)</f>
        <v>1</v>
      </c>
    </row>
    <row r="8" spans="1:7" x14ac:dyDescent="0.2">
      <c r="A8" s="2">
        <v>100</v>
      </c>
      <c r="B8" s="2">
        <v>81</v>
      </c>
      <c r="C8" s="2">
        <f>A8-B8</f>
        <v>19</v>
      </c>
    </row>
    <row r="9" spans="1:7" x14ac:dyDescent="0.2">
      <c r="A9" s="2">
        <v>100</v>
      </c>
      <c r="B9" s="2">
        <v>84</v>
      </c>
      <c r="C9" s="2">
        <f>A9-B9</f>
        <v>16</v>
      </c>
    </row>
    <row r="10" spans="1:7" x14ac:dyDescent="0.2">
      <c r="A10" s="2">
        <v>100</v>
      </c>
      <c r="B10" s="2">
        <v>82</v>
      </c>
      <c r="C10" s="2">
        <f>A10-B10</f>
        <v>18</v>
      </c>
    </row>
    <row r="11" spans="1:7" x14ac:dyDescent="0.2">
      <c r="A11" s="2">
        <v>100</v>
      </c>
      <c r="B11" s="2">
        <v>81</v>
      </c>
      <c r="C11" s="2">
        <f>A11-B11</f>
        <v>19</v>
      </c>
    </row>
    <row r="12" spans="1:7" x14ac:dyDescent="0.2">
      <c r="A12" s="2">
        <v>100</v>
      </c>
      <c r="B12" s="2">
        <v>82</v>
      </c>
      <c r="C12" s="2">
        <f>A12-B12</f>
        <v>18</v>
      </c>
    </row>
    <row r="13" spans="1:7" x14ac:dyDescent="0.2">
      <c r="A13" s="2">
        <v>100</v>
      </c>
      <c r="B13" s="2">
        <v>81</v>
      </c>
      <c r="C13" s="2">
        <f>A13-B13</f>
        <v>19</v>
      </c>
    </row>
    <row r="14" spans="1:7" x14ac:dyDescent="0.2">
      <c r="A14" s="2">
        <v>200</v>
      </c>
      <c r="B14" s="2">
        <v>184</v>
      </c>
      <c r="C14" s="2">
        <f>A14-B14</f>
        <v>16</v>
      </c>
    </row>
    <row r="15" spans="1:7" x14ac:dyDescent="0.2">
      <c r="A15" s="2">
        <v>200</v>
      </c>
      <c r="B15" s="2">
        <v>180</v>
      </c>
      <c r="C15" s="2">
        <f>A15-B15</f>
        <v>20</v>
      </c>
    </row>
    <row r="16" spans="1:7" x14ac:dyDescent="0.2">
      <c r="A16" s="2">
        <v>200</v>
      </c>
      <c r="B16" s="2">
        <v>180</v>
      </c>
      <c r="C16" s="2">
        <f>A16-B16</f>
        <v>20</v>
      </c>
    </row>
    <row r="17" spans="1:23" x14ac:dyDescent="0.2">
      <c r="A17" s="2">
        <v>200</v>
      </c>
      <c r="B17" s="2">
        <v>180</v>
      </c>
      <c r="C17" s="2">
        <f>A17-B17</f>
        <v>20</v>
      </c>
    </row>
    <row r="18" spans="1:23" x14ac:dyDescent="0.2">
      <c r="A18" s="2">
        <v>200</v>
      </c>
      <c r="B18" s="2">
        <v>184</v>
      </c>
      <c r="C18" s="2">
        <f>A18-B18</f>
        <v>16</v>
      </c>
    </row>
    <row r="19" spans="1:23" x14ac:dyDescent="0.2">
      <c r="A19" s="2">
        <v>200</v>
      </c>
      <c r="B19" s="2">
        <v>180</v>
      </c>
      <c r="C19" s="2">
        <f>A19-B19</f>
        <v>20</v>
      </c>
    </row>
    <row r="20" spans="1:23" x14ac:dyDescent="0.2">
      <c r="A20" s="2">
        <v>200</v>
      </c>
      <c r="B20" s="2">
        <v>180</v>
      </c>
      <c r="C20" s="2">
        <f>A20-B20</f>
        <v>20</v>
      </c>
      <c r="F20" s="3">
        <v>100</v>
      </c>
      <c r="G20" s="3">
        <v>81</v>
      </c>
      <c r="H20" s="3">
        <f>F20-G20</f>
        <v>19</v>
      </c>
      <c r="I20" s="3">
        <v>200</v>
      </c>
      <c r="J20" s="3">
        <v>184</v>
      </c>
      <c r="K20" s="3">
        <f>I20-J20</f>
        <v>16</v>
      </c>
      <c r="L20" s="3">
        <v>350</v>
      </c>
      <c r="M20" s="3">
        <v>333</v>
      </c>
      <c r="N20" s="3">
        <f>L20-M20</f>
        <v>17</v>
      </c>
      <c r="O20" s="3">
        <v>500</v>
      </c>
      <c r="P20" s="3">
        <v>487</v>
      </c>
      <c r="Q20" s="3">
        <f>O20-P20</f>
        <v>13</v>
      </c>
      <c r="R20" s="2">
        <v>750</v>
      </c>
      <c r="S20" s="2">
        <v>739</v>
      </c>
      <c r="T20" s="2">
        <f>R20-S20</f>
        <v>11</v>
      </c>
      <c r="U20" s="3">
        <v>1000</v>
      </c>
      <c r="V20" s="3">
        <v>990</v>
      </c>
      <c r="W20" s="3">
        <f>U20-V20</f>
        <v>10</v>
      </c>
    </row>
    <row r="21" spans="1:23" x14ac:dyDescent="0.2">
      <c r="A21" s="2">
        <v>200</v>
      </c>
      <c r="B21" s="2">
        <v>180</v>
      </c>
      <c r="C21" s="2">
        <f>A21-B21</f>
        <v>20</v>
      </c>
      <c r="F21" s="2">
        <v>100</v>
      </c>
      <c r="G21" s="2">
        <v>81</v>
      </c>
      <c r="H21" s="2">
        <f>F21-G21</f>
        <v>19</v>
      </c>
      <c r="I21" s="2">
        <v>200</v>
      </c>
      <c r="J21" s="2">
        <v>180</v>
      </c>
      <c r="K21" s="2">
        <f>I21-J21</f>
        <v>20</v>
      </c>
      <c r="L21" s="2">
        <v>350</v>
      </c>
      <c r="M21" s="2">
        <v>333</v>
      </c>
      <c r="N21" s="2">
        <f>L21-M21</f>
        <v>17</v>
      </c>
      <c r="O21" s="2">
        <v>500</v>
      </c>
      <c r="P21" s="2">
        <v>486</v>
      </c>
      <c r="Q21" s="2">
        <f>O21-P21</f>
        <v>14</v>
      </c>
      <c r="R21" s="3">
        <v>750</v>
      </c>
      <c r="S21" s="3">
        <v>739</v>
      </c>
      <c r="T21" s="3">
        <f>R21-S21</f>
        <v>11</v>
      </c>
      <c r="U21" s="2">
        <v>1000</v>
      </c>
      <c r="V21" s="2">
        <v>989</v>
      </c>
      <c r="W21" s="2">
        <f>U21-V21</f>
        <v>11</v>
      </c>
    </row>
    <row r="22" spans="1:23" x14ac:dyDescent="0.2">
      <c r="A22" s="2">
        <v>200</v>
      </c>
      <c r="B22" s="2">
        <v>184</v>
      </c>
      <c r="C22" s="2">
        <f>A22-B22</f>
        <v>16</v>
      </c>
      <c r="F22" s="3">
        <v>100</v>
      </c>
      <c r="G22" s="3">
        <v>82</v>
      </c>
      <c r="H22" s="3">
        <f>F22-G22</f>
        <v>18</v>
      </c>
      <c r="I22" s="3">
        <v>200</v>
      </c>
      <c r="J22" s="3">
        <v>180</v>
      </c>
      <c r="K22" s="3">
        <f>I22-J22</f>
        <v>20</v>
      </c>
      <c r="L22" s="3">
        <v>350</v>
      </c>
      <c r="M22" s="3">
        <v>332</v>
      </c>
      <c r="N22" s="3">
        <f>L22-M22</f>
        <v>18</v>
      </c>
      <c r="O22" s="3">
        <v>500</v>
      </c>
      <c r="P22" s="3">
        <v>487</v>
      </c>
      <c r="Q22" s="3">
        <f>O22-P22</f>
        <v>13</v>
      </c>
      <c r="R22" s="2">
        <v>750</v>
      </c>
      <c r="S22" s="2">
        <v>738</v>
      </c>
      <c r="T22" s="2">
        <f>R22-S22</f>
        <v>12</v>
      </c>
      <c r="U22" s="3">
        <v>1000</v>
      </c>
      <c r="V22" s="3">
        <v>989</v>
      </c>
      <c r="W22" s="3">
        <f>U22-V22</f>
        <v>11</v>
      </c>
    </row>
    <row r="23" spans="1:23" x14ac:dyDescent="0.2">
      <c r="A23" s="2">
        <v>200</v>
      </c>
      <c r="B23" s="2">
        <v>180</v>
      </c>
      <c r="C23" s="2">
        <f>A23-B23</f>
        <v>20</v>
      </c>
      <c r="F23" s="2">
        <v>100</v>
      </c>
      <c r="G23" s="2">
        <v>79</v>
      </c>
      <c r="H23" s="2">
        <f>F23-G23</f>
        <v>21</v>
      </c>
      <c r="I23" s="2">
        <v>200</v>
      </c>
      <c r="J23" s="2">
        <v>180</v>
      </c>
      <c r="K23" s="2">
        <f>I23-J23</f>
        <v>20</v>
      </c>
      <c r="L23" s="2">
        <v>350</v>
      </c>
      <c r="M23" s="2">
        <v>334</v>
      </c>
      <c r="N23" s="2">
        <f>L23-M23</f>
        <v>16</v>
      </c>
      <c r="O23" s="2">
        <v>500</v>
      </c>
      <c r="P23" s="2">
        <v>487</v>
      </c>
      <c r="Q23" s="2">
        <f>O23-P23</f>
        <v>13</v>
      </c>
      <c r="R23" s="3">
        <v>750</v>
      </c>
      <c r="S23" s="3">
        <v>739</v>
      </c>
      <c r="T23" s="3">
        <f>R23-S23</f>
        <v>11</v>
      </c>
      <c r="U23" s="2">
        <v>1000</v>
      </c>
      <c r="V23" s="2">
        <v>989</v>
      </c>
      <c r="W23" s="2">
        <f>U23-V23</f>
        <v>11</v>
      </c>
    </row>
    <row r="24" spans="1:23" x14ac:dyDescent="0.2">
      <c r="A24" s="2">
        <v>350</v>
      </c>
      <c r="B24" s="2">
        <v>333</v>
      </c>
      <c r="C24" s="2">
        <f>A24-B24</f>
        <v>17</v>
      </c>
      <c r="F24" s="3">
        <v>100</v>
      </c>
      <c r="G24" s="3">
        <v>84</v>
      </c>
      <c r="H24" s="3">
        <f>F24-G24</f>
        <v>16</v>
      </c>
      <c r="I24" s="3">
        <v>200</v>
      </c>
      <c r="J24" s="3">
        <v>184</v>
      </c>
      <c r="K24" s="3">
        <f>I24-J24</f>
        <v>16</v>
      </c>
      <c r="L24" s="3">
        <v>350</v>
      </c>
      <c r="M24" s="3">
        <v>333</v>
      </c>
      <c r="N24" s="3">
        <f>L24-M24</f>
        <v>17</v>
      </c>
      <c r="O24" s="3">
        <v>500</v>
      </c>
      <c r="P24" s="3">
        <v>487</v>
      </c>
      <c r="Q24" s="3">
        <f>O24-P24</f>
        <v>13</v>
      </c>
      <c r="R24" s="2">
        <v>750</v>
      </c>
      <c r="S24" s="2">
        <v>739</v>
      </c>
      <c r="T24" s="2">
        <f>R24-S24</f>
        <v>11</v>
      </c>
      <c r="U24" s="3">
        <v>1000</v>
      </c>
      <c r="V24" s="3">
        <v>990</v>
      </c>
      <c r="W24" s="3">
        <f>U24-V24</f>
        <v>10</v>
      </c>
    </row>
    <row r="25" spans="1:23" x14ac:dyDescent="0.2">
      <c r="A25" s="2">
        <v>350</v>
      </c>
      <c r="B25" s="2">
        <v>333</v>
      </c>
      <c r="C25" s="2">
        <f>A25-B25</f>
        <v>17</v>
      </c>
      <c r="F25" s="2">
        <v>100</v>
      </c>
      <c r="G25" s="2">
        <v>83</v>
      </c>
      <c r="H25" s="2">
        <f>F25-G25</f>
        <v>17</v>
      </c>
      <c r="I25" s="2">
        <v>200</v>
      </c>
      <c r="J25" s="2">
        <v>180</v>
      </c>
      <c r="K25" s="2">
        <f>I25-J25</f>
        <v>20</v>
      </c>
      <c r="L25" s="2">
        <v>350</v>
      </c>
      <c r="M25" s="2">
        <v>333</v>
      </c>
      <c r="N25" s="2">
        <f>L25-M25</f>
        <v>17</v>
      </c>
      <c r="O25" s="2">
        <v>500</v>
      </c>
      <c r="P25" s="2">
        <v>487</v>
      </c>
      <c r="Q25" s="2">
        <f>O25-P25</f>
        <v>13</v>
      </c>
      <c r="R25" s="3">
        <v>750</v>
      </c>
      <c r="S25" s="3">
        <v>739</v>
      </c>
      <c r="T25" s="3">
        <f>R25-S25</f>
        <v>11</v>
      </c>
      <c r="U25" s="2">
        <v>1000</v>
      </c>
      <c r="V25" s="2">
        <v>990</v>
      </c>
      <c r="W25" s="2">
        <f>U25-V25</f>
        <v>10</v>
      </c>
    </row>
    <row r="26" spans="1:23" x14ac:dyDescent="0.2">
      <c r="A26" s="2">
        <v>350</v>
      </c>
      <c r="B26" s="2">
        <v>332</v>
      </c>
      <c r="C26" s="2">
        <f>A26-B26</f>
        <v>18</v>
      </c>
      <c r="F26" s="3">
        <v>100</v>
      </c>
      <c r="G26" s="3">
        <v>81</v>
      </c>
      <c r="H26" s="3">
        <f>F26-G26</f>
        <v>19</v>
      </c>
      <c r="I26" s="3">
        <v>200</v>
      </c>
      <c r="J26" s="3">
        <v>180</v>
      </c>
      <c r="K26" s="3">
        <f>I26-J26</f>
        <v>20</v>
      </c>
      <c r="L26" s="3">
        <v>350</v>
      </c>
      <c r="M26" s="3">
        <v>333</v>
      </c>
      <c r="N26" s="3">
        <f>L26-M26</f>
        <v>17</v>
      </c>
      <c r="O26" s="3">
        <v>500</v>
      </c>
      <c r="P26" s="3">
        <v>487</v>
      </c>
      <c r="Q26" s="3">
        <f>O26-P26</f>
        <v>13</v>
      </c>
      <c r="R26" s="2">
        <v>750</v>
      </c>
      <c r="S26" s="2">
        <v>739</v>
      </c>
      <c r="T26" s="2">
        <f>R26-S26</f>
        <v>11</v>
      </c>
      <c r="U26" s="3">
        <v>1000</v>
      </c>
      <c r="V26" s="3">
        <v>989</v>
      </c>
      <c r="W26" s="3">
        <f>U26-V26</f>
        <v>11</v>
      </c>
    </row>
    <row r="27" spans="1:23" x14ac:dyDescent="0.2">
      <c r="A27" s="2">
        <v>350</v>
      </c>
      <c r="B27" s="2">
        <v>334</v>
      </c>
      <c r="C27" s="2">
        <f>A27-B27</f>
        <v>16</v>
      </c>
      <c r="F27" s="2">
        <v>100</v>
      </c>
      <c r="G27" s="2">
        <v>84</v>
      </c>
      <c r="H27" s="2">
        <f>F27-G27</f>
        <v>16</v>
      </c>
      <c r="I27" s="2">
        <v>200</v>
      </c>
      <c r="J27" s="2">
        <v>180</v>
      </c>
      <c r="K27" s="2">
        <f>I27-J27</f>
        <v>20</v>
      </c>
      <c r="L27" s="2">
        <v>350</v>
      </c>
      <c r="M27" s="2">
        <v>333</v>
      </c>
      <c r="N27" s="2">
        <f>L27-M27</f>
        <v>17</v>
      </c>
      <c r="O27" s="2">
        <v>500</v>
      </c>
      <c r="P27" s="2">
        <v>487</v>
      </c>
      <c r="Q27" s="2">
        <f>O27-P27</f>
        <v>13</v>
      </c>
      <c r="R27" s="3">
        <v>750</v>
      </c>
      <c r="S27" s="3">
        <v>736</v>
      </c>
      <c r="T27" s="3">
        <f>R27-S27</f>
        <v>14</v>
      </c>
      <c r="U27" s="2">
        <v>1000</v>
      </c>
      <c r="V27" s="2">
        <v>992</v>
      </c>
      <c r="W27" s="2">
        <f>U27-V27</f>
        <v>8</v>
      </c>
    </row>
    <row r="28" spans="1:23" x14ac:dyDescent="0.2">
      <c r="A28" s="2">
        <v>350</v>
      </c>
      <c r="B28" s="2">
        <v>333</v>
      </c>
      <c r="C28" s="2">
        <f>A28-B28</f>
        <v>17</v>
      </c>
      <c r="F28" s="3">
        <v>100</v>
      </c>
      <c r="G28" s="3">
        <v>82</v>
      </c>
      <c r="H28" s="3">
        <f>F28-G28</f>
        <v>18</v>
      </c>
      <c r="I28" s="3">
        <v>200</v>
      </c>
      <c r="J28" s="3">
        <v>184</v>
      </c>
      <c r="K28" s="3">
        <f>I28-J28</f>
        <v>16</v>
      </c>
      <c r="L28" s="3">
        <v>350</v>
      </c>
      <c r="M28" s="3">
        <v>334</v>
      </c>
      <c r="N28" s="3">
        <f>L28-M28</f>
        <v>16</v>
      </c>
      <c r="O28" s="3">
        <v>500</v>
      </c>
      <c r="P28" s="3">
        <v>485</v>
      </c>
      <c r="Q28" s="3">
        <f>O28-P28</f>
        <v>15</v>
      </c>
      <c r="R28" s="2">
        <v>750</v>
      </c>
      <c r="S28" s="2">
        <v>739</v>
      </c>
      <c r="T28" s="2">
        <f>R28-S28</f>
        <v>11</v>
      </c>
      <c r="U28" s="4">
        <v>1000</v>
      </c>
      <c r="V28" s="4">
        <v>989</v>
      </c>
      <c r="W28" s="4">
        <f>U28-V28</f>
        <v>11</v>
      </c>
    </row>
    <row r="29" spans="1:23" x14ac:dyDescent="0.2">
      <c r="A29" s="2">
        <v>350</v>
      </c>
      <c r="B29" s="2">
        <v>333</v>
      </c>
      <c r="C29" s="2">
        <f>A29-B29</f>
        <v>17</v>
      </c>
      <c r="F29" s="2">
        <v>100</v>
      </c>
      <c r="G29" s="2">
        <v>81</v>
      </c>
      <c r="H29" s="2">
        <f>F29-G29</f>
        <v>19</v>
      </c>
      <c r="I29" s="2">
        <v>200</v>
      </c>
      <c r="J29" s="2">
        <v>180</v>
      </c>
      <c r="K29" s="2">
        <f>I29-J29</f>
        <v>20</v>
      </c>
      <c r="L29" s="2">
        <v>350</v>
      </c>
      <c r="M29" s="2">
        <v>335</v>
      </c>
      <c r="N29" s="2">
        <f>L29-M29</f>
        <v>15</v>
      </c>
      <c r="O29" s="2">
        <v>500</v>
      </c>
      <c r="P29" s="2">
        <v>487</v>
      </c>
      <c r="Q29" s="2">
        <f>O29-P29</f>
        <v>13</v>
      </c>
      <c r="R29" s="3">
        <v>750</v>
      </c>
      <c r="S29" s="3">
        <v>739</v>
      </c>
      <c r="T29" s="3">
        <f>R29-S29</f>
        <v>11</v>
      </c>
    </row>
    <row r="30" spans="1:23" x14ac:dyDescent="0.2">
      <c r="A30" s="2">
        <v>350</v>
      </c>
      <c r="B30" s="2">
        <v>333</v>
      </c>
      <c r="C30" s="2">
        <f>A30-B30</f>
        <v>17</v>
      </c>
      <c r="F30" s="3">
        <v>100</v>
      </c>
      <c r="G30" s="3">
        <v>82</v>
      </c>
      <c r="H30" s="3">
        <f>F30-G30</f>
        <v>18</v>
      </c>
      <c r="O30" s="3">
        <v>500</v>
      </c>
      <c r="P30" s="3">
        <v>487</v>
      </c>
      <c r="Q30" s="3">
        <f>O30-P30</f>
        <v>13</v>
      </c>
      <c r="R30" s="2">
        <v>750</v>
      </c>
      <c r="S30" s="2">
        <v>737</v>
      </c>
      <c r="T30" s="2">
        <f>R30-S30</f>
        <v>13</v>
      </c>
    </row>
    <row r="31" spans="1:23" x14ac:dyDescent="0.2">
      <c r="A31" s="2">
        <v>350</v>
      </c>
      <c r="B31" s="2">
        <v>333</v>
      </c>
      <c r="C31" s="2">
        <f>A31-B31</f>
        <v>17</v>
      </c>
      <c r="F31" s="2">
        <v>100</v>
      </c>
      <c r="G31" s="2">
        <v>81</v>
      </c>
      <c r="H31" s="2">
        <f>F31-G31</f>
        <v>19</v>
      </c>
      <c r="R31" s="3">
        <v>750</v>
      </c>
      <c r="S31" s="3">
        <v>739</v>
      </c>
      <c r="T31" s="3">
        <f>R31-S31</f>
        <v>11</v>
      </c>
    </row>
    <row r="32" spans="1:23" x14ac:dyDescent="0.2">
      <c r="A32" s="2">
        <v>350</v>
      </c>
      <c r="B32" s="2">
        <v>334</v>
      </c>
      <c r="C32" s="2">
        <f>A32-B32</f>
        <v>16</v>
      </c>
      <c r="R32" s="2">
        <v>750</v>
      </c>
      <c r="S32" s="2">
        <v>739</v>
      </c>
      <c r="T32" s="2">
        <f>R32-S32</f>
        <v>11</v>
      </c>
    </row>
    <row r="33" spans="1:20" x14ac:dyDescent="0.2">
      <c r="A33" s="2">
        <v>350</v>
      </c>
      <c r="B33" s="2">
        <v>335</v>
      </c>
      <c r="C33" s="2">
        <f>A33-B33</f>
        <v>15</v>
      </c>
      <c r="R33" s="3">
        <v>750</v>
      </c>
      <c r="S33" s="3">
        <v>739</v>
      </c>
      <c r="T33" s="3">
        <f>R33-S33</f>
        <v>11</v>
      </c>
    </row>
    <row r="34" spans="1:20" x14ac:dyDescent="0.2">
      <c r="A34" s="2">
        <v>500</v>
      </c>
      <c r="B34" s="2">
        <v>487</v>
      </c>
      <c r="C34" s="2">
        <f>A34-B34</f>
        <v>13</v>
      </c>
      <c r="R34" s="2">
        <v>750</v>
      </c>
      <c r="S34" s="2">
        <v>738</v>
      </c>
      <c r="T34" s="2">
        <f>R34-S34</f>
        <v>12</v>
      </c>
    </row>
    <row r="35" spans="1:20" x14ac:dyDescent="0.2">
      <c r="A35" s="2">
        <v>500</v>
      </c>
      <c r="B35" s="2">
        <v>486</v>
      </c>
      <c r="C35" s="2">
        <f>A35-B35</f>
        <v>14</v>
      </c>
    </row>
    <row r="36" spans="1:20" x14ac:dyDescent="0.2">
      <c r="A36" s="2">
        <v>500</v>
      </c>
      <c r="B36" s="2">
        <v>487</v>
      </c>
      <c r="C36" s="2">
        <f>A36-B36</f>
        <v>13</v>
      </c>
    </row>
    <row r="37" spans="1:20" x14ac:dyDescent="0.2">
      <c r="A37" s="2">
        <v>500</v>
      </c>
      <c r="B37" s="2">
        <v>487</v>
      </c>
      <c r="C37" s="2">
        <f>A37-B37</f>
        <v>13</v>
      </c>
    </row>
    <row r="38" spans="1:20" x14ac:dyDescent="0.2">
      <c r="A38" s="2">
        <v>500</v>
      </c>
      <c r="B38" s="2">
        <v>487</v>
      </c>
      <c r="C38" s="2">
        <f>A38-B38</f>
        <v>13</v>
      </c>
    </row>
    <row r="39" spans="1:20" x14ac:dyDescent="0.2">
      <c r="A39" s="2">
        <v>500</v>
      </c>
      <c r="B39" s="2">
        <v>487</v>
      </c>
      <c r="C39" s="2">
        <f>A39-B39</f>
        <v>13</v>
      </c>
    </row>
    <row r="40" spans="1:20" x14ac:dyDescent="0.2">
      <c r="A40" s="2">
        <v>500</v>
      </c>
      <c r="B40" s="2">
        <v>487</v>
      </c>
      <c r="C40" s="2">
        <f>A40-B40</f>
        <v>13</v>
      </c>
    </row>
    <row r="41" spans="1:20" x14ac:dyDescent="0.2">
      <c r="A41" s="2">
        <v>500</v>
      </c>
      <c r="B41" s="2">
        <v>487</v>
      </c>
      <c r="C41" s="2">
        <f>A41-B41</f>
        <v>13</v>
      </c>
    </row>
    <row r="42" spans="1:20" x14ac:dyDescent="0.2">
      <c r="A42" s="2">
        <v>500</v>
      </c>
      <c r="B42" s="2">
        <v>485</v>
      </c>
      <c r="C42" s="2">
        <f>A42-B42</f>
        <v>15</v>
      </c>
    </row>
    <row r="43" spans="1:20" x14ac:dyDescent="0.2">
      <c r="A43" s="2">
        <v>500</v>
      </c>
      <c r="B43" s="2">
        <v>487</v>
      </c>
      <c r="C43" s="2">
        <f>A43-B43</f>
        <v>13</v>
      </c>
    </row>
    <row r="44" spans="1:20" x14ac:dyDescent="0.2">
      <c r="A44" s="2">
        <v>500</v>
      </c>
      <c r="B44" s="2">
        <v>487</v>
      </c>
      <c r="C44" s="2">
        <f>A44-B44</f>
        <v>13</v>
      </c>
    </row>
    <row r="45" spans="1:20" x14ac:dyDescent="0.2">
      <c r="A45" s="2">
        <v>750</v>
      </c>
      <c r="B45" s="2">
        <v>739</v>
      </c>
      <c r="C45" s="2">
        <f>A45-B45</f>
        <v>11</v>
      </c>
    </row>
    <row r="46" spans="1:20" x14ac:dyDescent="0.2">
      <c r="A46" s="2">
        <v>750</v>
      </c>
      <c r="B46" s="2">
        <v>739</v>
      </c>
      <c r="C46" s="2">
        <f>A46-B46</f>
        <v>11</v>
      </c>
    </row>
    <row r="47" spans="1:20" x14ac:dyDescent="0.2">
      <c r="A47" s="2">
        <v>750</v>
      </c>
      <c r="B47" s="2">
        <v>738</v>
      </c>
      <c r="C47" s="2">
        <f>A47-B47</f>
        <v>12</v>
      </c>
    </row>
    <row r="48" spans="1:20" x14ac:dyDescent="0.2">
      <c r="A48" s="2">
        <v>750</v>
      </c>
      <c r="B48" s="2">
        <v>739</v>
      </c>
      <c r="C48" s="2">
        <f>A48-B48</f>
        <v>11</v>
      </c>
    </row>
    <row r="49" spans="1:3" x14ac:dyDescent="0.2">
      <c r="A49" s="2">
        <v>750</v>
      </c>
      <c r="B49" s="2">
        <v>739</v>
      </c>
      <c r="C49" s="2">
        <f>A49-B49</f>
        <v>11</v>
      </c>
    </row>
    <row r="50" spans="1:3" x14ac:dyDescent="0.2">
      <c r="A50" s="2">
        <v>750</v>
      </c>
      <c r="B50" s="2">
        <v>739</v>
      </c>
      <c r="C50" s="2">
        <f>A50-B50</f>
        <v>11</v>
      </c>
    </row>
    <row r="51" spans="1:3" x14ac:dyDescent="0.2">
      <c r="A51" s="2">
        <v>750</v>
      </c>
      <c r="B51" s="2">
        <v>739</v>
      </c>
      <c r="C51" s="2">
        <f>A51-B51</f>
        <v>11</v>
      </c>
    </row>
    <row r="52" spans="1:3" x14ac:dyDescent="0.2">
      <c r="A52" s="2">
        <v>750</v>
      </c>
      <c r="B52" s="2">
        <v>736</v>
      </c>
      <c r="C52" s="2">
        <f>A52-B52</f>
        <v>14</v>
      </c>
    </row>
    <row r="53" spans="1:3" x14ac:dyDescent="0.2">
      <c r="A53" s="2">
        <v>750</v>
      </c>
      <c r="B53" s="2">
        <v>739</v>
      </c>
      <c r="C53" s="2">
        <f>A53-B53</f>
        <v>11</v>
      </c>
    </row>
    <row r="54" spans="1:3" x14ac:dyDescent="0.2">
      <c r="A54" s="2">
        <v>750</v>
      </c>
      <c r="B54" s="2">
        <v>739</v>
      </c>
      <c r="C54" s="2">
        <f>A54-B54</f>
        <v>11</v>
      </c>
    </row>
    <row r="55" spans="1:3" x14ac:dyDescent="0.2">
      <c r="A55" s="2">
        <v>750</v>
      </c>
      <c r="B55" s="2">
        <v>737</v>
      </c>
      <c r="C55" s="2">
        <f>A55-B55</f>
        <v>13</v>
      </c>
    </row>
    <row r="56" spans="1:3" x14ac:dyDescent="0.2">
      <c r="A56" s="2">
        <v>750</v>
      </c>
      <c r="B56" s="2">
        <v>739</v>
      </c>
      <c r="C56" s="2">
        <f>A56-B56</f>
        <v>11</v>
      </c>
    </row>
    <row r="57" spans="1:3" x14ac:dyDescent="0.2">
      <c r="A57" s="2">
        <v>750</v>
      </c>
      <c r="B57" s="2">
        <v>739</v>
      </c>
      <c r="C57" s="2">
        <f>A57-B57</f>
        <v>11</v>
      </c>
    </row>
    <row r="58" spans="1:3" x14ac:dyDescent="0.2">
      <c r="A58" s="2">
        <v>750</v>
      </c>
      <c r="B58" s="2">
        <v>739</v>
      </c>
      <c r="C58" s="2">
        <f>A58-B58</f>
        <v>11</v>
      </c>
    </row>
    <row r="59" spans="1:3" x14ac:dyDescent="0.2">
      <c r="A59" s="2">
        <v>750</v>
      </c>
      <c r="B59" s="2">
        <v>738</v>
      </c>
      <c r="C59" s="2">
        <f>A59-B59</f>
        <v>12</v>
      </c>
    </row>
    <row r="60" spans="1:3" x14ac:dyDescent="0.2">
      <c r="A60" s="2">
        <v>1000</v>
      </c>
      <c r="B60" s="2">
        <v>990</v>
      </c>
      <c r="C60" s="2">
        <f>A60-B60</f>
        <v>10</v>
      </c>
    </row>
    <row r="61" spans="1:3" x14ac:dyDescent="0.2">
      <c r="A61" s="2">
        <v>1000</v>
      </c>
      <c r="B61" s="2">
        <v>989</v>
      </c>
      <c r="C61" s="2">
        <f>A61-B61</f>
        <v>11</v>
      </c>
    </row>
    <row r="62" spans="1:3" x14ac:dyDescent="0.2">
      <c r="A62" s="2">
        <v>1000</v>
      </c>
      <c r="B62" s="2">
        <v>989</v>
      </c>
      <c r="C62" s="2">
        <f>A62-B62</f>
        <v>11</v>
      </c>
    </row>
    <row r="63" spans="1:3" x14ac:dyDescent="0.2">
      <c r="A63" s="2">
        <v>1000</v>
      </c>
      <c r="B63" s="2">
        <v>989</v>
      </c>
      <c r="C63" s="2">
        <f>A63-B63</f>
        <v>11</v>
      </c>
    </row>
    <row r="64" spans="1:3" x14ac:dyDescent="0.2">
      <c r="A64" s="2">
        <v>1000</v>
      </c>
      <c r="B64" s="2">
        <v>990</v>
      </c>
      <c r="C64" s="2">
        <f>A64-B64</f>
        <v>10</v>
      </c>
    </row>
    <row r="65" spans="1:3" x14ac:dyDescent="0.2">
      <c r="A65" s="2">
        <v>1000</v>
      </c>
      <c r="B65" s="2">
        <v>990</v>
      </c>
      <c r="C65" s="2">
        <f>A65-B65</f>
        <v>10</v>
      </c>
    </row>
    <row r="66" spans="1:3" x14ac:dyDescent="0.2">
      <c r="A66" s="2">
        <v>1000</v>
      </c>
      <c r="B66" s="2">
        <v>989</v>
      </c>
      <c r="C66" s="2">
        <f>A66-B66</f>
        <v>11</v>
      </c>
    </row>
    <row r="67" spans="1:3" x14ac:dyDescent="0.2">
      <c r="A67" s="2">
        <v>1000</v>
      </c>
      <c r="B67" s="2">
        <v>992</v>
      </c>
      <c r="C67" s="2">
        <f>A67-B67</f>
        <v>8</v>
      </c>
    </row>
    <row r="68" spans="1:3" x14ac:dyDescent="0.2">
      <c r="A68" s="2">
        <v>1000</v>
      </c>
      <c r="B68" s="2">
        <v>989</v>
      </c>
      <c r="C68" s="2">
        <f>A68-B68</f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Testing</vt:lpstr>
      <vt:lpstr>Frequency Recording Offset</vt:lpstr>
      <vt:lpstr>Toffset1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Ashley</dc:creator>
  <cp:lastModifiedBy>Jordan Ashley</cp:lastModifiedBy>
  <dcterms:created xsi:type="dcterms:W3CDTF">2025-05-16T14:50:57Z</dcterms:created>
  <dcterms:modified xsi:type="dcterms:W3CDTF">2025-05-16T19:21:25Z</dcterms:modified>
</cp:coreProperties>
</file>