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80" yWindow="0" windowWidth="2408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38" i="1"/>
  <c r="G37" i="1"/>
  <c r="G35" i="1"/>
  <c r="G33" i="1"/>
  <c r="G32" i="1"/>
  <c r="G10" i="1"/>
  <c r="J40" i="1"/>
  <c r="E40" i="1"/>
  <c r="K40" i="1"/>
  <c r="D40" i="1"/>
  <c r="C40" i="1"/>
  <c r="E39" i="1"/>
  <c r="J39" i="1"/>
  <c r="K39" i="1"/>
  <c r="D39" i="1"/>
  <c r="C39" i="1"/>
  <c r="E38" i="1"/>
  <c r="K38" i="1"/>
  <c r="D38" i="1"/>
  <c r="C38" i="1"/>
  <c r="J37" i="1"/>
  <c r="K37" i="1"/>
  <c r="C37" i="1"/>
  <c r="J36" i="1"/>
  <c r="K36" i="1"/>
  <c r="C36" i="1"/>
  <c r="J35" i="1"/>
  <c r="E35" i="1"/>
  <c r="K35" i="1"/>
  <c r="D35" i="1"/>
  <c r="C35" i="1"/>
  <c r="J34" i="1"/>
  <c r="K34" i="1"/>
  <c r="C34" i="1"/>
  <c r="K33" i="1"/>
  <c r="C33" i="1"/>
  <c r="E32" i="1"/>
  <c r="K32" i="1"/>
  <c r="D32" i="1"/>
  <c r="C32" i="1"/>
  <c r="E31" i="1"/>
  <c r="K31" i="1"/>
  <c r="D31" i="1"/>
  <c r="C31" i="1"/>
  <c r="J30" i="1"/>
  <c r="E30" i="1"/>
  <c r="K30" i="1"/>
  <c r="D30" i="1"/>
  <c r="C30" i="1"/>
  <c r="C29" i="1"/>
  <c r="J28" i="1"/>
  <c r="K28" i="1"/>
  <c r="C28" i="1"/>
  <c r="E27" i="1"/>
  <c r="K27" i="1"/>
  <c r="D27" i="1"/>
  <c r="C27" i="1"/>
  <c r="C26" i="1"/>
  <c r="E25" i="1"/>
  <c r="K25" i="1"/>
  <c r="D25" i="1"/>
  <c r="C25" i="1"/>
  <c r="J24" i="1"/>
  <c r="E24" i="1"/>
  <c r="K24" i="1"/>
  <c r="D24" i="1"/>
  <c r="C24" i="1"/>
  <c r="E23" i="1"/>
  <c r="K23" i="1"/>
  <c r="D23" i="1"/>
  <c r="C23" i="1"/>
  <c r="J22" i="1"/>
  <c r="E22" i="1"/>
  <c r="K22" i="1"/>
  <c r="D22" i="1"/>
  <c r="C22" i="1"/>
  <c r="J20" i="1"/>
  <c r="E20" i="1"/>
  <c r="K20" i="1"/>
  <c r="D20" i="1"/>
  <c r="C20" i="1"/>
  <c r="J19" i="1"/>
  <c r="E19" i="1"/>
  <c r="K19" i="1"/>
  <c r="D19" i="1"/>
  <c r="C19" i="1"/>
  <c r="J18" i="1"/>
  <c r="E18" i="1"/>
  <c r="K18" i="1"/>
  <c r="D18" i="1"/>
  <c r="C18" i="1"/>
  <c r="C17" i="1"/>
  <c r="J16" i="1"/>
  <c r="E16" i="1"/>
  <c r="K16" i="1"/>
  <c r="D16" i="1"/>
  <c r="C16" i="1"/>
  <c r="J15" i="1"/>
  <c r="K15" i="1"/>
  <c r="C15" i="1"/>
  <c r="J14" i="1"/>
  <c r="E14" i="1"/>
  <c r="K14" i="1"/>
  <c r="D14" i="1"/>
  <c r="C14" i="1"/>
  <c r="J13" i="1"/>
  <c r="K13" i="1"/>
  <c r="C13" i="1"/>
  <c r="J11" i="1"/>
  <c r="K11" i="1"/>
  <c r="C11" i="1"/>
  <c r="J10" i="1"/>
  <c r="K10" i="1"/>
  <c r="C10" i="1"/>
  <c r="J6" i="1"/>
  <c r="K6" i="1"/>
  <c r="C6" i="1"/>
  <c r="J5" i="1"/>
  <c r="K5" i="1"/>
  <c r="C5" i="1"/>
  <c r="J4" i="1"/>
  <c r="K4" i="1"/>
  <c r="C4" i="1"/>
  <c r="J3" i="1"/>
  <c r="K3" i="1"/>
  <c r="C3" i="1"/>
  <c r="J2" i="1"/>
  <c r="K2" i="1"/>
  <c r="C2" i="1"/>
</calcChain>
</file>

<file path=xl/sharedStrings.xml><?xml version="1.0" encoding="utf-8"?>
<sst xmlns="http://schemas.openxmlformats.org/spreadsheetml/2006/main" count="57" uniqueCount="23">
  <si>
    <t>date</t>
  </si>
  <si>
    <t>coral_cover</t>
  </si>
  <si>
    <t>07_18_2018</t>
  </si>
  <si>
    <t>07_19_2018</t>
  </si>
  <si>
    <t>07_20_2018</t>
  </si>
  <si>
    <t>08_10_2018</t>
  </si>
  <si>
    <t>08_14_2018</t>
  </si>
  <si>
    <t>08_16_2018</t>
  </si>
  <si>
    <t>08_22_2018</t>
  </si>
  <si>
    <t>08_23_2018</t>
  </si>
  <si>
    <t>disease</t>
  </si>
  <si>
    <t>white_plague</t>
  </si>
  <si>
    <t>black_spot</t>
  </si>
  <si>
    <t>percent_ind_bleached</t>
  </si>
  <si>
    <t>paling_coral</t>
  </si>
  <si>
    <t>percent_paling</t>
  </si>
  <si>
    <t>percent_p_b</t>
  </si>
  <si>
    <t>09_05_2018</t>
  </si>
  <si>
    <t>09_12_2018</t>
  </si>
  <si>
    <t>percent_total_bleached</t>
  </si>
  <si>
    <t>site</t>
  </si>
  <si>
    <t>percent_ind_disease</t>
  </si>
  <si>
    <t>percent_total_disease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</si>
</sst>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/>
    <xf numFmtId="0" fontId="0" fillId="0" borderId="0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D21" sqref="D21"/>
    </sheetView>
  </sheetViews>
  <sheetFormatPr baseColWidth="10" defaultRowHeight="15" x14ac:dyDescent="0"/>
  <cols>
    <col min="4" max="4" width="16" bestFit="1" customWidth="1"/>
    <col min="5" max="5" width="16" customWidth="1"/>
  </cols>
  <sheetData>
    <row r="1" spans="1:11">
      <c r="A1" s="1" t="s">
        <v>0</v>
      </c>
      <c r="B1" s="1" t="s">
        <v>20</v>
      </c>
      <c r="C1" s="1" t="s">
        <v>1</v>
      </c>
      <c r="D1" s="1" t="s">
        <v>19</v>
      </c>
      <c r="E1" s="1" t="s">
        <v>13</v>
      </c>
      <c r="F1" s="3" t="s">
        <v>10</v>
      </c>
      <c r="G1" s="3" t="s">
        <v>22</v>
      </c>
      <c r="H1" s="5" t="s">
        <v>21</v>
      </c>
      <c r="I1" s="3" t="s">
        <v>14</v>
      </c>
      <c r="J1" s="3" t="s">
        <v>15</v>
      </c>
      <c r="K1" s="4" t="s">
        <v>16</v>
      </c>
    </row>
    <row r="2" spans="1:11">
      <c r="A2" t="s">
        <v>2</v>
      </c>
      <c r="B2">
        <v>1091</v>
      </c>
      <c r="C2">
        <f>9/250</f>
        <v>3.5999999999999997E-2</v>
      </c>
      <c r="D2">
        <v>0</v>
      </c>
      <c r="E2">
        <v>0</v>
      </c>
      <c r="F2">
        <v>0</v>
      </c>
      <c r="G2">
        <v>0</v>
      </c>
      <c r="H2" s="2">
        <v>0</v>
      </c>
      <c r="I2">
        <v>1</v>
      </c>
      <c r="J2">
        <f>3/8</f>
        <v>0.375</v>
      </c>
      <c r="K2">
        <f>J2</f>
        <v>0.375</v>
      </c>
    </row>
    <row r="3" spans="1:11">
      <c r="A3" t="s">
        <v>2</v>
      </c>
      <c r="B3">
        <v>1085</v>
      </c>
      <c r="C3">
        <f>9/250</f>
        <v>3.5999999999999997E-2</v>
      </c>
      <c r="D3">
        <v>0</v>
      </c>
      <c r="E3">
        <v>0</v>
      </c>
      <c r="F3">
        <v>0</v>
      </c>
      <c r="G3">
        <v>0</v>
      </c>
      <c r="H3" s="2">
        <v>0</v>
      </c>
      <c r="I3">
        <v>1</v>
      </c>
      <c r="J3">
        <f>5/9</f>
        <v>0.55555555555555558</v>
      </c>
      <c r="K3">
        <f>J3</f>
        <v>0.55555555555555558</v>
      </c>
    </row>
    <row r="4" spans="1:11">
      <c r="A4" t="s">
        <v>2</v>
      </c>
      <c r="B4">
        <v>1092</v>
      </c>
      <c r="C4">
        <f>14/250</f>
        <v>5.6000000000000001E-2</v>
      </c>
      <c r="D4">
        <v>0</v>
      </c>
      <c r="E4">
        <v>0</v>
      </c>
      <c r="F4">
        <v>0</v>
      </c>
      <c r="G4">
        <v>0</v>
      </c>
      <c r="H4" s="2">
        <v>0</v>
      </c>
      <c r="I4">
        <v>1</v>
      </c>
      <c r="J4">
        <f>2/14</f>
        <v>0.14285714285714285</v>
      </c>
      <c r="K4">
        <f>J4</f>
        <v>0.14285714285714285</v>
      </c>
    </row>
    <row r="5" spans="1:11">
      <c r="A5" t="s">
        <v>3</v>
      </c>
      <c r="B5">
        <v>1858</v>
      </c>
      <c r="C5">
        <f>3/250</f>
        <v>1.2E-2</v>
      </c>
      <c r="D5">
        <v>0</v>
      </c>
      <c r="E5">
        <v>0</v>
      </c>
      <c r="F5">
        <v>0</v>
      </c>
      <c r="G5">
        <v>0</v>
      </c>
      <c r="H5" s="2">
        <v>0</v>
      </c>
      <c r="I5">
        <v>1</v>
      </c>
      <c r="J5">
        <f>2/3</f>
        <v>0.66666666666666663</v>
      </c>
      <c r="K5">
        <f>J5</f>
        <v>0.66666666666666663</v>
      </c>
    </row>
    <row r="6" spans="1:11">
      <c r="A6" t="s">
        <v>3</v>
      </c>
      <c r="B6">
        <v>1878</v>
      </c>
      <c r="C6">
        <f>3/250</f>
        <v>1.2E-2</v>
      </c>
      <c r="D6">
        <v>0</v>
      </c>
      <c r="E6">
        <v>0</v>
      </c>
      <c r="F6">
        <v>0</v>
      </c>
      <c r="G6">
        <v>0</v>
      </c>
      <c r="H6" s="2">
        <v>0</v>
      </c>
      <c r="I6">
        <v>1</v>
      </c>
      <c r="J6">
        <f>3/3</f>
        <v>1</v>
      </c>
      <c r="K6">
        <f>J6</f>
        <v>1</v>
      </c>
    </row>
    <row r="7" spans="1:11">
      <c r="A7" t="s">
        <v>3</v>
      </c>
      <c r="B7">
        <v>1131</v>
      </c>
      <c r="C7">
        <v>0</v>
      </c>
      <c r="D7">
        <v>-1</v>
      </c>
      <c r="E7">
        <v>-1</v>
      </c>
      <c r="F7">
        <v>-1</v>
      </c>
      <c r="G7">
        <v>-1</v>
      </c>
      <c r="H7" s="2">
        <v>-1</v>
      </c>
      <c r="I7">
        <v>-1</v>
      </c>
      <c r="J7">
        <v>-1</v>
      </c>
      <c r="K7">
        <v>-1</v>
      </c>
    </row>
    <row r="8" spans="1:11">
      <c r="A8" t="s">
        <v>3</v>
      </c>
      <c r="B8">
        <v>1580</v>
      </c>
      <c r="C8">
        <v>0</v>
      </c>
      <c r="D8">
        <v>-1</v>
      </c>
      <c r="E8">
        <v>-1</v>
      </c>
      <c r="F8">
        <v>-1</v>
      </c>
      <c r="G8">
        <v>-1</v>
      </c>
      <c r="H8" s="2">
        <v>-1</v>
      </c>
      <c r="I8">
        <v>-1</v>
      </c>
      <c r="J8">
        <v>-1</v>
      </c>
      <c r="K8">
        <v>-1</v>
      </c>
    </row>
    <row r="9" spans="1:11">
      <c r="A9" t="s">
        <v>4</v>
      </c>
      <c r="B9">
        <v>1361</v>
      </c>
      <c r="C9">
        <v>0</v>
      </c>
      <c r="D9">
        <v>-1</v>
      </c>
      <c r="E9">
        <v>-1</v>
      </c>
      <c r="F9">
        <v>-1</v>
      </c>
      <c r="G9">
        <v>-1</v>
      </c>
      <c r="H9" s="2">
        <v>-1</v>
      </c>
      <c r="I9">
        <v>-1</v>
      </c>
      <c r="J9">
        <v>-1</v>
      </c>
      <c r="K9">
        <v>-1</v>
      </c>
    </row>
    <row r="10" spans="1:11">
      <c r="A10" t="s">
        <v>4</v>
      </c>
      <c r="B10">
        <v>1087</v>
      </c>
      <c r="C10">
        <f>9/250</f>
        <v>3.5999999999999997E-2</v>
      </c>
      <c r="D10">
        <v>0</v>
      </c>
      <c r="E10">
        <v>0</v>
      </c>
      <c r="F10" t="s">
        <v>11</v>
      </c>
      <c r="G10">
        <f>0.3/9</f>
        <v>3.3333333333333333E-2</v>
      </c>
      <c r="H10" s="2">
        <v>0.111111111</v>
      </c>
      <c r="I10">
        <v>1</v>
      </c>
      <c r="J10">
        <f>6/11</f>
        <v>0.54545454545454541</v>
      </c>
      <c r="K10">
        <f>J10</f>
        <v>0.54545454545454541</v>
      </c>
    </row>
    <row r="11" spans="1:11">
      <c r="A11" t="s">
        <v>4</v>
      </c>
      <c r="B11">
        <v>1082</v>
      </c>
      <c r="C11">
        <f>2/250</f>
        <v>8.0000000000000002E-3</v>
      </c>
      <c r="D11">
        <v>0</v>
      </c>
      <c r="E11">
        <v>0</v>
      </c>
      <c r="F11">
        <v>0</v>
      </c>
      <c r="G11">
        <v>0</v>
      </c>
      <c r="H11" s="2">
        <v>0</v>
      </c>
      <c r="I11">
        <v>1</v>
      </c>
      <c r="J11">
        <f>1/2</f>
        <v>0.5</v>
      </c>
      <c r="K11">
        <f>J11</f>
        <v>0.5</v>
      </c>
    </row>
    <row r="12" spans="1:11">
      <c r="A12" t="s">
        <v>4</v>
      </c>
      <c r="B12">
        <v>1228</v>
      </c>
      <c r="C12">
        <v>0</v>
      </c>
      <c r="D12">
        <v>-1</v>
      </c>
      <c r="E12">
        <v>-1</v>
      </c>
      <c r="F12">
        <v>-1</v>
      </c>
      <c r="G12">
        <v>-1</v>
      </c>
      <c r="H12" s="2">
        <v>-1</v>
      </c>
      <c r="I12">
        <v>-1</v>
      </c>
      <c r="J12">
        <v>-1</v>
      </c>
      <c r="K12">
        <v>-1</v>
      </c>
    </row>
    <row r="13" spans="1:11">
      <c r="A13" t="s">
        <v>4</v>
      </c>
      <c r="B13">
        <v>1631</v>
      </c>
      <c r="C13">
        <f>5/250</f>
        <v>0.02</v>
      </c>
      <c r="D13">
        <v>0</v>
      </c>
      <c r="E13">
        <v>0</v>
      </c>
      <c r="F13">
        <v>0</v>
      </c>
      <c r="G13">
        <v>0</v>
      </c>
      <c r="H13" s="2">
        <v>0</v>
      </c>
      <c r="I13">
        <v>1</v>
      </c>
      <c r="J13">
        <f>3/5</f>
        <v>0.6</v>
      </c>
      <c r="K13">
        <f>J13</f>
        <v>0.6</v>
      </c>
    </row>
    <row r="14" spans="1:11">
      <c r="A14" t="s">
        <v>5</v>
      </c>
      <c r="B14">
        <v>1303</v>
      </c>
      <c r="C14">
        <f>15/250</f>
        <v>0.06</v>
      </c>
      <c r="D14">
        <f>0.02/15</f>
        <v>1.3333333333333333E-3</v>
      </c>
      <c r="E14">
        <f>1/15</f>
        <v>6.6666666666666666E-2</v>
      </c>
      <c r="F14">
        <v>0</v>
      </c>
      <c r="G14">
        <v>0</v>
      </c>
      <c r="H14" s="2">
        <v>0</v>
      </c>
      <c r="I14">
        <v>1</v>
      </c>
      <c r="J14">
        <f>5/15</f>
        <v>0.33333333333333331</v>
      </c>
      <c r="K14">
        <f>J14+E14</f>
        <v>0.39999999999999997</v>
      </c>
    </row>
    <row r="15" spans="1:11">
      <c r="A15" t="s">
        <v>5</v>
      </c>
      <c r="B15">
        <v>1727</v>
      </c>
      <c r="C15">
        <f>11/250</f>
        <v>4.3999999999999997E-2</v>
      </c>
      <c r="D15">
        <v>0</v>
      </c>
      <c r="E15">
        <v>0</v>
      </c>
      <c r="F15">
        <v>0</v>
      </c>
      <c r="G15">
        <v>0</v>
      </c>
      <c r="H15" s="2">
        <v>0</v>
      </c>
      <c r="I15">
        <v>1</v>
      </c>
      <c r="J15">
        <f>2/11</f>
        <v>0.18181818181818182</v>
      </c>
      <c r="K15">
        <f>J15</f>
        <v>0.18181818181818182</v>
      </c>
    </row>
    <row r="16" spans="1:11">
      <c r="A16" t="s">
        <v>5</v>
      </c>
      <c r="B16">
        <v>1081</v>
      </c>
      <c r="C16">
        <f>9/250</f>
        <v>3.5999999999999997E-2</v>
      </c>
      <c r="D16">
        <f>(0.98+0.8)/9</f>
        <v>0.19777777777777777</v>
      </c>
      <c r="E16">
        <f>2/9</f>
        <v>0.22222222222222221</v>
      </c>
      <c r="F16">
        <v>0</v>
      </c>
      <c r="G16">
        <v>0</v>
      </c>
      <c r="H16" s="2">
        <v>0</v>
      </c>
      <c r="I16">
        <v>1</v>
      </c>
      <c r="J16">
        <f>2/9</f>
        <v>0.22222222222222221</v>
      </c>
      <c r="K16">
        <f>J16+E16</f>
        <v>0.44444444444444442</v>
      </c>
    </row>
    <row r="17" spans="1:11">
      <c r="A17" t="s">
        <v>5</v>
      </c>
      <c r="B17">
        <v>1076</v>
      </c>
      <c r="C17">
        <f>3/250</f>
        <v>1.2E-2</v>
      </c>
      <c r="D17">
        <v>0</v>
      </c>
      <c r="E17">
        <v>0</v>
      </c>
      <c r="F17">
        <v>0</v>
      </c>
      <c r="G17">
        <v>0</v>
      </c>
      <c r="H17" s="2">
        <v>0</v>
      </c>
      <c r="I17">
        <v>0</v>
      </c>
      <c r="J17">
        <v>0</v>
      </c>
      <c r="K17">
        <v>0</v>
      </c>
    </row>
    <row r="18" spans="1:11">
      <c r="A18" t="s">
        <v>5</v>
      </c>
      <c r="B18">
        <v>1599</v>
      </c>
      <c r="C18">
        <f>15/250</f>
        <v>0.06</v>
      </c>
      <c r="D18">
        <f>(0.05+0.05+0.05)/15</f>
        <v>1.0000000000000002E-2</v>
      </c>
      <c r="E18">
        <f>3/15</f>
        <v>0.2</v>
      </c>
      <c r="F18">
        <v>0</v>
      </c>
      <c r="G18">
        <v>0</v>
      </c>
      <c r="H18" s="2">
        <v>0</v>
      </c>
      <c r="I18">
        <v>1</v>
      </c>
      <c r="J18">
        <f>3/15</f>
        <v>0.2</v>
      </c>
      <c r="K18">
        <f>J18+E18</f>
        <v>0.4</v>
      </c>
    </row>
    <row r="19" spans="1:11">
      <c r="A19" t="s">
        <v>6</v>
      </c>
      <c r="B19">
        <v>1304</v>
      </c>
      <c r="C19">
        <f>6/250</f>
        <v>2.4E-2</v>
      </c>
      <c r="D19">
        <f>0.09/6</f>
        <v>1.4999999999999999E-2</v>
      </c>
      <c r="E19">
        <f>1/6</f>
        <v>0.16666666666666666</v>
      </c>
      <c r="F19">
        <v>0</v>
      </c>
      <c r="G19">
        <v>0</v>
      </c>
      <c r="H19" s="2">
        <v>0</v>
      </c>
      <c r="I19">
        <v>1</v>
      </c>
      <c r="J19">
        <f>1/6</f>
        <v>0.16666666666666666</v>
      </c>
      <c r="K19">
        <f>J19+E19</f>
        <v>0.33333333333333331</v>
      </c>
    </row>
    <row r="20" spans="1:11">
      <c r="A20" t="s">
        <v>6</v>
      </c>
      <c r="B20">
        <v>1305</v>
      </c>
      <c r="C20">
        <f>11/250</f>
        <v>4.3999999999999997E-2</v>
      </c>
      <c r="D20">
        <f>0.4/11</f>
        <v>3.6363636363636369E-2</v>
      </c>
      <c r="E20">
        <f>1/11</f>
        <v>9.0909090909090912E-2</v>
      </c>
      <c r="F20">
        <v>0</v>
      </c>
      <c r="G20">
        <v>0</v>
      </c>
      <c r="H20" s="2">
        <v>0</v>
      </c>
      <c r="I20">
        <v>1</v>
      </c>
      <c r="J20">
        <f>1/11</f>
        <v>9.0909090909090912E-2</v>
      </c>
      <c r="K20">
        <f>J20+E20</f>
        <v>0.18181818181818182</v>
      </c>
    </row>
    <row r="21" spans="1:11">
      <c r="A21" t="s">
        <v>6</v>
      </c>
      <c r="B21">
        <v>1802</v>
      </c>
      <c r="C21">
        <v>0</v>
      </c>
      <c r="D21">
        <v>-1</v>
      </c>
      <c r="E21">
        <v>-1</v>
      </c>
      <c r="F21">
        <v>-1</v>
      </c>
      <c r="G21">
        <v>-1</v>
      </c>
      <c r="H21" s="2">
        <v>-1</v>
      </c>
      <c r="I21">
        <v>-1</v>
      </c>
      <c r="J21">
        <v>-1</v>
      </c>
      <c r="K21">
        <v>-1</v>
      </c>
    </row>
    <row r="22" spans="1:11">
      <c r="A22" t="s">
        <v>6</v>
      </c>
      <c r="B22">
        <v>1596</v>
      </c>
      <c r="C22">
        <f>22/250</f>
        <v>8.7999999999999995E-2</v>
      </c>
      <c r="D22">
        <f>(1+0.9 +1)/22</f>
        <v>0.13181818181818181</v>
      </c>
      <c r="E22">
        <f>3/22</f>
        <v>0.13636363636363635</v>
      </c>
      <c r="F22">
        <v>0</v>
      </c>
      <c r="G22">
        <v>0</v>
      </c>
      <c r="H22" s="2">
        <v>0</v>
      </c>
      <c r="I22">
        <v>1</v>
      </c>
      <c r="J22">
        <f>5/22</f>
        <v>0.22727272727272727</v>
      </c>
      <c r="K22">
        <f>J22+E22</f>
        <v>0.36363636363636365</v>
      </c>
    </row>
    <row r="23" spans="1:11">
      <c r="A23" t="s">
        <v>7</v>
      </c>
      <c r="B23">
        <v>1801</v>
      </c>
      <c r="C23">
        <f>4/250</f>
        <v>1.6E-2</v>
      </c>
      <c r="D23">
        <f>0.06/4</f>
        <v>1.4999999999999999E-2</v>
      </c>
      <c r="E23">
        <f>1/4</f>
        <v>0.25</v>
      </c>
      <c r="F23">
        <v>0</v>
      </c>
      <c r="G23">
        <v>0</v>
      </c>
      <c r="H23" s="2">
        <v>0</v>
      </c>
      <c r="I23">
        <v>0</v>
      </c>
      <c r="J23">
        <v>0</v>
      </c>
      <c r="K23">
        <f>E23</f>
        <v>0.25</v>
      </c>
    </row>
    <row r="24" spans="1:11">
      <c r="A24" t="s">
        <v>8</v>
      </c>
      <c r="B24">
        <v>1595</v>
      </c>
      <c r="C24">
        <f>13/250</f>
        <v>5.1999999999999998E-2</v>
      </c>
      <c r="D24">
        <f>(0.02+0.02+0.1+0.98)/13</f>
        <v>8.6153846153846164E-2</v>
      </c>
      <c r="E24">
        <f>4/13</f>
        <v>0.30769230769230771</v>
      </c>
      <c r="F24">
        <v>0</v>
      </c>
      <c r="G24">
        <v>0</v>
      </c>
      <c r="H24" s="2">
        <v>0</v>
      </c>
      <c r="I24">
        <v>1</v>
      </c>
      <c r="J24">
        <f>2/13</f>
        <v>0.15384615384615385</v>
      </c>
      <c r="K24">
        <f>J24+E24</f>
        <v>0.46153846153846156</v>
      </c>
    </row>
    <row r="25" spans="1:11">
      <c r="A25" t="s">
        <v>8</v>
      </c>
      <c r="B25">
        <v>1100</v>
      </c>
      <c r="C25">
        <f>5/250</f>
        <v>0.02</v>
      </c>
      <c r="D25">
        <f>1/5</f>
        <v>0.2</v>
      </c>
      <c r="E25">
        <f>1/5</f>
        <v>0.2</v>
      </c>
      <c r="F25">
        <v>0</v>
      </c>
      <c r="G25">
        <v>0</v>
      </c>
      <c r="H25" s="2">
        <v>0</v>
      </c>
      <c r="I25">
        <v>0</v>
      </c>
      <c r="J25">
        <v>0</v>
      </c>
      <c r="K25">
        <f>E25</f>
        <v>0.2</v>
      </c>
    </row>
    <row r="26" spans="1:11">
      <c r="A26" t="s">
        <v>8</v>
      </c>
      <c r="B26">
        <v>1669</v>
      </c>
      <c r="C26">
        <f>2/250</f>
        <v>8.0000000000000002E-3</v>
      </c>
      <c r="D26">
        <v>0</v>
      </c>
      <c r="E26">
        <v>0</v>
      </c>
      <c r="F26">
        <v>0</v>
      </c>
      <c r="G26">
        <v>0</v>
      </c>
      <c r="H26" s="2">
        <v>0</v>
      </c>
      <c r="I26">
        <v>0</v>
      </c>
      <c r="J26">
        <v>0</v>
      </c>
      <c r="K26">
        <v>0</v>
      </c>
    </row>
    <row r="27" spans="1:11">
      <c r="A27" t="s">
        <v>8</v>
      </c>
      <c r="B27">
        <v>1365</v>
      </c>
      <c r="C27">
        <f>2/250</f>
        <v>8.0000000000000002E-3</v>
      </c>
      <c r="D27">
        <f>0.65/2</f>
        <v>0.32500000000000001</v>
      </c>
      <c r="E27">
        <f>1/2</f>
        <v>0.5</v>
      </c>
      <c r="F27">
        <v>0</v>
      </c>
      <c r="G27">
        <v>0</v>
      </c>
      <c r="H27" s="2">
        <v>0</v>
      </c>
      <c r="I27">
        <v>0</v>
      </c>
      <c r="J27">
        <v>0</v>
      </c>
      <c r="K27">
        <f>E27</f>
        <v>0.5</v>
      </c>
    </row>
    <row r="28" spans="1:11">
      <c r="A28" s="2" t="s">
        <v>8</v>
      </c>
      <c r="B28" s="2">
        <v>1601</v>
      </c>
      <c r="C28">
        <f>19/250</f>
        <v>7.5999999999999998E-2</v>
      </c>
      <c r="D28">
        <v>0</v>
      </c>
      <c r="E28">
        <v>0</v>
      </c>
      <c r="F28">
        <v>0</v>
      </c>
      <c r="G28">
        <v>0</v>
      </c>
      <c r="H28" s="2">
        <v>0</v>
      </c>
      <c r="I28">
        <v>1</v>
      </c>
      <c r="J28">
        <f>4/19</f>
        <v>0.21052631578947367</v>
      </c>
      <c r="K28">
        <f>J28</f>
        <v>0.21052631578947367</v>
      </c>
    </row>
    <row r="29" spans="1:11">
      <c r="A29" t="s">
        <v>8</v>
      </c>
      <c r="B29">
        <v>1819</v>
      </c>
      <c r="C29">
        <f>1/250</f>
        <v>4.0000000000000001E-3</v>
      </c>
      <c r="D29">
        <v>0</v>
      </c>
      <c r="E29">
        <v>0</v>
      </c>
      <c r="F29">
        <v>0</v>
      </c>
      <c r="G29">
        <v>0</v>
      </c>
      <c r="H29" s="2"/>
      <c r="I29">
        <v>0</v>
      </c>
      <c r="J29">
        <v>0</v>
      </c>
      <c r="K29">
        <v>0</v>
      </c>
    </row>
    <row r="30" spans="1:11">
      <c r="A30" t="s">
        <v>9</v>
      </c>
      <c r="B30">
        <v>1864</v>
      </c>
      <c r="C30">
        <f>4/250</f>
        <v>1.6E-2</v>
      </c>
      <c r="D30">
        <f>0.2/4</f>
        <v>0.05</v>
      </c>
      <c r="E30">
        <f>1/4</f>
        <v>0.25</v>
      </c>
      <c r="F30">
        <v>0</v>
      </c>
      <c r="G30">
        <v>0</v>
      </c>
      <c r="H30" s="2">
        <v>0</v>
      </c>
      <c r="I30">
        <v>1</v>
      </c>
      <c r="J30">
        <f>1/4</f>
        <v>0.25</v>
      </c>
      <c r="K30">
        <f>J30+E30</f>
        <v>0.5</v>
      </c>
    </row>
    <row r="31" spans="1:11">
      <c r="A31" t="s">
        <v>9</v>
      </c>
      <c r="B31">
        <v>1805</v>
      </c>
      <c r="C31">
        <f>5/250</f>
        <v>0.02</v>
      </c>
      <c r="D31">
        <f>(0.1+0.05+0.03+0.1)/5</f>
        <v>5.6000000000000008E-2</v>
      </c>
      <c r="E31">
        <f>4/5</f>
        <v>0.8</v>
      </c>
      <c r="F31">
        <v>0</v>
      </c>
      <c r="G31">
        <v>0</v>
      </c>
      <c r="H31" s="2">
        <v>0</v>
      </c>
      <c r="I31">
        <v>0</v>
      </c>
      <c r="J31">
        <v>0</v>
      </c>
      <c r="K31">
        <f>E31</f>
        <v>0.8</v>
      </c>
    </row>
    <row r="32" spans="1:11">
      <c r="A32" t="s">
        <v>9</v>
      </c>
      <c r="B32">
        <v>1306</v>
      </c>
      <c r="C32">
        <f>4/250</f>
        <v>1.6E-2</v>
      </c>
      <c r="D32">
        <f>(0.1+1)/4</f>
        <v>0.27500000000000002</v>
      </c>
      <c r="E32">
        <f>2/4</f>
        <v>0.5</v>
      </c>
      <c r="F32" t="s">
        <v>12</v>
      </c>
      <c r="G32">
        <f>0.05/4</f>
        <v>1.2500000000000001E-2</v>
      </c>
      <c r="H32" s="2">
        <v>0.25</v>
      </c>
      <c r="I32">
        <v>0</v>
      </c>
      <c r="J32">
        <v>0</v>
      </c>
      <c r="K32">
        <f>E32</f>
        <v>0.5</v>
      </c>
    </row>
    <row r="33" spans="1:11">
      <c r="A33" t="s">
        <v>9</v>
      </c>
      <c r="B33">
        <v>1097</v>
      </c>
      <c r="C33">
        <f>13/250</f>
        <v>5.1999999999999998E-2</v>
      </c>
      <c r="D33">
        <v>0</v>
      </c>
      <c r="E33">
        <v>0</v>
      </c>
      <c r="F33" t="s">
        <v>12</v>
      </c>
      <c r="G33">
        <f>0.05/13</f>
        <v>3.8461538461538464E-3</v>
      </c>
      <c r="H33" s="2">
        <v>7.6923077000000006E-2</v>
      </c>
      <c r="I33">
        <v>0</v>
      </c>
      <c r="J33">
        <v>0</v>
      </c>
      <c r="K33">
        <f>0</f>
        <v>0</v>
      </c>
    </row>
    <row r="34" spans="1:11">
      <c r="A34" t="s">
        <v>9</v>
      </c>
      <c r="B34">
        <v>1098</v>
      </c>
      <c r="C34">
        <f>24/250</f>
        <v>9.6000000000000002E-2</v>
      </c>
      <c r="D34">
        <v>0</v>
      </c>
      <c r="E34">
        <v>0</v>
      </c>
      <c r="F34">
        <v>0</v>
      </c>
      <c r="G34">
        <v>0</v>
      </c>
      <c r="H34" s="2">
        <v>0</v>
      </c>
      <c r="I34">
        <v>1</v>
      </c>
      <c r="J34">
        <f>7/24</f>
        <v>0.29166666666666669</v>
      </c>
      <c r="K34">
        <f>J34</f>
        <v>0.29166666666666669</v>
      </c>
    </row>
    <row r="35" spans="1:11">
      <c r="A35" t="s">
        <v>9</v>
      </c>
      <c r="B35">
        <v>1597</v>
      </c>
      <c r="C35">
        <f>30/250</f>
        <v>0.12</v>
      </c>
      <c r="D35">
        <f>(1+0.05+0.02)/30</f>
        <v>3.5666666666666666E-2</v>
      </c>
      <c r="E35">
        <f>3/30</f>
        <v>0.1</v>
      </c>
      <c r="F35" t="s">
        <v>12</v>
      </c>
      <c r="G35">
        <f>(0.01+0.01)/30</f>
        <v>6.6666666666666664E-4</v>
      </c>
      <c r="H35" s="2">
        <v>6.6666666999999999E-2</v>
      </c>
      <c r="I35">
        <v>1</v>
      </c>
      <c r="J35">
        <f>2/30</f>
        <v>6.6666666666666666E-2</v>
      </c>
      <c r="K35">
        <f>J35+E35</f>
        <v>0.16666666666666669</v>
      </c>
    </row>
    <row r="36" spans="1:11">
      <c r="A36" t="s">
        <v>17</v>
      </c>
      <c r="B36">
        <v>1804</v>
      </c>
      <c r="C36">
        <f>4/250</f>
        <v>1.6E-2</v>
      </c>
      <c r="D36">
        <v>0</v>
      </c>
      <c r="E36">
        <v>0</v>
      </c>
      <c r="F36">
        <v>0</v>
      </c>
      <c r="G36">
        <v>0</v>
      </c>
      <c r="H36" s="2">
        <v>0</v>
      </c>
      <c r="I36">
        <v>1</v>
      </c>
      <c r="J36">
        <f>1/4</f>
        <v>0.25</v>
      </c>
      <c r="K36">
        <f>J36</f>
        <v>0.25</v>
      </c>
    </row>
    <row r="37" spans="1:11">
      <c r="A37" t="s">
        <v>18</v>
      </c>
      <c r="B37">
        <v>1598</v>
      </c>
      <c r="C37">
        <f>10/250</f>
        <v>0.04</v>
      </c>
      <c r="D37">
        <v>0</v>
      </c>
      <c r="E37">
        <v>0</v>
      </c>
      <c r="F37" t="s">
        <v>12</v>
      </c>
      <c r="G37">
        <f>0.2/10</f>
        <v>0.02</v>
      </c>
      <c r="H37" s="2">
        <v>0.1</v>
      </c>
      <c r="I37">
        <v>1</v>
      </c>
      <c r="J37">
        <f>1/10</f>
        <v>0.1</v>
      </c>
      <c r="K37">
        <f>J37</f>
        <v>0.1</v>
      </c>
    </row>
    <row r="38" spans="1:11">
      <c r="A38" t="s">
        <v>18</v>
      </c>
      <c r="B38">
        <v>1594</v>
      </c>
      <c r="C38">
        <f>7/250</f>
        <v>2.8000000000000001E-2</v>
      </c>
      <c r="D38">
        <f>(0.05+0.6)/7</f>
        <v>9.285714285714286E-2</v>
      </c>
      <c r="E38">
        <f>2/7</f>
        <v>0.2857142857142857</v>
      </c>
      <c r="F38" t="s">
        <v>12</v>
      </c>
      <c r="G38">
        <f>0.01/7</f>
        <v>1.4285714285714286E-3</v>
      </c>
      <c r="H38" s="2">
        <v>0.14285714299999999</v>
      </c>
      <c r="I38">
        <v>0</v>
      </c>
      <c r="J38">
        <v>0</v>
      </c>
      <c r="K38">
        <f>E38</f>
        <v>0.2857142857142857</v>
      </c>
    </row>
    <row r="39" spans="1:11">
      <c r="A39" t="s">
        <v>18</v>
      </c>
      <c r="B39">
        <v>1095</v>
      </c>
      <c r="C39">
        <f>14/250</f>
        <v>5.6000000000000001E-2</v>
      </c>
      <c r="D39">
        <f>1/14</f>
        <v>7.1428571428571425E-2</v>
      </c>
      <c r="E39">
        <f>1/14</f>
        <v>7.1428571428571425E-2</v>
      </c>
      <c r="F39" t="s">
        <v>12</v>
      </c>
      <c r="G39">
        <f>0.02/14</f>
        <v>1.4285714285714286E-3</v>
      </c>
      <c r="H39" s="2">
        <v>7.1428570999999996E-2</v>
      </c>
      <c r="I39">
        <v>1</v>
      </c>
      <c r="J39">
        <f>7/14</f>
        <v>0.5</v>
      </c>
      <c r="K39">
        <f>E39+J39</f>
        <v>0.5714285714285714</v>
      </c>
    </row>
    <row r="40" spans="1:11">
      <c r="A40" t="s">
        <v>18</v>
      </c>
      <c r="B40">
        <v>1101</v>
      </c>
      <c r="C40">
        <f>8/250</f>
        <v>3.2000000000000001E-2</v>
      </c>
      <c r="D40">
        <f>(0.95+0.98)/8</f>
        <v>0.24124999999999999</v>
      </c>
      <c r="E40">
        <f>2/8</f>
        <v>0.25</v>
      </c>
      <c r="F40">
        <v>0</v>
      </c>
      <c r="G40">
        <v>0</v>
      </c>
      <c r="H40" s="2">
        <v>0</v>
      </c>
      <c r="I40">
        <v>1</v>
      </c>
      <c r="J40">
        <f>1/8</f>
        <v>0.125</v>
      </c>
      <c r="K40">
        <f>J40+E40</f>
        <v>0.375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2018-08-27T13:51:48Z</dcterms:created>
  <dcterms:modified xsi:type="dcterms:W3CDTF">2018-09-16T20:24:17Z</dcterms:modified>
</cp:coreProperties>
</file>