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J44" i="1"/>
  <c r="C44" i="1"/>
  <c r="E42" i="1"/>
  <c r="J42" i="1"/>
  <c r="D42" i="1"/>
  <c r="C42" i="1"/>
  <c r="I41" i="1"/>
  <c r="E41" i="1"/>
  <c r="J41" i="1"/>
  <c r="D41" i="1"/>
  <c r="C41" i="1"/>
  <c r="I40" i="1"/>
  <c r="E40" i="1"/>
  <c r="J40" i="1"/>
  <c r="D40" i="1"/>
  <c r="C40" i="1"/>
  <c r="E39" i="1"/>
  <c r="I39" i="1"/>
  <c r="J39" i="1"/>
  <c r="D39" i="1"/>
  <c r="C39" i="1"/>
  <c r="E38" i="1"/>
  <c r="J38" i="1"/>
  <c r="D38" i="1"/>
  <c r="C38" i="1"/>
  <c r="I37" i="1"/>
  <c r="J37" i="1"/>
  <c r="C37" i="1"/>
  <c r="I36" i="1"/>
  <c r="J36" i="1"/>
  <c r="C36" i="1"/>
  <c r="I35" i="1"/>
  <c r="E35" i="1"/>
  <c r="J35" i="1"/>
  <c r="D35" i="1"/>
  <c r="C35" i="1"/>
  <c r="I34" i="1"/>
  <c r="J34" i="1"/>
  <c r="C34" i="1"/>
  <c r="J33" i="1"/>
  <c r="C33" i="1"/>
  <c r="E32" i="1"/>
  <c r="J32" i="1"/>
  <c r="D32" i="1"/>
  <c r="C32" i="1"/>
  <c r="E31" i="1"/>
  <c r="J31" i="1"/>
  <c r="D31" i="1"/>
  <c r="C31" i="1"/>
  <c r="I30" i="1"/>
  <c r="E30" i="1"/>
  <c r="J30" i="1"/>
  <c r="D30" i="1"/>
  <c r="C30" i="1"/>
  <c r="C29" i="1"/>
  <c r="I28" i="1"/>
  <c r="J28" i="1"/>
  <c r="C28" i="1"/>
  <c r="E27" i="1"/>
  <c r="J27" i="1"/>
  <c r="D27" i="1"/>
  <c r="C27" i="1"/>
  <c r="C26" i="1"/>
  <c r="E25" i="1"/>
  <c r="J25" i="1"/>
  <c r="D25" i="1"/>
  <c r="C25" i="1"/>
  <c r="I24" i="1"/>
  <c r="E24" i="1"/>
  <c r="J24" i="1"/>
  <c r="D24" i="1"/>
  <c r="C24" i="1"/>
  <c r="E23" i="1"/>
  <c r="J23" i="1"/>
  <c r="D23" i="1"/>
  <c r="C23" i="1"/>
  <c r="I22" i="1"/>
  <c r="E22" i="1"/>
  <c r="J22" i="1"/>
  <c r="D22" i="1"/>
  <c r="C22" i="1"/>
  <c r="I20" i="1"/>
  <c r="E20" i="1"/>
  <c r="J20" i="1"/>
  <c r="D20" i="1"/>
  <c r="C20" i="1"/>
  <c r="I19" i="1"/>
  <c r="E19" i="1"/>
  <c r="J19" i="1"/>
  <c r="D19" i="1"/>
  <c r="C19" i="1"/>
  <c r="I18" i="1"/>
  <c r="E18" i="1"/>
  <c r="J18" i="1"/>
  <c r="D18" i="1"/>
  <c r="C18" i="1"/>
  <c r="C17" i="1"/>
  <c r="I16" i="1"/>
  <c r="E16" i="1"/>
  <c r="J16" i="1"/>
  <c r="D16" i="1"/>
  <c r="C16" i="1"/>
  <c r="I15" i="1"/>
  <c r="J15" i="1"/>
  <c r="C15" i="1"/>
  <c r="I14" i="1"/>
  <c r="E14" i="1"/>
  <c r="J14" i="1"/>
  <c r="D14" i="1"/>
  <c r="C14" i="1"/>
  <c r="I13" i="1"/>
  <c r="J13" i="1"/>
  <c r="C13" i="1"/>
  <c r="I11" i="1"/>
  <c r="J11" i="1"/>
  <c r="C11" i="1"/>
  <c r="I10" i="1"/>
  <c r="J10" i="1"/>
  <c r="C10" i="1"/>
  <c r="I6" i="1"/>
  <c r="J6" i="1"/>
  <c r="C6" i="1"/>
  <c r="I5" i="1"/>
  <c r="J5" i="1"/>
  <c r="C5" i="1"/>
  <c r="I4" i="1"/>
  <c r="J4" i="1"/>
  <c r="C4" i="1"/>
  <c r="I3" i="1"/>
  <c r="J3" i="1"/>
  <c r="C3" i="1"/>
  <c r="I2" i="1"/>
  <c r="J2" i="1"/>
  <c r="C2" i="1"/>
</calcChain>
</file>

<file path=xl/sharedStrings.xml><?xml version="1.0" encoding="utf-8"?>
<sst xmlns="http://schemas.openxmlformats.org/spreadsheetml/2006/main" count="103" uniqueCount="25">
  <si>
    <t>date</t>
  </si>
  <si>
    <t>coral_cover</t>
  </si>
  <si>
    <t>07_18_2018</t>
  </si>
  <si>
    <t>07_19_2018</t>
  </si>
  <si>
    <t>07_20_2018</t>
  </si>
  <si>
    <t>08_10_2018</t>
  </si>
  <si>
    <t>08_14_2018</t>
  </si>
  <si>
    <t>08_16_2018</t>
  </si>
  <si>
    <t>08_22_2018</t>
  </si>
  <si>
    <t>08_23_2018</t>
  </si>
  <si>
    <t>disease</t>
  </si>
  <si>
    <t>white_plague</t>
  </si>
  <si>
    <t>black_spot</t>
  </si>
  <si>
    <t>percent_ind_bleached</t>
  </si>
  <si>
    <t>paling_coral</t>
  </si>
  <si>
    <t>percent_p_b</t>
  </si>
  <si>
    <t>NA</t>
  </si>
  <si>
    <t>09_05_2018</t>
  </si>
  <si>
    <t>09_12_2018</t>
  </si>
  <si>
    <t>field_number</t>
  </si>
  <si>
    <t>percent_disease</t>
  </si>
  <si>
    <t xml:space="preserve">1,1 </t>
  </si>
  <si>
    <t>09_18_2018</t>
  </si>
  <si>
    <t>percent_total_bleached</t>
  </si>
  <si>
    <t>percent_total_paling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</si>
</sst>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D3" sqref="D3"/>
    </sheetView>
  </sheetViews>
  <sheetFormatPr baseColWidth="10" defaultRowHeight="15" x14ac:dyDescent="0"/>
  <cols>
    <col min="4" max="4" width="16" bestFit="1" customWidth="1"/>
    <col min="5" max="5" width="16" customWidth="1"/>
  </cols>
  <sheetData>
    <row r="1" spans="1:10">
      <c r="A1" s="1" t="s">
        <v>0</v>
      </c>
      <c r="B1" s="1" t="s">
        <v>19</v>
      </c>
      <c r="C1" s="1" t="s">
        <v>1</v>
      </c>
      <c r="D1" s="1" t="s">
        <v>13</v>
      </c>
      <c r="E1" s="1" t="s">
        <v>23</v>
      </c>
      <c r="F1" s="3" t="s">
        <v>10</v>
      </c>
      <c r="G1" s="3" t="s">
        <v>20</v>
      </c>
      <c r="H1" s="3" t="s">
        <v>14</v>
      </c>
      <c r="I1" s="3" t="s">
        <v>24</v>
      </c>
      <c r="J1" s="4" t="s">
        <v>15</v>
      </c>
    </row>
    <row r="2" spans="1:10">
      <c r="A2" t="s">
        <v>2</v>
      </c>
      <c r="B2">
        <v>1091</v>
      </c>
      <c r="C2">
        <f>9/250</f>
        <v>3.5999999999999997E-2</v>
      </c>
      <c r="D2">
        <v>0</v>
      </c>
      <c r="E2">
        <v>0</v>
      </c>
      <c r="F2">
        <v>0</v>
      </c>
      <c r="G2">
        <v>0</v>
      </c>
      <c r="H2">
        <v>1</v>
      </c>
      <c r="I2">
        <f>3/8</f>
        <v>0.375</v>
      </c>
      <c r="J2">
        <f>I2</f>
        <v>0.375</v>
      </c>
    </row>
    <row r="3" spans="1:10">
      <c r="A3" t="s">
        <v>2</v>
      </c>
      <c r="B3">
        <v>1085</v>
      </c>
      <c r="C3">
        <f>9/250</f>
        <v>3.5999999999999997E-2</v>
      </c>
      <c r="D3">
        <v>0</v>
      </c>
      <c r="E3">
        <v>0</v>
      </c>
      <c r="F3">
        <v>0</v>
      </c>
      <c r="G3">
        <v>0</v>
      </c>
      <c r="H3">
        <v>1</v>
      </c>
      <c r="I3">
        <f>5/9</f>
        <v>0.55555555555555558</v>
      </c>
      <c r="J3">
        <f>I3</f>
        <v>0.55555555555555558</v>
      </c>
    </row>
    <row r="4" spans="1:10">
      <c r="A4" t="s">
        <v>2</v>
      </c>
      <c r="B4">
        <v>1092</v>
      </c>
      <c r="C4">
        <f>14/250</f>
        <v>5.6000000000000001E-2</v>
      </c>
      <c r="D4">
        <v>0</v>
      </c>
      <c r="E4">
        <v>0</v>
      </c>
      <c r="F4">
        <v>0</v>
      </c>
      <c r="G4">
        <v>0</v>
      </c>
      <c r="H4">
        <v>1</v>
      </c>
      <c r="I4">
        <f>2/14</f>
        <v>0.14285714285714285</v>
      </c>
      <c r="J4">
        <f>I4</f>
        <v>0.14285714285714285</v>
      </c>
    </row>
    <row r="5" spans="1:10">
      <c r="A5" t="s">
        <v>3</v>
      </c>
      <c r="B5">
        <v>1858</v>
      </c>
      <c r="C5">
        <f>3/250</f>
        <v>1.2E-2</v>
      </c>
      <c r="D5">
        <v>0</v>
      </c>
      <c r="E5">
        <v>0</v>
      </c>
      <c r="F5">
        <v>0</v>
      </c>
      <c r="G5">
        <v>0</v>
      </c>
      <c r="H5">
        <v>1</v>
      </c>
      <c r="I5">
        <f>2/3</f>
        <v>0.66666666666666663</v>
      </c>
      <c r="J5">
        <f>I5</f>
        <v>0.66666666666666663</v>
      </c>
    </row>
    <row r="6" spans="1:10">
      <c r="A6" t="s">
        <v>3</v>
      </c>
      <c r="B6">
        <v>1878</v>
      </c>
      <c r="C6">
        <f>3/250</f>
        <v>1.2E-2</v>
      </c>
      <c r="D6">
        <v>0</v>
      </c>
      <c r="E6">
        <v>0</v>
      </c>
      <c r="F6">
        <v>0</v>
      </c>
      <c r="G6">
        <v>0</v>
      </c>
      <c r="H6">
        <v>1</v>
      </c>
      <c r="I6">
        <f>3/3</f>
        <v>1</v>
      </c>
      <c r="J6">
        <f>I6</f>
        <v>1</v>
      </c>
    </row>
    <row r="7" spans="1:10">
      <c r="A7" t="s">
        <v>3</v>
      </c>
      <c r="B7">
        <v>1131</v>
      </c>
      <c r="C7">
        <v>0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3</v>
      </c>
      <c r="B8">
        <v>1580</v>
      </c>
      <c r="C8">
        <v>0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4</v>
      </c>
      <c r="B9">
        <v>1361</v>
      </c>
      <c r="C9">
        <v>0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4</v>
      </c>
      <c r="B10">
        <v>1087</v>
      </c>
      <c r="C10">
        <f>9/250</f>
        <v>3.5999999999999997E-2</v>
      </c>
      <c r="D10">
        <v>0</v>
      </c>
      <c r="E10">
        <v>0</v>
      </c>
      <c r="F10" t="s">
        <v>11</v>
      </c>
      <c r="G10">
        <v>0.3</v>
      </c>
      <c r="H10">
        <v>1</v>
      </c>
      <c r="I10">
        <f>6/11</f>
        <v>0.54545454545454541</v>
      </c>
      <c r="J10">
        <f>I10</f>
        <v>0.54545454545454541</v>
      </c>
    </row>
    <row r="11" spans="1:10">
      <c r="A11" t="s">
        <v>4</v>
      </c>
      <c r="B11">
        <v>1082</v>
      </c>
      <c r="C11">
        <f>2/250</f>
        <v>8.0000000000000002E-3</v>
      </c>
      <c r="D11">
        <v>0</v>
      </c>
      <c r="E11">
        <v>0</v>
      </c>
      <c r="F11">
        <v>0</v>
      </c>
      <c r="G11">
        <v>0</v>
      </c>
      <c r="H11">
        <v>1</v>
      </c>
      <c r="I11">
        <f>1/2</f>
        <v>0.5</v>
      </c>
      <c r="J11">
        <f>I11</f>
        <v>0.5</v>
      </c>
    </row>
    <row r="12" spans="1:10">
      <c r="A12" t="s">
        <v>4</v>
      </c>
      <c r="B12">
        <v>1228</v>
      </c>
      <c r="C12">
        <v>0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0">
      <c r="A13" t="s">
        <v>4</v>
      </c>
      <c r="B13">
        <v>1631</v>
      </c>
      <c r="C13">
        <f>5/250</f>
        <v>0.02</v>
      </c>
      <c r="D13">
        <v>0</v>
      </c>
      <c r="E13">
        <v>0</v>
      </c>
      <c r="F13">
        <v>0</v>
      </c>
      <c r="G13">
        <v>0</v>
      </c>
      <c r="H13">
        <v>1</v>
      </c>
      <c r="I13">
        <f>3/5</f>
        <v>0.6</v>
      </c>
      <c r="J13">
        <f>I13</f>
        <v>0.6</v>
      </c>
    </row>
    <row r="14" spans="1:10">
      <c r="A14" t="s">
        <v>5</v>
      </c>
      <c r="B14">
        <v>1303</v>
      </c>
      <c r="C14">
        <f>15/250</f>
        <v>0.06</v>
      </c>
      <c r="D14">
        <f>0.02/15</f>
        <v>1.3333333333333333E-3</v>
      </c>
      <c r="E14">
        <f>1/15</f>
        <v>6.6666666666666666E-2</v>
      </c>
      <c r="F14">
        <v>0</v>
      </c>
      <c r="G14">
        <v>0</v>
      </c>
      <c r="H14">
        <v>1</v>
      </c>
      <c r="I14">
        <f>5/15</f>
        <v>0.33333333333333331</v>
      </c>
      <c r="J14">
        <f>I14+E14</f>
        <v>0.39999999999999997</v>
      </c>
    </row>
    <row r="15" spans="1:10">
      <c r="A15" t="s">
        <v>5</v>
      </c>
      <c r="B15">
        <v>1727</v>
      </c>
      <c r="C15">
        <f>11/250</f>
        <v>4.3999999999999997E-2</v>
      </c>
      <c r="D15">
        <v>0</v>
      </c>
      <c r="E15">
        <v>0</v>
      </c>
      <c r="F15">
        <v>0</v>
      </c>
      <c r="G15">
        <v>0</v>
      </c>
      <c r="H15">
        <v>1</v>
      </c>
      <c r="I15">
        <f>2/11</f>
        <v>0.18181818181818182</v>
      </c>
      <c r="J15">
        <f>I15</f>
        <v>0.18181818181818182</v>
      </c>
    </row>
    <row r="16" spans="1:10">
      <c r="A16" t="s">
        <v>5</v>
      </c>
      <c r="B16">
        <v>1081</v>
      </c>
      <c r="C16">
        <f>9/250</f>
        <v>3.5999999999999997E-2</v>
      </c>
      <c r="D16">
        <f>(0.98+0.8)/9</f>
        <v>0.19777777777777777</v>
      </c>
      <c r="E16">
        <f>2/9</f>
        <v>0.22222222222222221</v>
      </c>
      <c r="F16">
        <v>0</v>
      </c>
      <c r="G16">
        <v>0</v>
      </c>
      <c r="H16">
        <v>1</v>
      </c>
      <c r="I16">
        <f>2/9</f>
        <v>0.22222222222222221</v>
      </c>
      <c r="J16">
        <f>I16+E16</f>
        <v>0.44444444444444442</v>
      </c>
    </row>
    <row r="17" spans="1:10">
      <c r="A17" t="s">
        <v>5</v>
      </c>
      <c r="B17">
        <v>1076</v>
      </c>
      <c r="C17">
        <f>3/250</f>
        <v>1.2E-2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5</v>
      </c>
      <c r="B18">
        <v>1599</v>
      </c>
      <c r="C18">
        <f>15/250</f>
        <v>0.06</v>
      </c>
      <c r="D18">
        <f>(0.05+0.05+0.05)/15</f>
        <v>1.0000000000000002E-2</v>
      </c>
      <c r="E18">
        <f>3/15</f>
        <v>0.2</v>
      </c>
      <c r="F18">
        <v>0</v>
      </c>
      <c r="G18">
        <v>0</v>
      </c>
      <c r="H18">
        <v>1</v>
      </c>
      <c r="I18">
        <f>3/15</f>
        <v>0.2</v>
      </c>
      <c r="J18">
        <f>I18+E18</f>
        <v>0.4</v>
      </c>
    </row>
    <row r="19" spans="1:10">
      <c r="A19" t="s">
        <v>6</v>
      </c>
      <c r="B19">
        <v>1304</v>
      </c>
      <c r="C19">
        <f>6/250</f>
        <v>2.4E-2</v>
      </c>
      <c r="D19">
        <f>0.09/6</f>
        <v>1.4999999999999999E-2</v>
      </c>
      <c r="E19">
        <f>1/6</f>
        <v>0.16666666666666666</v>
      </c>
      <c r="F19">
        <v>0</v>
      </c>
      <c r="G19">
        <v>0</v>
      </c>
      <c r="H19">
        <v>1</v>
      </c>
      <c r="I19">
        <f>1/6</f>
        <v>0.16666666666666666</v>
      </c>
      <c r="J19">
        <f>I19+E19</f>
        <v>0.33333333333333331</v>
      </c>
    </row>
    <row r="20" spans="1:10">
      <c r="A20" t="s">
        <v>6</v>
      </c>
      <c r="B20">
        <v>1305</v>
      </c>
      <c r="C20">
        <f>11/250</f>
        <v>4.3999999999999997E-2</v>
      </c>
      <c r="D20">
        <f>0.4/11</f>
        <v>3.6363636363636369E-2</v>
      </c>
      <c r="E20">
        <f>1/11</f>
        <v>9.0909090909090912E-2</v>
      </c>
      <c r="F20">
        <v>0</v>
      </c>
      <c r="G20">
        <v>0</v>
      </c>
      <c r="H20">
        <v>1</v>
      </c>
      <c r="I20">
        <f>1/11</f>
        <v>9.0909090909090912E-2</v>
      </c>
      <c r="J20">
        <f>I20+E20</f>
        <v>0.18181818181818182</v>
      </c>
    </row>
    <row r="21" spans="1:10">
      <c r="A21" t="s">
        <v>6</v>
      </c>
      <c r="B21">
        <v>1802</v>
      </c>
      <c r="C21">
        <v>0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</row>
    <row r="22" spans="1:10">
      <c r="A22" t="s">
        <v>6</v>
      </c>
      <c r="B22">
        <v>1596</v>
      </c>
      <c r="C22">
        <f>22/250</f>
        <v>8.7999999999999995E-2</v>
      </c>
      <c r="D22">
        <f>(1+ 0.9+1)/22</f>
        <v>0.13181818181818181</v>
      </c>
      <c r="E22">
        <f>3/22</f>
        <v>0.13636363636363635</v>
      </c>
      <c r="F22">
        <v>0</v>
      </c>
      <c r="G22">
        <v>0</v>
      </c>
      <c r="H22">
        <v>1</v>
      </c>
      <c r="I22">
        <f>5/22</f>
        <v>0.22727272727272727</v>
      </c>
      <c r="J22">
        <f>I22+E22</f>
        <v>0.36363636363636365</v>
      </c>
    </row>
    <row r="23" spans="1:10">
      <c r="A23" t="s">
        <v>7</v>
      </c>
      <c r="B23">
        <v>1801</v>
      </c>
      <c r="C23">
        <f>4/250</f>
        <v>1.6E-2</v>
      </c>
      <c r="D23">
        <f>0.06/4</f>
        <v>1.4999999999999999E-2</v>
      </c>
      <c r="E23">
        <f>1/4</f>
        <v>0.25</v>
      </c>
      <c r="F23">
        <v>0</v>
      </c>
      <c r="G23">
        <v>0</v>
      </c>
      <c r="H23">
        <v>0</v>
      </c>
      <c r="I23">
        <v>0</v>
      </c>
      <c r="J23">
        <f>E23</f>
        <v>0.25</v>
      </c>
    </row>
    <row r="24" spans="1:10">
      <c r="A24" t="s">
        <v>8</v>
      </c>
      <c r="B24">
        <v>1595</v>
      </c>
      <c r="C24">
        <f>13/250</f>
        <v>5.1999999999999998E-2</v>
      </c>
      <c r="D24">
        <f>(0.02+0.02+10+0.98)/13</f>
        <v>0.84769230769230763</v>
      </c>
      <c r="E24">
        <f>4/13</f>
        <v>0.30769230769230771</v>
      </c>
      <c r="F24">
        <v>0</v>
      </c>
      <c r="G24">
        <v>0</v>
      </c>
      <c r="H24">
        <v>1</v>
      </c>
      <c r="I24">
        <f>2/13</f>
        <v>0.15384615384615385</v>
      </c>
      <c r="J24">
        <f>I24+E24</f>
        <v>0.46153846153846156</v>
      </c>
    </row>
    <row r="25" spans="1:10">
      <c r="A25" t="s">
        <v>8</v>
      </c>
      <c r="B25">
        <v>1100</v>
      </c>
      <c r="C25">
        <f>5/250</f>
        <v>0.02</v>
      </c>
      <c r="D25">
        <f>1/5</f>
        <v>0.2</v>
      </c>
      <c r="E25">
        <f>1/5</f>
        <v>0.2</v>
      </c>
      <c r="F25">
        <v>0</v>
      </c>
      <c r="G25">
        <v>0</v>
      </c>
      <c r="H25">
        <v>0</v>
      </c>
      <c r="I25">
        <v>0</v>
      </c>
      <c r="J25">
        <f>E25</f>
        <v>0.2</v>
      </c>
    </row>
    <row r="26" spans="1:10">
      <c r="A26" t="s">
        <v>8</v>
      </c>
      <c r="B26">
        <v>1669</v>
      </c>
      <c r="C26">
        <f>2/250</f>
        <v>8.0000000000000002E-3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8</v>
      </c>
      <c r="B27">
        <v>1365</v>
      </c>
      <c r="C27">
        <f>2/250</f>
        <v>8.0000000000000002E-3</v>
      </c>
      <c r="D27">
        <f>0.65/2</f>
        <v>0.32500000000000001</v>
      </c>
      <c r="E27">
        <f>1/2</f>
        <v>0.5</v>
      </c>
      <c r="F27">
        <v>0</v>
      </c>
      <c r="G27">
        <v>0</v>
      </c>
      <c r="H27">
        <v>0</v>
      </c>
      <c r="I27">
        <v>0</v>
      </c>
      <c r="J27">
        <f>E27</f>
        <v>0.5</v>
      </c>
    </row>
    <row r="28" spans="1:10">
      <c r="A28" s="2" t="s">
        <v>8</v>
      </c>
      <c r="B28" s="2">
        <v>1601</v>
      </c>
      <c r="C28">
        <f>19/250</f>
        <v>7.5999999999999998E-2</v>
      </c>
      <c r="D28">
        <v>0</v>
      </c>
      <c r="E28">
        <v>0</v>
      </c>
      <c r="F28">
        <v>0</v>
      </c>
      <c r="G28">
        <v>0</v>
      </c>
      <c r="H28">
        <v>1</v>
      </c>
      <c r="I28">
        <f>4/19</f>
        <v>0.21052631578947367</v>
      </c>
      <c r="J28">
        <f>I28</f>
        <v>0.21052631578947367</v>
      </c>
    </row>
    <row r="29" spans="1:10">
      <c r="A29" t="s">
        <v>8</v>
      </c>
      <c r="B29">
        <v>1819</v>
      </c>
      <c r="C29">
        <f>1/250</f>
        <v>4.0000000000000001E-3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9</v>
      </c>
      <c r="B30">
        <v>1864</v>
      </c>
      <c r="C30">
        <f>4/250</f>
        <v>1.6E-2</v>
      </c>
      <c r="D30">
        <f>0.2/4</f>
        <v>0.05</v>
      </c>
      <c r="E30">
        <f>1/4</f>
        <v>0.25</v>
      </c>
      <c r="F30">
        <v>0</v>
      </c>
      <c r="G30">
        <v>0</v>
      </c>
      <c r="H30">
        <v>1</v>
      </c>
      <c r="I30">
        <f>1/4</f>
        <v>0.25</v>
      </c>
      <c r="J30">
        <f>I30+E30</f>
        <v>0.5</v>
      </c>
    </row>
    <row r="31" spans="1:10">
      <c r="A31" t="s">
        <v>9</v>
      </c>
      <c r="B31">
        <v>1805</v>
      </c>
      <c r="C31">
        <f>5/250</f>
        <v>0.02</v>
      </c>
      <c r="D31">
        <f>(0.1+0.05+0.03+10)/5</f>
        <v>2.036</v>
      </c>
      <c r="E31">
        <f>4/5</f>
        <v>0.8</v>
      </c>
      <c r="F31">
        <v>0</v>
      </c>
      <c r="G31">
        <v>0</v>
      </c>
      <c r="H31">
        <v>0</v>
      </c>
      <c r="I31">
        <v>0</v>
      </c>
      <c r="J31">
        <f>E31</f>
        <v>0.8</v>
      </c>
    </row>
    <row r="32" spans="1:10">
      <c r="A32" t="s">
        <v>9</v>
      </c>
      <c r="B32">
        <v>1306</v>
      </c>
      <c r="C32">
        <f>4/250</f>
        <v>1.6E-2</v>
      </c>
      <c r="D32">
        <f>(0.1+1)/4</f>
        <v>0.27500000000000002</v>
      </c>
      <c r="E32">
        <f>2/4</f>
        <v>0.5</v>
      </c>
      <c r="F32" t="s">
        <v>12</v>
      </c>
      <c r="G32">
        <v>0.05</v>
      </c>
      <c r="H32">
        <v>0</v>
      </c>
      <c r="I32">
        <v>0</v>
      </c>
      <c r="J32">
        <f>E32</f>
        <v>0.5</v>
      </c>
    </row>
    <row r="33" spans="1:10">
      <c r="A33" t="s">
        <v>9</v>
      </c>
      <c r="B33">
        <v>1097</v>
      </c>
      <c r="C33">
        <f>13/250</f>
        <v>5.1999999999999998E-2</v>
      </c>
      <c r="D33">
        <v>0</v>
      </c>
      <c r="E33">
        <v>0</v>
      </c>
      <c r="F33" t="s">
        <v>12</v>
      </c>
      <c r="G33">
        <v>0.05</v>
      </c>
      <c r="H33">
        <v>0</v>
      </c>
      <c r="I33">
        <v>0</v>
      </c>
      <c r="J33">
        <f>0</f>
        <v>0</v>
      </c>
    </row>
    <row r="34" spans="1:10">
      <c r="A34" t="s">
        <v>9</v>
      </c>
      <c r="B34">
        <v>1098</v>
      </c>
      <c r="C34">
        <f>24/250</f>
        <v>9.6000000000000002E-2</v>
      </c>
      <c r="D34">
        <v>0</v>
      </c>
      <c r="E34">
        <v>0</v>
      </c>
      <c r="F34">
        <v>0</v>
      </c>
      <c r="G34">
        <v>0</v>
      </c>
      <c r="H34">
        <v>1</v>
      </c>
      <c r="I34">
        <f>7/24</f>
        <v>0.29166666666666669</v>
      </c>
      <c r="J34">
        <f>I34</f>
        <v>0.29166666666666669</v>
      </c>
    </row>
    <row r="35" spans="1:10">
      <c r="A35" t="s">
        <v>9</v>
      </c>
      <c r="B35">
        <v>1597</v>
      </c>
      <c r="C35">
        <f>30/250</f>
        <v>0.12</v>
      </c>
      <c r="D35">
        <f>(1+ 0.05+ 0.02)/30</f>
        <v>3.5666666666666666E-2</v>
      </c>
      <c r="E35">
        <f>3/30</f>
        <v>0.1</v>
      </c>
      <c r="F35" t="s">
        <v>12</v>
      </c>
      <c r="G35" t="s">
        <v>21</v>
      </c>
      <c r="H35">
        <v>1</v>
      </c>
      <c r="I35">
        <f>2/30</f>
        <v>6.6666666666666666E-2</v>
      </c>
      <c r="J35">
        <f>I35+E35</f>
        <v>0.16666666666666669</v>
      </c>
    </row>
    <row r="36" spans="1:10">
      <c r="A36" t="s">
        <v>17</v>
      </c>
      <c r="B36">
        <v>1804</v>
      </c>
      <c r="C36">
        <f>4/250</f>
        <v>1.6E-2</v>
      </c>
      <c r="D36">
        <v>0</v>
      </c>
      <c r="E36">
        <v>0</v>
      </c>
      <c r="F36">
        <v>0</v>
      </c>
      <c r="G36">
        <v>0</v>
      </c>
      <c r="H36">
        <v>1</v>
      </c>
      <c r="I36">
        <f>1/4</f>
        <v>0.25</v>
      </c>
      <c r="J36">
        <f>I36</f>
        <v>0.25</v>
      </c>
    </row>
    <row r="37" spans="1:10">
      <c r="A37" t="s">
        <v>18</v>
      </c>
      <c r="B37">
        <v>1598</v>
      </c>
      <c r="C37">
        <f>10/250</f>
        <v>0.04</v>
      </c>
      <c r="D37">
        <v>0</v>
      </c>
      <c r="E37">
        <v>0</v>
      </c>
      <c r="F37" t="s">
        <v>12</v>
      </c>
      <c r="G37">
        <v>0.2</v>
      </c>
      <c r="H37">
        <v>1</v>
      </c>
      <c r="I37">
        <f>1/10</f>
        <v>0.1</v>
      </c>
      <c r="J37">
        <f>I37</f>
        <v>0.1</v>
      </c>
    </row>
    <row r="38" spans="1:10">
      <c r="A38" t="s">
        <v>18</v>
      </c>
      <c r="B38">
        <v>1594</v>
      </c>
      <c r="C38">
        <f>7/250</f>
        <v>2.8000000000000001E-2</v>
      </c>
      <c r="D38">
        <f>(0.05+0.6)/7</f>
        <v>9.285714285714286E-2</v>
      </c>
      <c r="E38">
        <f>2/7</f>
        <v>0.2857142857142857</v>
      </c>
      <c r="F38" t="s">
        <v>12</v>
      </c>
      <c r="G38">
        <v>0.01</v>
      </c>
      <c r="H38">
        <v>0</v>
      </c>
      <c r="I38">
        <v>0</v>
      </c>
      <c r="J38">
        <f>E38</f>
        <v>0.2857142857142857</v>
      </c>
    </row>
    <row r="39" spans="1:10">
      <c r="A39" t="s">
        <v>18</v>
      </c>
      <c r="B39">
        <v>1095</v>
      </c>
      <c r="C39">
        <f>14/250</f>
        <v>5.6000000000000001E-2</v>
      </c>
      <c r="D39">
        <f>0.01/14</f>
        <v>7.1428571428571429E-4</v>
      </c>
      <c r="E39">
        <f>1/14</f>
        <v>7.1428571428571425E-2</v>
      </c>
      <c r="F39" t="s">
        <v>12</v>
      </c>
      <c r="G39">
        <v>0.02</v>
      </c>
      <c r="H39">
        <v>1</v>
      </c>
      <c r="I39">
        <f>7/14</f>
        <v>0.5</v>
      </c>
      <c r="J39">
        <f>E39+I39</f>
        <v>0.5714285714285714</v>
      </c>
    </row>
    <row r="40" spans="1:10">
      <c r="A40" t="s">
        <v>18</v>
      </c>
      <c r="B40">
        <v>1101</v>
      </c>
      <c r="C40">
        <f>8/250</f>
        <v>3.2000000000000001E-2</v>
      </c>
      <c r="D40">
        <f>(0.95+0.98)/8</f>
        <v>0.24124999999999999</v>
      </c>
      <c r="E40">
        <f>2/8</f>
        <v>0.25</v>
      </c>
      <c r="F40">
        <v>0</v>
      </c>
      <c r="G40">
        <v>0</v>
      </c>
      <c r="H40">
        <v>1</v>
      </c>
      <c r="I40">
        <f>1/8</f>
        <v>0.125</v>
      </c>
      <c r="J40">
        <f>I40+E40</f>
        <v>0.375</v>
      </c>
    </row>
    <row r="41" spans="1:10">
      <c r="A41" t="s">
        <v>22</v>
      </c>
      <c r="B41">
        <v>1364</v>
      </c>
      <c r="C41">
        <f>5/250</f>
        <v>0.02</v>
      </c>
      <c r="D41">
        <f>(0.4+0.4+0.4)/5</f>
        <v>0.24000000000000005</v>
      </c>
      <c r="E41">
        <f>3/5</f>
        <v>0.6</v>
      </c>
      <c r="F41">
        <v>0</v>
      </c>
      <c r="G41">
        <v>0</v>
      </c>
      <c r="H41">
        <v>1</v>
      </c>
      <c r="I41">
        <f>1/5</f>
        <v>0.2</v>
      </c>
      <c r="J41">
        <f>I41+E41</f>
        <v>0.8</v>
      </c>
    </row>
    <row r="42" spans="1:10">
      <c r="A42" t="s">
        <v>22</v>
      </c>
      <c r="B42">
        <v>1863</v>
      </c>
      <c r="C42">
        <f>3/250</f>
        <v>1.2E-2</v>
      </c>
      <c r="D42">
        <f>1/3</f>
        <v>0.33333333333333331</v>
      </c>
      <c r="E42">
        <f>1/3</f>
        <v>0.33333333333333331</v>
      </c>
      <c r="F42">
        <v>0</v>
      </c>
      <c r="G42">
        <v>0</v>
      </c>
      <c r="H42">
        <v>0</v>
      </c>
      <c r="I42">
        <v>0</v>
      </c>
      <c r="J42">
        <f>E42+I42</f>
        <v>0.33333333333333331</v>
      </c>
    </row>
    <row r="43" spans="1:10">
      <c r="A43" t="s">
        <v>22</v>
      </c>
      <c r="B43">
        <v>1169</v>
      </c>
      <c r="C43">
        <v>0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</row>
    <row r="44" spans="1:10">
      <c r="A44" t="s">
        <v>22</v>
      </c>
      <c r="B44">
        <v>1093</v>
      </c>
      <c r="C44">
        <f>1/250</f>
        <v>4.0000000000000001E-3</v>
      </c>
      <c r="D44">
        <v>0</v>
      </c>
      <c r="E44">
        <v>0</v>
      </c>
      <c r="F44">
        <v>0</v>
      </c>
      <c r="G44">
        <v>0</v>
      </c>
      <c r="H44">
        <v>1</v>
      </c>
      <c r="I44">
        <f>1/1</f>
        <v>1</v>
      </c>
      <c r="J44">
        <f>I44+E44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2018-08-27T13:51:48Z</dcterms:created>
  <dcterms:modified xsi:type="dcterms:W3CDTF">2018-09-19T15:46:40Z</dcterms:modified>
</cp:coreProperties>
</file>