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40" yWindow="0" windowWidth="22880" windowHeight="13960" tabRatio="500" activeTab="2"/>
  </bookViews>
  <sheets>
    <sheet name="Raw_Data" sheetId="1" r:id="rId1"/>
    <sheet name="Codes" sheetId="2" r:id="rId2"/>
    <sheet name="Coral_Cover" sheetId="3" r:id="rId3"/>
    <sheet name="Species_rich" sheetId="4" r:id="rId4"/>
  </sheets>
  <definedNames>
    <definedName name="_xlnm.Print_Titles" localSheetId="0">Raw_Data!$1:$1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5" i="4" l="1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J44" i="3"/>
  <c r="I44" i="3"/>
  <c r="C44" i="3"/>
  <c r="J42" i="3"/>
  <c r="E42" i="3"/>
  <c r="D42" i="3"/>
  <c r="C42" i="3"/>
  <c r="J41" i="3"/>
  <c r="I41" i="3"/>
  <c r="E41" i="3"/>
  <c r="D41" i="3"/>
  <c r="D40" i="3"/>
  <c r="D39" i="3"/>
  <c r="D38" i="3"/>
  <c r="D35" i="3"/>
  <c r="D32" i="3"/>
  <c r="D31" i="3"/>
  <c r="D30" i="3"/>
  <c r="D27" i="3"/>
  <c r="D25" i="3"/>
  <c r="D24" i="3"/>
  <c r="D23" i="3"/>
  <c r="D22" i="3"/>
  <c r="D20" i="3"/>
  <c r="D19" i="3"/>
  <c r="D18" i="3"/>
  <c r="D16" i="3"/>
  <c r="D14" i="3"/>
  <c r="J16" i="3"/>
  <c r="C41" i="3"/>
  <c r="J40" i="3"/>
  <c r="J39" i="3"/>
  <c r="J38" i="3"/>
  <c r="J37" i="3"/>
  <c r="J36" i="3"/>
  <c r="J35" i="3"/>
  <c r="J34" i="3"/>
  <c r="J33" i="3"/>
  <c r="J10" i="3"/>
  <c r="J32" i="3"/>
  <c r="J31" i="3"/>
  <c r="J30" i="3"/>
  <c r="J28" i="3"/>
  <c r="J27" i="3"/>
  <c r="J25" i="3"/>
  <c r="J24" i="3"/>
  <c r="J23" i="3"/>
  <c r="J22" i="3"/>
  <c r="J20" i="3"/>
  <c r="J19" i="3"/>
  <c r="J18" i="3"/>
  <c r="J15" i="3"/>
  <c r="J14" i="3"/>
  <c r="J13" i="3"/>
  <c r="J11" i="3"/>
  <c r="J6" i="3"/>
  <c r="J5" i="3"/>
  <c r="J4" i="3"/>
  <c r="J3" i="3"/>
  <c r="J2" i="3"/>
  <c r="E40" i="3"/>
  <c r="E39" i="3"/>
  <c r="E38" i="3"/>
  <c r="E35" i="3"/>
  <c r="E32" i="3"/>
  <c r="E31" i="3"/>
  <c r="E30" i="3"/>
  <c r="E27" i="3"/>
  <c r="E25" i="3"/>
  <c r="E24" i="3"/>
  <c r="E23" i="3"/>
  <c r="E22" i="3"/>
  <c r="E20" i="3"/>
  <c r="E19" i="3"/>
  <c r="E18" i="3"/>
  <c r="E16" i="3"/>
  <c r="E14" i="3"/>
  <c r="I40" i="3"/>
  <c r="I39" i="3"/>
  <c r="I37" i="3"/>
  <c r="I36" i="3"/>
  <c r="I35" i="3"/>
  <c r="I34" i="3"/>
  <c r="I30" i="3"/>
  <c r="I28" i="3"/>
  <c r="I24" i="3"/>
  <c r="I22" i="3"/>
  <c r="I20" i="3"/>
  <c r="I19" i="3"/>
  <c r="I18" i="3"/>
  <c r="I16" i="3"/>
  <c r="I15" i="3"/>
  <c r="I14" i="3"/>
  <c r="I13" i="3"/>
  <c r="I10" i="3"/>
  <c r="C10" i="3"/>
  <c r="I11" i="3"/>
  <c r="C11" i="3"/>
  <c r="I6" i="3"/>
  <c r="I5" i="3"/>
  <c r="I4" i="3"/>
  <c r="I3" i="3"/>
  <c r="I2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<sst xmlns="http://schemas.openxmlformats.org/spreadsheetml/2006/main" count="4113" uniqueCount="80">
  <si>
    <t>JV</t>
  </si>
  <si>
    <t>date</t>
  </si>
  <si>
    <t>field_number</t>
  </si>
  <si>
    <t>quadrat</t>
  </si>
  <si>
    <t>percent_live</t>
  </si>
  <si>
    <t>percent_bleached</t>
  </si>
  <si>
    <t>disease_type</t>
  </si>
  <si>
    <t>percent_disease</t>
  </si>
  <si>
    <t>debris</t>
  </si>
  <si>
    <t>NA</t>
  </si>
  <si>
    <t>coral debris</t>
  </si>
  <si>
    <t>hook/line</t>
  </si>
  <si>
    <t>general boating</t>
  </si>
  <si>
    <t>food/drink</t>
  </si>
  <si>
    <t>trap+lines, etc</t>
  </si>
  <si>
    <t>spearing/diving</t>
  </si>
  <si>
    <t>other</t>
  </si>
  <si>
    <t>none</t>
  </si>
  <si>
    <t>Paling</t>
  </si>
  <si>
    <t>no</t>
  </si>
  <si>
    <t>yes</t>
  </si>
  <si>
    <t>paling</t>
  </si>
  <si>
    <t xml:space="preserve">siderastrea_radians </t>
  </si>
  <si>
    <t>agricia_fragilis</t>
  </si>
  <si>
    <t>porites_asteroides</t>
  </si>
  <si>
    <t>orbicella_annularis</t>
  </si>
  <si>
    <t>siderastrea_siderea</t>
  </si>
  <si>
    <t>had palythoa on it</t>
  </si>
  <si>
    <t>montastrea_cavernosa</t>
  </si>
  <si>
    <t>07_18_2018</t>
  </si>
  <si>
    <t>07_19_2018</t>
  </si>
  <si>
    <t>07_20_2018</t>
  </si>
  <si>
    <t>agaricia_agaricites</t>
  </si>
  <si>
    <t>diver</t>
  </si>
  <si>
    <t>orbicella_faveolata</t>
  </si>
  <si>
    <t>white_plague</t>
  </si>
  <si>
    <t>08_10_2018</t>
  </si>
  <si>
    <t>VM</t>
  </si>
  <si>
    <t>stephanocoenia_intersepta</t>
  </si>
  <si>
    <t>porites_porites</t>
  </si>
  <si>
    <t>madracis_decactis</t>
  </si>
  <si>
    <t>lots of marine debris in this field site</t>
  </si>
  <si>
    <t>scolymia_sp</t>
  </si>
  <si>
    <t>dichocoenia_stokesi</t>
  </si>
  <si>
    <t>lots of A.cerv rubble on perimeter. No living A.cev around</t>
  </si>
  <si>
    <t>small patch reef - too small to run transect line across so doubled back to get 10 transects</t>
  </si>
  <si>
    <t>08_14_2018</t>
  </si>
  <si>
    <t>08_16_2018</t>
  </si>
  <si>
    <t>solenastrea_bournoni</t>
  </si>
  <si>
    <t>mussa_angulosa</t>
  </si>
  <si>
    <t>porites_divaricata</t>
  </si>
  <si>
    <t>08_22_2018</t>
  </si>
  <si>
    <t>seagrass</t>
  </si>
  <si>
    <t>1-5 = group 2; 6-10 = group 1</t>
  </si>
  <si>
    <t>lots of small corals here (1 inch)</t>
  </si>
  <si>
    <t>08_23_2018</t>
  </si>
  <si>
    <t>agaricia_lamarkii</t>
  </si>
  <si>
    <t>black_spot</t>
  </si>
  <si>
    <t>diploria_labyrinthiformis</t>
  </si>
  <si>
    <t>acropora_cervicornis</t>
  </si>
  <si>
    <t>coral_cover</t>
  </si>
  <si>
    <t>coral_species</t>
  </si>
  <si>
    <t>site</t>
  </si>
  <si>
    <t>09_05_2018</t>
  </si>
  <si>
    <t>09_12_2018</t>
  </si>
  <si>
    <t>disease</t>
  </si>
  <si>
    <t xml:space="preserve">1,1 </t>
  </si>
  <si>
    <t>paling_coral</t>
  </si>
  <si>
    <t>for paling in coral_cover tab</t>
  </si>
  <si>
    <t>of the coral that I saw, how many of them were paling</t>
  </si>
  <si>
    <t>percent_ind_bleached</t>
  </si>
  <si>
    <t>percent_corals_bleached</t>
  </si>
  <si>
    <t>percent_paling</t>
  </si>
  <si>
    <t>percent_p_b</t>
  </si>
  <si>
    <t>09_18_2018</t>
  </si>
  <si>
    <t>agaricia_fragilis</t>
  </si>
  <si>
    <t>rubble</t>
  </si>
  <si>
    <t>pseudodiploria_clivosa</t>
  </si>
  <si>
    <t>Site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</si>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</sst>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6"/>
  <sheetViews>
    <sheetView workbookViewId="0">
      <pane ySplit="1" topLeftCell="A550" activePane="bottomLeft" state="frozen"/>
      <selection pane="bottomLeft" activeCell="F543" sqref="F543"/>
    </sheetView>
  </sheetViews>
  <sheetFormatPr baseColWidth="10" defaultRowHeight="15" x14ac:dyDescent="0"/>
  <sheetData>
    <row r="1" spans="1:11">
      <c r="A1" t="s">
        <v>1</v>
      </c>
      <c r="B1" t="s">
        <v>62</v>
      </c>
      <c r="C1" t="s">
        <v>3</v>
      </c>
      <c r="D1" t="s">
        <v>61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33</v>
      </c>
    </row>
    <row r="2" spans="1:11">
      <c r="A2" t="s">
        <v>29</v>
      </c>
      <c r="B2">
        <v>1091</v>
      </c>
      <c r="C2">
        <v>1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0</v>
      </c>
    </row>
    <row r="3" spans="1:11">
      <c r="A3" t="s">
        <v>29</v>
      </c>
      <c r="B3">
        <v>1091</v>
      </c>
      <c r="C3">
        <v>2</v>
      </c>
      <c r="D3" t="s">
        <v>22</v>
      </c>
      <c r="E3">
        <v>100</v>
      </c>
      <c r="F3">
        <v>0</v>
      </c>
      <c r="G3">
        <v>0</v>
      </c>
      <c r="H3">
        <v>0</v>
      </c>
      <c r="I3">
        <v>0</v>
      </c>
      <c r="J3">
        <v>0</v>
      </c>
      <c r="K3" t="s">
        <v>0</v>
      </c>
    </row>
    <row r="4" spans="1:11">
      <c r="A4" t="s">
        <v>29</v>
      </c>
      <c r="B4">
        <v>1091</v>
      </c>
      <c r="C4">
        <v>3</v>
      </c>
      <c r="D4" t="s">
        <v>22</v>
      </c>
      <c r="E4">
        <v>100</v>
      </c>
      <c r="F4">
        <v>0</v>
      </c>
      <c r="G4">
        <v>0</v>
      </c>
      <c r="H4">
        <v>0</v>
      </c>
      <c r="I4">
        <v>0</v>
      </c>
      <c r="J4">
        <v>0</v>
      </c>
      <c r="K4" t="s">
        <v>0</v>
      </c>
    </row>
    <row r="5" spans="1:11">
      <c r="A5" t="s">
        <v>29</v>
      </c>
      <c r="B5">
        <v>1091</v>
      </c>
      <c r="C5">
        <v>3</v>
      </c>
      <c r="D5" t="s">
        <v>25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 t="s">
        <v>0</v>
      </c>
    </row>
    <row r="6" spans="1:11">
      <c r="A6" t="s">
        <v>29</v>
      </c>
      <c r="B6">
        <v>1091</v>
      </c>
      <c r="C6">
        <v>4</v>
      </c>
      <c r="D6" t="s">
        <v>23</v>
      </c>
      <c r="E6">
        <v>100</v>
      </c>
      <c r="F6">
        <v>0</v>
      </c>
      <c r="G6">
        <v>0</v>
      </c>
      <c r="H6">
        <v>0</v>
      </c>
      <c r="I6">
        <v>0</v>
      </c>
      <c r="J6">
        <v>1</v>
      </c>
      <c r="K6" t="s">
        <v>0</v>
      </c>
    </row>
    <row r="7" spans="1:11">
      <c r="A7" t="s">
        <v>29</v>
      </c>
      <c r="B7">
        <v>1091</v>
      </c>
      <c r="C7">
        <v>4</v>
      </c>
      <c r="D7" t="s">
        <v>22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 t="s">
        <v>0</v>
      </c>
    </row>
    <row r="8" spans="1:11">
      <c r="A8" t="s">
        <v>29</v>
      </c>
      <c r="B8">
        <v>1091</v>
      </c>
      <c r="C8">
        <v>4</v>
      </c>
      <c r="D8" t="s">
        <v>22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  <c r="K8" t="s">
        <v>0</v>
      </c>
    </row>
    <row r="9" spans="1:11">
      <c r="A9" t="s">
        <v>29</v>
      </c>
      <c r="B9">
        <v>1091</v>
      </c>
      <c r="C9">
        <v>4</v>
      </c>
      <c r="D9" t="s">
        <v>22</v>
      </c>
      <c r="E9">
        <v>100</v>
      </c>
      <c r="F9">
        <v>0</v>
      </c>
      <c r="G9">
        <v>0</v>
      </c>
      <c r="H9">
        <v>0</v>
      </c>
      <c r="I9">
        <v>0</v>
      </c>
      <c r="J9">
        <v>0</v>
      </c>
      <c r="K9" t="s">
        <v>0</v>
      </c>
    </row>
    <row r="10" spans="1:11">
      <c r="A10" t="s">
        <v>29</v>
      </c>
      <c r="B10">
        <v>1091</v>
      </c>
      <c r="C10">
        <v>5</v>
      </c>
      <c r="D10" t="s">
        <v>22</v>
      </c>
      <c r="E10">
        <v>100</v>
      </c>
      <c r="F10">
        <v>0</v>
      </c>
      <c r="G10">
        <v>0</v>
      </c>
      <c r="H10">
        <v>0</v>
      </c>
      <c r="I10">
        <v>0</v>
      </c>
      <c r="J10">
        <v>1</v>
      </c>
      <c r="K10" t="s">
        <v>0</v>
      </c>
    </row>
    <row r="11" spans="1:11">
      <c r="A11" t="s">
        <v>29</v>
      </c>
      <c r="B11">
        <v>1091</v>
      </c>
      <c r="C11">
        <v>5</v>
      </c>
      <c r="D11" t="s">
        <v>22</v>
      </c>
      <c r="E11">
        <v>100</v>
      </c>
      <c r="F11">
        <v>0</v>
      </c>
      <c r="G11">
        <v>0</v>
      </c>
      <c r="H11">
        <v>0</v>
      </c>
      <c r="I11">
        <v>0</v>
      </c>
      <c r="J11">
        <v>1</v>
      </c>
      <c r="K11" t="s">
        <v>0</v>
      </c>
    </row>
    <row r="12" spans="1:11">
      <c r="A12" t="s">
        <v>29</v>
      </c>
      <c r="B12">
        <v>1091</v>
      </c>
      <c r="C12">
        <v>6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0</v>
      </c>
    </row>
    <row r="13" spans="1:11">
      <c r="A13" t="s">
        <v>29</v>
      </c>
      <c r="B13">
        <v>1091</v>
      </c>
      <c r="C13">
        <v>7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0</v>
      </c>
    </row>
    <row r="14" spans="1:11">
      <c r="A14" t="s">
        <v>29</v>
      </c>
      <c r="B14">
        <v>1091</v>
      </c>
      <c r="C14">
        <v>8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0</v>
      </c>
    </row>
    <row r="15" spans="1:11">
      <c r="A15" t="s">
        <v>29</v>
      </c>
      <c r="B15">
        <v>1091</v>
      </c>
      <c r="C15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0</v>
      </c>
    </row>
    <row r="16" spans="1:11" s="5" customFormat="1">
      <c r="A16" s="5" t="s">
        <v>29</v>
      </c>
      <c r="B16" s="5">
        <v>1091</v>
      </c>
      <c r="C16" s="5">
        <v>10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0</v>
      </c>
    </row>
    <row r="17" spans="1:11">
      <c r="A17" t="s">
        <v>29</v>
      </c>
      <c r="B17">
        <v>1085</v>
      </c>
      <c r="C17">
        <v>1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0</v>
      </c>
    </row>
    <row r="18" spans="1:11">
      <c r="A18" t="s">
        <v>29</v>
      </c>
      <c r="B18">
        <v>1085</v>
      </c>
      <c r="C18">
        <v>2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0</v>
      </c>
    </row>
    <row r="19" spans="1:11">
      <c r="A19" t="s">
        <v>29</v>
      </c>
      <c r="B19">
        <v>1085</v>
      </c>
      <c r="C19">
        <v>3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0</v>
      </c>
    </row>
    <row r="20" spans="1:11">
      <c r="A20" t="s">
        <v>29</v>
      </c>
      <c r="B20">
        <v>1085</v>
      </c>
      <c r="C20">
        <v>4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0</v>
      </c>
    </row>
    <row r="21" spans="1:11">
      <c r="A21" t="s">
        <v>29</v>
      </c>
      <c r="B21">
        <v>1085</v>
      </c>
      <c r="C21">
        <v>5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0</v>
      </c>
    </row>
    <row r="22" spans="1:11">
      <c r="A22" t="s">
        <v>29</v>
      </c>
      <c r="B22">
        <v>1085</v>
      </c>
      <c r="C22">
        <v>6</v>
      </c>
      <c r="D22" t="s">
        <v>25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</row>
    <row r="23" spans="1:11">
      <c r="A23" t="s">
        <v>29</v>
      </c>
      <c r="B23">
        <v>1085</v>
      </c>
      <c r="C23">
        <v>6</v>
      </c>
      <c r="D23" t="s">
        <v>25</v>
      </c>
      <c r="E23">
        <v>40</v>
      </c>
      <c r="F23">
        <v>0</v>
      </c>
      <c r="G23">
        <v>0</v>
      </c>
      <c r="H23">
        <v>0</v>
      </c>
      <c r="I23">
        <v>0</v>
      </c>
      <c r="J23">
        <v>1</v>
      </c>
      <c r="K23" t="s">
        <v>0</v>
      </c>
    </row>
    <row r="24" spans="1:11">
      <c r="A24" t="s">
        <v>29</v>
      </c>
      <c r="B24">
        <v>1085</v>
      </c>
      <c r="C24">
        <v>6</v>
      </c>
      <c r="D24" t="s">
        <v>25</v>
      </c>
      <c r="E24">
        <v>40</v>
      </c>
      <c r="F24">
        <v>0</v>
      </c>
      <c r="G24">
        <v>0</v>
      </c>
      <c r="H24">
        <v>0</v>
      </c>
      <c r="I24">
        <v>0</v>
      </c>
      <c r="J24">
        <v>1</v>
      </c>
      <c r="K24" t="s">
        <v>0</v>
      </c>
    </row>
    <row r="25" spans="1:11">
      <c r="A25" t="s">
        <v>29</v>
      </c>
      <c r="B25">
        <v>1085</v>
      </c>
      <c r="C25">
        <v>6</v>
      </c>
      <c r="D25" t="s">
        <v>25</v>
      </c>
      <c r="E25">
        <v>40</v>
      </c>
      <c r="F25">
        <v>0</v>
      </c>
      <c r="G25">
        <v>0</v>
      </c>
      <c r="H25">
        <v>0</v>
      </c>
      <c r="I25">
        <v>0</v>
      </c>
      <c r="J25">
        <v>1</v>
      </c>
      <c r="K25" t="s">
        <v>0</v>
      </c>
    </row>
    <row r="26" spans="1:11">
      <c r="A26" t="s">
        <v>29</v>
      </c>
      <c r="B26">
        <v>1085</v>
      </c>
      <c r="C26">
        <v>6</v>
      </c>
      <c r="D26" t="s">
        <v>25</v>
      </c>
      <c r="E26">
        <v>40</v>
      </c>
      <c r="F26">
        <v>0</v>
      </c>
      <c r="G26">
        <v>0</v>
      </c>
      <c r="H26">
        <v>0</v>
      </c>
      <c r="I26">
        <v>0</v>
      </c>
      <c r="J26">
        <v>1</v>
      </c>
      <c r="K26" t="s">
        <v>0</v>
      </c>
    </row>
    <row r="27" spans="1:11">
      <c r="A27" t="s">
        <v>29</v>
      </c>
      <c r="B27">
        <v>1085</v>
      </c>
      <c r="C27">
        <v>7</v>
      </c>
      <c r="D27" t="s">
        <v>26</v>
      </c>
      <c r="E27">
        <v>100</v>
      </c>
      <c r="F27">
        <v>3</v>
      </c>
      <c r="G27">
        <v>0</v>
      </c>
      <c r="H27">
        <v>0</v>
      </c>
      <c r="I27">
        <v>0</v>
      </c>
      <c r="J27">
        <v>0</v>
      </c>
      <c r="K27" t="s">
        <v>0</v>
      </c>
    </row>
    <row r="28" spans="1:11">
      <c r="A28" t="s">
        <v>29</v>
      </c>
      <c r="B28">
        <v>1085</v>
      </c>
      <c r="C28">
        <v>7</v>
      </c>
      <c r="D28" t="s">
        <v>22</v>
      </c>
      <c r="E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0</v>
      </c>
    </row>
    <row r="29" spans="1:11">
      <c r="A29" t="s">
        <v>29</v>
      </c>
      <c r="B29">
        <v>1085</v>
      </c>
      <c r="C29">
        <v>7</v>
      </c>
      <c r="D29" t="s">
        <v>25</v>
      </c>
      <c r="E29">
        <v>100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0</v>
      </c>
    </row>
    <row r="30" spans="1:11">
      <c r="A30" t="s">
        <v>29</v>
      </c>
      <c r="B30">
        <v>1085</v>
      </c>
      <c r="C30">
        <v>8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  <c r="K30" t="s">
        <v>0</v>
      </c>
    </row>
    <row r="31" spans="1:11">
      <c r="A31" t="s">
        <v>29</v>
      </c>
      <c r="B31">
        <v>1085</v>
      </c>
      <c r="C31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0</v>
      </c>
    </row>
    <row r="32" spans="1:11" s="5" customFormat="1">
      <c r="A32" s="5" t="s">
        <v>29</v>
      </c>
      <c r="B32" s="5">
        <v>1085</v>
      </c>
      <c r="C32" s="5">
        <v>10</v>
      </c>
      <c r="D32" s="5" t="s">
        <v>22</v>
      </c>
      <c r="E32" s="5">
        <v>100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 t="s">
        <v>0</v>
      </c>
    </row>
    <row r="33" spans="1:11">
      <c r="A33" t="s">
        <v>29</v>
      </c>
      <c r="B33">
        <v>1092</v>
      </c>
      <c r="C33">
        <v>1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0</v>
      </c>
    </row>
    <row r="34" spans="1:11">
      <c r="A34" t="s">
        <v>29</v>
      </c>
      <c r="B34">
        <v>1092</v>
      </c>
      <c r="C34">
        <v>2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0</v>
      </c>
    </row>
    <row r="35" spans="1:11">
      <c r="A35" t="s">
        <v>29</v>
      </c>
      <c r="B35">
        <v>1092</v>
      </c>
      <c r="C35">
        <v>3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0</v>
      </c>
    </row>
    <row r="36" spans="1:11">
      <c r="A36" t="s">
        <v>29</v>
      </c>
      <c r="B36">
        <v>1092</v>
      </c>
      <c r="C36">
        <v>4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0</v>
      </c>
    </row>
    <row r="37" spans="1:11">
      <c r="A37" t="s">
        <v>29</v>
      </c>
      <c r="B37">
        <v>1092</v>
      </c>
      <c r="C37">
        <v>5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0</v>
      </c>
    </row>
    <row r="38" spans="1:11">
      <c r="A38" t="s">
        <v>29</v>
      </c>
      <c r="B38">
        <v>1092</v>
      </c>
      <c r="C38">
        <v>6</v>
      </c>
      <c r="D38" t="s">
        <v>32</v>
      </c>
      <c r="E38">
        <v>95</v>
      </c>
      <c r="F38">
        <v>0</v>
      </c>
      <c r="G38">
        <v>0</v>
      </c>
      <c r="H38">
        <v>0</v>
      </c>
      <c r="I38">
        <v>0</v>
      </c>
      <c r="J38">
        <v>1</v>
      </c>
      <c r="K38" t="s">
        <v>0</v>
      </c>
    </row>
    <row r="39" spans="1:11">
      <c r="A39" t="s">
        <v>29</v>
      </c>
      <c r="B39">
        <v>1092</v>
      </c>
      <c r="C39">
        <v>6</v>
      </c>
      <c r="D39" t="s">
        <v>24</v>
      </c>
      <c r="E39">
        <v>95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0</v>
      </c>
    </row>
    <row r="40" spans="1:11">
      <c r="A40" t="s">
        <v>29</v>
      </c>
      <c r="B40">
        <v>1092</v>
      </c>
      <c r="C40">
        <v>6</v>
      </c>
      <c r="D40" t="s">
        <v>24</v>
      </c>
      <c r="E40">
        <v>100</v>
      </c>
      <c r="F40">
        <v>0</v>
      </c>
      <c r="G40">
        <v>0</v>
      </c>
      <c r="H40">
        <v>0</v>
      </c>
      <c r="I40">
        <v>0</v>
      </c>
      <c r="J40">
        <v>1</v>
      </c>
      <c r="K40" t="s">
        <v>0</v>
      </c>
    </row>
    <row r="41" spans="1:11">
      <c r="A41" t="s">
        <v>29</v>
      </c>
      <c r="B41">
        <v>1092</v>
      </c>
      <c r="C41">
        <v>7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9</v>
      </c>
      <c r="K41" t="s">
        <v>0</v>
      </c>
    </row>
    <row r="42" spans="1:11">
      <c r="A42" t="s">
        <v>29</v>
      </c>
      <c r="B42">
        <v>1092</v>
      </c>
      <c r="C42">
        <v>8</v>
      </c>
      <c r="D42" t="s">
        <v>22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0</v>
      </c>
    </row>
    <row r="43" spans="1:11">
      <c r="A43" t="s">
        <v>29</v>
      </c>
      <c r="B43">
        <v>1092</v>
      </c>
      <c r="C43">
        <v>8</v>
      </c>
      <c r="D43" t="s">
        <v>22</v>
      </c>
      <c r="E43">
        <v>30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0</v>
      </c>
    </row>
    <row r="44" spans="1:11">
      <c r="A44" t="s">
        <v>29</v>
      </c>
      <c r="B44">
        <v>1092</v>
      </c>
      <c r="C44">
        <v>8</v>
      </c>
      <c r="D44" t="s">
        <v>22</v>
      </c>
      <c r="E44">
        <v>30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0</v>
      </c>
    </row>
    <row r="45" spans="1:11">
      <c r="A45" t="s">
        <v>29</v>
      </c>
      <c r="B45">
        <v>1092</v>
      </c>
      <c r="C45">
        <v>8</v>
      </c>
      <c r="D45" t="s">
        <v>22</v>
      </c>
      <c r="E45">
        <v>30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0</v>
      </c>
    </row>
    <row r="46" spans="1:11">
      <c r="A46" t="s">
        <v>29</v>
      </c>
      <c r="B46">
        <v>1092</v>
      </c>
      <c r="C46">
        <v>8</v>
      </c>
      <c r="D46" t="s">
        <v>22</v>
      </c>
      <c r="E46">
        <v>30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0</v>
      </c>
    </row>
    <row r="47" spans="1:11">
      <c r="A47" t="s">
        <v>29</v>
      </c>
      <c r="B47">
        <v>1092</v>
      </c>
      <c r="C47">
        <v>9</v>
      </c>
      <c r="D47" t="s">
        <v>25</v>
      </c>
      <c r="E47">
        <v>100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0</v>
      </c>
    </row>
    <row r="48" spans="1:11">
      <c r="A48" t="s">
        <v>29</v>
      </c>
      <c r="B48">
        <v>1092</v>
      </c>
      <c r="C48">
        <v>10</v>
      </c>
      <c r="D48" t="s">
        <v>25</v>
      </c>
      <c r="E48">
        <v>100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0</v>
      </c>
    </row>
    <row r="49" spans="1:11">
      <c r="A49" t="s">
        <v>29</v>
      </c>
      <c r="B49">
        <v>1092</v>
      </c>
      <c r="C49">
        <v>10</v>
      </c>
      <c r="D49" t="s">
        <v>25</v>
      </c>
      <c r="E49">
        <v>90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0</v>
      </c>
    </row>
    <row r="50" spans="1:11">
      <c r="A50" t="s">
        <v>29</v>
      </c>
      <c r="B50">
        <v>1092</v>
      </c>
      <c r="C50">
        <v>10</v>
      </c>
      <c r="D50" t="s">
        <v>25</v>
      </c>
      <c r="E50">
        <v>90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0</v>
      </c>
    </row>
    <row r="51" spans="1:11">
      <c r="A51" t="s">
        <v>29</v>
      </c>
      <c r="B51">
        <v>1092</v>
      </c>
      <c r="C51">
        <v>10</v>
      </c>
      <c r="D51" t="s">
        <v>25</v>
      </c>
      <c r="E51">
        <v>90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0</v>
      </c>
    </row>
    <row r="52" spans="1:11" s="5" customFormat="1">
      <c r="A52" s="5" t="s">
        <v>29</v>
      </c>
      <c r="B52" s="5">
        <v>1092</v>
      </c>
      <c r="C52" s="5">
        <v>10</v>
      </c>
      <c r="D52" s="5" t="s">
        <v>25</v>
      </c>
      <c r="E52" s="5">
        <v>100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 t="s">
        <v>0</v>
      </c>
    </row>
    <row r="53" spans="1:11">
      <c r="A53" t="s">
        <v>30</v>
      </c>
      <c r="B53">
        <v>1858</v>
      </c>
      <c r="C53">
        <v>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0</v>
      </c>
    </row>
    <row r="54" spans="1:11">
      <c r="A54" t="s">
        <v>30</v>
      </c>
      <c r="B54">
        <v>1858</v>
      </c>
      <c r="C54">
        <v>2</v>
      </c>
      <c r="D54" s="1" t="s">
        <v>24</v>
      </c>
      <c r="E54">
        <v>3</v>
      </c>
      <c r="F54">
        <v>0</v>
      </c>
      <c r="G54">
        <v>0</v>
      </c>
      <c r="H54">
        <v>0</v>
      </c>
      <c r="I54">
        <v>0</v>
      </c>
      <c r="J54">
        <v>1</v>
      </c>
      <c r="K54" t="s">
        <v>0</v>
      </c>
    </row>
    <row r="55" spans="1:11">
      <c r="A55" t="s">
        <v>30</v>
      </c>
      <c r="B55">
        <v>1858</v>
      </c>
      <c r="C55">
        <v>3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0</v>
      </c>
    </row>
    <row r="56" spans="1:11">
      <c r="A56" t="s">
        <v>30</v>
      </c>
      <c r="B56">
        <v>1858</v>
      </c>
      <c r="C56">
        <v>4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0</v>
      </c>
    </row>
    <row r="57" spans="1:11">
      <c r="A57" t="s">
        <v>30</v>
      </c>
      <c r="B57">
        <v>1858</v>
      </c>
      <c r="C57">
        <v>5</v>
      </c>
      <c r="D57" s="2" t="s">
        <v>28</v>
      </c>
      <c r="E57">
        <v>98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0</v>
      </c>
    </row>
    <row r="58" spans="1:11">
      <c r="A58" t="s">
        <v>30</v>
      </c>
      <c r="B58">
        <v>1858</v>
      </c>
      <c r="C58">
        <v>6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0</v>
      </c>
    </row>
    <row r="59" spans="1:11">
      <c r="A59" t="s">
        <v>30</v>
      </c>
      <c r="B59">
        <v>1858</v>
      </c>
      <c r="C59">
        <v>7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0</v>
      </c>
    </row>
    <row r="60" spans="1:11">
      <c r="A60" t="s">
        <v>30</v>
      </c>
      <c r="B60">
        <v>1858</v>
      </c>
      <c r="C60">
        <v>8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  <c r="K60" t="s">
        <v>0</v>
      </c>
    </row>
    <row r="61" spans="1:11">
      <c r="A61" t="s">
        <v>30</v>
      </c>
      <c r="B61">
        <v>1858</v>
      </c>
      <c r="C61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0</v>
      </c>
    </row>
    <row r="62" spans="1:11" s="5" customFormat="1">
      <c r="A62" s="5" t="s">
        <v>30</v>
      </c>
      <c r="B62" s="5">
        <v>1858</v>
      </c>
      <c r="C62" s="5">
        <v>10</v>
      </c>
      <c r="D62" s="5" t="s">
        <v>22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 t="s">
        <v>0</v>
      </c>
    </row>
    <row r="63" spans="1:11">
      <c r="A63" t="s">
        <v>30</v>
      </c>
      <c r="B63">
        <v>1878</v>
      </c>
      <c r="C63">
        <v>1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0</v>
      </c>
    </row>
    <row r="64" spans="1:11">
      <c r="A64" t="s">
        <v>30</v>
      </c>
      <c r="B64">
        <v>1878</v>
      </c>
      <c r="C64">
        <v>2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0</v>
      </c>
    </row>
    <row r="65" spans="1:11">
      <c r="A65" t="s">
        <v>30</v>
      </c>
      <c r="B65">
        <v>1878</v>
      </c>
      <c r="C65">
        <v>3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  <c r="K65" t="s">
        <v>0</v>
      </c>
    </row>
    <row r="66" spans="1:11">
      <c r="A66" t="s">
        <v>30</v>
      </c>
      <c r="B66">
        <v>1878</v>
      </c>
      <c r="C66">
        <v>4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0</v>
      </c>
    </row>
    <row r="67" spans="1:11">
      <c r="A67" t="s">
        <v>30</v>
      </c>
      <c r="B67">
        <v>1878</v>
      </c>
      <c r="C67">
        <v>5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  <c r="K67" t="s">
        <v>0</v>
      </c>
    </row>
    <row r="68" spans="1:11">
      <c r="A68" t="s">
        <v>30</v>
      </c>
      <c r="B68">
        <v>1878</v>
      </c>
      <c r="C68">
        <v>6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0</v>
      </c>
    </row>
    <row r="69" spans="1:11">
      <c r="A69" t="s">
        <v>30</v>
      </c>
      <c r="B69">
        <v>1878</v>
      </c>
      <c r="C69">
        <v>7</v>
      </c>
      <c r="D69" t="s">
        <v>25</v>
      </c>
      <c r="E69">
        <v>50</v>
      </c>
      <c r="F69">
        <v>0</v>
      </c>
      <c r="G69">
        <v>0</v>
      </c>
      <c r="H69">
        <v>0</v>
      </c>
      <c r="I69">
        <v>0</v>
      </c>
      <c r="J69">
        <v>1</v>
      </c>
      <c r="K69" t="s">
        <v>0</v>
      </c>
    </row>
    <row r="70" spans="1:11">
      <c r="A70" t="s">
        <v>30</v>
      </c>
      <c r="B70">
        <v>1878</v>
      </c>
      <c r="C70">
        <v>7</v>
      </c>
      <c r="D70" t="s">
        <v>22</v>
      </c>
      <c r="E70">
        <v>100</v>
      </c>
      <c r="F70">
        <v>0</v>
      </c>
      <c r="G70">
        <v>0</v>
      </c>
      <c r="H70">
        <v>0</v>
      </c>
      <c r="I70">
        <v>0</v>
      </c>
      <c r="J70">
        <v>1</v>
      </c>
      <c r="K70" t="s">
        <v>0</v>
      </c>
    </row>
    <row r="71" spans="1:11">
      <c r="A71" t="s">
        <v>30</v>
      </c>
      <c r="B71">
        <v>1878</v>
      </c>
      <c r="C71">
        <v>8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  <c r="J71" t="s">
        <v>9</v>
      </c>
      <c r="K71" t="s">
        <v>0</v>
      </c>
    </row>
    <row r="72" spans="1:11">
      <c r="A72" t="s">
        <v>30</v>
      </c>
      <c r="B72">
        <v>1878</v>
      </c>
      <c r="C72">
        <v>9</v>
      </c>
      <c r="D72" t="s">
        <v>22</v>
      </c>
      <c r="E72">
        <v>10</v>
      </c>
      <c r="F72">
        <v>0</v>
      </c>
      <c r="G72">
        <v>0</v>
      </c>
      <c r="H72">
        <v>0</v>
      </c>
      <c r="I72">
        <v>0</v>
      </c>
      <c r="J72">
        <v>1</v>
      </c>
      <c r="K72" t="s">
        <v>0</v>
      </c>
    </row>
    <row r="73" spans="1:11" s="5" customFormat="1">
      <c r="A73" s="5" t="s">
        <v>30</v>
      </c>
      <c r="B73" s="5">
        <v>1878</v>
      </c>
      <c r="C73" s="5">
        <v>10</v>
      </c>
      <c r="D73" s="5" t="s">
        <v>9</v>
      </c>
      <c r="E73" s="5" t="s">
        <v>9</v>
      </c>
      <c r="F73" s="5" t="s">
        <v>9</v>
      </c>
      <c r="G73" s="5" t="s">
        <v>9</v>
      </c>
      <c r="H73" s="5" t="s">
        <v>9</v>
      </c>
      <c r="I73" s="5" t="s">
        <v>9</v>
      </c>
      <c r="J73" s="5" t="s">
        <v>9</v>
      </c>
      <c r="K73" s="5" t="s">
        <v>0</v>
      </c>
    </row>
    <row r="74" spans="1:11">
      <c r="A74" t="s">
        <v>30</v>
      </c>
      <c r="B74">
        <v>1131</v>
      </c>
      <c r="C74">
        <v>1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 t="s">
        <v>0</v>
      </c>
    </row>
    <row r="75" spans="1:11">
      <c r="A75" t="s">
        <v>30</v>
      </c>
      <c r="B75">
        <v>1131</v>
      </c>
      <c r="C75">
        <v>2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  <c r="K75" t="s">
        <v>0</v>
      </c>
    </row>
    <row r="76" spans="1:11">
      <c r="A76" t="s">
        <v>30</v>
      </c>
      <c r="B76">
        <v>1131</v>
      </c>
      <c r="C76">
        <v>3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0</v>
      </c>
    </row>
    <row r="77" spans="1:11">
      <c r="A77" t="s">
        <v>30</v>
      </c>
      <c r="B77">
        <v>1131</v>
      </c>
      <c r="C77">
        <v>4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0</v>
      </c>
    </row>
    <row r="78" spans="1:11">
      <c r="A78" t="s">
        <v>30</v>
      </c>
      <c r="B78">
        <v>1131</v>
      </c>
      <c r="C78">
        <v>5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0</v>
      </c>
    </row>
    <row r="79" spans="1:11">
      <c r="A79" t="s">
        <v>30</v>
      </c>
      <c r="B79">
        <v>1131</v>
      </c>
      <c r="C79">
        <v>6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  <c r="K79" t="s">
        <v>0</v>
      </c>
    </row>
    <row r="80" spans="1:11">
      <c r="A80" t="s">
        <v>30</v>
      </c>
      <c r="B80">
        <v>1131</v>
      </c>
      <c r="C80">
        <v>7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0</v>
      </c>
    </row>
    <row r="81" spans="1:12">
      <c r="A81" t="s">
        <v>30</v>
      </c>
      <c r="B81">
        <v>1131</v>
      </c>
      <c r="C81">
        <v>8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0</v>
      </c>
    </row>
    <row r="82" spans="1:12">
      <c r="A82" t="s">
        <v>30</v>
      </c>
      <c r="B82">
        <v>1131</v>
      </c>
      <c r="C82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0</v>
      </c>
      <c r="L82" t="s">
        <v>27</v>
      </c>
    </row>
    <row r="83" spans="1:12" s="5" customFormat="1">
      <c r="A83" s="5" t="s">
        <v>30</v>
      </c>
      <c r="B83" s="5">
        <v>1131</v>
      </c>
      <c r="C83" s="5">
        <v>10</v>
      </c>
      <c r="D83" s="5" t="s">
        <v>9</v>
      </c>
      <c r="E83" s="5" t="s">
        <v>9</v>
      </c>
      <c r="F83" s="5" t="s">
        <v>9</v>
      </c>
      <c r="G83" s="5" t="s">
        <v>9</v>
      </c>
      <c r="H83" s="5" t="s">
        <v>9</v>
      </c>
      <c r="I83" s="5" t="s">
        <v>9</v>
      </c>
      <c r="J83" s="5" t="s">
        <v>9</v>
      </c>
      <c r="K83" s="5" t="s">
        <v>0</v>
      </c>
      <c r="L83" s="5" t="s">
        <v>27</v>
      </c>
    </row>
    <row r="84" spans="1:12">
      <c r="A84" t="s">
        <v>30</v>
      </c>
      <c r="B84">
        <v>1580</v>
      </c>
      <c r="C84">
        <v>11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0</v>
      </c>
    </row>
    <row r="85" spans="1:12">
      <c r="A85" t="s">
        <v>30</v>
      </c>
      <c r="B85">
        <v>1580</v>
      </c>
      <c r="C85">
        <v>12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0</v>
      </c>
    </row>
    <row r="86" spans="1:12">
      <c r="A86" t="s">
        <v>30</v>
      </c>
      <c r="B86">
        <v>1580</v>
      </c>
      <c r="C86">
        <v>13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0</v>
      </c>
    </row>
    <row r="87" spans="1:12">
      <c r="A87" t="s">
        <v>30</v>
      </c>
      <c r="B87">
        <v>1580</v>
      </c>
      <c r="C87">
        <v>14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0</v>
      </c>
    </row>
    <row r="88" spans="1:12">
      <c r="A88" t="s">
        <v>30</v>
      </c>
      <c r="B88">
        <v>1580</v>
      </c>
      <c r="C88">
        <v>15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0</v>
      </c>
    </row>
    <row r="89" spans="1:12">
      <c r="A89" t="s">
        <v>30</v>
      </c>
      <c r="B89">
        <v>1580</v>
      </c>
      <c r="C89">
        <v>16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0</v>
      </c>
    </row>
    <row r="90" spans="1:12">
      <c r="A90" t="s">
        <v>30</v>
      </c>
      <c r="B90">
        <v>1580</v>
      </c>
      <c r="C90">
        <v>17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0</v>
      </c>
    </row>
    <row r="91" spans="1:12">
      <c r="A91" t="s">
        <v>30</v>
      </c>
      <c r="B91">
        <v>1580</v>
      </c>
      <c r="C91">
        <v>18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0</v>
      </c>
    </row>
    <row r="92" spans="1:12">
      <c r="A92" t="s">
        <v>30</v>
      </c>
      <c r="B92">
        <v>1580</v>
      </c>
      <c r="C92">
        <v>19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0</v>
      </c>
    </row>
    <row r="93" spans="1:12" s="5" customFormat="1">
      <c r="A93" s="5" t="s">
        <v>30</v>
      </c>
      <c r="B93" s="5">
        <v>1580</v>
      </c>
      <c r="C93" s="5">
        <v>20</v>
      </c>
      <c r="D93" s="5" t="s">
        <v>9</v>
      </c>
      <c r="E93" s="5" t="s">
        <v>9</v>
      </c>
      <c r="F93" s="5" t="s">
        <v>9</v>
      </c>
      <c r="G93" s="5" t="s">
        <v>9</v>
      </c>
      <c r="H93" s="5" t="s">
        <v>9</v>
      </c>
      <c r="I93" s="5" t="s">
        <v>9</v>
      </c>
      <c r="J93" s="5" t="s">
        <v>9</v>
      </c>
      <c r="K93" s="5" t="s">
        <v>0</v>
      </c>
    </row>
    <row r="94" spans="1:12">
      <c r="A94" t="s">
        <v>31</v>
      </c>
      <c r="B94">
        <v>1361</v>
      </c>
      <c r="C94">
        <v>1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  <c r="K94" t="s">
        <v>0</v>
      </c>
    </row>
    <row r="95" spans="1:12">
      <c r="A95" t="s">
        <v>31</v>
      </c>
      <c r="B95">
        <v>1361</v>
      </c>
      <c r="C95">
        <v>2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0</v>
      </c>
    </row>
    <row r="96" spans="1:12">
      <c r="A96" t="s">
        <v>31</v>
      </c>
      <c r="B96">
        <v>1361</v>
      </c>
      <c r="C96">
        <v>3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0</v>
      </c>
    </row>
    <row r="97" spans="1:11">
      <c r="A97" t="s">
        <v>31</v>
      </c>
      <c r="B97">
        <v>1361</v>
      </c>
      <c r="C97">
        <v>4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  <c r="J97" t="s">
        <v>9</v>
      </c>
      <c r="K97" t="s">
        <v>0</v>
      </c>
    </row>
    <row r="98" spans="1:11">
      <c r="A98" t="s">
        <v>31</v>
      </c>
      <c r="B98">
        <v>1361</v>
      </c>
      <c r="C98">
        <v>5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  <c r="J98" t="s">
        <v>9</v>
      </c>
      <c r="K98" t="s">
        <v>0</v>
      </c>
    </row>
    <row r="99" spans="1:11">
      <c r="A99" t="s">
        <v>31</v>
      </c>
      <c r="B99">
        <v>1361</v>
      </c>
      <c r="C99">
        <v>6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  <c r="K99" t="s">
        <v>0</v>
      </c>
    </row>
    <row r="100" spans="1:11">
      <c r="A100" t="s">
        <v>31</v>
      </c>
      <c r="B100">
        <v>1361</v>
      </c>
      <c r="C100">
        <v>7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0</v>
      </c>
    </row>
    <row r="101" spans="1:11">
      <c r="A101" t="s">
        <v>31</v>
      </c>
      <c r="B101">
        <v>1361</v>
      </c>
      <c r="C101">
        <v>8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  <c r="K101" t="s">
        <v>0</v>
      </c>
    </row>
    <row r="102" spans="1:11">
      <c r="A102" t="s">
        <v>31</v>
      </c>
      <c r="B102">
        <v>1361</v>
      </c>
      <c r="C102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  <c r="J102" t="s">
        <v>9</v>
      </c>
      <c r="K102" t="s">
        <v>0</v>
      </c>
    </row>
    <row r="103" spans="1:11" s="5" customFormat="1">
      <c r="A103" s="5" t="s">
        <v>31</v>
      </c>
      <c r="B103" s="5">
        <v>1361</v>
      </c>
      <c r="C103" s="5">
        <v>10</v>
      </c>
      <c r="D103" s="5" t="s">
        <v>9</v>
      </c>
      <c r="E103" s="5" t="s">
        <v>9</v>
      </c>
      <c r="F103" s="5" t="s">
        <v>9</v>
      </c>
      <c r="G103" s="5" t="s">
        <v>9</v>
      </c>
      <c r="H103" s="5" t="s">
        <v>9</v>
      </c>
      <c r="I103" s="5" t="s">
        <v>9</v>
      </c>
      <c r="J103" s="5" t="s">
        <v>9</v>
      </c>
      <c r="K103" s="5" t="s">
        <v>0</v>
      </c>
    </row>
    <row r="104" spans="1:11">
      <c r="A104" t="s">
        <v>31</v>
      </c>
      <c r="B104">
        <v>1087</v>
      </c>
      <c r="C104">
        <v>1</v>
      </c>
      <c r="D104" s="2" t="s">
        <v>32</v>
      </c>
      <c r="E104">
        <v>100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0</v>
      </c>
    </row>
    <row r="105" spans="1:11">
      <c r="A105" t="s">
        <v>31</v>
      </c>
      <c r="B105">
        <v>1087</v>
      </c>
      <c r="C105">
        <v>2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9</v>
      </c>
      <c r="J105" t="s">
        <v>9</v>
      </c>
      <c r="K105" t="s">
        <v>0</v>
      </c>
    </row>
    <row r="106" spans="1:11">
      <c r="A106" t="s">
        <v>31</v>
      </c>
      <c r="B106">
        <v>1087</v>
      </c>
      <c r="C106">
        <v>3</v>
      </c>
      <c r="D106" t="s">
        <v>24</v>
      </c>
      <c r="E106">
        <v>100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0</v>
      </c>
    </row>
    <row r="107" spans="1:11">
      <c r="A107" t="s">
        <v>31</v>
      </c>
      <c r="B107">
        <v>1087</v>
      </c>
      <c r="C107">
        <v>3</v>
      </c>
      <c r="D107" t="s">
        <v>22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1</v>
      </c>
      <c r="K107" t="s">
        <v>0</v>
      </c>
    </row>
    <row r="108" spans="1:11">
      <c r="A108" t="s">
        <v>31</v>
      </c>
      <c r="B108">
        <v>1087</v>
      </c>
      <c r="C108">
        <v>4</v>
      </c>
      <c r="D108" t="s">
        <v>22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1</v>
      </c>
      <c r="K108" t="s">
        <v>0</v>
      </c>
    </row>
    <row r="109" spans="1:11">
      <c r="A109" t="s">
        <v>31</v>
      </c>
      <c r="B109">
        <v>1087</v>
      </c>
      <c r="C109">
        <v>5</v>
      </c>
      <c r="D109" t="s">
        <v>25</v>
      </c>
      <c r="E109">
        <v>100</v>
      </c>
      <c r="F109">
        <v>0</v>
      </c>
      <c r="G109">
        <v>0</v>
      </c>
      <c r="H109">
        <v>0</v>
      </c>
      <c r="I109">
        <v>0</v>
      </c>
      <c r="J109">
        <v>1</v>
      </c>
      <c r="K109" t="s">
        <v>0</v>
      </c>
    </row>
    <row r="110" spans="1:11">
      <c r="A110" t="s">
        <v>31</v>
      </c>
      <c r="B110">
        <v>1087</v>
      </c>
      <c r="C110">
        <v>5</v>
      </c>
      <c r="D110" t="s">
        <v>22</v>
      </c>
      <c r="E110">
        <v>100</v>
      </c>
      <c r="F110">
        <v>0</v>
      </c>
      <c r="G110">
        <v>0</v>
      </c>
      <c r="H110">
        <v>0</v>
      </c>
      <c r="I110">
        <v>0</v>
      </c>
      <c r="J110">
        <v>1</v>
      </c>
      <c r="K110" t="s">
        <v>0</v>
      </c>
    </row>
    <row r="111" spans="1:11">
      <c r="A111" t="s">
        <v>31</v>
      </c>
      <c r="B111">
        <v>1087</v>
      </c>
      <c r="C111">
        <v>5</v>
      </c>
      <c r="D111" t="s">
        <v>22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1</v>
      </c>
      <c r="K111" t="s">
        <v>0</v>
      </c>
    </row>
    <row r="112" spans="1:11">
      <c r="A112" t="s">
        <v>31</v>
      </c>
      <c r="B112">
        <v>1087</v>
      </c>
      <c r="C112">
        <v>6</v>
      </c>
      <c r="D112" t="s">
        <v>34</v>
      </c>
      <c r="E112">
        <v>80</v>
      </c>
      <c r="F112">
        <v>0</v>
      </c>
      <c r="G112" s="3" t="s">
        <v>35</v>
      </c>
      <c r="H112">
        <v>30</v>
      </c>
      <c r="I112">
        <v>0</v>
      </c>
      <c r="J112">
        <v>0</v>
      </c>
      <c r="K112" t="s">
        <v>0</v>
      </c>
    </row>
    <row r="113" spans="1:11">
      <c r="A113" t="s">
        <v>31</v>
      </c>
      <c r="B113">
        <v>1087</v>
      </c>
      <c r="C113">
        <v>7</v>
      </c>
      <c r="D113" t="s">
        <v>22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1</v>
      </c>
      <c r="K113" t="s">
        <v>0</v>
      </c>
    </row>
    <row r="114" spans="1:11">
      <c r="A114" t="s">
        <v>31</v>
      </c>
      <c r="B114">
        <v>1087</v>
      </c>
      <c r="C114">
        <v>8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  <c r="J114" t="s">
        <v>9</v>
      </c>
      <c r="K114" t="s">
        <v>0</v>
      </c>
    </row>
    <row r="115" spans="1:11">
      <c r="A115" t="s">
        <v>31</v>
      </c>
      <c r="B115">
        <v>1087</v>
      </c>
      <c r="C115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0</v>
      </c>
    </row>
    <row r="116" spans="1:11" s="5" customFormat="1">
      <c r="A116" s="5" t="s">
        <v>31</v>
      </c>
      <c r="B116" s="5">
        <v>1087</v>
      </c>
      <c r="C116" s="5">
        <v>10</v>
      </c>
      <c r="D116" s="5" t="s">
        <v>9</v>
      </c>
      <c r="E116" s="5" t="s">
        <v>9</v>
      </c>
      <c r="F116" s="5" t="s">
        <v>9</v>
      </c>
      <c r="G116" s="5" t="s">
        <v>9</v>
      </c>
      <c r="H116" s="5" t="s">
        <v>9</v>
      </c>
      <c r="I116" s="5" t="s">
        <v>9</v>
      </c>
      <c r="J116" s="5" t="s">
        <v>9</v>
      </c>
      <c r="K116" s="5" t="s">
        <v>0</v>
      </c>
    </row>
    <row r="117" spans="1:11">
      <c r="A117" t="s">
        <v>31</v>
      </c>
      <c r="B117">
        <v>1082</v>
      </c>
      <c r="C117">
        <v>1</v>
      </c>
      <c r="D117" t="s">
        <v>26</v>
      </c>
      <c r="E117">
        <v>100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0</v>
      </c>
    </row>
    <row r="118" spans="1:11">
      <c r="A118" t="s">
        <v>31</v>
      </c>
      <c r="B118">
        <v>1082</v>
      </c>
      <c r="C118">
        <v>2</v>
      </c>
      <c r="D118" t="s">
        <v>9</v>
      </c>
      <c r="E118" t="s">
        <v>9</v>
      </c>
      <c r="F118" t="s">
        <v>9</v>
      </c>
      <c r="G118" t="s">
        <v>9</v>
      </c>
      <c r="H118" t="s">
        <v>9</v>
      </c>
      <c r="I118" t="s">
        <v>9</v>
      </c>
      <c r="J118" t="s">
        <v>9</v>
      </c>
      <c r="K118" t="s">
        <v>0</v>
      </c>
    </row>
    <row r="119" spans="1:11">
      <c r="A119" t="s">
        <v>31</v>
      </c>
      <c r="B119">
        <v>1082</v>
      </c>
      <c r="C119">
        <v>3</v>
      </c>
      <c r="D119" t="s">
        <v>26</v>
      </c>
      <c r="E119">
        <v>100</v>
      </c>
      <c r="F119">
        <v>0</v>
      </c>
      <c r="G119">
        <v>0</v>
      </c>
      <c r="H119">
        <v>0</v>
      </c>
      <c r="I119">
        <v>0</v>
      </c>
      <c r="J119">
        <v>1</v>
      </c>
      <c r="K119" t="s">
        <v>0</v>
      </c>
    </row>
    <row r="120" spans="1:11">
      <c r="A120" t="s">
        <v>31</v>
      </c>
      <c r="B120">
        <v>1082</v>
      </c>
      <c r="C120">
        <v>4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  <c r="I120" t="s">
        <v>9</v>
      </c>
      <c r="J120" t="s">
        <v>9</v>
      </c>
      <c r="K120" t="s">
        <v>0</v>
      </c>
    </row>
    <row r="121" spans="1:11">
      <c r="A121" t="s">
        <v>31</v>
      </c>
      <c r="B121">
        <v>1082</v>
      </c>
      <c r="C121">
        <v>5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  <c r="K121" t="s">
        <v>0</v>
      </c>
    </row>
    <row r="122" spans="1:11">
      <c r="A122" t="s">
        <v>31</v>
      </c>
      <c r="B122">
        <v>1082</v>
      </c>
      <c r="C122">
        <v>6</v>
      </c>
      <c r="D122" t="s">
        <v>9</v>
      </c>
      <c r="E122" t="s">
        <v>9</v>
      </c>
      <c r="F122" t="s">
        <v>9</v>
      </c>
      <c r="G122" t="s">
        <v>9</v>
      </c>
      <c r="H122" t="s">
        <v>9</v>
      </c>
      <c r="I122" t="s">
        <v>9</v>
      </c>
      <c r="J122" t="s">
        <v>9</v>
      </c>
      <c r="K122" t="s">
        <v>0</v>
      </c>
    </row>
    <row r="123" spans="1:11">
      <c r="A123" t="s">
        <v>31</v>
      </c>
      <c r="B123">
        <v>1082</v>
      </c>
      <c r="C123">
        <v>7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0</v>
      </c>
    </row>
    <row r="124" spans="1:11">
      <c r="A124" t="s">
        <v>31</v>
      </c>
      <c r="B124">
        <v>1082</v>
      </c>
      <c r="C124">
        <v>8</v>
      </c>
      <c r="D124" t="s">
        <v>9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 t="s">
        <v>9</v>
      </c>
      <c r="K124" t="s">
        <v>0</v>
      </c>
    </row>
    <row r="125" spans="1:11">
      <c r="A125" t="s">
        <v>31</v>
      </c>
      <c r="B125">
        <v>1082</v>
      </c>
      <c r="C125">
        <v>9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  <c r="I125" t="s">
        <v>9</v>
      </c>
      <c r="J125" t="s">
        <v>9</v>
      </c>
      <c r="K125" t="s">
        <v>0</v>
      </c>
    </row>
    <row r="126" spans="1:11" s="5" customFormat="1">
      <c r="A126" s="5" t="s">
        <v>31</v>
      </c>
      <c r="B126" s="5">
        <v>1082</v>
      </c>
      <c r="C126" s="5">
        <v>10</v>
      </c>
      <c r="D126" s="5" t="s">
        <v>9</v>
      </c>
      <c r="E126" s="5" t="s">
        <v>9</v>
      </c>
      <c r="F126" s="5" t="s">
        <v>9</v>
      </c>
      <c r="G126" s="5" t="s">
        <v>9</v>
      </c>
      <c r="H126" s="5" t="s">
        <v>9</v>
      </c>
      <c r="I126" s="5" t="s">
        <v>9</v>
      </c>
      <c r="J126" s="5" t="s">
        <v>9</v>
      </c>
      <c r="K126" s="5" t="s">
        <v>0</v>
      </c>
    </row>
    <row r="127" spans="1:11">
      <c r="A127" t="s">
        <v>31</v>
      </c>
      <c r="B127">
        <v>1228</v>
      </c>
      <c r="C127">
        <v>1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9</v>
      </c>
      <c r="J127" t="s">
        <v>9</v>
      </c>
      <c r="K127" t="s">
        <v>0</v>
      </c>
    </row>
    <row r="128" spans="1:11">
      <c r="A128" t="s">
        <v>31</v>
      </c>
      <c r="B128">
        <v>1228</v>
      </c>
      <c r="C128">
        <v>2</v>
      </c>
      <c r="D128" t="s">
        <v>9</v>
      </c>
      <c r="E128" t="s">
        <v>9</v>
      </c>
      <c r="F128" t="s">
        <v>9</v>
      </c>
      <c r="G128" t="s">
        <v>9</v>
      </c>
      <c r="H128" t="s">
        <v>9</v>
      </c>
      <c r="I128" t="s">
        <v>9</v>
      </c>
      <c r="J128" t="s">
        <v>9</v>
      </c>
      <c r="K128" t="s">
        <v>0</v>
      </c>
    </row>
    <row r="129" spans="1:11">
      <c r="A129" t="s">
        <v>31</v>
      </c>
      <c r="B129">
        <v>1228</v>
      </c>
      <c r="C129">
        <v>3</v>
      </c>
      <c r="D129" t="s">
        <v>9</v>
      </c>
      <c r="E129" t="s">
        <v>9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  <c r="K129" t="s">
        <v>0</v>
      </c>
    </row>
    <row r="130" spans="1:11">
      <c r="A130" t="s">
        <v>31</v>
      </c>
      <c r="B130">
        <v>1228</v>
      </c>
      <c r="C130">
        <v>4</v>
      </c>
      <c r="D130" t="s">
        <v>9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  <c r="J130" t="s">
        <v>9</v>
      </c>
      <c r="K130" t="s">
        <v>0</v>
      </c>
    </row>
    <row r="131" spans="1:11">
      <c r="A131" t="s">
        <v>31</v>
      </c>
      <c r="B131">
        <v>1228</v>
      </c>
      <c r="C131">
        <v>5</v>
      </c>
      <c r="D131" t="s">
        <v>9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  <c r="J131" t="s">
        <v>9</v>
      </c>
      <c r="K131" t="s">
        <v>0</v>
      </c>
    </row>
    <row r="132" spans="1:11">
      <c r="A132" t="s">
        <v>31</v>
      </c>
      <c r="B132">
        <v>1228</v>
      </c>
      <c r="C132">
        <v>6</v>
      </c>
      <c r="D132" t="s">
        <v>9</v>
      </c>
      <c r="E132" t="s">
        <v>9</v>
      </c>
      <c r="F132" t="s">
        <v>9</v>
      </c>
      <c r="G132" t="s">
        <v>9</v>
      </c>
      <c r="H132" t="s">
        <v>9</v>
      </c>
      <c r="I132" t="s">
        <v>9</v>
      </c>
      <c r="J132" t="s">
        <v>9</v>
      </c>
      <c r="K132" t="s">
        <v>0</v>
      </c>
    </row>
    <row r="133" spans="1:11">
      <c r="A133" t="s">
        <v>31</v>
      </c>
      <c r="B133">
        <v>1228</v>
      </c>
      <c r="C133">
        <v>7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  <c r="K133" t="s">
        <v>0</v>
      </c>
    </row>
    <row r="134" spans="1:11">
      <c r="A134" t="s">
        <v>31</v>
      </c>
      <c r="B134">
        <v>1228</v>
      </c>
      <c r="C134">
        <v>8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  <c r="I134" t="s">
        <v>9</v>
      </c>
      <c r="J134" t="s">
        <v>9</v>
      </c>
      <c r="K134" t="s">
        <v>0</v>
      </c>
    </row>
    <row r="135" spans="1:11">
      <c r="A135" t="s">
        <v>31</v>
      </c>
      <c r="B135">
        <v>1228</v>
      </c>
      <c r="C135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  <c r="K135" t="s">
        <v>0</v>
      </c>
    </row>
    <row r="136" spans="1:11" s="5" customFormat="1">
      <c r="A136" s="5" t="s">
        <v>31</v>
      </c>
      <c r="B136" s="5">
        <v>1228</v>
      </c>
      <c r="C136" s="5">
        <v>10</v>
      </c>
      <c r="D136" s="5" t="s">
        <v>9</v>
      </c>
      <c r="E136" s="5" t="s">
        <v>9</v>
      </c>
      <c r="F136" s="5" t="s">
        <v>9</v>
      </c>
      <c r="G136" s="5" t="s">
        <v>9</v>
      </c>
      <c r="H136" s="5" t="s">
        <v>9</v>
      </c>
      <c r="I136" s="5" t="s">
        <v>9</v>
      </c>
      <c r="J136" s="5" t="s">
        <v>9</v>
      </c>
      <c r="K136" s="5" t="s">
        <v>0</v>
      </c>
    </row>
    <row r="137" spans="1:11">
      <c r="A137" t="s">
        <v>31</v>
      </c>
      <c r="B137">
        <v>1631</v>
      </c>
      <c r="C137">
        <v>1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  <c r="K137" t="s">
        <v>0</v>
      </c>
    </row>
    <row r="138" spans="1:11">
      <c r="A138" t="s">
        <v>31</v>
      </c>
      <c r="B138">
        <v>1631</v>
      </c>
      <c r="C138">
        <v>2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  <c r="I138" t="s">
        <v>9</v>
      </c>
      <c r="J138" t="s">
        <v>9</v>
      </c>
      <c r="K138" t="s">
        <v>0</v>
      </c>
    </row>
    <row r="139" spans="1:11">
      <c r="A139" t="s">
        <v>31</v>
      </c>
      <c r="B139">
        <v>1631</v>
      </c>
      <c r="C139">
        <v>3</v>
      </c>
      <c r="D139" t="s">
        <v>22</v>
      </c>
      <c r="E139">
        <v>100</v>
      </c>
      <c r="F139">
        <v>0</v>
      </c>
      <c r="G139">
        <v>0</v>
      </c>
      <c r="H139">
        <v>0</v>
      </c>
      <c r="I139">
        <v>0</v>
      </c>
      <c r="J139">
        <v>1</v>
      </c>
      <c r="K139" t="s">
        <v>0</v>
      </c>
    </row>
    <row r="140" spans="1:11">
      <c r="A140" t="s">
        <v>31</v>
      </c>
      <c r="B140">
        <v>1631</v>
      </c>
      <c r="C140">
        <v>3</v>
      </c>
      <c r="D140" t="s">
        <v>24</v>
      </c>
      <c r="E140">
        <v>100</v>
      </c>
      <c r="F140">
        <v>0</v>
      </c>
      <c r="G140">
        <v>0</v>
      </c>
      <c r="H140">
        <v>0</v>
      </c>
      <c r="I140">
        <v>0</v>
      </c>
      <c r="J140">
        <v>1</v>
      </c>
      <c r="K140" t="s">
        <v>0</v>
      </c>
    </row>
    <row r="141" spans="1:11">
      <c r="A141" t="s">
        <v>31</v>
      </c>
      <c r="B141">
        <v>1631</v>
      </c>
      <c r="C141">
        <v>3</v>
      </c>
      <c r="D141" t="s">
        <v>24</v>
      </c>
      <c r="E141">
        <v>100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0</v>
      </c>
    </row>
    <row r="142" spans="1:11">
      <c r="A142" t="s">
        <v>31</v>
      </c>
      <c r="B142">
        <v>1631</v>
      </c>
      <c r="C142">
        <v>4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9</v>
      </c>
      <c r="J142" t="s">
        <v>9</v>
      </c>
      <c r="K142" t="s">
        <v>0</v>
      </c>
    </row>
    <row r="143" spans="1:11">
      <c r="A143" t="s">
        <v>31</v>
      </c>
      <c r="B143">
        <v>1631</v>
      </c>
      <c r="C143">
        <v>5</v>
      </c>
      <c r="D143" t="s">
        <v>32</v>
      </c>
      <c r="E143">
        <v>100</v>
      </c>
      <c r="F143">
        <v>0</v>
      </c>
      <c r="G143">
        <v>0</v>
      </c>
      <c r="H143">
        <v>0</v>
      </c>
      <c r="I143">
        <v>0</v>
      </c>
      <c r="J143">
        <v>1</v>
      </c>
      <c r="K143" t="s">
        <v>0</v>
      </c>
    </row>
    <row r="144" spans="1:11">
      <c r="A144" t="s">
        <v>31</v>
      </c>
      <c r="B144">
        <v>1631</v>
      </c>
      <c r="C144">
        <v>6</v>
      </c>
      <c r="D144" t="s">
        <v>24</v>
      </c>
      <c r="E144">
        <v>100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0</v>
      </c>
    </row>
    <row r="145" spans="1:11">
      <c r="A145" t="s">
        <v>31</v>
      </c>
      <c r="B145">
        <v>1631</v>
      </c>
      <c r="C145">
        <v>7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0</v>
      </c>
    </row>
    <row r="146" spans="1:11">
      <c r="A146" t="s">
        <v>31</v>
      </c>
      <c r="B146">
        <v>1631</v>
      </c>
      <c r="C146">
        <v>8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  <c r="J146" t="s">
        <v>9</v>
      </c>
      <c r="K146" t="s">
        <v>0</v>
      </c>
    </row>
    <row r="147" spans="1:11">
      <c r="A147" t="s">
        <v>31</v>
      </c>
      <c r="B147">
        <v>1631</v>
      </c>
      <c r="C147">
        <v>9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  <c r="J147" t="s">
        <v>9</v>
      </c>
      <c r="K147" t="s">
        <v>0</v>
      </c>
    </row>
    <row r="148" spans="1:11" s="5" customFormat="1">
      <c r="A148" s="5" t="s">
        <v>31</v>
      </c>
      <c r="B148" s="5">
        <v>1631</v>
      </c>
      <c r="C148" s="5">
        <v>10</v>
      </c>
      <c r="D148" s="5" t="s">
        <v>9</v>
      </c>
      <c r="E148" s="5" t="s">
        <v>9</v>
      </c>
      <c r="F148" s="5" t="s">
        <v>9</v>
      </c>
      <c r="G148" s="5" t="s">
        <v>9</v>
      </c>
      <c r="H148" s="5" t="s">
        <v>9</v>
      </c>
      <c r="I148" s="5" t="s">
        <v>9</v>
      </c>
      <c r="J148" s="5" t="s">
        <v>9</v>
      </c>
      <c r="K148" s="5" t="s">
        <v>0</v>
      </c>
    </row>
    <row r="149" spans="1:11">
      <c r="A149" t="s">
        <v>36</v>
      </c>
      <c r="B149">
        <v>1303</v>
      </c>
      <c r="C149">
        <v>1</v>
      </c>
      <c r="D149" t="s">
        <v>32</v>
      </c>
      <c r="E149">
        <v>100</v>
      </c>
      <c r="F149">
        <v>0</v>
      </c>
      <c r="G149" t="s">
        <v>9</v>
      </c>
      <c r="H149" t="s">
        <v>9</v>
      </c>
      <c r="I149">
        <v>4</v>
      </c>
      <c r="J149">
        <v>1</v>
      </c>
      <c r="K149" t="s">
        <v>37</v>
      </c>
    </row>
    <row r="150" spans="1:11">
      <c r="A150" t="s">
        <v>36</v>
      </c>
      <c r="B150">
        <v>1303</v>
      </c>
      <c r="C150">
        <v>2</v>
      </c>
      <c r="D150" t="s">
        <v>26</v>
      </c>
      <c r="E150">
        <v>100</v>
      </c>
      <c r="F150">
        <v>0</v>
      </c>
      <c r="G150" t="s">
        <v>9</v>
      </c>
      <c r="H150" t="s">
        <v>9</v>
      </c>
      <c r="I150" t="s">
        <v>9</v>
      </c>
      <c r="J150">
        <v>0</v>
      </c>
      <c r="K150" t="s">
        <v>37</v>
      </c>
    </row>
    <row r="151" spans="1:11">
      <c r="A151" t="s">
        <v>36</v>
      </c>
      <c r="B151">
        <v>1303</v>
      </c>
      <c r="C151">
        <v>2</v>
      </c>
      <c r="D151" t="s">
        <v>32</v>
      </c>
      <c r="E151">
        <v>98</v>
      </c>
      <c r="F151">
        <v>2</v>
      </c>
      <c r="G151" t="s">
        <v>9</v>
      </c>
      <c r="H151" t="s">
        <v>9</v>
      </c>
      <c r="I151" t="s">
        <v>9</v>
      </c>
      <c r="J151">
        <v>0</v>
      </c>
      <c r="K151" t="s">
        <v>37</v>
      </c>
    </row>
    <row r="152" spans="1:11">
      <c r="A152" t="s">
        <v>36</v>
      </c>
      <c r="B152">
        <v>1303</v>
      </c>
      <c r="C152">
        <v>3</v>
      </c>
      <c r="D152" t="s">
        <v>9</v>
      </c>
      <c r="E152" t="s">
        <v>9</v>
      </c>
      <c r="F152" t="s">
        <v>9</v>
      </c>
      <c r="G152" t="s">
        <v>9</v>
      </c>
      <c r="H152" t="s">
        <v>9</v>
      </c>
      <c r="I152" t="s">
        <v>9</v>
      </c>
      <c r="J152" t="s">
        <v>9</v>
      </c>
      <c r="K152" t="s">
        <v>37</v>
      </c>
    </row>
    <row r="153" spans="1:11">
      <c r="A153" t="s">
        <v>36</v>
      </c>
      <c r="B153">
        <v>1303</v>
      </c>
      <c r="C153">
        <v>4</v>
      </c>
      <c r="D153" t="s">
        <v>9</v>
      </c>
      <c r="E153" t="s">
        <v>9</v>
      </c>
      <c r="F153" t="s">
        <v>9</v>
      </c>
      <c r="G153" t="s">
        <v>9</v>
      </c>
      <c r="H153" t="s">
        <v>9</v>
      </c>
      <c r="I153" t="s">
        <v>9</v>
      </c>
      <c r="J153" t="s">
        <v>9</v>
      </c>
      <c r="K153" t="s">
        <v>37</v>
      </c>
    </row>
    <row r="154" spans="1:11">
      <c r="A154" t="s">
        <v>36</v>
      </c>
      <c r="B154">
        <v>1303</v>
      </c>
      <c r="C154">
        <v>5</v>
      </c>
      <c r="D154" t="s">
        <v>28</v>
      </c>
      <c r="E154">
        <v>100</v>
      </c>
      <c r="F154">
        <v>0</v>
      </c>
      <c r="G154" t="s">
        <v>9</v>
      </c>
      <c r="H154" t="s">
        <v>9</v>
      </c>
      <c r="I154" t="s">
        <v>9</v>
      </c>
      <c r="J154">
        <v>1</v>
      </c>
      <c r="K154" t="s">
        <v>37</v>
      </c>
    </row>
    <row r="155" spans="1:11">
      <c r="A155" t="s">
        <v>36</v>
      </c>
      <c r="B155">
        <v>1303</v>
      </c>
      <c r="C155">
        <v>6</v>
      </c>
      <c r="D155" t="s">
        <v>32</v>
      </c>
      <c r="E155">
        <v>97</v>
      </c>
      <c r="F155">
        <v>0</v>
      </c>
      <c r="G155" t="s">
        <v>9</v>
      </c>
      <c r="H155" t="s">
        <v>9</v>
      </c>
      <c r="I155">
        <v>1</v>
      </c>
      <c r="J155">
        <v>0</v>
      </c>
      <c r="K155" t="s">
        <v>37</v>
      </c>
    </row>
    <row r="156" spans="1:11">
      <c r="A156" t="s">
        <v>36</v>
      </c>
      <c r="B156">
        <v>1303</v>
      </c>
      <c r="C156">
        <v>7</v>
      </c>
      <c r="D156" t="s">
        <v>26</v>
      </c>
      <c r="E156">
        <v>90</v>
      </c>
      <c r="F156">
        <v>0</v>
      </c>
      <c r="G156" t="s">
        <v>9</v>
      </c>
      <c r="H156" t="s">
        <v>9</v>
      </c>
      <c r="I156" t="s">
        <v>9</v>
      </c>
      <c r="J156">
        <v>0</v>
      </c>
      <c r="K156" t="s">
        <v>37</v>
      </c>
    </row>
    <row r="157" spans="1:11">
      <c r="A157" t="s">
        <v>36</v>
      </c>
      <c r="B157">
        <v>1303</v>
      </c>
      <c r="C157">
        <v>8</v>
      </c>
      <c r="D157" t="s">
        <v>24</v>
      </c>
      <c r="E157">
        <v>100</v>
      </c>
      <c r="F157">
        <v>0</v>
      </c>
      <c r="G157" t="s">
        <v>9</v>
      </c>
      <c r="H157" t="s">
        <v>9</v>
      </c>
      <c r="I157" t="s">
        <v>9</v>
      </c>
      <c r="J157">
        <v>0</v>
      </c>
      <c r="K157" t="s">
        <v>37</v>
      </c>
    </row>
    <row r="158" spans="1:11">
      <c r="A158" t="s">
        <v>36</v>
      </c>
      <c r="B158">
        <v>1303</v>
      </c>
      <c r="C158">
        <v>8</v>
      </c>
      <c r="D158" t="s">
        <v>32</v>
      </c>
      <c r="E158">
        <v>99</v>
      </c>
      <c r="F158">
        <v>0</v>
      </c>
      <c r="G158" t="s">
        <v>9</v>
      </c>
      <c r="H158" t="s">
        <v>9</v>
      </c>
      <c r="I158" t="s">
        <v>9</v>
      </c>
      <c r="J158">
        <v>0</v>
      </c>
      <c r="K158" t="s">
        <v>37</v>
      </c>
    </row>
    <row r="159" spans="1:11">
      <c r="A159" t="s">
        <v>36</v>
      </c>
      <c r="B159">
        <v>1303</v>
      </c>
      <c r="C159">
        <v>8</v>
      </c>
      <c r="D159" t="s">
        <v>26</v>
      </c>
      <c r="E159">
        <v>100</v>
      </c>
      <c r="F159">
        <v>0</v>
      </c>
      <c r="G159" t="s">
        <v>9</v>
      </c>
      <c r="H159" t="s">
        <v>9</v>
      </c>
      <c r="I159" t="s">
        <v>9</v>
      </c>
      <c r="J159">
        <v>1</v>
      </c>
      <c r="K159" t="s">
        <v>37</v>
      </c>
    </row>
    <row r="160" spans="1:11">
      <c r="A160" t="s">
        <v>36</v>
      </c>
      <c r="B160">
        <v>1303</v>
      </c>
      <c r="C160">
        <v>9</v>
      </c>
      <c r="D160" t="s">
        <v>32</v>
      </c>
      <c r="E160">
        <v>100</v>
      </c>
      <c r="F160">
        <v>0</v>
      </c>
      <c r="G160" t="s">
        <v>9</v>
      </c>
      <c r="H160" t="s">
        <v>9</v>
      </c>
      <c r="I160" t="s">
        <v>9</v>
      </c>
      <c r="J160">
        <v>1</v>
      </c>
      <c r="K160" t="s">
        <v>37</v>
      </c>
    </row>
    <row r="161" spans="1:12">
      <c r="A161" t="s">
        <v>36</v>
      </c>
      <c r="B161">
        <v>1303</v>
      </c>
      <c r="C161">
        <v>9</v>
      </c>
      <c r="D161" t="s">
        <v>32</v>
      </c>
      <c r="E161">
        <v>100</v>
      </c>
      <c r="F161">
        <v>0</v>
      </c>
      <c r="G161" t="s">
        <v>9</v>
      </c>
      <c r="H161" t="s">
        <v>9</v>
      </c>
      <c r="I161" t="s">
        <v>9</v>
      </c>
      <c r="J161">
        <v>0</v>
      </c>
      <c r="K161" t="s">
        <v>37</v>
      </c>
    </row>
    <row r="162" spans="1:12">
      <c r="A162" t="s">
        <v>36</v>
      </c>
      <c r="B162">
        <v>1303</v>
      </c>
      <c r="C162">
        <v>9</v>
      </c>
      <c r="D162" t="s">
        <v>32</v>
      </c>
      <c r="E162">
        <v>100</v>
      </c>
      <c r="F162">
        <v>0</v>
      </c>
      <c r="G162" t="s">
        <v>9</v>
      </c>
      <c r="H162" t="s">
        <v>9</v>
      </c>
      <c r="I162" t="s">
        <v>9</v>
      </c>
      <c r="J162">
        <v>0</v>
      </c>
      <c r="K162" t="s">
        <v>37</v>
      </c>
    </row>
    <row r="163" spans="1:12">
      <c r="A163" t="s">
        <v>36</v>
      </c>
      <c r="B163">
        <v>1303</v>
      </c>
      <c r="C163">
        <v>9</v>
      </c>
      <c r="D163" t="s">
        <v>32</v>
      </c>
      <c r="E163">
        <v>100</v>
      </c>
      <c r="F163">
        <v>0</v>
      </c>
      <c r="G163" t="s">
        <v>9</v>
      </c>
      <c r="H163" t="s">
        <v>9</v>
      </c>
      <c r="I163" t="s">
        <v>9</v>
      </c>
      <c r="J163">
        <v>0</v>
      </c>
      <c r="K163" t="s">
        <v>37</v>
      </c>
    </row>
    <row r="164" spans="1:12">
      <c r="A164" t="s">
        <v>36</v>
      </c>
      <c r="B164">
        <v>1303</v>
      </c>
      <c r="C164">
        <v>9</v>
      </c>
      <c r="D164" t="s">
        <v>38</v>
      </c>
      <c r="E164">
        <v>100</v>
      </c>
      <c r="F164">
        <v>0</v>
      </c>
      <c r="G164" t="s">
        <v>9</v>
      </c>
      <c r="H164" t="s">
        <v>9</v>
      </c>
      <c r="I164" t="s">
        <v>9</v>
      </c>
      <c r="J164">
        <v>0</v>
      </c>
      <c r="K164" t="s">
        <v>37</v>
      </c>
    </row>
    <row r="165" spans="1:12">
      <c r="A165" t="s">
        <v>36</v>
      </c>
      <c r="B165">
        <v>1303</v>
      </c>
      <c r="C165">
        <v>9</v>
      </c>
      <c r="D165" t="s">
        <v>38</v>
      </c>
      <c r="E165">
        <v>100</v>
      </c>
      <c r="F165">
        <v>0</v>
      </c>
      <c r="G165" t="s">
        <v>9</v>
      </c>
      <c r="H165" t="s">
        <v>9</v>
      </c>
      <c r="I165" t="s">
        <v>9</v>
      </c>
      <c r="J165">
        <v>1</v>
      </c>
      <c r="K165" t="s">
        <v>37</v>
      </c>
    </row>
    <row r="166" spans="1:12" s="5" customFormat="1">
      <c r="A166" s="5" t="s">
        <v>36</v>
      </c>
      <c r="B166" s="5">
        <v>1303</v>
      </c>
      <c r="C166" s="5">
        <v>10</v>
      </c>
      <c r="D166" s="5" t="s">
        <v>9</v>
      </c>
      <c r="E166" s="5" t="s">
        <v>9</v>
      </c>
      <c r="F166" s="5" t="s">
        <v>9</v>
      </c>
      <c r="G166" s="5" t="s">
        <v>9</v>
      </c>
      <c r="H166" s="5" t="s">
        <v>9</v>
      </c>
      <c r="I166" s="5" t="s">
        <v>9</v>
      </c>
      <c r="J166" s="5" t="s">
        <v>9</v>
      </c>
      <c r="K166" s="5" t="s">
        <v>37</v>
      </c>
      <c r="L166" s="5" t="s">
        <v>41</v>
      </c>
    </row>
    <row r="167" spans="1:12">
      <c r="A167" t="s">
        <v>36</v>
      </c>
      <c r="B167">
        <v>1727</v>
      </c>
      <c r="C167">
        <v>1</v>
      </c>
      <c r="D167" t="s">
        <v>38</v>
      </c>
      <c r="E167">
        <v>100</v>
      </c>
      <c r="F167">
        <v>0</v>
      </c>
      <c r="G167" t="s">
        <v>9</v>
      </c>
      <c r="H167" t="s">
        <v>9</v>
      </c>
      <c r="I167" t="s">
        <v>9</v>
      </c>
      <c r="J167">
        <v>0</v>
      </c>
      <c r="K167" t="s">
        <v>37</v>
      </c>
    </row>
    <row r="168" spans="1:12">
      <c r="A168" t="s">
        <v>36</v>
      </c>
      <c r="B168">
        <v>1727</v>
      </c>
      <c r="C168">
        <v>1</v>
      </c>
      <c r="D168" t="s">
        <v>38</v>
      </c>
      <c r="E168">
        <v>90</v>
      </c>
      <c r="F168">
        <v>0</v>
      </c>
      <c r="G168" t="s">
        <v>9</v>
      </c>
      <c r="H168" t="s">
        <v>9</v>
      </c>
      <c r="I168" t="s">
        <v>9</v>
      </c>
      <c r="J168">
        <v>1</v>
      </c>
      <c r="K168" t="s">
        <v>37</v>
      </c>
    </row>
    <row r="169" spans="1:12">
      <c r="A169" t="s">
        <v>36</v>
      </c>
      <c r="B169">
        <v>1727</v>
      </c>
      <c r="C169">
        <v>2</v>
      </c>
      <c r="D169" t="s">
        <v>34</v>
      </c>
      <c r="E169">
        <v>100</v>
      </c>
      <c r="F169">
        <v>0</v>
      </c>
      <c r="G169" t="s">
        <v>9</v>
      </c>
      <c r="H169" t="s">
        <v>9</v>
      </c>
      <c r="I169" t="s">
        <v>9</v>
      </c>
      <c r="J169">
        <v>0</v>
      </c>
      <c r="K169" t="s">
        <v>37</v>
      </c>
    </row>
    <row r="170" spans="1:12">
      <c r="A170" t="s">
        <v>36</v>
      </c>
      <c r="B170">
        <v>1727</v>
      </c>
      <c r="C170">
        <v>3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  <c r="I170" t="s">
        <v>9</v>
      </c>
      <c r="J170" t="s">
        <v>9</v>
      </c>
      <c r="K170" t="s">
        <v>37</v>
      </c>
    </row>
    <row r="171" spans="1:12">
      <c r="A171" t="s">
        <v>36</v>
      </c>
      <c r="B171">
        <v>1727</v>
      </c>
      <c r="C171">
        <v>4</v>
      </c>
      <c r="D171" t="s">
        <v>26</v>
      </c>
      <c r="E171">
        <v>100</v>
      </c>
      <c r="F171">
        <v>0</v>
      </c>
      <c r="G171" t="s">
        <v>9</v>
      </c>
      <c r="H171" t="s">
        <v>9</v>
      </c>
      <c r="I171" t="s">
        <v>9</v>
      </c>
      <c r="J171">
        <v>0</v>
      </c>
      <c r="K171" t="s">
        <v>37</v>
      </c>
    </row>
    <row r="172" spans="1:12">
      <c r="A172" t="s">
        <v>36</v>
      </c>
      <c r="B172">
        <v>1727</v>
      </c>
      <c r="C172">
        <v>5</v>
      </c>
      <c r="D172" t="s">
        <v>26</v>
      </c>
      <c r="E172">
        <v>100</v>
      </c>
      <c r="F172">
        <v>0</v>
      </c>
      <c r="G172" t="s">
        <v>9</v>
      </c>
      <c r="H172" t="s">
        <v>9</v>
      </c>
      <c r="I172" t="s">
        <v>9</v>
      </c>
      <c r="J172">
        <v>0</v>
      </c>
      <c r="K172" t="s">
        <v>37</v>
      </c>
    </row>
    <row r="173" spans="1:12">
      <c r="A173" t="s">
        <v>36</v>
      </c>
      <c r="B173">
        <v>1727</v>
      </c>
      <c r="C173">
        <v>5</v>
      </c>
      <c r="D173" t="s">
        <v>26</v>
      </c>
      <c r="E173">
        <v>100</v>
      </c>
      <c r="F173">
        <v>0</v>
      </c>
      <c r="G173" t="s">
        <v>9</v>
      </c>
      <c r="H173" t="s">
        <v>9</v>
      </c>
      <c r="I173" t="s">
        <v>9</v>
      </c>
      <c r="J173">
        <v>1</v>
      </c>
      <c r="K173" t="s">
        <v>37</v>
      </c>
    </row>
    <row r="174" spans="1:12">
      <c r="A174" t="s">
        <v>36</v>
      </c>
      <c r="B174">
        <v>1727</v>
      </c>
      <c r="C174">
        <v>6</v>
      </c>
      <c r="D174" t="s">
        <v>38</v>
      </c>
      <c r="E174">
        <v>100</v>
      </c>
      <c r="F174">
        <v>0</v>
      </c>
      <c r="G174" t="s">
        <v>9</v>
      </c>
      <c r="H174" t="s">
        <v>9</v>
      </c>
      <c r="I174" t="s">
        <v>9</v>
      </c>
      <c r="J174">
        <v>0</v>
      </c>
      <c r="K174" t="s">
        <v>37</v>
      </c>
    </row>
    <row r="175" spans="1:12">
      <c r="A175" t="s">
        <v>36</v>
      </c>
      <c r="B175">
        <v>1727</v>
      </c>
      <c r="C175">
        <v>7</v>
      </c>
      <c r="D175" t="s">
        <v>26</v>
      </c>
      <c r="E175">
        <v>100</v>
      </c>
      <c r="F175">
        <v>0</v>
      </c>
      <c r="G175" t="s">
        <v>9</v>
      </c>
      <c r="H175" t="s">
        <v>9</v>
      </c>
      <c r="I175" t="s">
        <v>9</v>
      </c>
      <c r="J175">
        <v>0</v>
      </c>
      <c r="K175" t="s">
        <v>37</v>
      </c>
    </row>
    <row r="176" spans="1:12">
      <c r="A176" t="s">
        <v>36</v>
      </c>
      <c r="B176">
        <v>1727</v>
      </c>
      <c r="C176">
        <v>8</v>
      </c>
      <c r="D176" t="s">
        <v>39</v>
      </c>
      <c r="E176">
        <v>100</v>
      </c>
      <c r="F176">
        <v>0</v>
      </c>
      <c r="G176" t="s">
        <v>9</v>
      </c>
      <c r="H176" t="s">
        <v>9</v>
      </c>
      <c r="I176" t="s">
        <v>9</v>
      </c>
      <c r="J176">
        <v>0</v>
      </c>
      <c r="K176" t="s">
        <v>37</v>
      </c>
    </row>
    <row r="177" spans="1:12">
      <c r="A177" t="s">
        <v>36</v>
      </c>
      <c r="B177">
        <v>1727</v>
      </c>
      <c r="C177">
        <v>9</v>
      </c>
      <c r="D177" t="s">
        <v>40</v>
      </c>
      <c r="E177">
        <v>100</v>
      </c>
      <c r="F177">
        <v>0</v>
      </c>
      <c r="G177" t="s">
        <v>9</v>
      </c>
      <c r="H177" t="s">
        <v>9</v>
      </c>
      <c r="I177" t="s">
        <v>9</v>
      </c>
      <c r="J177">
        <v>0</v>
      </c>
      <c r="K177" t="s">
        <v>37</v>
      </c>
    </row>
    <row r="178" spans="1:12" s="5" customFormat="1">
      <c r="A178" s="5" t="s">
        <v>36</v>
      </c>
      <c r="B178" s="5">
        <v>1727</v>
      </c>
      <c r="C178" s="5">
        <v>10</v>
      </c>
      <c r="D178" s="5" t="s">
        <v>24</v>
      </c>
      <c r="E178" s="5">
        <v>100</v>
      </c>
      <c r="F178" s="5">
        <v>0</v>
      </c>
      <c r="G178" s="5" t="s">
        <v>9</v>
      </c>
      <c r="H178" s="5" t="s">
        <v>9</v>
      </c>
      <c r="I178" s="5" t="s">
        <v>9</v>
      </c>
      <c r="J178" s="5">
        <v>0</v>
      </c>
      <c r="K178" s="5" t="s">
        <v>37</v>
      </c>
    </row>
    <row r="179" spans="1:12">
      <c r="A179" t="s">
        <v>36</v>
      </c>
      <c r="B179">
        <v>1081</v>
      </c>
      <c r="C179">
        <v>1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  <c r="K179" t="s">
        <v>37</v>
      </c>
    </row>
    <row r="180" spans="1:12">
      <c r="A180" t="s">
        <v>36</v>
      </c>
      <c r="B180">
        <v>1081</v>
      </c>
      <c r="C180">
        <v>2</v>
      </c>
      <c r="D180" t="s">
        <v>26</v>
      </c>
      <c r="E180">
        <v>100</v>
      </c>
      <c r="F180">
        <v>0</v>
      </c>
      <c r="G180" t="s">
        <v>9</v>
      </c>
      <c r="H180" t="s">
        <v>9</v>
      </c>
      <c r="I180" t="s">
        <v>9</v>
      </c>
      <c r="J180">
        <v>1</v>
      </c>
      <c r="K180" t="s">
        <v>37</v>
      </c>
    </row>
    <row r="181" spans="1:12">
      <c r="A181" t="s">
        <v>36</v>
      </c>
      <c r="B181">
        <v>1081</v>
      </c>
      <c r="C181">
        <v>3</v>
      </c>
      <c r="D181" t="s">
        <v>26</v>
      </c>
      <c r="E181">
        <v>100</v>
      </c>
      <c r="F181">
        <v>0</v>
      </c>
      <c r="G181" t="s">
        <v>9</v>
      </c>
      <c r="H181" t="s">
        <v>9</v>
      </c>
      <c r="I181" t="s">
        <v>9</v>
      </c>
      <c r="J181">
        <v>0</v>
      </c>
      <c r="K181" t="s">
        <v>37</v>
      </c>
    </row>
    <row r="182" spans="1:12">
      <c r="A182" t="s">
        <v>36</v>
      </c>
      <c r="B182">
        <v>1081</v>
      </c>
      <c r="C182">
        <v>4</v>
      </c>
      <c r="D182" t="s">
        <v>39</v>
      </c>
      <c r="E182">
        <v>100</v>
      </c>
      <c r="F182">
        <v>98</v>
      </c>
      <c r="G182" t="s">
        <v>9</v>
      </c>
      <c r="H182" t="s">
        <v>9</v>
      </c>
      <c r="I182" t="s">
        <v>9</v>
      </c>
      <c r="J182">
        <v>0</v>
      </c>
      <c r="K182" t="s">
        <v>37</v>
      </c>
    </row>
    <row r="183" spans="1:12">
      <c r="A183" t="s">
        <v>36</v>
      </c>
      <c r="B183">
        <v>1081</v>
      </c>
      <c r="C183">
        <v>5</v>
      </c>
      <c r="D183" t="s">
        <v>42</v>
      </c>
      <c r="E183">
        <v>100</v>
      </c>
      <c r="F183">
        <v>0</v>
      </c>
      <c r="G183" t="s">
        <v>9</v>
      </c>
      <c r="H183" t="s">
        <v>9</v>
      </c>
      <c r="I183" t="s">
        <v>9</v>
      </c>
      <c r="J183">
        <v>0</v>
      </c>
      <c r="K183" t="s">
        <v>37</v>
      </c>
    </row>
    <row r="184" spans="1:12">
      <c r="A184" t="s">
        <v>36</v>
      </c>
      <c r="B184">
        <v>1081</v>
      </c>
      <c r="C184">
        <v>6</v>
      </c>
      <c r="D184" t="s">
        <v>9</v>
      </c>
      <c r="E184" t="s">
        <v>9</v>
      </c>
      <c r="F184" t="s">
        <v>9</v>
      </c>
      <c r="G184" t="s">
        <v>9</v>
      </c>
      <c r="H184" t="s">
        <v>9</v>
      </c>
      <c r="I184" t="s">
        <v>9</v>
      </c>
      <c r="J184" t="s">
        <v>9</v>
      </c>
      <c r="K184" t="s">
        <v>37</v>
      </c>
    </row>
    <row r="185" spans="1:12">
      <c r="A185" t="s">
        <v>36</v>
      </c>
      <c r="B185">
        <v>1081</v>
      </c>
      <c r="C185">
        <v>7</v>
      </c>
      <c r="D185" t="s">
        <v>32</v>
      </c>
      <c r="E185">
        <v>100</v>
      </c>
      <c r="F185">
        <v>80</v>
      </c>
      <c r="G185" t="s">
        <v>9</v>
      </c>
      <c r="H185" t="s">
        <v>9</v>
      </c>
      <c r="I185" t="s">
        <v>9</v>
      </c>
      <c r="J185">
        <v>0</v>
      </c>
      <c r="K185" t="s">
        <v>37</v>
      </c>
    </row>
    <row r="186" spans="1:12">
      <c r="A186" t="s">
        <v>36</v>
      </c>
      <c r="B186">
        <v>1081</v>
      </c>
      <c r="C186">
        <v>8</v>
      </c>
      <c r="D186" t="s">
        <v>39</v>
      </c>
      <c r="E186">
        <v>100</v>
      </c>
      <c r="F186">
        <v>0</v>
      </c>
      <c r="G186" t="s">
        <v>9</v>
      </c>
      <c r="H186" t="s">
        <v>9</v>
      </c>
      <c r="I186" t="s">
        <v>9</v>
      </c>
      <c r="J186">
        <v>0</v>
      </c>
      <c r="K186" t="s">
        <v>37</v>
      </c>
    </row>
    <row r="187" spans="1:12">
      <c r="A187" t="s">
        <v>36</v>
      </c>
      <c r="B187">
        <v>1081</v>
      </c>
      <c r="C187">
        <v>9</v>
      </c>
      <c r="D187" t="s">
        <v>39</v>
      </c>
      <c r="E187">
        <v>100</v>
      </c>
      <c r="F187">
        <v>0</v>
      </c>
      <c r="G187" t="s">
        <v>9</v>
      </c>
      <c r="H187" t="s">
        <v>9</v>
      </c>
      <c r="I187" t="s">
        <v>9</v>
      </c>
      <c r="J187">
        <v>1</v>
      </c>
      <c r="K187" t="s">
        <v>37</v>
      </c>
    </row>
    <row r="188" spans="1:12">
      <c r="A188" t="s">
        <v>36</v>
      </c>
      <c r="B188">
        <v>1081</v>
      </c>
      <c r="C188">
        <v>10</v>
      </c>
      <c r="D188" t="s">
        <v>26</v>
      </c>
      <c r="E188">
        <v>100</v>
      </c>
      <c r="F188">
        <v>0</v>
      </c>
      <c r="G188" t="s">
        <v>9</v>
      </c>
      <c r="H188" t="s">
        <v>9</v>
      </c>
      <c r="I188" t="s">
        <v>9</v>
      </c>
      <c r="J188">
        <v>0</v>
      </c>
      <c r="K188" t="s">
        <v>37</v>
      </c>
    </row>
    <row r="189" spans="1:12" s="5" customFormat="1">
      <c r="A189" s="5" t="s">
        <v>36</v>
      </c>
      <c r="B189" s="5">
        <v>1081</v>
      </c>
      <c r="C189" s="5">
        <v>10</v>
      </c>
      <c r="D189" s="5" t="s">
        <v>26</v>
      </c>
      <c r="E189" s="5">
        <v>98</v>
      </c>
      <c r="F189" s="5">
        <v>0</v>
      </c>
      <c r="G189" s="5" t="s">
        <v>9</v>
      </c>
      <c r="H189" s="5" t="s">
        <v>9</v>
      </c>
      <c r="I189" s="5" t="s">
        <v>9</v>
      </c>
      <c r="J189" s="5">
        <v>0</v>
      </c>
      <c r="K189" s="5" t="s">
        <v>37</v>
      </c>
      <c r="L189" s="5" t="s">
        <v>44</v>
      </c>
    </row>
    <row r="190" spans="1:12">
      <c r="A190" t="s">
        <v>36</v>
      </c>
      <c r="B190">
        <v>1076</v>
      </c>
      <c r="C190">
        <v>1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</v>
      </c>
      <c r="K190" t="s">
        <v>37</v>
      </c>
    </row>
    <row r="191" spans="1:12">
      <c r="A191" t="s">
        <v>36</v>
      </c>
      <c r="B191">
        <v>1076</v>
      </c>
      <c r="C191">
        <v>2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 t="s">
        <v>37</v>
      </c>
    </row>
    <row r="192" spans="1:12">
      <c r="A192" t="s">
        <v>36</v>
      </c>
      <c r="B192">
        <v>1076</v>
      </c>
      <c r="C192">
        <v>3</v>
      </c>
      <c r="D192" t="s">
        <v>9</v>
      </c>
      <c r="E192" t="s">
        <v>9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  <c r="K192" t="s">
        <v>37</v>
      </c>
    </row>
    <row r="193" spans="1:11">
      <c r="A193" t="s">
        <v>36</v>
      </c>
      <c r="B193">
        <v>1076</v>
      </c>
      <c r="C193">
        <v>4</v>
      </c>
      <c r="D193" t="s">
        <v>28</v>
      </c>
      <c r="E193">
        <v>100</v>
      </c>
      <c r="F193">
        <v>0</v>
      </c>
      <c r="G193" t="s">
        <v>9</v>
      </c>
      <c r="H193" t="s">
        <v>9</v>
      </c>
      <c r="I193" t="s">
        <v>9</v>
      </c>
      <c r="J193">
        <v>0</v>
      </c>
      <c r="K193" t="s">
        <v>37</v>
      </c>
    </row>
    <row r="194" spans="1:11">
      <c r="A194" t="s">
        <v>36</v>
      </c>
      <c r="B194">
        <v>1076</v>
      </c>
      <c r="C194">
        <v>5</v>
      </c>
      <c r="D194" t="s">
        <v>38</v>
      </c>
      <c r="E194">
        <v>93</v>
      </c>
      <c r="F194">
        <v>0</v>
      </c>
      <c r="G194" t="s">
        <v>9</v>
      </c>
      <c r="H194" t="s">
        <v>9</v>
      </c>
      <c r="I194" t="s">
        <v>9</v>
      </c>
      <c r="J194">
        <v>0</v>
      </c>
      <c r="K194" t="s">
        <v>37</v>
      </c>
    </row>
    <row r="195" spans="1:11">
      <c r="A195" t="s">
        <v>36</v>
      </c>
      <c r="B195">
        <v>1076</v>
      </c>
      <c r="C195">
        <v>6</v>
      </c>
      <c r="D195" t="s">
        <v>26</v>
      </c>
      <c r="E195">
        <v>100</v>
      </c>
      <c r="F195">
        <v>0</v>
      </c>
      <c r="G195" t="s">
        <v>9</v>
      </c>
      <c r="H195" t="s">
        <v>9</v>
      </c>
      <c r="I195" t="s">
        <v>9</v>
      </c>
      <c r="J195">
        <v>0</v>
      </c>
      <c r="K195" t="s">
        <v>37</v>
      </c>
    </row>
    <row r="196" spans="1:11">
      <c r="A196" t="s">
        <v>36</v>
      </c>
      <c r="B196">
        <v>1076</v>
      </c>
      <c r="C196">
        <v>7</v>
      </c>
      <c r="D196" t="s">
        <v>9</v>
      </c>
      <c r="E196" t="s">
        <v>9</v>
      </c>
      <c r="F196" t="s">
        <v>9</v>
      </c>
      <c r="G196" t="s">
        <v>9</v>
      </c>
      <c r="H196" t="s">
        <v>9</v>
      </c>
      <c r="I196" t="s">
        <v>9</v>
      </c>
      <c r="J196" t="s">
        <v>9</v>
      </c>
      <c r="K196" t="s">
        <v>37</v>
      </c>
    </row>
    <row r="197" spans="1:11">
      <c r="A197" t="s">
        <v>36</v>
      </c>
      <c r="B197">
        <v>1076</v>
      </c>
      <c r="C197">
        <v>8</v>
      </c>
      <c r="D197" t="s">
        <v>9</v>
      </c>
      <c r="E197" t="s">
        <v>9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  <c r="K197" t="s">
        <v>37</v>
      </c>
    </row>
    <row r="198" spans="1:11">
      <c r="A198" t="s">
        <v>36</v>
      </c>
      <c r="B198">
        <v>1076</v>
      </c>
      <c r="C198">
        <v>9</v>
      </c>
      <c r="D198" t="s">
        <v>9</v>
      </c>
      <c r="E198" t="s">
        <v>9</v>
      </c>
      <c r="F198" t="s">
        <v>9</v>
      </c>
      <c r="G198" t="s">
        <v>9</v>
      </c>
      <c r="H198" t="s">
        <v>9</v>
      </c>
      <c r="I198" t="s">
        <v>9</v>
      </c>
      <c r="J198" t="s">
        <v>9</v>
      </c>
      <c r="K198" t="s">
        <v>37</v>
      </c>
    </row>
    <row r="199" spans="1:11" s="5" customFormat="1">
      <c r="A199" s="5" t="s">
        <v>36</v>
      </c>
      <c r="B199" s="5">
        <v>1076</v>
      </c>
      <c r="C199" s="5">
        <v>10</v>
      </c>
      <c r="D199" s="5" t="s">
        <v>9</v>
      </c>
      <c r="E199" s="5" t="s">
        <v>9</v>
      </c>
      <c r="F199" s="5" t="s">
        <v>9</v>
      </c>
      <c r="G199" s="5" t="s">
        <v>9</v>
      </c>
      <c r="H199" s="5" t="s">
        <v>9</v>
      </c>
      <c r="I199" s="5" t="s">
        <v>9</v>
      </c>
      <c r="J199" s="5" t="s">
        <v>9</v>
      </c>
      <c r="K199" s="5" t="s">
        <v>37</v>
      </c>
    </row>
    <row r="200" spans="1:11">
      <c r="A200" t="s">
        <v>36</v>
      </c>
      <c r="B200">
        <v>1599</v>
      </c>
      <c r="C200">
        <v>1</v>
      </c>
      <c r="D200" t="s">
        <v>9</v>
      </c>
      <c r="E200" t="s">
        <v>9</v>
      </c>
      <c r="F200" t="s">
        <v>9</v>
      </c>
      <c r="G200" t="s">
        <v>9</v>
      </c>
      <c r="H200" t="s">
        <v>9</v>
      </c>
      <c r="I200" t="s">
        <v>9</v>
      </c>
      <c r="J200" t="s">
        <v>9</v>
      </c>
      <c r="K200" t="s">
        <v>37</v>
      </c>
    </row>
    <row r="201" spans="1:11">
      <c r="A201" t="s">
        <v>36</v>
      </c>
      <c r="B201">
        <v>1599</v>
      </c>
      <c r="C201">
        <v>2</v>
      </c>
      <c r="D201" t="s">
        <v>38</v>
      </c>
      <c r="E201">
        <v>100</v>
      </c>
      <c r="F201">
        <v>0</v>
      </c>
      <c r="G201" t="s">
        <v>9</v>
      </c>
      <c r="H201" t="s">
        <v>9</v>
      </c>
      <c r="I201" t="s">
        <v>9</v>
      </c>
      <c r="J201">
        <v>0</v>
      </c>
      <c r="K201" t="s">
        <v>37</v>
      </c>
    </row>
    <row r="202" spans="1:11">
      <c r="A202" t="s">
        <v>36</v>
      </c>
      <c r="B202">
        <v>1599</v>
      </c>
      <c r="C202">
        <v>2</v>
      </c>
      <c r="D202" t="s">
        <v>38</v>
      </c>
      <c r="E202">
        <v>40</v>
      </c>
      <c r="F202">
        <v>0</v>
      </c>
      <c r="G202" t="s">
        <v>9</v>
      </c>
      <c r="H202" t="s">
        <v>9</v>
      </c>
      <c r="I202" t="s">
        <v>9</v>
      </c>
      <c r="J202">
        <v>0</v>
      </c>
      <c r="K202" t="s">
        <v>37</v>
      </c>
    </row>
    <row r="203" spans="1:11">
      <c r="A203" t="s">
        <v>36</v>
      </c>
      <c r="B203">
        <v>1599</v>
      </c>
      <c r="C203">
        <v>3</v>
      </c>
      <c r="D203" t="s">
        <v>24</v>
      </c>
      <c r="E203">
        <v>100</v>
      </c>
      <c r="F203">
        <v>0</v>
      </c>
      <c r="G203" t="s">
        <v>9</v>
      </c>
      <c r="H203" t="s">
        <v>9</v>
      </c>
      <c r="I203" t="s">
        <v>9</v>
      </c>
      <c r="J203">
        <v>1</v>
      </c>
      <c r="K203" t="s">
        <v>37</v>
      </c>
    </row>
    <row r="204" spans="1:11">
      <c r="A204" t="s">
        <v>36</v>
      </c>
      <c r="B204">
        <v>1599</v>
      </c>
      <c r="C204">
        <v>3</v>
      </c>
      <c r="D204" t="s">
        <v>38</v>
      </c>
      <c r="E204">
        <v>100</v>
      </c>
      <c r="F204">
        <v>0</v>
      </c>
      <c r="G204" t="s">
        <v>9</v>
      </c>
      <c r="H204" t="s">
        <v>9</v>
      </c>
      <c r="I204" t="s">
        <v>9</v>
      </c>
      <c r="J204">
        <v>0</v>
      </c>
      <c r="K204" t="s">
        <v>37</v>
      </c>
    </row>
    <row r="205" spans="1:11">
      <c r="A205" t="s">
        <v>36</v>
      </c>
      <c r="B205">
        <v>1599</v>
      </c>
      <c r="C205">
        <v>4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  <c r="K205" t="s">
        <v>37</v>
      </c>
    </row>
    <row r="206" spans="1:11">
      <c r="A206" t="s">
        <v>36</v>
      </c>
      <c r="B206">
        <v>1599</v>
      </c>
      <c r="C206">
        <v>5</v>
      </c>
      <c r="D206" t="s">
        <v>26</v>
      </c>
      <c r="E206">
        <v>80</v>
      </c>
      <c r="F206">
        <v>0</v>
      </c>
      <c r="G206" t="s">
        <v>9</v>
      </c>
      <c r="H206" t="s">
        <v>9</v>
      </c>
      <c r="I206" t="s">
        <v>9</v>
      </c>
      <c r="J206">
        <v>0</v>
      </c>
      <c r="K206" t="s">
        <v>37</v>
      </c>
    </row>
    <row r="207" spans="1:11">
      <c r="A207" t="s">
        <v>36</v>
      </c>
      <c r="B207">
        <v>1599</v>
      </c>
      <c r="C207">
        <v>6</v>
      </c>
      <c r="D207" t="s">
        <v>9</v>
      </c>
      <c r="E207" t="s">
        <v>9</v>
      </c>
      <c r="F207" t="s">
        <v>9</v>
      </c>
      <c r="G207" t="s">
        <v>9</v>
      </c>
      <c r="H207" t="s">
        <v>9</v>
      </c>
      <c r="I207" t="s">
        <v>9</v>
      </c>
      <c r="J207" t="s">
        <v>9</v>
      </c>
      <c r="K207" t="s">
        <v>37</v>
      </c>
    </row>
    <row r="208" spans="1:11">
      <c r="A208" t="s">
        <v>36</v>
      </c>
      <c r="B208">
        <v>1599</v>
      </c>
      <c r="C208">
        <v>7</v>
      </c>
      <c r="D208" t="s">
        <v>9</v>
      </c>
      <c r="E208" t="s">
        <v>9</v>
      </c>
      <c r="F208" t="s">
        <v>9</v>
      </c>
      <c r="G208" t="s">
        <v>9</v>
      </c>
      <c r="H208" t="s">
        <v>9</v>
      </c>
      <c r="I208" t="s">
        <v>9</v>
      </c>
      <c r="J208" t="s">
        <v>9</v>
      </c>
      <c r="K208" t="s">
        <v>37</v>
      </c>
    </row>
    <row r="209" spans="1:12">
      <c r="A209" t="s">
        <v>36</v>
      </c>
      <c r="B209">
        <v>1599</v>
      </c>
      <c r="C209">
        <v>8</v>
      </c>
      <c r="D209" t="s">
        <v>32</v>
      </c>
      <c r="E209">
        <v>100</v>
      </c>
      <c r="F209">
        <v>0</v>
      </c>
      <c r="G209" t="s">
        <v>9</v>
      </c>
      <c r="H209" t="s">
        <v>9</v>
      </c>
      <c r="I209" t="s">
        <v>9</v>
      </c>
      <c r="J209">
        <v>0</v>
      </c>
      <c r="K209" t="s">
        <v>37</v>
      </c>
    </row>
    <row r="210" spans="1:12">
      <c r="A210" t="s">
        <v>36</v>
      </c>
      <c r="B210">
        <v>1599</v>
      </c>
      <c r="C210">
        <v>8</v>
      </c>
      <c r="D210" t="s">
        <v>38</v>
      </c>
      <c r="E210">
        <v>75</v>
      </c>
      <c r="F210">
        <v>0</v>
      </c>
      <c r="G210" t="s">
        <v>9</v>
      </c>
      <c r="H210" t="s">
        <v>9</v>
      </c>
      <c r="I210" t="s">
        <v>9</v>
      </c>
      <c r="J210">
        <v>0</v>
      </c>
      <c r="K210" t="s">
        <v>37</v>
      </c>
    </row>
    <row r="211" spans="1:12">
      <c r="A211" t="s">
        <v>36</v>
      </c>
      <c r="B211">
        <v>1599</v>
      </c>
      <c r="C211">
        <v>8</v>
      </c>
      <c r="D211" t="s">
        <v>38</v>
      </c>
      <c r="E211">
        <v>100</v>
      </c>
      <c r="F211">
        <v>0</v>
      </c>
      <c r="G211" t="s">
        <v>9</v>
      </c>
      <c r="H211" t="s">
        <v>9</v>
      </c>
      <c r="I211" t="s">
        <v>9</v>
      </c>
      <c r="J211">
        <v>0</v>
      </c>
      <c r="K211" t="s">
        <v>37</v>
      </c>
    </row>
    <row r="212" spans="1:12">
      <c r="A212" t="s">
        <v>36</v>
      </c>
      <c r="B212">
        <v>1599</v>
      </c>
      <c r="C212">
        <v>8</v>
      </c>
      <c r="D212" t="s">
        <v>32</v>
      </c>
      <c r="E212">
        <v>100</v>
      </c>
      <c r="F212">
        <v>0</v>
      </c>
      <c r="G212" t="s">
        <v>9</v>
      </c>
      <c r="H212" t="s">
        <v>9</v>
      </c>
      <c r="I212" t="s">
        <v>9</v>
      </c>
      <c r="J212">
        <v>1</v>
      </c>
      <c r="K212" t="s">
        <v>37</v>
      </c>
    </row>
    <row r="213" spans="1:12">
      <c r="A213" t="s">
        <v>36</v>
      </c>
      <c r="B213">
        <v>1599</v>
      </c>
      <c r="C213">
        <v>9</v>
      </c>
      <c r="D213" t="s">
        <v>26</v>
      </c>
      <c r="E213">
        <v>100</v>
      </c>
      <c r="F213">
        <v>0</v>
      </c>
      <c r="G213" t="s">
        <v>9</v>
      </c>
      <c r="H213" t="s">
        <v>9</v>
      </c>
      <c r="I213" t="s">
        <v>9</v>
      </c>
      <c r="J213">
        <v>0</v>
      </c>
      <c r="K213" t="s">
        <v>37</v>
      </c>
    </row>
    <row r="214" spans="1:12">
      <c r="A214" t="s">
        <v>36</v>
      </c>
      <c r="B214">
        <v>1599</v>
      </c>
      <c r="C214">
        <v>10</v>
      </c>
      <c r="D214" t="s">
        <v>26</v>
      </c>
      <c r="E214">
        <v>95</v>
      </c>
      <c r="F214">
        <v>5</v>
      </c>
      <c r="G214" t="s">
        <v>9</v>
      </c>
      <c r="H214" t="s">
        <v>9</v>
      </c>
      <c r="I214" t="s">
        <v>9</v>
      </c>
      <c r="J214">
        <v>0</v>
      </c>
      <c r="K214" t="s">
        <v>37</v>
      </c>
    </row>
    <row r="215" spans="1:12">
      <c r="A215" t="s">
        <v>36</v>
      </c>
      <c r="B215">
        <v>1599</v>
      </c>
      <c r="C215">
        <v>10</v>
      </c>
      <c r="D215" t="s">
        <v>26</v>
      </c>
      <c r="E215">
        <v>95</v>
      </c>
      <c r="F215">
        <v>5</v>
      </c>
      <c r="G215" t="s">
        <v>9</v>
      </c>
      <c r="H215" t="s">
        <v>9</v>
      </c>
      <c r="I215" t="s">
        <v>9</v>
      </c>
      <c r="J215">
        <v>0</v>
      </c>
      <c r="K215" t="s">
        <v>37</v>
      </c>
    </row>
    <row r="216" spans="1:12">
      <c r="A216" t="s">
        <v>36</v>
      </c>
      <c r="B216">
        <v>1599</v>
      </c>
      <c r="C216">
        <v>10</v>
      </c>
      <c r="D216" t="s">
        <v>43</v>
      </c>
      <c r="E216">
        <v>100</v>
      </c>
      <c r="F216">
        <v>0</v>
      </c>
      <c r="G216" t="s">
        <v>9</v>
      </c>
      <c r="H216" t="s">
        <v>9</v>
      </c>
      <c r="I216" t="s">
        <v>9</v>
      </c>
      <c r="J216">
        <v>0</v>
      </c>
      <c r="K216" t="s">
        <v>37</v>
      </c>
    </row>
    <row r="217" spans="1:12">
      <c r="A217" t="s">
        <v>36</v>
      </c>
      <c r="B217">
        <v>1599</v>
      </c>
      <c r="C217">
        <v>10</v>
      </c>
      <c r="D217" t="s">
        <v>26</v>
      </c>
      <c r="E217">
        <v>90</v>
      </c>
      <c r="F217">
        <v>0</v>
      </c>
      <c r="G217" t="s">
        <v>9</v>
      </c>
      <c r="H217" t="s">
        <v>9</v>
      </c>
      <c r="I217" t="s">
        <v>9</v>
      </c>
      <c r="J217">
        <v>1</v>
      </c>
      <c r="K217" t="s">
        <v>37</v>
      </c>
    </row>
    <row r="218" spans="1:12" s="5" customFormat="1">
      <c r="A218" s="5" t="s">
        <v>36</v>
      </c>
      <c r="B218" s="5">
        <v>1599</v>
      </c>
      <c r="C218" s="5">
        <v>10</v>
      </c>
      <c r="D218" s="5" t="s">
        <v>38</v>
      </c>
      <c r="E218" s="5">
        <v>99</v>
      </c>
      <c r="F218" s="5">
        <v>5</v>
      </c>
      <c r="G218" s="5" t="s">
        <v>9</v>
      </c>
      <c r="H218" s="5" t="s">
        <v>9</v>
      </c>
      <c r="I218" s="5" t="s">
        <v>9</v>
      </c>
      <c r="J218" s="5">
        <v>0</v>
      </c>
      <c r="K218" s="5" t="s">
        <v>37</v>
      </c>
      <c r="L218" s="5" t="s">
        <v>45</v>
      </c>
    </row>
    <row r="219" spans="1:12">
      <c r="A219" t="s">
        <v>46</v>
      </c>
      <c r="B219">
        <v>1304</v>
      </c>
      <c r="C219">
        <v>1</v>
      </c>
      <c r="D219" t="s">
        <v>24</v>
      </c>
      <c r="E219">
        <v>10</v>
      </c>
      <c r="F219">
        <v>0</v>
      </c>
      <c r="G219" t="s">
        <v>9</v>
      </c>
      <c r="H219" t="s">
        <v>9</v>
      </c>
      <c r="I219" t="s">
        <v>9</v>
      </c>
      <c r="J219">
        <v>0</v>
      </c>
      <c r="K219" t="s">
        <v>37</v>
      </c>
    </row>
    <row r="220" spans="1:12">
      <c r="A220" t="s">
        <v>46</v>
      </c>
      <c r="B220">
        <v>1304</v>
      </c>
      <c r="C220">
        <v>2</v>
      </c>
      <c r="D220" t="s">
        <v>9</v>
      </c>
      <c r="E220" t="s">
        <v>9</v>
      </c>
      <c r="F220" t="s">
        <v>9</v>
      </c>
      <c r="G220" t="s">
        <v>9</v>
      </c>
      <c r="H220" t="s">
        <v>9</v>
      </c>
      <c r="I220" t="s">
        <v>9</v>
      </c>
      <c r="J220" t="s">
        <v>9</v>
      </c>
      <c r="K220" t="s">
        <v>37</v>
      </c>
    </row>
    <row r="221" spans="1:12">
      <c r="A221" t="s">
        <v>46</v>
      </c>
      <c r="B221">
        <v>1304</v>
      </c>
      <c r="C221">
        <v>3</v>
      </c>
      <c r="D221" t="s">
        <v>32</v>
      </c>
      <c r="E221">
        <v>100</v>
      </c>
      <c r="F221">
        <v>0</v>
      </c>
      <c r="G221" t="s">
        <v>9</v>
      </c>
      <c r="H221" t="s">
        <v>9</v>
      </c>
      <c r="I221" t="s">
        <v>9</v>
      </c>
      <c r="J221">
        <v>0</v>
      </c>
      <c r="K221" t="s">
        <v>37</v>
      </c>
    </row>
    <row r="222" spans="1:12">
      <c r="A222" t="s">
        <v>46</v>
      </c>
      <c r="B222">
        <v>1304</v>
      </c>
      <c r="C222">
        <v>3</v>
      </c>
      <c r="D222" t="s">
        <v>38</v>
      </c>
      <c r="E222">
        <v>85</v>
      </c>
      <c r="F222">
        <v>0</v>
      </c>
      <c r="G222" t="s">
        <v>9</v>
      </c>
      <c r="H222" t="s">
        <v>9</v>
      </c>
      <c r="I222" t="s">
        <v>9</v>
      </c>
      <c r="J222">
        <v>0</v>
      </c>
      <c r="K222" t="s">
        <v>37</v>
      </c>
    </row>
    <row r="223" spans="1:12">
      <c r="A223" t="s">
        <v>46</v>
      </c>
      <c r="B223">
        <v>1304</v>
      </c>
      <c r="C223">
        <v>4</v>
      </c>
      <c r="D223" t="s">
        <v>32</v>
      </c>
      <c r="E223">
        <v>90</v>
      </c>
      <c r="F223">
        <v>0</v>
      </c>
      <c r="G223" t="s">
        <v>9</v>
      </c>
      <c r="H223" t="s">
        <v>9</v>
      </c>
      <c r="I223" t="s">
        <v>9</v>
      </c>
      <c r="J223">
        <v>1</v>
      </c>
      <c r="K223" t="s">
        <v>37</v>
      </c>
    </row>
    <row r="224" spans="1:12">
      <c r="A224" t="s">
        <v>46</v>
      </c>
      <c r="B224">
        <v>1304</v>
      </c>
      <c r="C224">
        <v>5</v>
      </c>
      <c r="D224" t="s">
        <v>9</v>
      </c>
      <c r="F224" t="s">
        <v>9</v>
      </c>
      <c r="G224" t="s">
        <v>9</v>
      </c>
      <c r="H224" t="s">
        <v>9</v>
      </c>
      <c r="I224" t="s">
        <v>9</v>
      </c>
      <c r="J224" t="s">
        <v>9</v>
      </c>
      <c r="K224" t="s">
        <v>37</v>
      </c>
    </row>
    <row r="225" spans="1:11">
      <c r="A225" t="s">
        <v>46</v>
      </c>
      <c r="B225">
        <v>1304</v>
      </c>
      <c r="C225">
        <v>6</v>
      </c>
      <c r="D225" t="s">
        <v>28</v>
      </c>
      <c r="E225">
        <v>100</v>
      </c>
      <c r="F225">
        <v>0</v>
      </c>
      <c r="G225" t="s">
        <v>9</v>
      </c>
      <c r="H225" t="s">
        <v>9</v>
      </c>
      <c r="I225" t="s">
        <v>9</v>
      </c>
      <c r="J225">
        <v>0</v>
      </c>
      <c r="K225" t="s">
        <v>37</v>
      </c>
    </row>
    <row r="226" spans="1:11">
      <c r="A226" t="s">
        <v>46</v>
      </c>
      <c r="B226">
        <v>1304</v>
      </c>
      <c r="C226">
        <v>6</v>
      </c>
      <c r="D226" t="s">
        <v>24</v>
      </c>
      <c r="E226">
        <v>100</v>
      </c>
      <c r="F226">
        <v>0</v>
      </c>
      <c r="G226" t="s">
        <v>9</v>
      </c>
      <c r="H226" t="s">
        <v>9</v>
      </c>
      <c r="I226" t="s">
        <v>9</v>
      </c>
      <c r="J226">
        <v>0</v>
      </c>
      <c r="K226" t="s">
        <v>37</v>
      </c>
    </row>
    <row r="227" spans="1:11">
      <c r="A227" t="s">
        <v>46</v>
      </c>
      <c r="B227">
        <v>1304</v>
      </c>
      <c r="C227">
        <v>7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9</v>
      </c>
      <c r="J227" t="s">
        <v>9</v>
      </c>
      <c r="K227" t="s">
        <v>37</v>
      </c>
    </row>
    <row r="228" spans="1:11">
      <c r="A228" t="s">
        <v>46</v>
      </c>
      <c r="B228">
        <v>1304</v>
      </c>
      <c r="C228">
        <v>8</v>
      </c>
      <c r="D228" t="s">
        <v>9</v>
      </c>
      <c r="E228" t="s">
        <v>9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  <c r="K228" t="s">
        <v>37</v>
      </c>
    </row>
    <row r="229" spans="1:11">
      <c r="A229" t="s">
        <v>46</v>
      </c>
      <c r="B229">
        <v>1304</v>
      </c>
      <c r="C229">
        <v>9</v>
      </c>
      <c r="D229" t="s">
        <v>9</v>
      </c>
      <c r="E229" t="s">
        <v>9</v>
      </c>
      <c r="F229" t="s">
        <v>9</v>
      </c>
      <c r="G229" t="s">
        <v>9</v>
      </c>
      <c r="H229" t="s">
        <v>9</v>
      </c>
      <c r="I229" t="s">
        <v>9</v>
      </c>
      <c r="J229" t="s">
        <v>9</v>
      </c>
      <c r="K229" t="s">
        <v>37</v>
      </c>
    </row>
    <row r="230" spans="1:11" s="5" customFormat="1">
      <c r="A230" s="5" t="s">
        <v>46</v>
      </c>
      <c r="B230" s="5">
        <v>1304</v>
      </c>
      <c r="C230" s="5">
        <v>10</v>
      </c>
      <c r="D230" s="5" t="s">
        <v>9</v>
      </c>
      <c r="E230" s="5" t="s">
        <v>9</v>
      </c>
      <c r="F230" s="5" t="s">
        <v>9</v>
      </c>
      <c r="G230" s="5" t="s">
        <v>9</v>
      </c>
      <c r="H230" s="5" t="s">
        <v>9</v>
      </c>
      <c r="I230" s="5" t="s">
        <v>9</v>
      </c>
      <c r="J230" s="5" t="s">
        <v>9</v>
      </c>
      <c r="K230" s="5" t="s">
        <v>37</v>
      </c>
    </row>
    <row r="231" spans="1:11">
      <c r="A231" t="s">
        <v>46</v>
      </c>
      <c r="B231">
        <v>1305</v>
      </c>
      <c r="C231">
        <v>1</v>
      </c>
      <c r="D231" t="s">
        <v>38</v>
      </c>
      <c r="E231">
        <v>100</v>
      </c>
      <c r="F231">
        <v>0</v>
      </c>
      <c r="G231" t="s">
        <v>9</v>
      </c>
      <c r="H231" t="s">
        <v>9</v>
      </c>
      <c r="I231" t="s">
        <v>9</v>
      </c>
      <c r="J231">
        <v>0</v>
      </c>
      <c r="K231" t="s">
        <v>37</v>
      </c>
    </row>
    <row r="232" spans="1:11">
      <c r="A232" t="s">
        <v>46</v>
      </c>
      <c r="B232">
        <v>1305</v>
      </c>
      <c r="C232">
        <v>1</v>
      </c>
      <c r="D232" t="s">
        <v>26</v>
      </c>
      <c r="E232">
        <v>100</v>
      </c>
      <c r="F232">
        <v>0</v>
      </c>
      <c r="G232" t="s">
        <v>9</v>
      </c>
      <c r="H232" t="s">
        <v>9</v>
      </c>
      <c r="I232" t="s">
        <v>9</v>
      </c>
      <c r="J232">
        <v>0</v>
      </c>
      <c r="K232" t="s">
        <v>37</v>
      </c>
    </row>
    <row r="233" spans="1:11">
      <c r="A233" t="s">
        <v>46</v>
      </c>
      <c r="B233">
        <v>1305</v>
      </c>
      <c r="C233">
        <v>2</v>
      </c>
      <c r="D233" t="s">
        <v>32</v>
      </c>
      <c r="E233">
        <v>100</v>
      </c>
      <c r="F233">
        <v>0</v>
      </c>
      <c r="G233" t="s">
        <v>9</v>
      </c>
      <c r="H233" t="s">
        <v>9</v>
      </c>
      <c r="I233">
        <v>1</v>
      </c>
      <c r="J233">
        <v>0</v>
      </c>
      <c r="K233" t="s">
        <v>37</v>
      </c>
    </row>
    <row r="234" spans="1:11">
      <c r="A234" t="s">
        <v>46</v>
      </c>
      <c r="B234">
        <v>1305</v>
      </c>
      <c r="C234">
        <v>2</v>
      </c>
      <c r="D234" t="s">
        <v>32</v>
      </c>
      <c r="E234">
        <v>60</v>
      </c>
      <c r="F234">
        <v>40</v>
      </c>
      <c r="G234" t="s">
        <v>9</v>
      </c>
      <c r="H234" t="s">
        <v>9</v>
      </c>
      <c r="I234" t="s">
        <v>9</v>
      </c>
      <c r="J234">
        <v>0</v>
      </c>
      <c r="K234" t="s">
        <v>37</v>
      </c>
    </row>
    <row r="235" spans="1:11">
      <c r="A235" t="s">
        <v>46</v>
      </c>
      <c r="B235">
        <v>1305</v>
      </c>
      <c r="C235">
        <v>2</v>
      </c>
      <c r="D235" t="s">
        <v>32</v>
      </c>
      <c r="E235">
        <v>100</v>
      </c>
      <c r="F235">
        <v>0</v>
      </c>
      <c r="G235" t="s">
        <v>9</v>
      </c>
      <c r="H235" t="s">
        <v>9</v>
      </c>
      <c r="I235" t="s">
        <v>9</v>
      </c>
      <c r="J235">
        <v>1</v>
      </c>
      <c r="K235" t="s">
        <v>37</v>
      </c>
    </row>
    <row r="236" spans="1:11">
      <c r="A236" t="s">
        <v>46</v>
      </c>
      <c r="B236">
        <v>1305</v>
      </c>
      <c r="C236">
        <v>3</v>
      </c>
      <c r="D236" t="s">
        <v>26</v>
      </c>
      <c r="E236">
        <v>100</v>
      </c>
      <c r="F236">
        <v>0</v>
      </c>
      <c r="G236" t="s">
        <v>9</v>
      </c>
      <c r="H236" t="s">
        <v>9</v>
      </c>
      <c r="I236" t="s">
        <v>9</v>
      </c>
      <c r="J236">
        <v>0</v>
      </c>
      <c r="K236" t="s">
        <v>37</v>
      </c>
    </row>
    <row r="237" spans="1:11">
      <c r="A237" t="s">
        <v>46</v>
      </c>
      <c r="B237">
        <v>1305</v>
      </c>
      <c r="C237">
        <v>3</v>
      </c>
      <c r="D237" t="s">
        <v>26</v>
      </c>
      <c r="E237">
        <v>100</v>
      </c>
      <c r="F237">
        <v>0</v>
      </c>
      <c r="G237" t="s">
        <v>9</v>
      </c>
      <c r="H237" t="s">
        <v>9</v>
      </c>
      <c r="I237" t="s">
        <v>9</v>
      </c>
      <c r="J237">
        <v>0</v>
      </c>
      <c r="K237" t="s">
        <v>37</v>
      </c>
    </row>
    <row r="238" spans="1:11">
      <c r="A238" t="s">
        <v>46</v>
      </c>
      <c r="B238">
        <v>1305</v>
      </c>
      <c r="C238">
        <v>4</v>
      </c>
      <c r="D238" t="s">
        <v>32</v>
      </c>
      <c r="E238">
        <v>100</v>
      </c>
      <c r="F238">
        <v>0</v>
      </c>
      <c r="G238" t="s">
        <v>9</v>
      </c>
      <c r="H238" t="s">
        <v>9</v>
      </c>
      <c r="I238" t="s">
        <v>9</v>
      </c>
      <c r="J238">
        <v>0</v>
      </c>
      <c r="K238" t="s">
        <v>37</v>
      </c>
    </row>
    <row r="239" spans="1:11">
      <c r="A239" t="s">
        <v>46</v>
      </c>
      <c r="B239">
        <v>1305</v>
      </c>
      <c r="C239">
        <v>5</v>
      </c>
      <c r="D239" t="s">
        <v>26</v>
      </c>
      <c r="E239">
        <v>100</v>
      </c>
      <c r="F239">
        <v>0</v>
      </c>
      <c r="G239" t="s">
        <v>9</v>
      </c>
      <c r="H239" t="s">
        <v>9</v>
      </c>
      <c r="I239" t="s">
        <v>9</v>
      </c>
      <c r="J239">
        <v>0</v>
      </c>
      <c r="K239" t="s">
        <v>37</v>
      </c>
    </row>
    <row r="240" spans="1:11">
      <c r="A240" t="s">
        <v>46</v>
      </c>
      <c r="B240">
        <v>1305</v>
      </c>
      <c r="C240">
        <v>6</v>
      </c>
      <c r="D240" s="1" t="s">
        <v>48</v>
      </c>
      <c r="E240">
        <v>100</v>
      </c>
      <c r="F240">
        <v>0</v>
      </c>
      <c r="G240" t="s">
        <v>9</v>
      </c>
      <c r="H240" t="s">
        <v>9</v>
      </c>
      <c r="I240" t="s">
        <v>9</v>
      </c>
      <c r="J240">
        <v>0</v>
      </c>
      <c r="K240" t="s">
        <v>37</v>
      </c>
    </row>
    <row r="241" spans="1:11">
      <c r="A241" t="s">
        <v>46</v>
      </c>
      <c r="B241">
        <v>1305</v>
      </c>
      <c r="C241">
        <v>7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 t="s">
        <v>9</v>
      </c>
      <c r="J241" t="s">
        <v>9</v>
      </c>
      <c r="K241" t="s">
        <v>37</v>
      </c>
    </row>
    <row r="242" spans="1:11">
      <c r="A242" t="s">
        <v>46</v>
      </c>
      <c r="B242">
        <v>1305</v>
      </c>
      <c r="C242">
        <v>8</v>
      </c>
      <c r="D242" t="s">
        <v>26</v>
      </c>
      <c r="E242">
        <v>100</v>
      </c>
      <c r="F242">
        <v>0</v>
      </c>
      <c r="G242" t="s">
        <v>9</v>
      </c>
      <c r="H242" t="s">
        <v>9</v>
      </c>
      <c r="I242" t="s">
        <v>9</v>
      </c>
      <c r="J242">
        <v>0</v>
      </c>
      <c r="K242" t="s">
        <v>37</v>
      </c>
    </row>
    <row r="243" spans="1:11">
      <c r="A243" t="s">
        <v>46</v>
      </c>
      <c r="B243">
        <v>1305</v>
      </c>
      <c r="C243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37</v>
      </c>
    </row>
    <row r="244" spans="1:11" s="5" customFormat="1">
      <c r="A244" s="5" t="s">
        <v>46</v>
      </c>
      <c r="B244" s="5">
        <v>1305</v>
      </c>
      <c r="C244" s="5">
        <v>10</v>
      </c>
      <c r="D244" s="5" t="s">
        <v>9</v>
      </c>
      <c r="E244" s="5" t="s">
        <v>9</v>
      </c>
      <c r="F244" s="5" t="s">
        <v>9</v>
      </c>
      <c r="G244" s="5" t="s">
        <v>9</v>
      </c>
      <c r="H244" s="5" t="s">
        <v>9</v>
      </c>
      <c r="I244" s="5" t="s">
        <v>9</v>
      </c>
      <c r="J244" s="5" t="s">
        <v>9</v>
      </c>
      <c r="K244" s="5" t="s">
        <v>37</v>
      </c>
    </row>
    <row r="245" spans="1:11">
      <c r="A245" t="s">
        <v>46</v>
      </c>
      <c r="B245">
        <v>1802</v>
      </c>
      <c r="C245">
        <v>1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 t="s">
        <v>9</v>
      </c>
      <c r="K245" t="s">
        <v>37</v>
      </c>
    </row>
    <row r="246" spans="1:11">
      <c r="A246" t="s">
        <v>46</v>
      </c>
      <c r="B246">
        <v>1802</v>
      </c>
      <c r="C246">
        <v>2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  <c r="I246" t="s">
        <v>9</v>
      </c>
      <c r="J246" t="s">
        <v>9</v>
      </c>
      <c r="K246" t="s">
        <v>37</v>
      </c>
    </row>
    <row r="247" spans="1:11">
      <c r="A247" t="s">
        <v>46</v>
      </c>
      <c r="B247">
        <v>1802</v>
      </c>
      <c r="C247">
        <v>3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37</v>
      </c>
    </row>
    <row r="248" spans="1:11">
      <c r="A248" t="s">
        <v>46</v>
      </c>
      <c r="B248">
        <v>1802</v>
      </c>
      <c r="C248">
        <v>4</v>
      </c>
      <c r="D248" t="s">
        <v>9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  <c r="K248" t="s">
        <v>37</v>
      </c>
    </row>
    <row r="249" spans="1:11">
      <c r="A249" t="s">
        <v>46</v>
      </c>
      <c r="B249">
        <v>1802</v>
      </c>
      <c r="C249">
        <v>5</v>
      </c>
      <c r="D249" t="s">
        <v>9</v>
      </c>
      <c r="E249" t="s">
        <v>9</v>
      </c>
      <c r="F249" t="s">
        <v>9</v>
      </c>
      <c r="G249" t="s">
        <v>9</v>
      </c>
      <c r="H249" t="s">
        <v>9</v>
      </c>
      <c r="I249" t="s">
        <v>9</v>
      </c>
      <c r="J249" t="s">
        <v>9</v>
      </c>
      <c r="K249" t="s">
        <v>37</v>
      </c>
    </row>
    <row r="250" spans="1:11">
      <c r="A250" t="s">
        <v>46</v>
      </c>
      <c r="B250">
        <v>1802</v>
      </c>
      <c r="C250">
        <v>6</v>
      </c>
      <c r="D250" t="s">
        <v>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37</v>
      </c>
    </row>
    <row r="251" spans="1:11">
      <c r="A251" t="s">
        <v>46</v>
      </c>
      <c r="B251">
        <v>1802</v>
      </c>
      <c r="C251">
        <v>7</v>
      </c>
      <c r="D251" t="s">
        <v>9</v>
      </c>
      <c r="E251" t="s">
        <v>9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  <c r="K251" t="s">
        <v>37</v>
      </c>
    </row>
    <row r="252" spans="1:11">
      <c r="A252" t="s">
        <v>46</v>
      </c>
      <c r="B252">
        <v>1802</v>
      </c>
      <c r="C252">
        <v>8</v>
      </c>
      <c r="D252" t="s">
        <v>9</v>
      </c>
      <c r="E252" t="s">
        <v>9</v>
      </c>
      <c r="F252" t="s">
        <v>9</v>
      </c>
      <c r="G252" t="s">
        <v>9</v>
      </c>
      <c r="H252" t="s">
        <v>9</v>
      </c>
      <c r="I252" t="s">
        <v>9</v>
      </c>
      <c r="J252" t="s">
        <v>9</v>
      </c>
      <c r="K252" t="s">
        <v>37</v>
      </c>
    </row>
    <row r="253" spans="1:11">
      <c r="A253" t="s">
        <v>46</v>
      </c>
      <c r="B253">
        <v>1802</v>
      </c>
      <c r="C253">
        <v>9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37</v>
      </c>
    </row>
    <row r="254" spans="1:11" s="5" customFormat="1">
      <c r="A254" s="5" t="s">
        <v>46</v>
      </c>
      <c r="B254" s="5">
        <v>1802</v>
      </c>
      <c r="C254" s="5">
        <v>10</v>
      </c>
      <c r="D254" s="5" t="s">
        <v>9</v>
      </c>
      <c r="E254" s="5" t="s">
        <v>9</v>
      </c>
      <c r="F254" s="5" t="s">
        <v>9</v>
      </c>
      <c r="G254" s="5" t="s">
        <v>9</v>
      </c>
      <c r="H254" s="5" t="s">
        <v>9</v>
      </c>
      <c r="I254" s="5" t="s">
        <v>9</v>
      </c>
      <c r="J254" s="5" t="s">
        <v>9</v>
      </c>
      <c r="K254" s="5" t="s">
        <v>37</v>
      </c>
    </row>
    <row r="255" spans="1:11">
      <c r="A255" t="s">
        <v>46</v>
      </c>
      <c r="B255">
        <v>1596</v>
      </c>
      <c r="C255">
        <v>1</v>
      </c>
      <c r="D255" t="s">
        <v>26</v>
      </c>
      <c r="E255">
        <v>100</v>
      </c>
      <c r="F255">
        <v>0</v>
      </c>
      <c r="G255" t="s">
        <v>9</v>
      </c>
      <c r="H255" t="s">
        <v>9</v>
      </c>
      <c r="I255" t="s">
        <v>9</v>
      </c>
      <c r="J255">
        <v>0</v>
      </c>
      <c r="K255" t="s">
        <v>37</v>
      </c>
    </row>
    <row r="256" spans="1:11">
      <c r="A256" t="s">
        <v>46</v>
      </c>
      <c r="B256">
        <v>1596</v>
      </c>
      <c r="C256">
        <v>1</v>
      </c>
      <c r="D256" t="s">
        <v>26</v>
      </c>
      <c r="E256">
        <v>100</v>
      </c>
      <c r="F256">
        <v>0</v>
      </c>
      <c r="G256" t="s">
        <v>9</v>
      </c>
      <c r="H256" t="s">
        <v>9</v>
      </c>
      <c r="I256" t="s">
        <v>9</v>
      </c>
      <c r="J256">
        <v>0</v>
      </c>
      <c r="K256" t="s">
        <v>37</v>
      </c>
    </row>
    <row r="257" spans="1:11">
      <c r="A257" t="s">
        <v>46</v>
      </c>
      <c r="B257">
        <v>1596</v>
      </c>
      <c r="C257">
        <v>1</v>
      </c>
      <c r="D257" s="1" t="s">
        <v>48</v>
      </c>
      <c r="E257">
        <v>100</v>
      </c>
      <c r="F257">
        <v>0</v>
      </c>
      <c r="G257" t="s">
        <v>9</v>
      </c>
      <c r="H257" t="s">
        <v>9</v>
      </c>
      <c r="I257" t="s">
        <v>9</v>
      </c>
      <c r="J257">
        <v>1</v>
      </c>
      <c r="K257" t="s">
        <v>37</v>
      </c>
    </row>
    <row r="258" spans="1:11">
      <c r="A258" t="s">
        <v>46</v>
      </c>
      <c r="B258">
        <v>1596</v>
      </c>
      <c r="C258">
        <v>2</v>
      </c>
      <c r="D258" t="s">
        <v>26</v>
      </c>
      <c r="E258">
        <v>80</v>
      </c>
      <c r="F258">
        <v>0</v>
      </c>
      <c r="G258" t="s">
        <v>9</v>
      </c>
      <c r="H258" t="s">
        <v>9</v>
      </c>
      <c r="I258" t="s">
        <v>9</v>
      </c>
      <c r="J258">
        <v>0</v>
      </c>
      <c r="K258" t="s">
        <v>37</v>
      </c>
    </row>
    <row r="259" spans="1:11">
      <c r="A259" t="s">
        <v>46</v>
      </c>
      <c r="B259">
        <v>1596</v>
      </c>
      <c r="C259">
        <v>2</v>
      </c>
      <c r="D259" t="s">
        <v>26</v>
      </c>
      <c r="E259">
        <v>50</v>
      </c>
      <c r="F259">
        <v>0</v>
      </c>
      <c r="G259" t="s">
        <v>9</v>
      </c>
      <c r="H259" t="s">
        <v>9</v>
      </c>
      <c r="I259" t="s">
        <v>9</v>
      </c>
      <c r="J259">
        <v>0</v>
      </c>
      <c r="K259" t="s">
        <v>37</v>
      </c>
    </row>
    <row r="260" spans="1:11">
      <c r="A260" t="s">
        <v>46</v>
      </c>
      <c r="B260">
        <v>1596</v>
      </c>
      <c r="C260">
        <v>2</v>
      </c>
      <c r="D260" t="s">
        <v>26</v>
      </c>
      <c r="E260">
        <v>80</v>
      </c>
      <c r="F260">
        <v>0</v>
      </c>
      <c r="G260" t="s">
        <v>9</v>
      </c>
      <c r="H260" t="s">
        <v>9</v>
      </c>
      <c r="I260" t="s">
        <v>9</v>
      </c>
      <c r="J260">
        <v>0</v>
      </c>
      <c r="K260" t="s">
        <v>37</v>
      </c>
    </row>
    <row r="261" spans="1:11">
      <c r="A261" t="s">
        <v>46</v>
      </c>
      <c r="B261">
        <v>1596</v>
      </c>
      <c r="C261">
        <v>3</v>
      </c>
      <c r="D261" s="1" t="s">
        <v>49</v>
      </c>
      <c r="E261">
        <v>95</v>
      </c>
      <c r="F261">
        <v>0</v>
      </c>
      <c r="G261" t="s">
        <v>9</v>
      </c>
      <c r="H261" t="s">
        <v>9</v>
      </c>
      <c r="I261" t="s">
        <v>9</v>
      </c>
      <c r="J261">
        <v>1</v>
      </c>
      <c r="K261" t="s">
        <v>37</v>
      </c>
    </row>
    <row r="262" spans="1:11">
      <c r="A262" t="s">
        <v>46</v>
      </c>
      <c r="B262">
        <v>1596</v>
      </c>
      <c r="C262">
        <v>4</v>
      </c>
      <c r="D262" t="s">
        <v>32</v>
      </c>
      <c r="E262">
        <v>60</v>
      </c>
      <c r="F262">
        <v>0</v>
      </c>
      <c r="G262" t="s">
        <v>9</v>
      </c>
      <c r="H262" t="s">
        <v>9</v>
      </c>
      <c r="I262" t="s">
        <v>9</v>
      </c>
      <c r="J262">
        <v>1</v>
      </c>
      <c r="K262" t="s">
        <v>37</v>
      </c>
    </row>
    <row r="263" spans="1:11">
      <c r="A263" t="s">
        <v>46</v>
      </c>
      <c r="B263">
        <v>1596</v>
      </c>
      <c r="C263">
        <v>5</v>
      </c>
      <c r="D263" t="s">
        <v>32</v>
      </c>
      <c r="E263">
        <v>100</v>
      </c>
      <c r="F263">
        <v>100</v>
      </c>
      <c r="G263" t="s">
        <v>9</v>
      </c>
      <c r="H263" t="s">
        <v>9</v>
      </c>
      <c r="I263" t="s">
        <v>9</v>
      </c>
      <c r="J263">
        <v>0</v>
      </c>
      <c r="K263" t="s">
        <v>37</v>
      </c>
    </row>
    <row r="264" spans="1:11">
      <c r="A264" t="s">
        <v>46</v>
      </c>
      <c r="B264">
        <v>1596</v>
      </c>
      <c r="C264">
        <v>6</v>
      </c>
      <c r="D264" t="s">
        <v>26</v>
      </c>
      <c r="E264">
        <v>100</v>
      </c>
      <c r="F264">
        <v>0</v>
      </c>
      <c r="G264" t="s">
        <v>9</v>
      </c>
      <c r="H264" t="s">
        <v>9</v>
      </c>
      <c r="I264" t="s">
        <v>9</v>
      </c>
      <c r="J264">
        <v>0</v>
      </c>
      <c r="K264" t="s">
        <v>37</v>
      </c>
    </row>
    <row r="265" spans="1:11">
      <c r="A265" t="s">
        <v>46</v>
      </c>
      <c r="B265">
        <v>1596</v>
      </c>
      <c r="C265">
        <v>6</v>
      </c>
      <c r="D265" t="s">
        <v>26</v>
      </c>
      <c r="E265">
        <v>100</v>
      </c>
      <c r="F265">
        <v>0</v>
      </c>
      <c r="G265" t="s">
        <v>9</v>
      </c>
      <c r="H265" t="s">
        <v>9</v>
      </c>
      <c r="I265" t="s">
        <v>9</v>
      </c>
      <c r="J265">
        <v>0</v>
      </c>
      <c r="K265" t="s">
        <v>37</v>
      </c>
    </row>
    <row r="266" spans="1:11">
      <c r="A266" t="s">
        <v>46</v>
      </c>
      <c r="B266">
        <v>1596</v>
      </c>
      <c r="C266">
        <v>7</v>
      </c>
      <c r="D266" s="1" t="s">
        <v>48</v>
      </c>
      <c r="E266">
        <v>100</v>
      </c>
      <c r="F266">
        <v>0</v>
      </c>
      <c r="G266" t="s">
        <v>9</v>
      </c>
      <c r="H266" t="s">
        <v>9</v>
      </c>
      <c r="I266" t="s">
        <v>9</v>
      </c>
      <c r="J266">
        <v>0</v>
      </c>
      <c r="K266" t="s">
        <v>37</v>
      </c>
    </row>
    <row r="267" spans="1:11">
      <c r="A267" t="s">
        <v>46</v>
      </c>
      <c r="B267">
        <v>1596</v>
      </c>
      <c r="C267">
        <v>8</v>
      </c>
      <c r="D267" t="s">
        <v>39</v>
      </c>
      <c r="E267">
        <v>100</v>
      </c>
      <c r="F267">
        <v>0</v>
      </c>
      <c r="G267" t="s">
        <v>9</v>
      </c>
      <c r="H267" t="s">
        <v>9</v>
      </c>
      <c r="I267" t="s">
        <v>9</v>
      </c>
      <c r="J267">
        <v>0</v>
      </c>
      <c r="K267" t="s">
        <v>37</v>
      </c>
    </row>
    <row r="268" spans="1:11">
      <c r="A268" t="s">
        <v>46</v>
      </c>
      <c r="B268">
        <v>1596</v>
      </c>
      <c r="C268">
        <v>8</v>
      </c>
      <c r="D268" t="s">
        <v>38</v>
      </c>
      <c r="E268">
        <v>100</v>
      </c>
      <c r="F268">
        <v>90</v>
      </c>
      <c r="G268" t="s">
        <v>9</v>
      </c>
      <c r="H268" t="s">
        <v>9</v>
      </c>
      <c r="I268" t="s">
        <v>9</v>
      </c>
      <c r="J268">
        <v>0</v>
      </c>
      <c r="K268" t="s">
        <v>37</v>
      </c>
    </row>
    <row r="269" spans="1:11">
      <c r="A269" t="s">
        <v>46</v>
      </c>
      <c r="B269">
        <v>1596</v>
      </c>
      <c r="C269">
        <v>9</v>
      </c>
      <c r="D269" t="s">
        <v>26</v>
      </c>
      <c r="E269">
        <v>100</v>
      </c>
      <c r="F269">
        <v>0</v>
      </c>
      <c r="G269" t="s">
        <v>9</v>
      </c>
      <c r="H269" t="s">
        <v>9</v>
      </c>
      <c r="I269" t="s">
        <v>9</v>
      </c>
      <c r="J269">
        <v>0</v>
      </c>
      <c r="K269" t="s">
        <v>37</v>
      </c>
    </row>
    <row r="270" spans="1:11">
      <c r="A270" t="s">
        <v>46</v>
      </c>
      <c r="B270">
        <v>1596</v>
      </c>
      <c r="C270">
        <v>9</v>
      </c>
      <c r="D270" t="s">
        <v>38</v>
      </c>
      <c r="E270">
        <v>100</v>
      </c>
      <c r="F270">
        <v>0</v>
      </c>
      <c r="G270" t="s">
        <v>9</v>
      </c>
      <c r="H270" t="s">
        <v>9</v>
      </c>
      <c r="I270" t="s">
        <v>9</v>
      </c>
      <c r="J270">
        <v>0</v>
      </c>
      <c r="K270" t="s">
        <v>37</v>
      </c>
    </row>
    <row r="271" spans="1:11">
      <c r="A271" t="s">
        <v>46</v>
      </c>
      <c r="B271">
        <v>1596</v>
      </c>
      <c r="C271">
        <v>9</v>
      </c>
      <c r="D271" t="s">
        <v>24</v>
      </c>
      <c r="E271">
        <v>100</v>
      </c>
      <c r="F271">
        <v>0</v>
      </c>
      <c r="G271" t="s">
        <v>9</v>
      </c>
      <c r="H271" t="s">
        <v>9</v>
      </c>
      <c r="I271" t="s">
        <v>9</v>
      </c>
      <c r="J271">
        <v>0</v>
      </c>
      <c r="K271" t="s">
        <v>37</v>
      </c>
    </row>
    <row r="272" spans="1:11">
      <c r="A272" t="s">
        <v>46</v>
      </c>
      <c r="B272">
        <v>1596</v>
      </c>
      <c r="C272">
        <v>10</v>
      </c>
      <c r="D272" t="s">
        <v>26</v>
      </c>
      <c r="E272">
        <v>100</v>
      </c>
      <c r="F272">
        <v>0</v>
      </c>
      <c r="G272" t="s">
        <v>9</v>
      </c>
      <c r="H272" t="s">
        <v>9</v>
      </c>
      <c r="I272" t="s">
        <v>9</v>
      </c>
      <c r="J272">
        <v>0</v>
      </c>
      <c r="K272" t="s">
        <v>37</v>
      </c>
    </row>
    <row r="273" spans="1:11">
      <c r="A273" t="s">
        <v>46</v>
      </c>
      <c r="B273">
        <v>1596</v>
      </c>
      <c r="C273">
        <v>10</v>
      </c>
      <c r="D273" t="s">
        <v>24</v>
      </c>
      <c r="E273">
        <v>100</v>
      </c>
      <c r="F273">
        <v>0</v>
      </c>
      <c r="G273" t="s">
        <v>9</v>
      </c>
      <c r="H273" t="s">
        <v>9</v>
      </c>
      <c r="I273" t="s">
        <v>9</v>
      </c>
      <c r="J273">
        <v>0</v>
      </c>
      <c r="K273" t="s">
        <v>37</v>
      </c>
    </row>
    <row r="274" spans="1:11">
      <c r="A274" t="s">
        <v>46</v>
      </c>
      <c r="B274">
        <v>1596</v>
      </c>
      <c r="C274">
        <v>10</v>
      </c>
      <c r="D274" s="1" t="s">
        <v>50</v>
      </c>
      <c r="E274">
        <v>90</v>
      </c>
      <c r="F274">
        <v>100</v>
      </c>
      <c r="G274" t="s">
        <v>9</v>
      </c>
      <c r="H274" t="s">
        <v>9</v>
      </c>
      <c r="I274" t="s">
        <v>9</v>
      </c>
      <c r="J274">
        <v>0</v>
      </c>
      <c r="K274" t="s">
        <v>37</v>
      </c>
    </row>
    <row r="275" spans="1:11">
      <c r="A275" t="s">
        <v>46</v>
      </c>
      <c r="B275">
        <v>1596</v>
      </c>
      <c r="C275">
        <v>10</v>
      </c>
      <c r="D275" t="s">
        <v>24</v>
      </c>
      <c r="E275">
        <v>100</v>
      </c>
      <c r="F275">
        <v>0</v>
      </c>
      <c r="G275" t="s">
        <v>9</v>
      </c>
      <c r="H275" t="s">
        <v>9</v>
      </c>
      <c r="I275" t="s">
        <v>9</v>
      </c>
      <c r="J275">
        <v>1</v>
      </c>
      <c r="K275" t="s">
        <v>37</v>
      </c>
    </row>
    <row r="276" spans="1:11" s="5" customFormat="1">
      <c r="A276" s="5" t="s">
        <v>46</v>
      </c>
      <c r="B276" s="5">
        <v>1596</v>
      </c>
      <c r="C276" s="5">
        <v>10</v>
      </c>
      <c r="D276" s="5" t="s">
        <v>32</v>
      </c>
      <c r="E276" s="5">
        <v>100</v>
      </c>
      <c r="F276" s="5">
        <v>0</v>
      </c>
      <c r="G276" s="5" t="s">
        <v>9</v>
      </c>
      <c r="H276" s="5" t="s">
        <v>9</v>
      </c>
      <c r="I276" s="5" t="s">
        <v>9</v>
      </c>
      <c r="J276" s="5">
        <v>1</v>
      </c>
      <c r="K276" s="5" t="s">
        <v>37</v>
      </c>
    </row>
    <row r="277" spans="1:11">
      <c r="A277" t="s">
        <v>47</v>
      </c>
      <c r="B277">
        <v>1801</v>
      </c>
      <c r="C277">
        <v>1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37</v>
      </c>
    </row>
    <row r="278" spans="1:11">
      <c r="A278" t="s">
        <v>47</v>
      </c>
      <c r="B278">
        <v>1801</v>
      </c>
      <c r="C278">
        <v>2</v>
      </c>
      <c r="D278" t="s">
        <v>9</v>
      </c>
      <c r="E278" t="s">
        <v>9</v>
      </c>
      <c r="F278" t="s">
        <v>9</v>
      </c>
      <c r="G278" t="s">
        <v>9</v>
      </c>
      <c r="H278" t="s">
        <v>9</v>
      </c>
      <c r="I278" t="s">
        <v>9</v>
      </c>
      <c r="J278" t="s">
        <v>9</v>
      </c>
      <c r="K278" t="s">
        <v>37</v>
      </c>
    </row>
    <row r="279" spans="1:11">
      <c r="A279" t="s">
        <v>47</v>
      </c>
      <c r="B279">
        <v>1801</v>
      </c>
      <c r="C279">
        <v>3</v>
      </c>
      <c r="D279" t="s">
        <v>9</v>
      </c>
      <c r="E279" t="s">
        <v>9</v>
      </c>
      <c r="F279" t="s">
        <v>9</v>
      </c>
      <c r="G279" t="s">
        <v>9</v>
      </c>
      <c r="H279" t="s">
        <v>9</v>
      </c>
      <c r="I279" t="s">
        <v>9</v>
      </c>
      <c r="J279" t="s">
        <v>9</v>
      </c>
      <c r="K279" t="s">
        <v>37</v>
      </c>
    </row>
    <row r="280" spans="1:11">
      <c r="A280" t="s">
        <v>47</v>
      </c>
      <c r="B280">
        <v>1801</v>
      </c>
      <c r="C280">
        <v>4</v>
      </c>
      <c r="D280" t="s">
        <v>28</v>
      </c>
      <c r="E280">
        <v>100</v>
      </c>
      <c r="F280">
        <v>0</v>
      </c>
      <c r="G280" t="s">
        <v>9</v>
      </c>
      <c r="H280" t="s">
        <v>9</v>
      </c>
      <c r="I280" t="s">
        <v>9</v>
      </c>
      <c r="J280">
        <v>0</v>
      </c>
      <c r="K280" t="s">
        <v>37</v>
      </c>
    </row>
    <row r="281" spans="1:11">
      <c r="A281" t="s">
        <v>47</v>
      </c>
      <c r="B281">
        <v>1801</v>
      </c>
      <c r="C281">
        <v>5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  <c r="J281" t="s">
        <v>9</v>
      </c>
      <c r="K281" t="s">
        <v>37</v>
      </c>
    </row>
    <row r="282" spans="1:11">
      <c r="A282" t="s">
        <v>47</v>
      </c>
      <c r="B282">
        <v>1801</v>
      </c>
      <c r="C282">
        <v>6</v>
      </c>
      <c r="D282" t="s">
        <v>32</v>
      </c>
      <c r="E282">
        <v>100</v>
      </c>
      <c r="F282">
        <v>6</v>
      </c>
      <c r="G282" t="s">
        <v>9</v>
      </c>
      <c r="H282" t="s">
        <v>9</v>
      </c>
      <c r="I282" t="s">
        <v>9</v>
      </c>
      <c r="J282">
        <v>0</v>
      </c>
      <c r="K282" t="s">
        <v>37</v>
      </c>
    </row>
    <row r="283" spans="1:11">
      <c r="A283" t="s">
        <v>47</v>
      </c>
      <c r="B283">
        <v>1801</v>
      </c>
      <c r="C283">
        <v>7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37</v>
      </c>
    </row>
    <row r="284" spans="1:11">
      <c r="A284" t="s">
        <v>47</v>
      </c>
      <c r="B284">
        <v>1801</v>
      </c>
      <c r="C284">
        <v>8</v>
      </c>
      <c r="D284" t="s">
        <v>26</v>
      </c>
      <c r="E284">
        <v>100</v>
      </c>
      <c r="F284">
        <v>0</v>
      </c>
      <c r="G284" t="s">
        <v>9</v>
      </c>
      <c r="H284" t="s">
        <v>9</v>
      </c>
      <c r="I284" t="s">
        <v>9</v>
      </c>
      <c r="J284">
        <v>0</v>
      </c>
      <c r="K284" t="s">
        <v>37</v>
      </c>
    </row>
    <row r="285" spans="1:11">
      <c r="A285" t="s">
        <v>47</v>
      </c>
      <c r="B285">
        <v>1801</v>
      </c>
      <c r="C285">
        <v>9</v>
      </c>
      <c r="D285" t="s">
        <v>9</v>
      </c>
      <c r="E285" t="s">
        <v>9</v>
      </c>
      <c r="F285" t="s">
        <v>9</v>
      </c>
      <c r="G285" t="s">
        <v>9</v>
      </c>
      <c r="H285" t="s">
        <v>9</v>
      </c>
      <c r="I285" t="s">
        <v>9</v>
      </c>
      <c r="J285" t="s">
        <v>9</v>
      </c>
      <c r="K285" t="s">
        <v>37</v>
      </c>
    </row>
    <row r="286" spans="1:11" s="5" customFormat="1">
      <c r="A286" s="5" t="s">
        <v>47</v>
      </c>
      <c r="B286" s="5">
        <v>1801</v>
      </c>
      <c r="C286" s="5">
        <v>10</v>
      </c>
      <c r="D286" s="5" t="s">
        <v>26</v>
      </c>
      <c r="E286" s="5">
        <v>100</v>
      </c>
      <c r="F286" s="5">
        <v>0</v>
      </c>
      <c r="G286" s="5" t="s">
        <v>9</v>
      </c>
      <c r="H286" s="5" t="s">
        <v>9</v>
      </c>
      <c r="I286" s="5" t="s">
        <v>9</v>
      </c>
      <c r="J286" s="5">
        <v>0</v>
      </c>
      <c r="K286" s="5" t="s">
        <v>37</v>
      </c>
    </row>
    <row r="287" spans="1:11">
      <c r="A287" t="s">
        <v>51</v>
      </c>
      <c r="B287">
        <v>1595</v>
      </c>
      <c r="C287">
        <v>1</v>
      </c>
      <c r="D287" t="s">
        <v>26</v>
      </c>
      <c r="E287">
        <v>100</v>
      </c>
      <c r="F287">
        <v>2</v>
      </c>
      <c r="G287" t="s">
        <v>9</v>
      </c>
      <c r="H287" t="s">
        <v>9</v>
      </c>
      <c r="I287" t="s">
        <v>9</v>
      </c>
      <c r="J287">
        <v>0</v>
      </c>
      <c r="K287" t="s">
        <v>0</v>
      </c>
    </row>
    <row r="288" spans="1:11">
      <c r="A288" t="s">
        <v>51</v>
      </c>
      <c r="B288">
        <v>1595</v>
      </c>
      <c r="C288">
        <v>1</v>
      </c>
      <c r="D288" t="s">
        <v>26</v>
      </c>
      <c r="E288">
        <v>100</v>
      </c>
      <c r="F288">
        <v>2</v>
      </c>
      <c r="G288" t="s">
        <v>9</v>
      </c>
      <c r="H288" t="s">
        <v>9</v>
      </c>
      <c r="I288" t="s">
        <v>9</v>
      </c>
      <c r="J288">
        <v>0</v>
      </c>
      <c r="K288" t="s">
        <v>0</v>
      </c>
    </row>
    <row r="289" spans="1:11">
      <c r="A289" t="s">
        <v>51</v>
      </c>
      <c r="B289">
        <v>1595</v>
      </c>
      <c r="C289">
        <v>1</v>
      </c>
      <c r="D289" t="s">
        <v>32</v>
      </c>
      <c r="E289">
        <v>100</v>
      </c>
      <c r="F289">
        <v>0</v>
      </c>
      <c r="G289" t="s">
        <v>9</v>
      </c>
      <c r="H289" t="s">
        <v>9</v>
      </c>
      <c r="I289" t="s">
        <v>9</v>
      </c>
      <c r="J289">
        <v>1</v>
      </c>
      <c r="K289" t="s">
        <v>0</v>
      </c>
    </row>
    <row r="290" spans="1:11">
      <c r="A290" t="s">
        <v>51</v>
      </c>
      <c r="B290">
        <v>1595</v>
      </c>
      <c r="C290">
        <v>2</v>
      </c>
      <c r="D290" t="s">
        <v>26</v>
      </c>
      <c r="E290">
        <v>100</v>
      </c>
      <c r="F290">
        <v>0</v>
      </c>
      <c r="G290" t="s">
        <v>9</v>
      </c>
      <c r="H290" t="s">
        <v>9</v>
      </c>
      <c r="I290" t="s">
        <v>9</v>
      </c>
      <c r="J290">
        <v>0</v>
      </c>
      <c r="K290" t="s">
        <v>0</v>
      </c>
    </row>
    <row r="291" spans="1:11">
      <c r="A291" t="s">
        <v>51</v>
      </c>
      <c r="B291">
        <v>1595</v>
      </c>
      <c r="C291">
        <v>3</v>
      </c>
      <c r="D291" t="s">
        <v>26</v>
      </c>
      <c r="E291">
        <v>100</v>
      </c>
      <c r="F291">
        <v>0</v>
      </c>
      <c r="G291" t="s">
        <v>9</v>
      </c>
      <c r="H291" t="s">
        <v>9</v>
      </c>
      <c r="I291" t="s">
        <v>9</v>
      </c>
      <c r="J291">
        <v>0</v>
      </c>
      <c r="K291" t="s">
        <v>0</v>
      </c>
    </row>
    <row r="292" spans="1:11">
      <c r="A292" t="s">
        <v>51</v>
      </c>
      <c r="B292">
        <v>1595</v>
      </c>
      <c r="C292">
        <v>3</v>
      </c>
      <c r="D292" t="s">
        <v>39</v>
      </c>
      <c r="E292">
        <v>100</v>
      </c>
      <c r="F292">
        <v>0</v>
      </c>
      <c r="G292" t="s">
        <v>9</v>
      </c>
      <c r="H292" t="s">
        <v>9</v>
      </c>
      <c r="I292" t="s">
        <v>9</v>
      </c>
      <c r="J292">
        <v>1</v>
      </c>
      <c r="K292" t="s">
        <v>0</v>
      </c>
    </row>
    <row r="293" spans="1:11">
      <c r="A293" t="s">
        <v>51</v>
      </c>
      <c r="B293">
        <v>1595</v>
      </c>
      <c r="C293">
        <v>4</v>
      </c>
      <c r="D293" t="s">
        <v>26</v>
      </c>
      <c r="E293">
        <v>100</v>
      </c>
      <c r="F293">
        <v>10</v>
      </c>
      <c r="G293" t="s">
        <v>9</v>
      </c>
      <c r="H293" t="s">
        <v>9</v>
      </c>
      <c r="I293" t="s">
        <v>9</v>
      </c>
      <c r="J293">
        <v>0</v>
      </c>
      <c r="K293" t="s">
        <v>0</v>
      </c>
    </row>
    <row r="294" spans="1:11">
      <c r="A294" t="s">
        <v>51</v>
      </c>
      <c r="B294">
        <v>1595</v>
      </c>
      <c r="C294">
        <v>4</v>
      </c>
      <c r="D294" t="s">
        <v>28</v>
      </c>
      <c r="E294">
        <v>100</v>
      </c>
      <c r="F294">
        <v>0</v>
      </c>
      <c r="G294" t="s">
        <v>9</v>
      </c>
      <c r="H294" t="s">
        <v>9</v>
      </c>
      <c r="I294" t="s">
        <v>9</v>
      </c>
      <c r="J294">
        <v>0</v>
      </c>
      <c r="K294" t="s">
        <v>0</v>
      </c>
    </row>
    <row r="295" spans="1:11">
      <c r="A295" t="s">
        <v>51</v>
      </c>
      <c r="B295">
        <v>1595</v>
      </c>
      <c r="C295">
        <v>4</v>
      </c>
      <c r="D295" t="s">
        <v>24</v>
      </c>
      <c r="E295">
        <v>100</v>
      </c>
      <c r="F295">
        <v>0</v>
      </c>
      <c r="G295" t="s">
        <v>9</v>
      </c>
      <c r="H295" t="s">
        <v>9</v>
      </c>
      <c r="I295" t="s">
        <v>9</v>
      </c>
      <c r="J295">
        <v>0</v>
      </c>
      <c r="K295" t="s">
        <v>0</v>
      </c>
    </row>
    <row r="296" spans="1:11">
      <c r="A296" t="s">
        <v>51</v>
      </c>
      <c r="B296">
        <v>1595</v>
      </c>
      <c r="C296">
        <v>5</v>
      </c>
      <c r="D296" t="s">
        <v>24</v>
      </c>
      <c r="E296">
        <v>100</v>
      </c>
      <c r="F296">
        <v>0</v>
      </c>
      <c r="G296" t="s">
        <v>9</v>
      </c>
      <c r="H296" t="s">
        <v>9</v>
      </c>
      <c r="I296" t="s">
        <v>9</v>
      </c>
      <c r="J296">
        <v>0</v>
      </c>
      <c r="K296" t="s">
        <v>0</v>
      </c>
    </row>
    <row r="297" spans="1:11">
      <c r="A297" t="s">
        <v>51</v>
      </c>
      <c r="B297">
        <v>1595</v>
      </c>
      <c r="C297">
        <v>5</v>
      </c>
      <c r="D297" t="s">
        <v>32</v>
      </c>
      <c r="E297">
        <v>100</v>
      </c>
      <c r="F297">
        <v>98</v>
      </c>
      <c r="G297" t="s">
        <v>9</v>
      </c>
      <c r="H297" t="s">
        <v>9</v>
      </c>
      <c r="I297" t="s">
        <v>9</v>
      </c>
      <c r="J297">
        <v>0</v>
      </c>
      <c r="K297" t="s">
        <v>0</v>
      </c>
    </row>
    <row r="298" spans="1:11">
      <c r="A298" t="s">
        <v>51</v>
      </c>
      <c r="B298">
        <v>1595</v>
      </c>
      <c r="C298">
        <v>6</v>
      </c>
      <c r="D298" t="s">
        <v>38</v>
      </c>
      <c r="E298">
        <v>100</v>
      </c>
      <c r="F298">
        <v>0</v>
      </c>
      <c r="G298" t="s">
        <v>9</v>
      </c>
      <c r="H298" t="s">
        <v>9</v>
      </c>
      <c r="I298" t="s">
        <v>9</v>
      </c>
      <c r="J298">
        <v>0</v>
      </c>
      <c r="K298" t="s">
        <v>0</v>
      </c>
    </row>
    <row r="299" spans="1:11">
      <c r="A299" t="s">
        <v>51</v>
      </c>
      <c r="B299">
        <v>1595</v>
      </c>
      <c r="C299">
        <v>6</v>
      </c>
      <c r="D299" t="s">
        <v>38</v>
      </c>
      <c r="E299">
        <v>100</v>
      </c>
      <c r="F299">
        <v>0</v>
      </c>
      <c r="G299" t="s">
        <v>9</v>
      </c>
      <c r="H299" t="s">
        <v>9</v>
      </c>
      <c r="I299" t="s">
        <v>9</v>
      </c>
      <c r="J299">
        <v>0</v>
      </c>
      <c r="K299" t="s">
        <v>0</v>
      </c>
    </row>
    <row r="300" spans="1:11">
      <c r="A300" t="s">
        <v>51</v>
      </c>
      <c r="B300">
        <v>1595</v>
      </c>
      <c r="C300">
        <v>7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  <c r="I300" t="s">
        <v>9</v>
      </c>
      <c r="J300" t="s">
        <v>9</v>
      </c>
      <c r="K300" t="s">
        <v>0</v>
      </c>
    </row>
    <row r="301" spans="1:11">
      <c r="A301" t="s">
        <v>51</v>
      </c>
      <c r="B301">
        <v>1595</v>
      </c>
      <c r="C301">
        <v>8</v>
      </c>
      <c r="D301" t="s">
        <v>52</v>
      </c>
      <c r="E301" t="s">
        <v>9</v>
      </c>
      <c r="F301" t="s">
        <v>9</v>
      </c>
      <c r="G301" t="s">
        <v>9</v>
      </c>
      <c r="H301" t="s">
        <v>9</v>
      </c>
      <c r="I301" t="s">
        <v>9</v>
      </c>
      <c r="J301" t="s">
        <v>9</v>
      </c>
      <c r="K301" t="s">
        <v>0</v>
      </c>
    </row>
    <row r="302" spans="1:11">
      <c r="A302" t="s">
        <v>51</v>
      </c>
      <c r="B302">
        <v>1595</v>
      </c>
      <c r="C302">
        <v>9</v>
      </c>
      <c r="D302" t="s">
        <v>52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  <c r="J302" t="s">
        <v>9</v>
      </c>
      <c r="K302" t="s">
        <v>0</v>
      </c>
    </row>
    <row r="303" spans="1:11" s="5" customFormat="1">
      <c r="A303" s="5" t="s">
        <v>51</v>
      </c>
      <c r="B303" s="5">
        <v>1595</v>
      </c>
      <c r="C303" s="5">
        <v>10</v>
      </c>
      <c r="D303" s="5" t="s">
        <v>52</v>
      </c>
      <c r="E303" s="5" t="s">
        <v>9</v>
      </c>
      <c r="F303" s="5" t="s">
        <v>9</v>
      </c>
      <c r="G303" s="5" t="s">
        <v>9</v>
      </c>
      <c r="H303" s="5" t="s">
        <v>9</v>
      </c>
      <c r="I303" s="5" t="s">
        <v>9</v>
      </c>
      <c r="J303" s="5" t="s">
        <v>9</v>
      </c>
      <c r="K303" s="5" t="s">
        <v>0</v>
      </c>
    </row>
    <row r="304" spans="1:11">
      <c r="A304" t="s">
        <v>51</v>
      </c>
      <c r="B304">
        <v>1100</v>
      </c>
      <c r="C304">
        <v>1</v>
      </c>
      <c r="D304" t="s">
        <v>9</v>
      </c>
      <c r="E304" t="s">
        <v>9</v>
      </c>
      <c r="F304" t="s">
        <v>9</v>
      </c>
      <c r="G304" t="s">
        <v>9</v>
      </c>
      <c r="H304" t="s">
        <v>9</v>
      </c>
      <c r="I304" t="s">
        <v>9</v>
      </c>
      <c r="J304" t="s">
        <v>9</v>
      </c>
      <c r="K304" t="s">
        <v>0</v>
      </c>
    </row>
    <row r="305" spans="1:12">
      <c r="A305" t="s">
        <v>51</v>
      </c>
      <c r="B305">
        <v>1100</v>
      </c>
      <c r="C305">
        <v>2</v>
      </c>
      <c r="D305" t="s">
        <v>9</v>
      </c>
      <c r="E305" t="s">
        <v>9</v>
      </c>
      <c r="F305" t="s">
        <v>9</v>
      </c>
      <c r="G305" t="s">
        <v>9</v>
      </c>
      <c r="H305" t="s">
        <v>9</v>
      </c>
      <c r="I305" t="s">
        <v>9</v>
      </c>
      <c r="J305" t="s">
        <v>9</v>
      </c>
      <c r="K305" t="s">
        <v>0</v>
      </c>
    </row>
    <row r="306" spans="1:12">
      <c r="A306" t="s">
        <v>51</v>
      </c>
      <c r="B306">
        <v>1100</v>
      </c>
      <c r="C306">
        <v>3</v>
      </c>
      <c r="D306" t="s">
        <v>52</v>
      </c>
      <c r="E306" t="s">
        <v>9</v>
      </c>
      <c r="F306" t="s">
        <v>9</v>
      </c>
      <c r="G306" t="s">
        <v>9</v>
      </c>
      <c r="H306" t="s">
        <v>9</v>
      </c>
      <c r="I306" t="s">
        <v>9</v>
      </c>
      <c r="J306" t="s">
        <v>9</v>
      </c>
      <c r="K306" t="s">
        <v>0</v>
      </c>
    </row>
    <row r="307" spans="1:12">
      <c r="A307" t="s">
        <v>51</v>
      </c>
      <c r="B307">
        <v>1100</v>
      </c>
      <c r="C307">
        <v>4</v>
      </c>
      <c r="D307" t="s">
        <v>52</v>
      </c>
      <c r="E307" t="s">
        <v>9</v>
      </c>
      <c r="F307" t="s">
        <v>9</v>
      </c>
      <c r="G307" t="s">
        <v>9</v>
      </c>
      <c r="H307" t="s">
        <v>9</v>
      </c>
      <c r="I307" t="s">
        <v>9</v>
      </c>
      <c r="J307" t="s">
        <v>9</v>
      </c>
      <c r="K307" t="s">
        <v>0</v>
      </c>
    </row>
    <row r="308" spans="1:12">
      <c r="A308" t="s">
        <v>51</v>
      </c>
      <c r="B308">
        <v>1100</v>
      </c>
      <c r="C308">
        <v>5</v>
      </c>
      <c r="D308" t="s">
        <v>52</v>
      </c>
      <c r="E308" t="s">
        <v>9</v>
      </c>
      <c r="F308" t="s">
        <v>9</v>
      </c>
      <c r="G308" t="s">
        <v>9</v>
      </c>
      <c r="H308" t="s">
        <v>9</v>
      </c>
      <c r="I308" t="s">
        <v>9</v>
      </c>
      <c r="J308" t="s">
        <v>9</v>
      </c>
      <c r="K308" t="s">
        <v>0</v>
      </c>
    </row>
    <row r="309" spans="1:12">
      <c r="A309" t="s">
        <v>51</v>
      </c>
      <c r="B309">
        <v>1100</v>
      </c>
      <c r="C309">
        <v>6</v>
      </c>
      <c r="D309" t="s">
        <v>52</v>
      </c>
      <c r="E309" t="s">
        <v>9</v>
      </c>
      <c r="F309" t="s">
        <v>9</v>
      </c>
      <c r="G309" t="s">
        <v>9</v>
      </c>
      <c r="H309" t="s">
        <v>9</v>
      </c>
      <c r="I309" t="s">
        <v>9</v>
      </c>
      <c r="J309" t="s">
        <v>9</v>
      </c>
      <c r="K309" t="s">
        <v>0</v>
      </c>
    </row>
    <row r="310" spans="1:12">
      <c r="A310" t="s">
        <v>51</v>
      </c>
      <c r="B310">
        <v>1100</v>
      </c>
      <c r="C310">
        <v>7</v>
      </c>
      <c r="D310" t="s">
        <v>9</v>
      </c>
      <c r="E310" t="s">
        <v>9</v>
      </c>
      <c r="F310" t="s">
        <v>9</v>
      </c>
      <c r="G310" t="s">
        <v>9</v>
      </c>
      <c r="H310" t="s">
        <v>9</v>
      </c>
      <c r="I310" t="s">
        <v>9</v>
      </c>
      <c r="J310" t="s">
        <v>9</v>
      </c>
      <c r="K310" t="s">
        <v>0</v>
      </c>
    </row>
    <row r="311" spans="1:12">
      <c r="A311" t="s">
        <v>51</v>
      </c>
      <c r="B311">
        <v>1100</v>
      </c>
      <c r="C311">
        <v>8</v>
      </c>
      <c r="D311" t="s">
        <v>43</v>
      </c>
      <c r="E311">
        <v>100</v>
      </c>
      <c r="F311">
        <v>0</v>
      </c>
      <c r="G311" t="s">
        <v>9</v>
      </c>
      <c r="H311" t="s">
        <v>9</v>
      </c>
      <c r="I311" t="s">
        <v>9</v>
      </c>
      <c r="J311">
        <v>0</v>
      </c>
      <c r="K311" t="s">
        <v>0</v>
      </c>
    </row>
    <row r="312" spans="1:12">
      <c r="A312" t="s">
        <v>51</v>
      </c>
      <c r="B312">
        <v>1100</v>
      </c>
      <c r="C312">
        <v>9</v>
      </c>
      <c r="D312" t="s">
        <v>32</v>
      </c>
      <c r="E312">
        <v>100</v>
      </c>
      <c r="F312">
        <v>0</v>
      </c>
      <c r="G312" t="s">
        <v>9</v>
      </c>
      <c r="H312" t="s">
        <v>9</v>
      </c>
      <c r="I312" t="s">
        <v>9</v>
      </c>
      <c r="J312">
        <v>0</v>
      </c>
      <c r="K312" t="s">
        <v>0</v>
      </c>
    </row>
    <row r="313" spans="1:12">
      <c r="A313" t="s">
        <v>51</v>
      </c>
      <c r="B313">
        <v>1100</v>
      </c>
      <c r="C313">
        <v>9</v>
      </c>
      <c r="D313" s="4" t="s">
        <v>28</v>
      </c>
      <c r="E313">
        <v>100</v>
      </c>
      <c r="F313">
        <v>0</v>
      </c>
      <c r="G313" t="s">
        <v>9</v>
      </c>
      <c r="H313" t="s">
        <v>9</v>
      </c>
      <c r="I313" t="s">
        <v>9</v>
      </c>
      <c r="J313">
        <v>0</v>
      </c>
    </row>
    <row r="314" spans="1:12">
      <c r="A314" t="s">
        <v>51</v>
      </c>
      <c r="B314">
        <v>1100</v>
      </c>
      <c r="C314">
        <v>9</v>
      </c>
      <c r="D314" t="s">
        <v>28</v>
      </c>
      <c r="E314">
        <v>100</v>
      </c>
      <c r="F314">
        <v>0</v>
      </c>
      <c r="G314" t="s">
        <v>9</v>
      </c>
      <c r="H314" t="s">
        <v>9</v>
      </c>
      <c r="I314" t="s">
        <v>9</v>
      </c>
      <c r="J314">
        <v>0</v>
      </c>
      <c r="K314" t="s">
        <v>0</v>
      </c>
    </row>
    <row r="315" spans="1:12" s="5" customFormat="1">
      <c r="A315" s="5" t="s">
        <v>51</v>
      </c>
      <c r="B315" s="5">
        <v>1100</v>
      </c>
      <c r="C315" s="5">
        <v>10</v>
      </c>
      <c r="D315" s="5" t="s">
        <v>26</v>
      </c>
      <c r="E315" s="5">
        <v>100</v>
      </c>
      <c r="F315" s="5">
        <v>100</v>
      </c>
      <c r="G315" s="5" t="s">
        <v>9</v>
      </c>
      <c r="H315" s="5" t="s">
        <v>9</v>
      </c>
      <c r="I315" s="5" t="s">
        <v>9</v>
      </c>
      <c r="J315" s="5">
        <v>0</v>
      </c>
      <c r="K315" s="5" t="s">
        <v>0</v>
      </c>
      <c r="L315" s="5" t="s">
        <v>53</v>
      </c>
    </row>
    <row r="316" spans="1:12">
      <c r="A316" t="s">
        <v>51</v>
      </c>
      <c r="B316">
        <v>1669</v>
      </c>
      <c r="C316">
        <v>1</v>
      </c>
      <c r="D316" t="s">
        <v>43</v>
      </c>
      <c r="E316">
        <v>100</v>
      </c>
      <c r="F316">
        <v>0</v>
      </c>
      <c r="G316" t="s">
        <v>9</v>
      </c>
      <c r="H316" t="s">
        <v>9</v>
      </c>
      <c r="I316" t="s">
        <v>9</v>
      </c>
      <c r="J316">
        <v>0</v>
      </c>
      <c r="K316" t="s">
        <v>0</v>
      </c>
    </row>
    <row r="317" spans="1:12">
      <c r="A317" t="s">
        <v>51</v>
      </c>
      <c r="B317">
        <v>1669</v>
      </c>
      <c r="C317">
        <v>2</v>
      </c>
      <c r="D317" t="s">
        <v>9</v>
      </c>
      <c r="E317" t="s">
        <v>9</v>
      </c>
      <c r="F317" t="s">
        <v>9</v>
      </c>
      <c r="G317" t="s">
        <v>9</v>
      </c>
      <c r="H317" t="s">
        <v>9</v>
      </c>
      <c r="I317" t="s">
        <v>9</v>
      </c>
      <c r="J317" t="s">
        <v>9</v>
      </c>
      <c r="K317" t="s">
        <v>0</v>
      </c>
    </row>
    <row r="318" spans="1:12">
      <c r="A318" t="s">
        <v>51</v>
      </c>
      <c r="B318">
        <v>1669</v>
      </c>
      <c r="C318">
        <v>3</v>
      </c>
      <c r="D318" t="s">
        <v>28</v>
      </c>
      <c r="E318">
        <v>80</v>
      </c>
      <c r="F318">
        <v>0</v>
      </c>
      <c r="G318" t="s">
        <v>9</v>
      </c>
      <c r="H318" t="s">
        <v>9</v>
      </c>
      <c r="I318" t="s">
        <v>9</v>
      </c>
      <c r="J318">
        <v>0</v>
      </c>
      <c r="K318" t="s">
        <v>0</v>
      </c>
    </row>
    <row r="319" spans="1:12">
      <c r="A319" t="s">
        <v>51</v>
      </c>
      <c r="B319">
        <v>1669</v>
      </c>
      <c r="C319">
        <v>4</v>
      </c>
      <c r="D319" t="s">
        <v>9</v>
      </c>
      <c r="E319" t="s">
        <v>9</v>
      </c>
      <c r="F319" t="s">
        <v>9</v>
      </c>
      <c r="G319" t="s">
        <v>9</v>
      </c>
      <c r="H319" t="s">
        <v>9</v>
      </c>
      <c r="I319" t="s">
        <v>9</v>
      </c>
      <c r="J319" t="s">
        <v>9</v>
      </c>
      <c r="K319" t="s">
        <v>0</v>
      </c>
    </row>
    <row r="320" spans="1:12">
      <c r="A320" t="s">
        <v>51</v>
      </c>
      <c r="B320">
        <v>1669</v>
      </c>
      <c r="C320">
        <v>5</v>
      </c>
      <c r="D320" t="s">
        <v>9</v>
      </c>
      <c r="E320" t="s">
        <v>9</v>
      </c>
      <c r="F320" t="s">
        <v>9</v>
      </c>
      <c r="G320" t="s">
        <v>9</v>
      </c>
      <c r="H320" t="s">
        <v>9</v>
      </c>
      <c r="I320" t="s">
        <v>9</v>
      </c>
      <c r="J320" t="s">
        <v>9</v>
      </c>
      <c r="K320" t="s">
        <v>0</v>
      </c>
    </row>
    <row r="321" spans="1:12">
      <c r="A321" t="s">
        <v>51</v>
      </c>
      <c r="B321">
        <v>1669</v>
      </c>
      <c r="C321">
        <v>6</v>
      </c>
      <c r="D321" t="s">
        <v>9</v>
      </c>
      <c r="E321" t="s">
        <v>9</v>
      </c>
      <c r="F321" t="s">
        <v>9</v>
      </c>
      <c r="G321" t="s">
        <v>9</v>
      </c>
      <c r="H321" t="s">
        <v>9</v>
      </c>
      <c r="I321" t="s">
        <v>9</v>
      </c>
      <c r="J321" t="s">
        <v>9</v>
      </c>
      <c r="K321" t="s">
        <v>0</v>
      </c>
    </row>
    <row r="322" spans="1:12">
      <c r="A322" t="s">
        <v>51</v>
      </c>
      <c r="B322">
        <v>1669</v>
      </c>
      <c r="C322">
        <v>7</v>
      </c>
      <c r="D322" t="s">
        <v>9</v>
      </c>
      <c r="E322" t="s">
        <v>9</v>
      </c>
      <c r="F322" t="s">
        <v>9</v>
      </c>
      <c r="G322" t="s">
        <v>9</v>
      </c>
      <c r="H322" t="s">
        <v>9</v>
      </c>
      <c r="I322" t="s">
        <v>9</v>
      </c>
      <c r="J322" t="s">
        <v>9</v>
      </c>
      <c r="K322" t="s">
        <v>0</v>
      </c>
    </row>
    <row r="323" spans="1:12">
      <c r="A323" t="s">
        <v>51</v>
      </c>
      <c r="B323">
        <v>1669</v>
      </c>
      <c r="C323">
        <v>8</v>
      </c>
      <c r="D323" t="s">
        <v>9</v>
      </c>
      <c r="E323" t="s">
        <v>9</v>
      </c>
      <c r="F323" t="s">
        <v>9</v>
      </c>
      <c r="G323" t="s">
        <v>9</v>
      </c>
      <c r="H323" t="s">
        <v>9</v>
      </c>
      <c r="I323" t="s">
        <v>9</v>
      </c>
      <c r="J323" t="s">
        <v>9</v>
      </c>
      <c r="K323" t="s">
        <v>0</v>
      </c>
    </row>
    <row r="324" spans="1:12">
      <c r="A324" t="s">
        <v>51</v>
      </c>
      <c r="B324">
        <v>1669</v>
      </c>
      <c r="C324">
        <v>9</v>
      </c>
      <c r="D324" t="s">
        <v>9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 t="s">
        <v>9</v>
      </c>
      <c r="K324" t="s">
        <v>0</v>
      </c>
    </row>
    <row r="325" spans="1:12" s="5" customFormat="1">
      <c r="A325" s="5" t="s">
        <v>51</v>
      </c>
      <c r="B325" s="5">
        <v>1669</v>
      </c>
      <c r="C325" s="5">
        <v>10</v>
      </c>
      <c r="D325" s="5" t="s">
        <v>9</v>
      </c>
      <c r="E325" s="5" t="s">
        <v>9</v>
      </c>
      <c r="F325" s="5" t="s">
        <v>9</v>
      </c>
      <c r="G325" s="5" t="s">
        <v>9</v>
      </c>
      <c r="H325" s="5" t="s">
        <v>9</v>
      </c>
      <c r="I325" s="5" t="s">
        <v>9</v>
      </c>
      <c r="J325" s="5" t="s">
        <v>9</v>
      </c>
      <c r="K325" s="5" t="s">
        <v>0</v>
      </c>
      <c r="L325" s="5" t="s">
        <v>54</v>
      </c>
    </row>
    <row r="326" spans="1:12">
      <c r="A326" t="s">
        <v>51</v>
      </c>
      <c r="B326">
        <v>1365</v>
      </c>
      <c r="C326">
        <v>1</v>
      </c>
      <c r="D326" t="s">
        <v>9</v>
      </c>
      <c r="E326" t="s">
        <v>9</v>
      </c>
      <c r="F326" t="s">
        <v>9</v>
      </c>
      <c r="G326" t="s">
        <v>9</v>
      </c>
      <c r="H326" t="s">
        <v>9</v>
      </c>
      <c r="I326" t="s">
        <v>9</v>
      </c>
      <c r="J326" t="s">
        <v>9</v>
      </c>
      <c r="K326" t="s">
        <v>0</v>
      </c>
    </row>
    <row r="327" spans="1:12">
      <c r="A327" t="s">
        <v>51</v>
      </c>
      <c r="B327">
        <v>1365</v>
      </c>
      <c r="C327">
        <v>2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9</v>
      </c>
      <c r="J327" t="s">
        <v>9</v>
      </c>
      <c r="K327" t="s">
        <v>0</v>
      </c>
    </row>
    <row r="328" spans="1:12">
      <c r="A328" t="s">
        <v>51</v>
      </c>
      <c r="B328">
        <v>1365</v>
      </c>
      <c r="C328">
        <v>3</v>
      </c>
      <c r="D328" t="s">
        <v>9</v>
      </c>
      <c r="E328" t="s">
        <v>9</v>
      </c>
      <c r="F328" t="s">
        <v>9</v>
      </c>
      <c r="G328" t="s">
        <v>9</v>
      </c>
      <c r="H328" t="s">
        <v>9</v>
      </c>
      <c r="I328" t="s">
        <v>9</v>
      </c>
      <c r="J328" t="s">
        <v>9</v>
      </c>
      <c r="K328" t="s">
        <v>0</v>
      </c>
    </row>
    <row r="329" spans="1:12">
      <c r="A329" t="s">
        <v>51</v>
      </c>
      <c r="B329">
        <v>1365</v>
      </c>
      <c r="C329">
        <v>4</v>
      </c>
      <c r="D329" t="s">
        <v>9</v>
      </c>
      <c r="E329" t="s">
        <v>9</v>
      </c>
      <c r="F329" t="s">
        <v>9</v>
      </c>
      <c r="G329" t="s">
        <v>9</v>
      </c>
      <c r="H329" t="s">
        <v>9</v>
      </c>
      <c r="I329" t="s">
        <v>9</v>
      </c>
      <c r="J329" t="s">
        <v>9</v>
      </c>
      <c r="K329" t="s">
        <v>0</v>
      </c>
    </row>
    <row r="330" spans="1:12">
      <c r="A330" t="s">
        <v>51</v>
      </c>
      <c r="B330">
        <v>1365</v>
      </c>
      <c r="C330">
        <v>5</v>
      </c>
      <c r="D330" t="s">
        <v>26</v>
      </c>
      <c r="E330">
        <v>100</v>
      </c>
      <c r="F330">
        <v>0</v>
      </c>
      <c r="G330" t="s">
        <v>9</v>
      </c>
      <c r="H330" t="s">
        <v>9</v>
      </c>
      <c r="I330" t="s">
        <v>9</v>
      </c>
      <c r="J330">
        <v>0</v>
      </c>
      <c r="K330" t="s">
        <v>0</v>
      </c>
    </row>
    <row r="331" spans="1:12">
      <c r="A331" t="s">
        <v>51</v>
      </c>
      <c r="B331">
        <v>1365</v>
      </c>
      <c r="C331">
        <v>6</v>
      </c>
      <c r="D331" t="s">
        <v>39</v>
      </c>
      <c r="E331">
        <v>100</v>
      </c>
      <c r="F331">
        <v>65</v>
      </c>
      <c r="G331" t="s">
        <v>9</v>
      </c>
      <c r="H331" t="s">
        <v>9</v>
      </c>
      <c r="I331" t="s">
        <v>9</v>
      </c>
      <c r="J331">
        <v>0</v>
      </c>
      <c r="K331" t="s">
        <v>0</v>
      </c>
    </row>
    <row r="332" spans="1:12">
      <c r="A332" t="s">
        <v>51</v>
      </c>
      <c r="B332">
        <v>1365</v>
      </c>
      <c r="C332">
        <v>7</v>
      </c>
      <c r="D332" t="s">
        <v>9</v>
      </c>
      <c r="E332" t="s">
        <v>9</v>
      </c>
      <c r="F332" t="s">
        <v>9</v>
      </c>
      <c r="G332" t="s">
        <v>9</v>
      </c>
      <c r="H332" t="s">
        <v>9</v>
      </c>
      <c r="I332" t="s">
        <v>9</v>
      </c>
      <c r="J332" t="s">
        <v>9</v>
      </c>
      <c r="K332" t="s">
        <v>0</v>
      </c>
    </row>
    <row r="333" spans="1:12">
      <c r="A333" t="s">
        <v>51</v>
      </c>
      <c r="B333">
        <v>1365</v>
      </c>
      <c r="C333">
        <v>8</v>
      </c>
      <c r="D333" t="s">
        <v>9</v>
      </c>
      <c r="E333" t="s">
        <v>9</v>
      </c>
      <c r="F333" t="s">
        <v>9</v>
      </c>
      <c r="G333" t="s">
        <v>9</v>
      </c>
      <c r="H333" t="s">
        <v>9</v>
      </c>
      <c r="I333" t="s">
        <v>9</v>
      </c>
      <c r="J333" t="s">
        <v>9</v>
      </c>
      <c r="K333" t="s">
        <v>0</v>
      </c>
    </row>
    <row r="334" spans="1:12">
      <c r="A334" t="s">
        <v>51</v>
      </c>
      <c r="B334">
        <v>1365</v>
      </c>
      <c r="C334">
        <v>9</v>
      </c>
      <c r="D334" t="s">
        <v>9</v>
      </c>
      <c r="E334" t="s">
        <v>9</v>
      </c>
      <c r="F334" t="s">
        <v>9</v>
      </c>
      <c r="G334" t="s">
        <v>9</v>
      </c>
      <c r="H334" t="s">
        <v>9</v>
      </c>
      <c r="I334" t="s">
        <v>9</v>
      </c>
      <c r="J334" t="s">
        <v>9</v>
      </c>
      <c r="K334" t="s">
        <v>0</v>
      </c>
    </row>
    <row r="335" spans="1:12" s="5" customFormat="1">
      <c r="A335" s="5" t="s">
        <v>51</v>
      </c>
      <c r="B335" s="5">
        <v>1365</v>
      </c>
      <c r="C335" s="5">
        <v>10</v>
      </c>
      <c r="D335" s="5" t="s">
        <v>9</v>
      </c>
      <c r="E335" s="5" t="s">
        <v>9</v>
      </c>
      <c r="F335" s="5" t="s">
        <v>9</v>
      </c>
      <c r="G335" s="5" t="s">
        <v>9</v>
      </c>
      <c r="H335" s="5" t="s">
        <v>9</v>
      </c>
      <c r="I335" s="5" t="s">
        <v>9</v>
      </c>
      <c r="J335" s="5" t="s">
        <v>9</v>
      </c>
      <c r="K335" s="5" t="s">
        <v>0</v>
      </c>
    </row>
    <row r="336" spans="1:12">
      <c r="A336" t="s">
        <v>51</v>
      </c>
      <c r="B336">
        <v>1601</v>
      </c>
      <c r="C336">
        <v>1</v>
      </c>
      <c r="D336" t="s">
        <v>48</v>
      </c>
      <c r="E336">
        <v>100</v>
      </c>
      <c r="F336">
        <v>0</v>
      </c>
      <c r="G336" t="s">
        <v>9</v>
      </c>
      <c r="H336" t="s">
        <v>9</v>
      </c>
      <c r="I336" t="s">
        <v>9</v>
      </c>
      <c r="J336">
        <v>1</v>
      </c>
      <c r="K336" t="s">
        <v>0</v>
      </c>
    </row>
    <row r="337" spans="1:11">
      <c r="A337" t="s">
        <v>51</v>
      </c>
      <c r="B337">
        <v>1601</v>
      </c>
      <c r="C337">
        <v>1</v>
      </c>
      <c r="D337" t="s">
        <v>38</v>
      </c>
      <c r="E337">
        <v>100</v>
      </c>
      <c r="F337">
        <v>0</v>
      </c>
      <c r="G337" t="s">
        <v>9</v>
      </c>
      <c r="H337" t="s">
        <v>9</v>
      </c>
      <c r="I337" t="s">
        <v>9</v>
      </c>
      <c r="J337">
        <v>0</v>
      </c>
      <c r="K337" t="s">
        <v>0</v>
      </c>
    </row>
    <row r="338" spans="1:11">
      <c r="A338" t="s">
        <v>51</v>
      </c>
      <c r="B338">
        <v>1601</v>
      </c>
      <c r="C338">
        <v>1</v>
      </c>
      <c r="D338" t="s">
        <v>39</v>
      </c>
      <c r="E338">
        <v>100</v>
      </c>
      <c r="F338">
        <v>0</v>
      </c>
      <c r="G338" t="s">
        <v>9</v>
      </c>
      <c r="H338" t="s">
        <v>9</v>
      </c>
      <c r="I338" t="s">
        <v>9</v>
      </c>
      <c r="J338">
        <v>0</v>
      </c>
      <c r="K338" t="s">
        <v>0</v>
      </c>
    </row>
    <row r="339" spans="1:11">
      <c r="A339" t="s">
        <v>51</v>
      </c>
      <c r="B339">
        <v>1601</v>
      </c>
      <c r="C339">
        <v>2</v>
      </c>
      <c r="D339" t="s">
        <v>50</v>
      </c>
      <c r="E339">
        <v>100</v>
      </c>
      <c r="F339">
        <v>0</v>
      </c>
      <c r="G339" t="s">
        <v>9</v>
      </c>
      <c r="H339" t="s">
        <v>9</v>
      </c>
      <c r="I339" t="s">
        <v>9</v>
      </c>
      <c r="J339">
        <v>1</v>
      </c>
      <c r="K339" t="s">
        <v>0</v>
      </c>
    </row>
    <row r="340" spans="1:11">
      <c r="A340" t="s">
        <v>51</v>
      </c>
      <c r="B340">
        <v>1601</v>
      </c>
      <c r="C340">
        <v>2</v>
      </c>
      <c r="D340" t="s">
        <v>50</v>
      </c>
      <c r="E340">
        <v>100</v>
      </c>
      <c r="F340">
        <v>0</v>
      </c>
      <c r="G340" t="s">
        <v>9</v>
      </c>
      <c r="H340" t="s">
        <v>9</v>
      </c>
      <c r="I340" t="s">
        <v>9</v>
      </c>
      <c r="J340">
        <v>1</v>
      </c>
      <c r="K340" t="s">
        <v>0</v>
      </c>
    </row>
    <row r="341" spans="1:11">
      <c r="A341" t="s">
        <v>51</v>
      </c>
      <c r="B341">
        <v>1601</v>
      </c>
      <c r="C341">
        <v>2</v>
      </c>
      <c r="D341" t="s">
        <v>24</v>
      </c>
      <c r="E341">
        <v>100</v>
      </c>
      <c r="F341">
        <v>0</v>
      </c>
      <c r="G341" t="s">
        <v>9</v>
      </c>
      <c r="H341" t="s">
        <v>9</v>
      </c>
      <c r="I341" t="s">
        <v>9</v>
      </c>
      <c r="J341">
        <v>0</v>
      </c>
      <c r="K341" t="s">
        <v>0</v>
      </c>
    </row>
    <row r="342" spans="1:11">
      <c r="A342" t="s">
        <v>51</v>
      </c>
      <c r="B342">
        <v>1601</v>
      </c>
      <c r="C342">
        <v>2</v>
      </c>
      <c r="D342" t="s">
        <v>38</v>
      </c>
      <c r="E342">
        <v>100</v>
      </c>
      <c r="F342">
        <v>0</v>
      </c>
      <c r="G342" t="s">
        <v>9</v>
      </c>
      <c r="H342" t="s">
        <v>9</v>
      </c>
      <c r="I342" t="s">
        <v>9</v>
      </c>
      <c r="J342">
        <v>0</v>
      </c>
      <c r="K342" t="s">
        <v>0</v>
      </c>
    </row>
    <row r="343" spans="1:11">
      <c r="A343" t="s">
        <v>51</v>
      </c>
      <c r="B343">
        <v>1601</v>
      </c>
      <c r="C343">
        <v>3</v>
      </c>
      <c r="D343" t="s">
        <v>25</v>
      </c>
      <c r="E343">
        <v>100</v>
      </c>
      <c r="F343">
        <v>0</v>
      </c>
      <c r="G343" t="s">
        <v>9</v>
      </c>
      <c r="H343" t="s">
        <v>9</v>
      </c>
      <c r="I343" t="s">
        <v>9</v>
      </c>
      <c r="J343">
        <v>0</v>
      </c>
      <c r="K343" t="s">
        <v>0</v>
      </c>
    </row>
    <row r="344" spans="1:11">
      <c r="A344" t="s">
        <v>51</v>
      </c>
      <c r="B344">
        <v>1601</v>
      </c>
      <c r="C344">
        <v>3</v>
      </c>
      <c r="D344" t="s">
        <v>25</v>
      </c>
      <c r="E344">
        <v>100</v>
      </c>
      <c r="F344">
        <v>0</v>
      </c>
      <c r="G344" t="s">
        <v>9</v>
      </c>
      <c r="H344" t="s">
        <v>9</v>
      </c>
      <c r="I344" t="s">
        <v>9</v>
      </c>
      <c r="J344">
        <v>0</v>
      </c>
      <c r="K344" t="s">
        <v>0</v>
      </c>
    </row>
    <row r="345" spans="1:11">
      <c r="A345" t="s">
        <v>51</v>
      </c>
      <c r="B345">
        <v>1601</v>
      </c>
      <c r="C345">
        <v>3</v>
      </c>
      <c r="D345" t="s">
        <v>25</v>
      </c>
      <c r="E345">
        <v>100</v>
      </c>
      <c r="F345">
        <v>0</v>
      </c>
      <c r="G345" t="s">
        <v>9</v>
      </c>
      <c r="H345" t="s">
        <v>9</v>
      </c>
      <c r="I345" t="s">
        <v>9</v>
      </c>
      <c r="J345">
        <v>0</v>
      </c>
      <c r="K345" t="s">
        <v>0</v>
      </c>
    </row>
    <row r="346" spans="1:11">
      <c r="A346" t="s">
        <v>51</v>
      </c>
      <c r="B346">
        <v>1601</v>
      </c>
      <c r="C346">
        <v>3</v>
      </c>
      <c r="D346" t="s">
        <v>25</v>
      </c>
      <c r="E346">
        <v>100</v>
      </c>
      <c r="F346">
        <v>0</v>
      </c>
      <c r="G346" t="s">
        <v>9</v>
      </c>
      <c r="H346" t="s">
        <v>9</v>
      </c>
      <c r="I346" t="s">
        <v>9</v>
      </c>
      <c r="J346">
        <v>0</v>
      </c>
      <c r="K346" t="s">
        <v>0</v>
      </c>
    </row>
    <row r="347" spans="1:11">
      <c r="A347" t="s">
        <v>51</v>
      </c>
      <c r="B347">
        <v>1601</v>
      </c>
      <c r="C347">
        <v>4</v>
      </c>
      <c r="D347" t="s">
        <v>26</v>
      </c>
      <c r="E347">
        <v>100</v>
      </c>
      <c r="F347">
        <v>0</v>
      </c>
      <c r="G347" t="s">
        <v>9</v>
      </c>
      <c r="H347" t="s">
        <v>9</v>
      </c>
      <c r="I347" t="s">
        <v>9</v>
      </c>
      <c r="J347">
        <v>0</v>
      </c>
      <c r="K347" t="s">
        <v>0</v>
      </c>
    </row>
    <row r="348" spans="1:11">
      <c r="A348" t="s">
        <v>51</v>
      </c>
      <c r="B348">
        <v>1601</v>
      </c>
      <c r="C348">
        <v>4</v>
      </c>
      <c r="D348" t="s">
        <v>50</v>
      </c>
      <c r="E348">
        <v>100</v>
      </c>
      <c r="F348">
        <v>0</v>
      </c>
      <c r="G348" t="s">
        <v>9</v>
      </c>
      <c r="H348" t="s">
        <v>9</v>
      </c>
      <c r="I348" t="s">
        <v>9</v>
      </c>
      <c r="J348">
        <v>1</v>
      </c>
      <c r="K348" t="s">
        <v>0</v>
      </c>
    </row>
    <row r="349" spans="1:11">
      <c r="A349" t="s">
        <v>51</v>
      </c>
      <c r="B349">
        <v>1601</v>
      </c>
      <c r="C349">
        <v>5</v>
      </c>
      <c r="D349" t="s">
        <v>26</v>
      </c>
      <c r="E349">
        <v>100</v>
      </c>
      <c r="F349">
        <v>0</v>
      </c>
      <c r="G349" t="s">
        <v>9</v>
      </c>
      <c r="H349" t="s">
        <v>9</v>
      </c>
      <c r="I349" t="s">
        <v>9</v>
      </c>
      <c r="J349">
        <v>0</v>
      </c>
      <c r="K349" t="s">
        <v>0</v>
      </c>
    </row>
    <row r="350" spans="1:11">
      <c r="A350" t="s">
        <v>51</v>
      </c>
      <c r="B350">
        <v>1601</v>
      </c>
      <c r="C350">
        <v>6</v>
      </c>
      <c r="D350" t="s">
        <v>26</v>
      </c>
      <c r="E350">
        <v>100</v>
      </c>
      <c r="F350">
        <v>0</v>
      </c>
      <c r="G350" t="s">
        <v>9</v>
      </c>
      <c r="H350" t="s">
        <v>9</v>
      </c>
      <c r="I350" t="s">
        <v>9</v>
      </c>
      <c r="J350">
        <v>0</v>
      </c>
      <c r="K350" t="s">
        <v>0</v>
      </c>
    </row>
    <row r="351" spans="1:11">
      <c r="A351" t="s">
        <v>51</v>
      </c>
      <c r="B351">
        <v>1601</v>
      </c>
      <c r="C351">
        <v>6</v>
      </c>
      <c r="D351" t="s">
        <v>26</v>
      </c>
      <c r="E351">
        <v>100</v>
      </c>
      <c r="F351">
        <v>0</v>
      </c>
      <c r="G351" t="s">
        <v>9</v>
      </c>
      <c r="H351" t="s">
        <v>9</v>
      </c>
      <c r="I351" t="s">
        <v>9</v>
      </c>
      <c r="J351">
        <v>0</v>
      </c>
      <c r="K351" t="s">
        <v>0</v>
      </c>
    </row>
    <row r="352" spans="1:11">
      <c r="A352" t="s">
        <v>51</v>
      </c>
      <c r="B352">
        <v>1601</v>
      </c>
      <c r="C352">
        <v>7</v>
      </c>
      <c r="D352" t="s">
        <v>26</v>
      </c>
      <c r="E352">
        <v>100</v>
      </c>
      <c r="F352">
        <v>0</v>
      </c>
      <c r="G352" t="s">
        <v>9</v>
      </c>
      <c r="H352" t="s">
        <v>9</v>
      </c>
      <c r="I352" t="s">
        <v>9</v>
      </c>
      <c r="J352">
        <v>0</v>
      </c>
      <c r="K352" t="s">
        <v>0</v>
      </c>
    </row>
    <row r="353" spans="1:11">
      <c r="A353" t="s">
        <v>51</v>
      </c>
      <c r="B353">
        <v>1601</v>
      </c>
      <c r="C353">
        <v>8</v>
      </c>
      <c r="D353" t="s">
        <v>50</v>
      </c>
      <c r="E353">
        <v>100</v>
      </c>
      <c r="F353">
        <v>0</v>
      </c>
      <c r="G353" t="s">
        <v>9</v>
      </c>
      <c r="H353" t="s">
        <v>9</v>
      </c>
      <c r="I353" t="s">
        <v>9</v>
      </c>
      <c r="J353">
        <v>0</v>
      </c>
      <c r="K353" t="s">
        <v>0</v>
      </c>
    </row>
    <row r="354" spans="1:11">
      <c r="A354" t="s">
        <v>51</v>
      </c>
      <c r="B354">
        <v>1601</v>
      </c>
      <c r="C354">
        <v>9</v>
      </c>
      <c r="D354" t="s">
        <v>9</v>
      </c>
      <c r="E354" t="s">
        <v>9</v>
      </c>
      <c r="F354" t="s">
        <v>9</v>
      </c>
      <c r="G354" t="s">
        <v>9</v>
      </c>
      <c r="H354" t="s">
        <v>9</v>
      </c>
      <c r="I354" t="s">
        <v>9</v>
      </c>
      <c r="J354" t="s">
        <v>9</v>
      </c>
      <c r="K354" t="s">
        <v>0</v>
      </c>
    </row>
    <row r="355" spans="1:11" s="5" customFormat="1">
      <c r="A355" s="5" t="s">
        <v>51</v>
      </c>
      <c r="B355" s="5">
        <v>1601</v>
      </c>
      <c r="C355" s="5">
        <v>10</v>
      </c>
      <c r="D355" s="5" t="s">
        <v>50</v>
      </c>
      <c r="E355" s="5">
        <v>100</v>
      </c>
      <c r="F355" s="5">
        <v>0</v>
      </c>
      <c r="G355" s="5" t="s">
        <v>9</v>
      </c>
      <c r="H355" s="5" t="s">
        <v>9</v>
      </c>
      <c r="I355" s="5" t="s">
        <v>9</v>
      </c>
      <c r="J355" s="5">
        <v>0</v>
      </c>
      <c r="K355" s="5" t="s">
        <v>0</v>
      </c>
    </row>
    <row r="356" spans="1:11">
      <c r="A356" t="s">
        <v>51</v>
      </c>
      <c r="B356">
        <v>1819</v>
      </c>
      <c r="C356">
        <v>1</v>
      </c>
      <c r="D356" t="s">
        <v>48</v>
      </c>
      <c r="E356">
        <v>100</v>
      </c>
      <c r="F356">
        <v>0</v>
      </c>
      <c r="G356" t="s">
        <v>9</v>
      </c>
      <c r="H356" t="s">
        <v>9</v>
      </c>
      <c r="I356" t="s">
        <v>9</v>
      </c>
      <c r="J356">
        <v>0</v>
      </c>
      <c r="K356" t="s">
        <v>0</v>
      </c>
    </row>
    <row r="357" spans="1:11">
      <c r="A357" t="s">
        <v>51</v>
      </c>
      <c r="B357">
        <v>1819</v>
      </c>
      <c r="C357">
        <v>2</v>
      </c>
      <c r="D357" t="s">
        <v>52</v>
      </c>
      <c r="E357" t="s">
        <v>9</v>
      </c>
      <c r="F357" t="s">
        <v>9</v>
      </c>
      <c r="G357" t="s">
        <v>9</v>
      </c>
      <c r="H357" t="s">
        <v>9</v>
      </c>
      <c r="I357" t="s">
        <v>9</v>
      </c>
      <c r="J357" t="s">
        <v>9</v>
      </c>
      <c r="K357" t="s">
        <v>0</v>
      </c>
    </row>
    <row r="358" spans="1:11">
      <c r="A358" t="s">
        <v>51</v>
      </c>
      <c r="B358">
        <v>1819</v>
      </c>
      <c r="C358">
        <v>3</v>
      </c>
      <c r="D358" t="s">
        <v>52</v>
      </c>
      <c r="E358" t="s">
        <v>9</v>
      </c>
      <c r="F358" t="s">
        <v>9</v>
      </c>
      <c r="G358" t="s">
        <v>9</v>
      </c>
      <c r="H358" t="s">
        <v>9</v>
      </c>
      <c r="I358" t="s">
        <v>9</v>
      </c>
      <c r="J358" t="s">
        <v>9</v>
      </c>
      <c r="K358" t="s">
        <v>0</v>
      </c>
    </row>
    <row r="359" spans="1:11">
      <c r="A359" t="s">
        <v>51</v>
      </c>
      <c r="B359">
        <v>1819</v>
      </c>
      <c r="C359">
        <v>4</v>
      </c>
      <c r="D359" t="s">
        <v>52</v>
      </c>
      <c r="E359" t="s">
        <v>9</v>
      </c>
      <c r="F359" t="s">
        <v>9</v>
      </c>
      <c r="G359" t="s">
        <v>9</v>
      </c>
      <c r="H359" t="s">
        <v>9</v>
      </c>
      <c r="I359" t="s">
        <v>9</v>
      </c>
      <c r="J359" t="s">
        <v>9</v>
      </c>
      <c r="K359" t="s">
        <v>0</v>
      </c>
    </row>
    <row r="360" spans="1:11">
      <c r="A360" t="s">
        <v>51</v>
      </c>
      <c r="B360">
        <v>1819</v>
      </c>
      <c r="C360">
        <v>5</v>
      </c>
      <c r="D360" t="s">
        <v>52</v>
      </c>
      <c r="E360" t="s">
        <v>9</v>
      </c>
      <c r="F360" t="s">
        <v>9</v>
      </c>
      <c r="G360" t="s">
        <v>9</v>
      </c>
      <c r="H360" t="s">
        <v>9</v>
      </c>
      <c r="I360" t="s">
        <v>9</v>
      </c>
      <c r="J360" t="s">
        <v>9</v>
      </c>
      <c r="K360" t="s">
        <v>0</v>
      </c>
    </row>
    <row r="361" spans="1:11">
      <c r="A361" t="s">
        <v>51</v>
      </c>
      <c r="B361">
        <v>1819</v>
      </c>
      <c r="C361">
        <v>6</v>
      </c>
      <c r="D361" t="s">
        <v>52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  <c r="J361" t="s">
        <v>9</v>
      </c>
      <c r="K361" t="s">
        <v>0</v>
      </c>
    </row>
    <row r="362" spans="1:11">
      <c r="A362" t="s">
        <v>51</v>
      </c>
      <c r="B362">
        <v>1819</v>
      </c>
      <c r="C362">
        <v>7</v>
      </c>
      <c r="D362" t="s">
        <v>52</v>
      </c>
      <c r="E362" t="s">
        <v>9</v>
      </c>
      <c r="F362" t="s">
        <v>9</v>
      </c>
      <c r="G362" t="s">
        <v>9</v>
      </c>
      <c r="H362" t="s">
        <v>9</v>
      </c>
      <c r="I362" t="s">
        <v>9</v>
      </c>
      <c r="J362" t="s">
        <v>9</v>
      </c>
      <c r="K362" t="s">
        <v>0</v>
      </c>
    </row>
    <row r="363" spans="1:11">
      <c r="A363" t="s">
        <v>51</v>
      </c>
      <c r="B363">
        <v>1819</v>
      </c>
      <c r="C363">
        <v>8</v>
      </c>
      <c r="D363" t="s">
        <v>52</v>
      </c>
      <c r="E363" t="s">
        <v>9</v>
      </c>
      <c r="F363" t="s">
        <v>9</v>
      </c>
      <c r="G363" t="s">
        <v>9</v>
      </c>
      <c r="H363" t="s">
        <v>9</v>
      </c>
      <c r="I363" t="s">
        <v>9</v>
      </c>
      <c r="J363" t="s">
        <v>9</v>
      </c>
      <c r="K363" t="s">
        <v>0</v>
      </c>
    </row>
    <row r="364" spans="1:11">
      <c r="A364" t="s">
        <v>51</v>
      </c>
      <c r="B364">
        <v>1819</v>
      </c>
      <c r="C364">
        <v>9</v>
      </c>
      <c r="D364" t="s">
        <v>52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  <c r="J364" t="s">
        <v>9</v>
      </c>
      <c r="K364" t="s">
        <v>0</v>
      </c>
    </row>
    <row r="365" spans="1:11" s="5" customFormat="1">
      <c r="A365" s="5" t="s">
        <v>51</v>
      </c>
      <c r="B365" s="5">
        <v>1819</v>
      </c>
      <c r="C365" s="5">
        <v>10</v>
      </c>
      <c r="D365" s="5" t="s">
        <v>52</v>
      </c>
      <c r="E365" s="5" t="s">
        <v>9</v>
      </c>
      <c r="F365" s="5" t="s">
        <v>9</v>
      </c>
      <c r="G365" s="5" t="s">
        <v>9</v>
      </c>
      <c r="H365" s="5" t="s">
        <v>9</v>
      </c>
      <c r="I365" s="5" t="s">
        <v>9</v>
      </c>
      <c r="J365" s="5" t="s">
        <v>9</v>
      </c>
      <c r="K365" s="5" t="s">
        <v>0</v>
      </c>
    </row>
    <row r="366" spans="1:11">
      <c r="A366" t="s">
        <v>55</v>
      </c>
      <c r="B366">
        <v>1864</v>
      </c>
      <c r="C366">
        <v>1</v>
      </c>
      <c r="D366" t="s">
        <v>9</v>
      </c>
      <c r="E366" t="s">
        <v>9</v>
      </c>
      <c r="F366" t="s">
        <v>9</v>
      </c>
      <c r="G366" t="s">
        <v>9</v>
      </c>
      <c r="H366" t="s">
        <v>9</v>
      </c>
      <c r="I366" t="s">
        <v>9</v>
      </c>
      <c r="J366" t="s">
        <v>9</v>
      </c>
      <c r="K366" t="s">
        <v>0</v>
      </c>
    </row>
    <row r="367" spans="1:11">
      <c r="A367" t="s">
        <v>55</v>
      </c>
      <c r="B367">
        <v>1864</v>
      </c>
      <c r="C367">
        <v>2</v>
      </c>
      <c r="D367" t="s">
        <v>26</v>
      </c>
      <c r="E367">
        <v>100</v>
      </c>
      <c r="F367">
        <v>0</v>
      </c>
      <c r="G367" t="s">
        <v>9</v>
      </c>
      <c r="H367" t="s">
        <v>9</v>
      </c>
      <c r="I367" t="s">
        <v>9</v>
      </c>
      <c r="J367">
        <v>1</v>
      </c>
      <c r="K367" t="s">
        <v>0</v>
      </c>
    </row>
    <row r="368" spans="1:11">
      <c r="A368" t="s">
        <v>55</v>
      </c>
      <c r="B368">
        <v>1864</v>
      </c>
      <c r="C368">
        <v>2</v>
      </c>
      <c r="D368" t="s">
        <v>38</v>
      </c>
      <c r="E368">
        <v>100</v>
      </c>
      <c r="F368">
        <v>20</v>
      </c>
      <c r="G368" t="s">
        <v>9</v>
      </c>
      <c r="H368" t="s">
        <v>9</v>
      </c>
      <c r="I368" t="s">
        <v>9</v>
      </c>
      <c r="J368">
        <v>0</v>
      </c>
      <c r="K368" t="s">
        <v>0</v>
      </c>
    </row>
    <row r="369" spans="1:11">
      <c r="A369" t="s">
        <v>55</v>
      </c>
      <c r="B369">
        <v>1864</v>
      </c>
      <c r="C369">
        <v>3</v>
      </c>
      <c r="D369" t="s">
        <v>9</v>
      </c>
      <c r="E369" t="s">
        <v>9</v>
      </c>
      <c r="F369" t="s">
        <v>9</v>
      </c>
      <c r="G369" t="s">
        <v>9</v>
      </c>
      <c r="H369" t="s">
        <v>9</v>
      </c>
      <c r="I369" t="s">
        <v>9</v>
      </c>
      <c r="J369" t="s">
        <v>9</v>
      </c>
      <c r="K369" t="s">
        <v>0</v>
      </c>
    </row>
    <row r="370" spans="1:11">
      <c r="A370" t="s">
        <v>55</v>
      </c>
      <c r="B370">
        <v>1864</v>
      </c>
      <c r="C370">
        <v>4</v>
      </c>
      <c r="D370" t="s">
        <v>9</v>
      </c>
      <c r="E370" t="s">
        <v>9</v>
      </c>
      <c r="F370" t="s">
        <v>9</v>
      </c>
      <c r="G370" t="s">
        <v>9</v>
      </c>
      <c r="H370" t="s">
        <v>9</v>
      </c>
      <c r="I370" t="s">
        <v>9</v>
      </c>
      <c r="J370" t="s">
        <v>9</v>
      </c>
      <c r="K370" t="s">
        <v>0</v>
      </c>
    </row>
    <row r="371" spans="1:11">
      <c r="A371" t="s">
        <v>55</v>
      </c>
      <c r="B371">
        <v>1864</v>
      </c>
      <c r="C371">
        <v>5</v>
      </c>
      <c r="D371" t="s">
        <v>9</v>
      </c>
      <c r="E371" t="s">
        <v>9</v>
      </c>
      <c r="F371" t="s">
        <v>9</v>
      </c>
      <c r="G371" t="s">
        <v>9</v>
      </c>
      <c r="H371" t="s">
        <v>9</v>
      </c>
      <c r="I371" t="s">
        <v>9</v>
      </c>
      <c r="J371" t="s">
        <v>9</v>
      </c>
      <c r="K371" t="s">
        <v>0</v>
      </c>
    </row>
    <row r="372" spans="1:11">
      <c r="A372" t="s">
        <v>55</v>
      </c>
      <c r="B372">
        <v>1864</v>
      </c>
      <c r="C372">
        <v>6</v>
      </c>
      <c r="D372" t="s">
        <v>26</v>
      </c>
      <c r="E372">
        <v>100</v>
      </c>
      <c r="F372">
        <v>0</v>
      </c>
      <c r="G372" t="s">
        <v>9</v>
      </c>
      <c r="H372" t="s">
        <v>9</v>
      </c>
      <c r="I372" t="s">
        <v>9</v>
      </c>
      <c r="J372">
        <v>0</v>
      </c>
      <c r="K372" t="s">
        <v>0</v>
      </c>
    </row>
    <row r="373" spans="1:11">
      <c r="A373" t="s">
        <v>55</v>
      </c>
      <c r="B373">
        <v>1864</v>
      </c>
      <c r="C373">
        <v>7</v>
      </c>
      <c r="D373" t="s">
        <v>9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  <c r="J373" t="s">
        <v>9</v>
      </c>
      <c r="K373" t="s">
        <v>0</v>
      </c>
    </row>
    <row r="374" spans="1:11">
      <c r="A374" t="s">
        <v>55</v>
      </c>
      <c r="B374">
        <v>1864</v>
      </c>
      <c r="C374">
        <v>8</v>
      </c>
      <c r="D374" t="s">
        <v>9</v>
      </c>
      <c r="E374" t="s">
        <v>9</v>
      </c>
      <c r="F374" t="s">
        <v>9</v>
      </c>
      <c r="G374" t="s">
        <v>9</v>
      </c>
      <c r="H374" t="s">
        <v>9</v>
      </c>
      <c r="I374" t="s">
        <v>9</v>
      </c>
      <c r="J374" t="s">
        <v>9</v>
      </c>
      <c r="K374" t="s">
        <v>0</v>
      </c>
    </row>
    <row r="375" spans="1:11">
      <c r="A375" t="s">
        <v>55</v>
      </c>
      <c r="B375">
        <v>1864</v>
      </c>
      <c r="C375">
        <v>9</v>
      </c>
      <c r="D375" t="s">
        <v>9</v>
      </c>
      <c r="E375" t="s">
        <v>9</v>
      </c>
      <c r="F375" t="s">
        <v>9</v>
      </c>
      <c r="G375" t="s">
        <v>9</v>
      </c>
      <c r="H375" t="s">
        <v>9</v>
      </c>
      <c r="I375" t="s">
        <v>9</v>
      </c>
      <c r="J375" t="s">
        <v>9</v>
      </c>
      <c r="K375" t="s">
        <v>0</v>
      </c>
    </row>
    <row r="376" spans="1:11" s="5" customFormat="1">
      <c r="A376" s="5" t="s">
        <v>55</v>
      </c>
      <c r="B376" s="5">
        <v>1864</v>
      </c>
      <c r="C376" s="5">
        <v>10</v>
      </c>
      <c r="D376" s="5" t="s">
        <v>24</v>
      </c>
      <c r="E376" s="5">
        <v>100</v>
      </c>
      <c r="F376" s="5">
        <v>0</v>
      </c>
      <c r="G376" s="5" t="s">
        <v>9</v>
      </c>
      <c r="H376" s="5" t="s">
        <v>9</v>
      </c>
      <c r="I376" s="5" t="s">
        <v>9</v>
      </c>
      <c r="J376" s="5">
        <v>0</v>
      </c>
      <c r="K376" s="5" t="s">
        <v>0</v>
      </c>
    </row>
    <row r="377" spans="1:11">
      <c r="A377" t="s">
        <v>55</v>
      </c>
      <c r="B377">
        <v>1805</v>
      </c>
      <c r="C377">
        <v>1</v>
      </c>
      <c r="D377" t="s">
        <v>9</v>
      </c>
      <c r="E377" t="s">
        <v>9</v>
      </c>
      <c r="F377" t="s">
        <v>9</v>
      </c>
      <c r="G377" t="s">
        <v>9</v>
      </c>
      <c r="H377" t="s">
        <v>9</v>
      </c>
      <c r="I377" t="s">
        <v>9</v>
      </c>
      <c r="J377" t="s">
        <v>9</v>
      </c>
      <c r="K377" t="s">
        <v>0</v>
      </c>
    </row>
    <row r="378" spans="1:11">
      <c r="A378" t="s">
        <v>55</v>
      </c>
      <c r="B378">
        <v>1805</v>
      </c>
      <c r="C378">
        <v>2</v>
      </c>
      <c r="D378" t="s">
        <v>9</v>
      </c>
      <c r="E378" t="s">
        <v>9</v>
      </c>
      <c r="F378" t="s">
        <v>9</v>
      </c>
      <c r="G378" t="s">
        <v>9</v>
      </c>
      <c r="H378" t="s">
        <v>9</v>
      </c>
      <c r="I378" t="s">
        <v>9</v>
      </c>
      <c r="J378" t="s">
        <v>9</v>
      </c>
      <c r="K378" t="s">
        <v>0</v>
      </c>
    </row>
    <row r="379" spans="1:11">
      <c r="A379" t="s">
        <v>55</v>
      </c>
      <c r="B379">
        <v>1805</v>
      </c>
      <c r="C379">
        <v>3</v>
      </c>
      <c r="D379" t="s">
        <v>9</v>
      </c>
      <c r="E379" t="s">
        <v>9</v>
      </c>
      <c r="F379" t="s">
        <v>9</v>
      </c>
      <c r="G379" t="s">
        <v>9</v>
      </c>
      <c r="H379" t="s">
        <v>9</v>
      </c>
      <c r="I379" t="s">
        <v>9</v>
      </c>
      <c r="J379" t="s">
        <v>9</v>
      </c>
      <c r="K379" t="s">
        <v>0</v>
      </c>
    </row>
    <row r="380" spans="1:11">
      <c r="A380" t="s">
        <v>55</v>
      </c>
      <c r="B380">
        <v>1805</v>
      </c>
      <c r="C380">
        <v>4</v>
      </c>
      <c r="D380" t="s">
        <v>39</v>
      </c>
      <c r="E380">
        <v>100</v>
      </c>
      <c r="F380">
        <v>10</v>
      </c>
      <c r="G380" t="s">
        <v>9</v>
      </c>
      <c r="H380" t="s">
        <v>9</v>
      </c>
      <c r="I380" t="s">
        <v>9</v>
      </c>
      <c r="J380">
        <v>0</v>
      </c>
      <c r="K380" t="s">
        <v>0</v>
      </c>
    </row>
    <row r="381" spans="1:11">
      <c r="A381" t="s">
        <v>55</v>
      </c>
      <c r="B381">
        <v>1805</v>
      </c>
      <c r="D381" t="s">
        <v>26</v>
      </c>
      <c r="E381">
        <v>100</v>
      </c>
      <c r="F381">
        <v>5</v>
      </c>
      <c r="G381" t="s">
        <v>9</v>
      </c>
      <c r="H381" t="s">
        <v>9</v>
      </c>
      <c r="I381" t="s">
        <v>9</v>
      </c>
      <c r="J381">
        <v>0</v>
      </c>
      <c r="K381" t="s">
        <v>0</v>
      </c>
    </row>
    <row r="382" spans="1:11">
      <c r="A382" t="s">
        <v>55</v>
      </c>
      <c r="B382">
        <v>1805</v>
      </c>
      <c r="C382">
        <v>5</v>
      </c>
      <c r="D382" t="s">
        <v>9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  <c r="J382" t="s">
        <v>9</v>
      </c>
      <c r="K382" t="s">
        <v>0</v>
      </c>
    </row>
    <row r="383" spans="1:11">
      <c r="A383" t="s">
        <v>55</v>
      </c>
      <c r="B383">
        <v>1805</v>
      </c>
      <c r="C383">
        <v>6</v>
      </c>
      <c r="D383" t="s">
        <v>56</v>
      </c>
      <c r="E383">
        <v>100</v>
      </c>
      <c r="F383">
        <v>3</v>
      </c>
      <c r="G383" t="s">
        <v>9</v>
      </c>
      <c r="H383" t="s">
        <v>9</v>
      </c>
      <c r="I383" t="s">
        <v>9</v>
      </c>
      <c r="J383">
        <v>0</v>
      </c>
      <c r="K383" t="s">
        <v>0</v>
      </c>
    </row>
    <row r="384" spans="1:11">
      <c r="A384" t="s">
        <v>55</v>
      </c>
      <c r="B384">
        <v>1805</v>
      </c>
      <c r="D384" t="s">
        <v>32</v>
      </c>
      <c r="E384">
        <v>100</v>
      </c>
      <c r="F384">
        <v>10</v>
      </c>
      <c r="G384" t="s">
        <v>9</v>
      </c>
      <c r="H384" t="s">
        <v>9</v>
      </c>
      <c r="I384" t="s">
        <v>9</v>
      </c>
      <c r="J384">
        <v>0</v>
      </c>
      <c r="K384" t="s">
        <v>0</v>
      </c>
    </row>
    <row r="385" spans="1:11">
      <c r="A385" t="s">
        <v>55</v>
      </c>
      <c r="B385">
        <v>1805</v>
      </c>
      <c r="C385">
        <v>7</v>
      </c>
      <c r="D385" t="s">
        <v>43</v>
      </c>
      <c r="E385">
        <v>100</v>
      </c>
      <c r="F385">
        <v>0</v>
      </c>
      <c r="G385" t="s">
        <v>9</v>
      </c>
      <c r="H385" t="s">
        <v>9</v>
      </c>
      <c r="I385" t="s">
        <v>9</v>
      </c>
      <c r="J385">
        <v>0</v>
      </c>
      <c r="K385" t="s">
        <v>0</v>
      </c>
    </row>
    <row r="386" spans="1:11">
      <c r="A386" t="s">
        <v>55</v>
      </c>
      <c r="B386">
        <v>1805</v>
      </c>
      <c r="C386">
        <v>8</v>
      </c>
      <c r="D386" t="s">
        <v>9</v>
      </c>
      <c r="E386" t="s">
        <v>9</v>
      </c>
      <c r="F386" t="s">
        <v>9</v>
      </c>
      <c r="G386" t="s">
        <v>9</v>
      </c>
      <c r="H386" t="s">
        <v>9</v>
      </c>
      <c r="I386" t="s">
        <v>9</v>
      </c>
      <c r="J386" t="s">
        <v>9</v>
      </c>
      <c r="K386" t="s">
        <v>0</v>
      </c>
    </row>
    <row r="387" spans="1:11">
      <c r="A387" t="s">
        <v>55</v>
      </c>
      <c r="B387">
        <v>1805</v>
      </c>
      <c r="C387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0</v>
      </c>
    </row>
    <row r="388" spans="1:11" s="5" customFormat="1">
      <c r="A388" s="5" t="s">
        <v>55</v>
      </c>
      <c r="B388" s="5">
        <v>1805</v>
      </c>
      <c r="C388" s="5">
        <v>10</v>
      </c>
      <c r="D388" s="5" t="s">
        <v>9</v>
      </c>
      <c r="E388" s="5" t="s">
        <v>9</v>
      </c>
      <c r="F388" s="5" t="s">
        <v>9</v>
      </c>
      <c r="G388" s="5" t="s">
        <v>9</v>
      </c>
      <c r="H388" s="5" t="s">
        <v>9</v>
      </c>
      <c r="I388" s="5" t="s">
        <v>9</v>
      </c>
      <c r="J388" s="5" t="s">
        <v>9</v>
      </c>
      <c r="K388" s="5" t="s">
        <v>0</v>
      </c>
    </row>
    <row r="389" spans="1:11">
      <c r="A389" t="s">
        <v>55</v>
      </c>
      <c r="B389">
        <v>1306</v>
      </c>
      <c r="C389">
        <v>1</v>
      </c>
      <c r="D389" t="s">
        <v>9</v>
      </c>
      <c r="E389" t="s">
        <v>9</v>
      </c>
      <c r="F389" t="s">
        <v>9</v>
      </c>
      <c r="G389" t="s">
        <v>9</v>
      </c>
      <c r="H389" t="s">
        <v>9</v>
      </c>
      <c r="I389" t="s">
        <v>9</v>
      </c>
      <c r="J389" t="s">
        <v>9</v>
      </c>
      <c r="K389" t="s">
        <v>0</v>
      </c>
    </row>
    <row r="390" spans="1:11">
      <c r="A390" t="s">
        <v>55</v>
      </c>
      <c r="B390">
        <v>1306</v>
      </c>
      <c r="C390">
        <v>2</v>
      </c>
      <c r="D390" t="s">
        <v>26</v>
      </c>
      <c r="E390">
        <v>90</v>
      </c>
      <c r="F390">
        <v>10</v>
      </c>
      <c r="G390" t="s">
        <v>9</v>
      </c>
      <c r="H390" t="s">
        <v>9</v>
      </c>
      <c r="I390" t="s">
        <v>9</v>
      </c>
      <c r="J390">
        <v>0</v>
      </c>
      <c r="K390" t="s">
        <v>0</v>
      </c>
    </row>
    <row r="391" spans="1:11">
      <c r="A391" t="s">
        <v>55</v>
      </c>
      <c r="B391">
        <v>1306</v>
      </c>
      <c r="D391" t="s">
        <v>26</v>
      </c>
      <c r="E391">
        <v>100</v>
      </c>
      <c r="F391">
        <v>100</v>
      </c>
      <c r="G391" t="s">
        <v>9</v>
      </c>
      <c r="H391" t="s">
        <v>9</v>
      </c>
      <c r="I391" t="s">
        <v>9</v>
      </c>
      <c r="J391">
        <v>0</v>
      </c>
      <c r="K391" t="s">
        <v>0</v>
      </c>
    </row>
    <row r="392" spans="1:11">
      <c r="A392" t="s">
        <v>55</v>
      </c>
      <c r="B392">
        <v>1306</v>
      </c>
      <c r="C392">
        <v>3</v>
      </c>
      <c r="D392" t="s">
        <v>38</v>
      </c>
      <c r="E392">
        <v>100</v>
      </c>
      <c r="F392">
        <v>0</v>
      </c>
      <c r="G392" t="s">
        <v>9</v>
      </c>
      <c r="H392" t="s">
        <v>9</v>
      </c>
      <c r="I392" t="s">
        <v>9</v>
      </c>
      <c r="J392">
        <v>0</v>
      </c>
      <c r="K392" t="s">
        <v>0</v>
      </c>
    </row>
    <row r="393" spans="1:11">
      <c r="A393" t="s">
        <v>55</v>
      </c>
      <c r="B393">
        <v>1306</v>
      </c>
      <c r="C393">
        <v>4</v>
      </c>
      <c r="D393" t="s">
        <v>9</v>
      </c>
      <c r="E393" t="s">
        <v>9</v>
      </c>
      <c r="F393" t="s">
        <v>9</v>
      </c>
      <c r="G393" t="s">
        <v>9</v>
      </c>
      <c r="H393" t="s">
        <v>9</v>
      </c>
      <c r="I393" t="s">
        <v>9</v>
      </c>
      <c r="J393" t="s">
        <v>9</v>
      </c>
      <c r="K393" t="s">
        <v>0</v>
      </c>
    </row>
    <row r="394" spans="1:11">
      <c r="A394" t="s">
        <v>55</v>
      </c>
      <c r="B394">
        <v>1306</v>
      </c>
      <c r="C394">
        <v>5</v>
      </c>
      <c r="D394" t="s">
        <v>9</v>
      </c>
      <c r="E394" t="s">
        <v>9</v>
      </c>
      <c r="F394" t="s">
        <v>9</v>
      </c>
      <c r="G394" t="s">
        <v>9</v>
      </c>
      <c r="H394" t="s">
        <v>9</v>
      </c>
      <c r="I394" t="s">
        <v>9</v>
      </c>
      <c r="J394" t="s">
        <v>9</v>
      </c>
      <c r="K394" t="s">
        <v>0</v>
      </c>
    </row>
    <row r="395" spans="1:11">
      <c r="A395" t="s">
        <v>55</v>
      </c>
      <c r="B395">
        <v>1306</v>
      </c>
      <c r="C395">
        <v>6</v>
      </c>
      <c r="D395" t="s">
        <v>9</v>
      </c>
      <c r="E395" t="s">
        <v>9</v>
      </c>
      <c r="F395" t="s">
        <v>9</v>
      </c>
      <c r="G395" t="s">
        <v>9</v>
      </c>
      <c r="H395" t="s">
        <v>9</v>
      </c>
      <c r="I395" t="s">
        <v>9</v>
      </c>
      <c r="J395" t="s">
        <v>9</v>
      </c>
      <c r="K395" t="s">
        <v>0</v>
      </c>
    </row>
    <row r="396" spans="1:11">
      <c r="A396" t="s">
        <v>55</v>
      </c>
      <c r="B396">
        <v>1306</v>
      </c>
      <c r="C396">
        <v>7</v>
      </c>
      <c r="D396" t="s">
        <v>26</v>
      </c>
      <c r="E396">
        <v>40</v>
      </c>
      <c r="F396">
        <v>0</v>
      </c>
      <c r="G396" t="s">
        <v>57</v>
      </c>
      <c r="H396">
        <v>5</v>
      </c>
      <c r="I396" t="s">
        <v>9</v>
      </c>
      <c r="J396">
        <v>0</v>
      </c>
      <c r="K396" t="s">
        <v>0</v>
      </c>
    </row>
    <row r="397" spans="1:11">
      <c r="A397" t="s">
        <v>55</v>
      </c>
      <c r="B397">
        <v>1306</v>
      </c>
      <c r="C397">
        <v>8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  <c r="K397" t="s">
        <v>0</v>
      </c>
    </row>
    <row r="398" spans="1:11">
      <c r="A398" t="s">
        <v>55</v>
      </c>
      <c r="B398">
        <v>1306</v>
      </c>
      <c r="C398">
        <v>9</v>
      </c>
      <c r="D398" t="s">
        <v>9</v>
      </c>
      <c r="E398" t="s">
        <v>9</v>
      </c>
      <c r="F398" t="s">
        <v>9</v>
      </c>
      <c r="G398" t="s">
        <v>9</v>
      </c>
      <c r="H398" t="s">
        <v>9</v>
      </c>
      <c r="I398" t="s">
        <v>9</v>
      </c>
      <c r="J398" t="s">
        <v>9</v>
      </c>
      <c r="K398" t="s">
        <v>0</v>
      </c>
    </row>
    <row r="399" spans="1:11" s="5" customFormat="1">
      <c r="A399" s="5" t="s">
        <v>55</v>
      </c>
      <c r="B399" s="5">
        <v>1306</v>
      </c>
      <c r="C399" s="5">
        <v>10</v>
      </c>
      <c r="D399" s="5" t="s">
        <v>9</v>
      </c>
      <c r="E399" s="5" t="s">
        <v>9</v>
      </c>
      <c r="F399" s="5" t="s">
        <v>9</v>
      </c>
      <c r="G399" s="5" t="s">
        <v>9</v>
      </c>
      <c r="H399" s="5" t="s">
        <v>9</v>
      </c>
      <c r="I399" s="5" t="s">
        <v>9</v>
      </c>
      <c r="J399" s="5" t="s">
        <v>9</v>
      </c>
      <c r="K399" s="5" t="s">
        <v>0</v>
      </c>
    </row>
    <row r="400" spans="1:11">
      <c r="A400" t="s">
        <v>55</v>
      </c>
      <c r="B400">
        <v>1097</v>
      </c>
      <c r="C400">
        <v>1</v>
      </c>
      <c r="D400" t="s">
        <v>24</v>
      </c>
      <c r="E400">
        <v>100</v>
      </c>
      <c r="F400">
        <v>0</v>
      </c>
      <c r="G400" t="s">
        <v>9</v>
      </c>
      <c r="H400" t="s">
        <v>9</v>
      </c>
      <c r="I400" t="s">
        <v>9</v>
      </c>
      <c r="J400">
        <v>0</v>
      </c>
      <c r="K400" t="s">
        <v>0</v>
      </c>
    </row>
    <row r="401" spans="1:11">
      <c r="A401" t="s">
        <v>55</v>
      </c>
      <c r="B401">
        <v>1097</v>
      </c>
      <c r="C401">
        <v>2</v>
      </c>
      <c r="D401" t="s">
        <v>50</v>
      </c>
      <c r="E401">
        <v>100</v>
      </c>
      <c r="F401">
        <v>0</v>
      </c>
      <c r="G401" t="s">
        <v>9</v>
      </c>
      <c r="H401" t="s">
        <v>9</v>
      </c>
      <c r="I401" t="s">
        <v>9</v>
      </c>
      <c r="J401">
        <v>0</v>
      </c>
      <c r="K401" t="s">
        <v>0</v>
      </c>
    </row>
    <row r="402" spans="1:11">
      <c r="A402" t="s">
        <v>55</v>
      </c>
      <c r="B402">
        <v>1097</v>
      </c>
      <c r="C402">
        <v>2</v>
      </c>
      <c r="D402" t="s">
        <v>38</v>
      </c>
      <c r="E402">
        <v>100</v>
      </c>
      <c r="F402">
        <v>0</v>
      </c>
      <c r="G402" t="s">
        <v>9</v>
      </c>
      <c r="H402" t="s">
        <v>9</v>
      </c>
      <c r="I402" t="s">
        <v>9</v>
      </c>
      <c r="J402">
        <v>0</v>
      </c>
      <c r="K402" t="s">
        <v>0</v>
      </c>
    </row>
    <row r="403" spans="1:11">
      <c r="A403" t="s">
        <v>55</v>
      </c>
      <c r="B403">
        <v>1097</v>
      </c>
      <c r="C403">
        <v>2</v>
      </c>
      <c r="D403" t="s">
        <v>39</v>
      </c>
      <c r="E403">
        <v>100</v>
      </c>
      <c r="F403">
        <v>0</v>
      </c>
      <c r="G403" t="s">
        <v>9</v>
      </c>
      <c r="H403" t="s">
        <v>9</v>
      </c>
      <c r="I403" t="s">
        <v>9</v>
      </c>
      <c r="J403">
        <v>0</v>
      </c>
      <c r="K403" t="s">
        <v>0</v>
      </c>
    </row>
    <row r="404" spans="1:11">
      <c r="A404" t="s">
        <v>55</v>
      </c>
      <c r="B404">
        <v>1097</v>
      </c>
      <c r="C404">
        <v>2</v>
      </c>
      <c r="D404" t="s">
        <v>39</v>
      </c>
      <c r="E404">
        <v>100</v>
      </c>
      <c r="F404">
        <v>0</v>
      </c>
      <c r="G404" t="s">
        <v>9</v>
      </c>
      <c r="H404" t="s">
        <v>9</v>
      </c>
      <c r="I404" t="s">
        <v>9</v>
      </c>
      <c r="J404">
        <v>0</v>
      </c>
      <c r="K404" t="s">
        <v>0</v>
      </c>
    </row>
    <row r="405" spans="1:11">
      <c r="A405" t="s">
        <v>55</v>
      </c>
      <c r="B405">
        <v>1097</v>
      </c>
      <c r="C405">
        <v>3</v>
      </c>
      <c r="D405" t="s">
        <v>26</v>
      </c>
      <c r="E405">
        <v>100</v>
      </c>
      <c r="F405">
        <v>0</v>
      </c>
      <c r="G405" t="s">
        <v>9</v>
      </c>
      <c r="H405" t="s">
        <v>9</v>
      </c>
      <c r="I405" t="s">
        <v>9</v>
      </c>
      <c r="J405">
        <v>0</v>
      </c>
      <c r="K405" t="s">
        <v>0</v>
      </c>
    </row>
    <row r="406" spans="1:11">
      <c r="A406" t="s">
        <v>55</v>
      </c>
      <c r="B406">
        <v>1097</v>
      </c>
      <c r="C406">
        <v>4</v>
      </c>
      <c r="D406" t="s">
        <v>50</v>
      </c>
      <c r="E406">
        <v>20</v>
      </c>
      <c r="F406">
        <v>0</v>
      </c>
      <c r="G406" t="s">
        <v>9</v>
      </c>
      <c r="H406" t="s">
        <v>9</v>
      </c>
      <c r="I406" t="s">
        <v>9</v>
      </c>
      <c r="J406">
        <v>0</v>
      </c>
      <c r="K406" t="s">
        <v>0</v>
      </c>
    </row>
    <row r="407" spans="1:11">
      <c r="A407" t="s">
        <v>55</v>
      </c>
      <c r="B407">
        <v>1097</v>
      </c>
      <c r="C407">
        <v>5</v>
      </c>
      <c r="D407" t="s">
        <v>9</v>
      </c>
      <c r="E407" t="s">
        <v>9</v>
      </c>
      <c r="F407" t="s">
        <v>9</v>
      </c>
      <c r="G407" t="s">
        <v>9</v>
      </c>
      <c r="H407" t="s">
        <v>9</v>
      </c>
      <c r="I407" t="s">
        <v>9</v>
      </c>
      <c r="J407" t="s">
        <v>9</v>
      </c>
      <c r="K407" t="s">
        <v>0</v>
      </c>
    </row>
    <row r="408" spans="1:11">
      <c r="A408" t="s">
        <v>55</v>
      </c>
      <c r="B408">
        <v>1097</v>
      </c>
      <c r="C408">
        <v>6</v>
      </c>
      <c r="D408" t="s">
        <v>24</v>
      </c>
      <c r="E408">
        <v>100</v>
      </c>
      <c r="F408">
        <v>0</v>
      </c>
      <c r="G408" t="s">
        <v>9</v>
      </c>
      <c r="H408" t="s">
        <v>9</v>
      </c>
      <c r="I408" t="s">
        <v>9</v>
      </c>
      <c r="J408">
        <v>0</v>
      </c>
      <c r="K408" t="s">
        <v>0</v>
      </c>
    </row>
    <row r="409" spans="1:11">
      <c r="A409" t="s">
        <v>55</v>
      </c>
      <c r="B409">
        <v>1097</v>
      </c>
      <c r="C409">
        <v>6</v>
      </c>
      <c r="D409" t="s">
        <v>24</v>
      </c>
      <c r="E409">
        <v>100</v>
      </c>
      <c r="F409">
        <v>0</v>
      </c>
      <c r="G409" t="s">
        <v>9</v>
      </c>
      <c r="H409" t="s">
        <v>9</v>
      </c>
      <c r="I409" t="s">
        <v>9</v>
      </c>
      <c r="J409">
        <v>0</v>
      </c>
      <c r="K409" t="s">
        <v>0</v>
      </c>
    </row>
    <row r="410" spans="1:11">
      <c r="A410" t="s">
        <v>55</v>
      </c>
      <c r="B410">
        <v>1097</v>
      </c>
      <c r="C410">
        <v>7</v>
      </c>
      <c r="D410" t="s">
        <v>9</v>
      </c>
      <c r="E410" t="s">
        <v>9</v>
      </c>
      <c r="F410" t="s">
        <v>9</v>
      </c>
      <c r="G410" t="s">
        <v>9</v>
      </c>
      <c r="H410" t="s">
        <v>9</v>
      </c>
      <c r="I410" t="s">
        <v>9</v>
      </c>
      <c r="J410" t="s">
        <v>9</v>
      </c>
      <c r="K410" t="s">
        <v>0</v>
      </c>
    </row>
    <row r="411" spans="1:11">
      <c r="A411" t="s">
        <v>55</v>
      </c>
      <c r="B411">
        <v>1097</v>
      </c>
      <c r="C411">
        <v>8</v>
      </c>
      <c r="D411" t="s">
        <v>24</v>
      </c>
      <c r="E411">
        <v>100</v>
      </c>
      <c r="F411">
        <v>0</v>
      </c>
      <c r="G411" t="s">
        <v>9</v>
      </c>
      <c r="H411" t="s">
        <v>9</v>
      </c>
      <c r="I411" t="s">
        <v>9</v>
      </c>
      <c r="J411">
        <v>0</v>
      </c>
      <c r="K411" t="s">
        <v>0</v>
      </c>
    </row>
    <row r="412" spans="1:11">
      <c r="A412" t="s">
        <v>55</v>
      </c>
      <c r="B412">
        <v>1097</v>
      </c>
      <c r="C412">
        <v>8</v>
      </c>
      <c r="D412" t="s">
        <v>32</v>
      </c>
      <c r="E412">
        <v>100</v>
      </c>
      <c r="F412">
        <v>0</v>
      </c>
      <c r="G412" t="s">
        <v>9</v>
      </c>
      <c r="H412" t="s">
        <v>9</v>
      </c>
      <c r="I412" t="s">
        <v>9</v>
      </c>
      <c r="J412">
        <v>0</v>
      </c>
      <c r="K412" t="s">
        <v>0</v>
      </c>
    </row>
    <row r="413" spans="1:11">
      <c r="A413" t="s">
        <v>55</v>
      </c>
      <c r="B413">
        <v>1097</v>
      </c>
      <c r="C413">
        <v>9</v>
      </c>
      <c r="D413" t="s">
        <v>26</v>
      </c>
      <c r="E413">
        <v>100</v>
      </c>
      <c r="F413">
        <v>0</v>
      </c>
      <c r="G413" t="s">
        <v>9</v>
      </c>
      <c r="H413" t="s">
        <v>9</v>
      </c>
      <c r="I413" t="s">
        <v>9</v>
      </c>
      <c r="J413">
        <v>0</v>
      </c>
      <c r="K413" t="s">
        <v>0</v>
      </c>
    </row>
    <row r="414" spans="1:11" s="5" customFormat="1">
      <c r="A414" s="5" t="s">
        <v>55</v>
      </c>
      <c r="B414" s="5">
        <v>1097</v>
      </c>
      <c r="C414" s="5">
        <v>10</v>
      </c>
      <c r="D414" s="5" t="s">
        <v>26</v>
      </c>
      <c r="E414" s="5">
        <v>100</v>
      </c>
      <c r="F414" s="5">
        <v>0</v>
      </c>
      <c r="G414" s="5" t="s">
        <v>57</v>
      </c>
      <c r="H414" s="5">
        <v>5</v>
      </c>
      <c r="I414" s="5" t="s">
        <v>9</v>
      </c>
      <c r="J414" s="5">
        <v>0</v>
      </c>
      <c r="K414" s="5" t="s">
        <v>0</v>
      </c>
    </row>
    <row r="415" spans="1:11">
      <c r="A415" t="s">
        <v>55</v>
      </c>
      <c r="B415">
        <v>1098</v>
      </c>
      <c r="C415">
        <v>1</v>
      </c>
      <c r="D415" t="s">
        <v>26</v>
      </c>
      <c r="E415">
        <v>100</v>
      </c>
      <c r="F415">
        <v>0</v>
      </c>
      <c r="G415" t="s">
        <v>9</v>
      </c>
      <c r="H415" t="s">
        <v>9</v>
      </c>
      <c r="I415" t="s">
        <v>9</v>
      </c>
      <c r="J415">
        <v>0</v>
      </c>
      <c r="K415" t="s">
        <v>0</v>
      </c>
    </row>
    <row r="416" spans="1:11">
      <c r="A416" t="s">
        <v>55</v>
      </c>
      <c r="B416">
        <v>1098</v>
      </c>
      <c r="C416">
        <v>1</v>
      </c>
      <c r="D416" t="s">
        <v>26</v>
      </c>
      <c r="E416">
        <v>100</v>
      </c>
      <c r="F416">
        <v>0</v>
      </c>
      <c r="G416" t="s">
        <v>9</v>
      </c>
      <c r="H416" t="s">
        <v>9</v>
      </c>
      <c r="I416" t="s">
        <v>9</v>
      </c>
      <c r="J416">
        <v>0</v>
      </c>
      <c r="K416" t="s">
        <v>0</v>
      </c>
    </row>
    <row r="417" spans="1:11">
      <c r="A417" t="s">
        <v>55</v>
      </c>
      <c r="B417">
        <v>1098</v>
      </c>
      <c r="C417">
        <v>1</v>
      </c>
      <c r="D417" t="s">
        <v>34</v>
      </c>
      <c r="E417">
        <v>100</v>
      </c>
      <c r="F417">
        <v>0</v>
      </c>
      <c r="G417" t="s">
        <v>9</v>
      </c>
      <c r="H417" t="s">
        <v>9</v>
      </c>
      <c r="I417" t="s">
        <v>9</v>
      </c>
      <c r="J417">
        <v>1</v>
      </c>
      <c r="K417" t="s">
        <v>0</v>
      </c>
    </row>
    <row r="418" spans="1:11">
      <c r="A418" t="s">
        <v>55</v>
      </c>
      <c r="B418">
        <v>1098</v>
      </c>
      <c r="C418">
        <v>1</v>
      </c>
      <c r="D418" t="s">
        <v>34</v>
      </c>
      <c r="E418">
        <v>100</v>
      </c>
      <c r="F418">
        <v>0</v>
      </c>
      <c r="G418" t="s">
        <v>9</v>
      </c>
      <c r="H418" t="s">
        <v>9</v>
      </c>
      <c r="I418" t="s">
        <v>9</v>
      </c>
      <c r="J418">
        <v>1</v>
      </c>
      <c r="K418" t="s">
        <v>0</v>
      </c>
    </row>
    <row r="419" spans="1:11">
      <c r="A419" t="s">
        <v>55</v>
      </c>
      <c r="B419">
        <v>1098</v>
      </c>
      <c r="C419">
        <v>1</v>
      </c>
      <c r="D419" t="s">
        <v>34</v>
      </c>
      <c r="E419">
        <v>100</v>
      </c>
      <c r="F419">
        <v>0</v>
      </c>
      <c r="G419" t="s">
        <v>9</v>
      </c>
      <c r="H419" t="s">
        <v>9</v>
      </c>
      <c r="I419" t="s">
        <v>9</v>
      </c>
      <c r="J419">
        <v>1</v>
      </c>
      <c r="K419" t="s">
        <v>0</v>
      </c>
    </row>
    <row r="420" spans="1:11">
      <c r="A420" t="s">
        <v>55</v>
      </c>
      <c r="B420">
        <v>1098</v>
      </c>
      <c r="C420">
        <v>2</v>
      </c>
      <c r="D420" t="s">
        <v>26</v>
      </c>
      <c r="E420">
        <v>100</v>
      </c>
      <c r="F420">
        <v>0</v>
      </c>
      <c r="G420" t="s">
        <v>9</v>
      </c>
      <c r="H420" t="s">
        <v>9</v>
      </c>
      <c r="I420" t="s">
        <v>9</v>
      </c>
      <c r="J420">
        <v>1</v>
      </c>
      <c r="K420" t="s">
        <v>0</v>
      </c>
    </row>
    <row r="421" spans="1:11">
      <c r="A421" t="s">
        <v>55</v>
      </c>
      <c r="B421">
        <v>1098</v>
      </c>
      <c r="C421">
        <v>2</v>
      </c>
      <c r="D421" t="s">
        <v>26</v>
      </c>
      <c r="E421">
        <v>100</v>
      </c>
      <c r="F421">
        <v>0</v>
      </c>
      <c r="G421" t="s">
        <v>9</v>
      </c>
      <c r="H421" t="s">
        <v>9</v>
      </c>
      <c r="I421" t="s">
        <v>9</v>
      </c>
      <c r="J421">
        <v>0</v>
      </c>
      <c r="K421" t="s">
        <v>0</v>
      </c>
    </row>
    <row r="422" spans="1:11">
      <c r="A422" t="s">
        <v>55</v>
      </c>
      <c r="B422">
        <v>1098</v>
      </c>
      <c r="C422">
        <v>2</v>
      </c>
      <c r="D422" t="s">
        <v>26</v>
      </c>
      <c r="E422">
        <v>100</v>
      </c>
      <c r="F422">
        <v>0</v>
      </c>
      <c r="G422" t="s">
        <v>9</v>
      </c>
      <c r="H422" t="s">
        <v>9</v>
      </c>
      <c r="I422" t="s">
        <v>9</v>
      </c>
      <c r="J422">
        <v>0</v>
      </c>
      <c r="K422" t="s">
        <v>0</v>
      </c>
    </row>
    <row r="423" spans="1:11">
      <c r="A423" t="s">
        <v>55</v>
      </c>
      <c r="B423">
        <v>1098</v>
      </c>
      <c r="C423">
        <v>2</v>
      </c>
      <c r="D423" t="s">
        <v>26</v>
      </c>
      <c r="E423">
        <v>100</v>
      </c>
      <c r="F423">
        <v>0</v>
      </c>
      <c r="G423" t="s">
        <v>9</v>
      </c>
      <c r="H423" t="s">
        <v>9</v>
      </c>
      <c r="I423" t="s">
        <v>9</v>
      </c>
      <c r="J423">
        <v>0</v>
      </c>
      <c r="K423" t="s">
        <v>0</v>
      </c>
    </row>
    <row r="424" spans="1:11">
      <c r="A424" t="s">
        <v>55</v>
      </c>
      <c r="B424">
        <v>1098</v>
      </c>
      <c r="C424">
        <v>3</v>
      </c>
      <c r="D424" t="s">
        <v>50</v>
      </c>
      <c r="E424">
        <v>100</v>
      </c>
      <c r="F424">
        <v>0</v>
      </c>
      <c r="G424" t="s">
        <v>9</v>
      </c>
      <c r="H424" t="s">
        <v>9</v>
      </c>
      <c r="I424" t="s">
        <v>9</v>
      </c>
      <c r="J424">
        <v>0</v>
      </c>
      <c r="K424" t="s">
        <v>0</v>
      </c>
    </row>
    <row r="425" spans="1:11">
      <c r="A425" t="s">
        <v>55</v>
      </c>
      <c r="B425">
        <v>1098</v>
      </c>
      <c r="C425">
        <v>3</v>
      </c>
      <c r="D425" t="s">
        <v>26</v>
      </c>
      <c r="E425">
        <v>100</v>
      </c>
      <c r="F425">
        <v>0</v>
      </c>
      <c r="G425" t="s">
        <v>9</v>
      </c>
      <c r="H425" t="s">
        <v>9</v>
      </c>
      <c r="I425" t="s">
        <v>9</v>
      </c>
      <c r="J425">
        <v>1</v>
      </c>
      <c r="K425" t="s">
        <v>0</v>
      </c>
    </row>
    <row r="426" spans="1:11">
      <c r="A426" t="s">
        <v>55</v>
      </c>
      <c r="B426">
        <v>1098</v>
      </c>
      <c r="C426">
        <v>4</v>
      </c>
      <c r="D426" t="s">
        <v>24</v>
      </c>
      <c r="E426">
        <v>100</v>
      </c>
      <c r="F426">
        <v>0</v>
      </c>
      <c r="G426" t="s">
        <v>9</v>
      </c>
      <c r="H426" t="s">
        <v>9</v>
      </c>
      <c r="I426" t="s">
        <v>9</v>
      </c>
      <c r="J426">
        <v>0</v>
      </c>
      <c r="K426" t="s">
        <v>0</v>
      </c>
    </row>
    <row r="427" spans="1:11">
      <c r="A427" t="s">
        <v>55</v>
      </c>
      <c r="B427">
        <v>1098</v>
      </c>
      <c r="C427">
        <v>4</v>
      </c>
      <c r="D427" t="s">
        <v>26</v>
      </c>
      <c r="E427">
        <v>100</v>
      </c>
      <c r="F427">
        <v>0</v>
      </c>
      <c r="G427" t="s">
        <v>9</v>
      </c>
      <c r="H427" t="s">
        <v>9</v>
      </c>
      <c r="I427" t="s">
        <v>9</v>
      </c>
      <c r="J427">
        <v>0</v>
      </c>
      <c r="K427" t="s">
        <v>0</v>
      </c>
    </row>
    <row r="428" spans="1:11">
      <c r="A428" t="s">
        <v>55</v>
      </c>
      <c r="B428">
        <v>1098</v>
      </c>
      <c r="C428">
        <v>4</v>
      </c>
      <c r="D428" t="s">
        <v>26</v>
      </c>
      <c r="E428">
        <v>100</v>
      </c>
      <c r="F428">
        <v>0</v>
      </c>
      <c r="G428" t="s">
        <v>9</v>
      </c>
      <c r="H428" t="s">
        <v>9</v>
      </c>
      <c r="I428" t="s">
        <v>9</v>
      </c>
      <c r="J428">
        <v>0</v>
      </c>
      <c r="K428" t="s">
        <v>0</v>
      </c>
    </row>
    <row r="429" spans="1:11">
      <c r="A429" t="s">
        <v>55</v>
      </c>
      <c r="B429">
        <v>1098</v>
      </c>
      <c r="C429">
        <v>5</v>
      </c>
      <c r="D429" t="s">
        <v>39</v>
      </c>
      <c r="E429">
        <v>100</v>
      </c>
      <c r="F429">
        <v>0</v>
      </c>
      <c r="G429" t="s">
        <v>9</v>
      </c>
      <c r="H429" t="s">
        <v>9</v>
      </c>
      <c r="I429" t="s">
        <v>9</v>
      </c>
      <c r="J429">
        <v>1</v>
      </c>
      <c r="K429" t="s">
        <v>0</v>
      </c>
    </row>
    <row r="430" spans="1:11">
      <c r="A430" t="s">
        <v>55</v>
      </c>
      <c r="B430">
        <v>1098</v>
      </c>
      <c r="C430">
        <v>5</v>
      </c>
      <c r="D430" t="s">
        <v>39</v>
      </c>
      <c r="E430">
        <v>100</v>
      </c>
      <c r="F430">
        <v>0</v>
      </c>
      <c r="G430" t="s">
        <v>9</v>
      </c>
      <c r="H430" t="s">
        <v>9</v>
      </c>
      <c r="I430" t="s">
        <v>9</v>
      </c>
      <c r="J430">
        <v>0</v>
      </c>
      <c r="K430" t="s">
        <v>0</v>
      </c>
    </row>
    <row r="431" spans="1:11">
      <c r="A431" t="s">
        <v>55</v>
      </c>
      <c r="B431">
        <v>1098</v>
      </c>
      <c r="C431">
        <v>6</v>
      </c>
      <c r="D431" t="s">
        <v>38</v>
      </c>
      <c r="E431">
        <v>100</v>
      </c>
      <c r="F431">
        <v>0</v>
      </c>
      <c r="G431" t="s">
        <v>9</v>
      </c>
      <c r="H431" t="s">
        <v>9</v>
      </c>
      <c r="I431" t="s">
        <v>9</v>
      </c>
      <c r="J431">
        <v>0</v>
      </c>
      <c r="K431" t="s">
        <v>0</v>
      </c>
    </row>
    <row r="432" spans="1:11">
      <c r="A432" t="s">
        <v>55</v>
      </c>
      <c r="B432">
        <v>1098</v>
      </c>
      <c r="C432">
        <v>7</v>
      </c>
      <c r="D432" t="s">
        <v>28</v>
      </c>
      <c r="E432">
        <v>100</v>
      </c>
      <c r="F432">
        <v>0</v>
      </c>
      <c r="G432" t="s">
        <v>9</v>
      </c>
      <c r="H432" t="s">
        <v>9</v>
      </c>
      <c r="I432" t="s">
        <v>9</v>
      </c>
      <c r="J432">
        <v>0</v>
      </c>
      <c r="K432" t="s">
        <v>0</v>
      </c>
    </row>
    <row r="433" spans="1:11">
      <c r="A433" t="s">
        <v>55</v>
      </c>
      <c r="B433">
        <v>1098</v>
      </c>
      <c r="C433">
        <v>8</v>
      </c>
      <c r="D433" t="s">
        <v>9</v>
      </c>
      <c r="E433" t="s">
        <v>9</v>
      </c>
      <c r="F433" t="s">
        <v>9</v>
      </c>
      <c r="G433" t="s">
        <v>9</v>
      </c>
      <c r="H433" t="s">
        <v>9</v>
      </c>
      <c r="I433" t="s">
        <v>9</v>
      </c>
      <c r="J433" t="s">
        <v>9</v>
      </c>
      <c r="K433" t="s">
        <v>0</v>
      </c>
    </row>
    <row r="434" spans="1:11">
      <c r="A434" t="s">
        <v>55</v>
      </c>
      <c r="B434">
        <v>1098</v>
      </c>
      <c r="C434">
        <v>9</v>
      </c>
      <c r="D434" t="s">
        <v>24</v>
      </c>
      <c r="E434">
        <v>100</v>
      </c>
      <c r="F434">
        <v>0</v>
      </c>
      <c r="G434" t="s">
        <v>9</v>
      </c>
      <c r="H434" t="s">
        <v>9</v>
      </c>
      <c r="I434" t="s">
        <v>9</v>
      </c>
      <c r="J434">
        <v>0</v>
      </c>
      <c r="K434" t="s">
        <v>0</v>
      </c>
    </row>
    <row r="435" spans="1:11">
      <c r="A435" t="s">
        <v>55</v>
      </c>
      <c r="B435">
        <v>1098</v>
      </c>
      <c r="C435">
        <v>10</v>
      </c>
      <c r="D435" t="s">
        <v>26</v>
      </c>
      <c r="E435">
        <v>100</v>
      </c>
      <c r="F435">
        <v>0</v>
      </c>
      <c r="G435" t="s">
        <v>9</v>
      </c>
      <c r="H435" t="s">
        <v>9</v>
      </c>
      <c r="I435" t="s">
        <v>9</v>
      </c>
      <c r="J435">
        <v>0</v>
      </c>
      <c r="K435" t="s">
        <v>0</v>
      </c>
    </row>
    <row r="436" spans="1:11">
      <c r="A436" t="s">
        <v>55</v>
      </c>
      <c r="B436">
        <v>1098</v>
      </c>
      <c r="C436">
        <v>10</v>
      </c>
      <c r="D436" t="s">
        <v>26</v>
      </c>
      <c r="E436">
        <v>100</v>
      </c>
      <c r="F436">
        <v>0</v>
      </c>
      <c r="G436" t="s">
        <v>9</v>
      </c>
      <c r="H436" t="s">
        <v>9</v>
      </c>
      <c r="I436" t="s">
        <v>9</v>
      </c>
      <c r="J436">
        <v>0</v>
      </c>
      <c r="K436" t="s">
        <v>0</v>
      </c>
    </row>
    <row r="437" spans="1:11">
      <c r="A437" t="s">
        <v>55</v>
      </c>
      <c r="B437">
        <v>1098</v>
      </c>
      <c r="C437">
        <v>10</v>
      </c>
      <c r="D437" t="s">
        <v>26</v>
      </c>
      <c r="E437">
        <v>100</v>
      </c>
      <c r="F437">
        <v>0</v>
      </c>
      <c r="G437" t="s">
        <v>9</v>
      </c>
      <c r="H437" t="s">
        <v>9</v>
      </c>
      <c r="I437" t="s">
        <v>9</v>
      </c>
      <c r="J437">
        <v>0</v>
      </c>
      <c r="K437" t="s">
        <v>0</v>
      </c>
    </row>
    <row r="438" spans="1:11">
      <c r="A438" t="s">
        <v>55</v>
      </c>
      <c r="B438">
        <v>1098</v>
      </c>
      <c r="C438">
        <v>10</v>
      </c>
      <c r="D438" t="s">
        <v>26</v>
      </c>
      <c r="E438">
        <v>100</v>
      </c>
      <c r="F438">
        <v>0</v>
      </c>
      <c r="G438" t="s">
        <v>9</v>
      </c>
      <c r="H438" t="s">
        <v>9</v>
      </c>
      <c r="I438" t="s">
        <v>9</v>
      </c>
      <c r="J438">
        <v>0</v>
      </c>
      <c r="K438" t="s">
        <v>0</v>
      </c>
    </row>
    <row r="439" spans="1:11" s="5" customFormat="1">
      <c r="A439" s="5" t="s">
        <v>55</v>
      </c>
      <c r="B439" s="5">
        <v>1098</v>
      </c>
      <c r="C439" s="5">
        <v>10</v>
      </c>
      <c r="D439" s="5" t="s">
        <v>38</v>
      </c>
      <c r="E439" s="5">
        <v>100</v>
      </c>
      <c r="F439" s="5">
        <v>0</v>
      </c>
      <c r="G439" s="5" t="s">
        <v>9</v>
      </c>
      <c r="H439" s="5" t="s">
        <v>9</v>
      </c>
      <c r="I439" s="5" t="s">
        <v>9</v>
      </c>
      <c r="J439" s="5">
        <v>1</v>
      </c>
      <c r="K439" s="5" t="s">
        <v>0</v>
      </c>
    </row>
    <row r="440" spans="1:11">
      <c r="A440" t="s">
        <v>55</v>
      </c>
      <c r="B440">
        <v>1597</v>
      </c>
      <c r="C440">
        <v>1</v>
      </c>
      <c r="D440" t="s">
        <v>26</v>
      </c>
      <c r="E440">
        <v>100</v>
      </c>
      <c r="F440">
        <v>0</v>
      </c>
      <c r="G440" t="s">
        <v>9</v>
      </c>
      <c r="H440" t="s">
        <v>9</v>
      </c>
      <c r="I440" t="s">
        <v>9</v>
      </c>
      <c r="J440">
        <v>1</v>
      </c>
      <c r="K440" t="s">
        <v>0</v>
      </c>
    </row>
    <row r="441" spans="1:11">
      <c r="A441" t="s">
        <v>55</v>
      </c>
      <c r="B441">
        <v>1597</v>
      </c>
      <c r="C441">
        <v>1</v>
      </c>
      <c r="D441" t="s">
        <v>24</v>
      </c>
      <c r="E441">
        <v>100</v>
      </c>
      <c r="F441">
        <v>0</v>
      </c>
      <c r="G441" t="s">
        <v>9</v>
      </c>
      <c r="H441" t="s">
        <v>9</v>
      </c>
      <c r="I441" t="s">
        <v>9</v>
      </c>
      <c r="J441">
        <v>0</v>
      </c>
      <c r="K441" t="s">
        <v>0</v>
      </c>
    </row>
    <row r="442" spans="1:11">
      <c r="A442" t="s">
        <v>55</v>
      </c>
      <c r="B442">
        <v>1597</v>
      </c>
      <c r="C442">
        <v>1</v>
      </c>
      <c r="D442" t="s">
        <v>24</v>
      </c>
      <c r="E442">
        <v>100</v>
      </c>
      <c r="F442">
        <v>100</v>
      </c>
      <c r="G442" t="s">
        <v>9</v>
      </c>
      <c r="H442" t="s">
        <v>9</v>
      </c>
      <c r="I442" t="s">
        <v>9</v>
      </c>
      <c r="J442">
        <v>0</v>
      </c>
      <c r="K442" t="s">
        <v>0</v>
      </c>
    </row>
    <row r="443" spans="1:11">
      <c r="A443" t="s">
        <v>55</v>
      </c>
      <c r="B443">
        <v>1597</v>
      </c>
      <c r="C443">
        <v>1</v>
      </c>
      <c r="D443" t="s">
        <v>24</v>
      </c>
      <c r="E443">
        <v>100</v>
      </c>
      <c r="F443">
        <v>5</v>
      </c>
      <c r="G443" t="s">
        <v>9</v>
      </c>
      <c r="H443" t="s">
        <v>9</v>
      </c>
      <c r="I443" t="s">
        <v>9</v>
      </c>
      <c r="J443">
        <v>0</v>
      </c>
      <c r="K443" t="s">
        <v>0</v>
      </c>
    </row>
    <row r="444" spans="1:11">
      <c r="A444" t="s">
        <v>55</v>
      </c>
      <c r="B444">
        <v>1597</v>
      </c>
      <c r="C444">
        <v>2</v>
      </c>
      <c r="D444" t="s">
        <v>26</v>
      </c>
      <c r="E444">
        <v>100</v>
      </c>
      <c r="F444">
        <v>2</v>
      </c>
      <c r="G444" t="s">
        <v>9</v>
      </c>
      <c r="H444" t="s">
        <v>9</v>
      </c>
      <c r="I444" t="s">
        <v>9</v>
      </c>
      <c r="J444">
        <v>0</v>
      </c>
      <c r="K444" t="s">
        <v>0</v>
      </c>
    </row>
    <row r="445" spans="1:11">
      <c r="A445" t="s">
        <v>55</v>
      </c>
      <c r="B445">
        <v>1597</v>
      </c>
      <c r="C445">
        <v>2</v>
      </c>
      <c r="D445" t="s">
        <v>24</v>
      </c>
      <c r="E445">
        <v>100</v>
      </c>
      <c r="F445">
        <v>0</v>
      </c>
      <c r="G445" t="s">
        <v>9</v>
      </c>
      <c r="H445" t="s">
        <v>9</v>
      </c>
      <c r="I445" t="s">
        <v>9</v>
      </c>
      <c r="J445">
        <v>0</v>
      </c>
      <c r="K445" t="s">
        <v>0</v>
      </c>
    </row>
    <row r="446" spans="1:11">
      <c r="A446" t="s">
        <v>55</v>
      </c>
      <c r="B446">
        <v>1597</v>
      </c>
      <c r="C446">
        <v>2</v>
      </c>
      <c r="D446" t="s">
        <v>24</v>
      </c>
      <c r="E446">
        <v>100</v>
      </c>
      <c r="F446">
        <v>0</v>
      </c>
      <c r="G446" t="s">
        <v>9</v>
      </c>
      <c r="H446" t="s">
        <v>9</v>
      </c>
      <c r="I446" t="s">
        <v>9</v>
      </c>
      <c r="J446">
        <v>0</v>
      </c>
      <c r="K446" t="s">
        <v>0</v>
      </c>
    </row>
    <row r="447" spans="1:11">
      <c r="A447" t="s">
        <v>55</v>
      </c>
      <c r="B447">
        <v>1597</v>
      </c>
      <c r="C447">
        <v>3</v>
      </c>
      <c r="D447" t="s">
        <v>50</v>
      </c>
      <c r="E447">
        <v>100</v>
      </c>
      <c r="F447">
        <v>0</v>
      </c>
      <c r="G447" t="s">
        <v>9</v>
      </c>
      <c r="H447" t="s">
        <v>9</v>
      </c>
      <c r="I447" t="s">
        <v>9</v>
      </c>
      <c r="J447">
        <v>1</v>
      </c>
      <c r="K447" t="s">
        <v>0</v>
      </c>
    </row>
    <row r="448" spans="1:11">
      <c r="A448" t="s">
        <v>55</v>
      </c>
      <c r="B448">
        <v>1597</v>
      </c>
      <c r="C448">
        <v>3</v>
      </c>
      <c r="D448" t="s">
        <v>58</v>
      </c>
      <c r="E448">
        <v>80</v>
      </c>
      <c r="F448">
        <v>0</v>
      </c>
      <c r="G448" t="s">
        <v>9</v>
      </c>
      <c r="H448" t="s">
        <v>9</v>
      </c>
      <c r="I448" t="s">
        <v>9</v>
      </c>
      <c r="J448">
        <v>0</v>
      </c>
      <c r="K448" t="s">
        <v>0</v>
      </c>
    </row>
    <row r="449" spans="1:11">
      <c r="A449" t="s">
        <v>55</v>
      </c>
      <c r="B449">
        <v>1597</v>
      </c>
      <c r="C449">
        <v>3</v>
      </c>
      <c r="D449" t="s">
        <v>26</v>
      </c>
      <c r="E449">
        <v>60</v>
      </c>
      <c r="F449">
        <v>0</v>
      </c>
      <c r="G449" t="s">
        <v>57</v>
      </c>
      <c r="H449">
        <v>1</v>
      </c>
      <c r="I449" t="s">
        <v>9</v>
      </c>
      <c r="J449">
        <v>0</v>
      </c>
      <c r="K449" t="s">
        <v>0</v>
      </c>
    </row>
    <row r="450" spans="1:11">
      <c r="A450" t="s">
        <v>55</v>
      </c>
      <c r="B450">
        <v>1597</v>
      </c>
      <c r="C450">
        <v>3</v>
      </c>
      <c r="D450" t="s">
        <v>26</v>
      </c>
      <c r="E450">
        <v>60</v>
      </c>
      <c r="F450">
        <v>0</v>
      </c>
      <c r="G450" t="s">
        <v>57</v>
      </c>
      <c r="H450">
        <v>1</v>
      </c>
      <c r="I450" t="s">
        <v>9</v>
      </c>
      <c r="J450">
        <v>0</v>
      </c>
      <c r="K450" t="s">
        <v>0</v>
      </c>
    </row>
    <row r="451" spans="1:11">
      <c r="A451" t="s">
        <v>55</v>
      </c>
      <c r="B451">
        <v>1597</v>
      </c>
      <c r="C451">
        <v>4</v>
      </c>
      <c r="D451" t="s">
        <v>38</v>
      </c>
      <c r="E451">
        <v>100</v>
      </c>
      <c r="F451">
        <v>0</v>
      </c>
      <c r="G451" t="s">
        <v>9</v>
      </c>
      <c r="H451" t="s">
        <v>9</v>
      </c>
      <c r="I451" t="s">
        <v>9</v>
      </c>
      <c r="J451">
        <v>0</v>
      </c>
      <c r="K451" t="s">
        <v>0</v>
      </c>
    </row>
    <row r="452" spans="1:11">
      <c r="A452" t="s">
        <v>55</v>
      </c>
      <c r="B452">
        <v>1597</v>
      </c>
      <c r="C452">
        <v>5</v>
      </c>
      <c r="D452" t="s">
        <v>26</v>
      </c>
      <c r="E452">
        <v>60</v>
      </c>
      <c r="F452">
        <v>0</v>
      </c>
      <c r="G452" t="s">
        <v>9</v>
      </c>
      <c r="H452" t="s">
        <v>9</v>
      </c>
      <c r="I452" t="s">
        <v>9</v>
      </c>
      <c r="J452">
        <v>0</v>
      </c>
      <c r="K452" t="s">
        <v>0</v>
      </c>
    </row>
    <row r="453" spans="1:11">
      <c r="A453" t="s">
        <v>55</v>
      </c>
      <c r="B453">
        <v>1597</v>
      </c>
      <c r="C453">
        <v>6</v>
      </c>
      <c r="D453" t="s">
        <v>59</v>
      </c>
      <c r="E453">
        <v>100</v>
      </c>
      <c r="F453">
        <v>0</v>
      </c>
      <c r="G453" t="s">
        <v>9</v>
      </c>
      <c r="H453" t="s">
        <v>9</v>
      </c>
      <c r="I453" t="s">
        <v>9</v>
      </c>
      <c r="J453">
        <v>0</v>
      </c>
      <c r="K453" t="s">
        <v>0</v>
      </c>
    </row>
    <row r="454" spans="1:11">
      <c r="A454" t="s">
        <v>55</v>
      </c>
      <c r="B454">
        <v>1597</v>
      </c>
      <c r="C454">
        <v>6</v>
      </c>
      <c r="D454" t="s">
        <v>50</v>
      </c>
      <c r="E454">
        <v>100</v>
      </c>
      <c r="F454">
        <v>0</v>
      </c>
      <c r="G454" t="s">
        <v>9</v>
      </c>
      <c r="H454" t="s">
        <v>9</v>
      </c>
      <c r="I454" t="s">
        <v>9</v>
      </c>
      <c r="J454">
        <v>0</v>
      </c>
      <c r="K454" t="s">
        <v>0</v>
      </c>
    </row>
    <row r="455" spans="1:11">
      <c r="A455" t="s">
        <v>55</v>
      </c>
      <c r="B455">
        <v>1597</v>
      </c>
      <c r="C455">
        <v>6</v>
      </c>
      <c r="D455" t="s">
        <v>59</v>
      </c>
      <c r="E455">
        <v>100</v>
      </c>
      <c r="F455">
        <v>0</v>
      </c>
      <c r="G455" t="s">
        <v>9</v>
      </c>
      <c r="H455" t="s">
        <v>9</v>
      </c>
      <c r="I455" t="s">
        <v>9</v>
      </c>
      <c r="J455">
        <v>0</v>
      </c>
      <c r="K455" t="s">
        <v>0</v>
      </c>
    </row>
    <row r="456" spans="1:11">
      <c r="A456" t="s">
        <v>55</v>
      </c>
      <c r="B456">
        <v>1597</v>
      </c>
      <c r="C456">
        <v>6</v>
      </c>
      <c r="D456" t="s">
        <v>26</v>
      </c>
      <c r="E456">
        <v>100</v>
      </c>
      <c r="F456">
        <v>0</v>
      </c>
      <c r="G456" t="s">
        <v>9</v>
      </c>
      <c r="H456" t="s">
        <v>9</v>
      </c>
      <c r="I456" t="s">
        <v>9</v>
      </c>
      <c r="J456">
        <v>0</v>
      </c>
      <c r="K456" t="s">
        <v>0</v>
      </c>
    </row>
    <row r="457" spans="1:11">
      <c r="A457" t="s">
        <v>55</v>
      </c>
      <c r="B457">
        <v>1597</v>
      </c>
      <c r="C457">
        <v>7</v>
      </c>
      <c r="D457" t="s">
        <v>26</v>
      </c>
      <c r="E457">
        <v>90</v>
      </c>
      <c r="F457">
        <v>0</v>
      </c>
      <c r="G457" t="s">
        <v>9</v>
      </c>
      <c r="H457" t="s">
        <v>9</v>
      </c>
      <c r="I457" t="s">
        <v>9</v>
      </c>
      <c r="J457">
        <v>0</v>
      </c>
      <c r="K457" t="s">
        <v>0</v>
      </c>
    </row>
    <row r="458" spans="1:11">
      <c r="A458" t="s">
        <v>55</v>
      </c>
      <c r="B458">
        <v>1597</v>
      </c>
      <c r="C458">
        <v>7</v>
      </c>
      <c r="D458" t="s">
        <v>26</v>
      </c>
      <c r="E458">
        <v>70</v>
      </c>
      <c r="F458">
        <v>0</v>
      </c>
      <c r="G458" t="s">
        <v>9</v>
      </c>
      <c r="H458" t="s">
        <v>9</v>
      </c>
      <c r="I458" t="s">
        <v>9</v>
      </c>
      <c r="J458">
        <v>0</v>
      </c>
      <c r="K458" t="s">
        <v>0</v>
      </c>
    </row>
    <row r="459" spans="1:11">
      <c r="A459" t="s">
        <v>55</v>
      </c>
      <c r="B459">
        <v>1597</v>
      </c>
      <c r="C459">
        <v>8</v>
      </c>
      <c r="D459" t="s">
        <v>26</v>
      </c>
      <c r="E459">
        <v>90</v>
      </c>
      <c r="F459">
        <v>0</v>
      </c>
      <c r="G459" t="s">
        <v>9</v>
      </c>
      <c r="H459" t="s">
        <v>9</v>
      </c>
      <c r="I459" t="s">
        <v>9</v>
      </c>
      <c r="J459">
        <v>0</v>
      </c>
      <c r="K459" t="s">
        <v>0</v>
      </c>
    </row>
    <row r="460" spans="1:11">
      <c r="A460" t="s">
        <v>55</v>
      </c>
      <c r="B460">
        <v>1597</v>
      </c>
      <c r="C460">
        <v>8</v>
      </c>
      <c r="D460" t="s">
        <v>26</v>
      </c>
      <c r="E460">
        <v>90</v>
      </c>
      <c r="F460">
        <v>0</v>
      </c>
      <c r="G460" t="s">
        <v>9</v>
      </c>
      <c r="H460" t="s">
        <v>9</v>
      </c>
      <c r="I460" t="s">
        <v>9</v>
      </c>
      <c r="J460">
        <v>0</v>
      </c>
      <c r="K460" t="s">
        <v>0</v>
      </c>
    </row>
    <row r="461" spans="1:11">
      <c r="A461" t="s">
        <v>55</v>
      </c>
      <c r="B461">
        <v>1597</v>
      </c>
      <c r="C461">
        <v>8</v>
      </c>
      <c r="D461" t="s">
        <v>26</v>
      </c>
      <c r="E461">
        <v>90</v>
      </c>
      <c r="F461">
        <v>0</v>
      </c>
      <c r="G461" t="s">
        <v>9</v>
      </c>
      <c r="H461" t="s">
        <v>9</v>
      </c>
      <c r="I461" t="s">
        <v>9</v>
      </c>
      <c r="J461">
        <v>0</v>
      </c>
      <c r="K461" t="s">
        <v>0</v>
      </c>
    </row>
    <row r="462" spans="1:11">
      <c r="A462" t="s">
        <v>55</v>
      </c>
      <c r="B462">
        <v>1597</v>
      </c>
      <c r="C462">
        <v>8</v>
      </c>
      <c r="D462" t="s">
        <v>26</v>
      </c>
      <c r="E462">
        <v>90</v>
      </c>
      <c r="F462">
        <v>0</v>
      </c>
      <c r="G462" t="s">
        <v>9</v>
      </c>
      <c r="H462" t="s">
        <v>9</v>
      </c>
      <c r="I462" t="s">
        <v>9</v>
      </c>
      <c r="J462">
        <v>0</v>
      </c>
      <c r="K462" t="s">
        <v>0</v>
      </c>
    </row>
    <row r="463" spans="1:11">
      <c r="A463" t="s">
        <v>55</v>
      </c>
      <c r="B463">
        <v>1597</v>
      </c>
      <c r="C463">
        <v>8</v>
      </c>
      <c r="D463" t="s">
        <v>26</v>
      </c>
      <c r="E463">
        <v>90</v>
      </c>
      <c r="F463">
        <v>0</v>
      </c>
      <c r="G463" t="s">
        <v>9</v>
      </c>
      <c r="H463" t="s">
        <v>9</v>
      </c>
      <c r="I463" t="s">
        <v>9</v>
      </c>
      <c r="J463">
        <v>0</v>
      </c>
      <c r="K463" t="s">
        <v>0</v>
      </c>
    </row>
    <row r="464" spans="1:11">
      <c r="A464" t="s">
        <v>55</v>
      </c>
      <c r="B464">
        <v>1597</v>
      </c>
      <c r="C464">
        <v>8</v>
      </c>
      <c r="D464" t="s">
        <v>26</v>
      </c>
      <c r="E464">
        <v>90</v>
      </c>
      <c r="F464">
        <v>0</v>
      </c>
      <c r="G464" t="s">
        <v>9</v>
      </c>
      <c r="H464" t="s">
        <v>9</v>
      </c>
      <c r="I464" t="s">
        <v>9</v>
      </c>
      <c r="J464">
        <v>0</v>
      </c>
      <c r="K464" t="s">
        <v>0</v>
      </c>
    </row>
    <row r="465" spans="1:11">
      <c r="A465" t="s">
        <v>55</v>
      </c>
      <c r="B465">
        <v>1597</v>
      </c>
      <c r="C465">
        <v>8</v>
      </c>
      <c r="D465" t="s">
        <v>26</v>
      </c>
      <c r="E465">
        <v>90</v>
      </c>
      <c r="F465">
        <v>0</v>
      </c>
      <c r="G465" t="s">
        <v>9</v>
      </c>
      <c r="H465" t="s">
        <v>9</v>
      </c>
      <c r="I465" t="s">
        <v>9</v>
      </c>
      <c r="J465">
        <v>0</v>
      </c>
      <c r="K465" t="s">
        <v>0</v>
      </c>
    </row>
    <row r="466" spans="1:11">
      <c r="A466" t="s">
        <v>55</v>
      </c>
      <c r="B466">
        <v>1597</v>
      </c>
      <c r="C466">
        <v>8</v>
      </c>
      <c r="D466" t="s">
        <v>26</v>
      </c>
      <c r="E466">
        <v>90</v>
      </c>
      <c r="F466">
        <v>0</v>
      </c>
      <c r="G466" t="s">
        <v>9</v>
      </c>
      <c r="H466" t="s">
        <v>9</v>
      </c>
      <c r="I466" t="s">
        <v>9</v>
      </c>
      <c r="J466">
        <v>0</v>
      </c>
      <c r="K466" t="s">
        <v>0</v>
      </c>
    </row>
    <row r="467" spans="1:11">
      <c r="A467" t="s">
        <v>55</v>
      </c>
      <c r="B467">
        <v>1597</v>
      </c>
      <c r="C467">
        <v>8</v>
      </c>
      <c r="D467" t="s">
        <v>26</v>
      </c>
      <c r="E467">
        <v>90</v>
      </c>
      <c r="F467">
        <v>0</v>
      </c>
      <c r="G467" t="s">
        <v>9</v>
      </c>
      <c r="H467" t="s">
        <v>9</v>
      </c>
      <c r="I467" t="s">
        <v>9</v>
      </c>
      <c r="J467">
        <v>0</v>
      </c>
      <c r="K467" t="s">
        <v>0</v>
      </c>
    </row>
    <row r="468" spans="1:11">
      <c r="A468" t="s">
        <v>55</v>
      </c>
      <c r="B468">
        <v>1597</v>
      </c>
      <c r="C468">
        <v>8</v>
      </c>
      <c r="D468" t="s">
        <v>26</v>
      </c>
      <c r="E468">
        <v>85</v>
      </c>
      <c r="F468">
        <v>0</v>
      </c>
      <c r="G468" t="s">
        <v>9</v>
      </c>
      <c r="H468" t="s">
        <v>9</v>
      </c>
      <c r="I468" t="s">
        <v>9</v>
      </c>
      <c r="J468">
        <v>0</v>
      </c>
      <c r="K468" t="s">
        <v>0</v>
      </c>
    </row>
    <row r="469" spans="1:11">
      <c r="A469" t="s">
        <v>55</v>
      </c>
      <c r="B469">
        <v>1597</v>
      </c>
      <c r="C469">
        <v>9</v>
      </c>
      <c r="D469" t="s">
        <v>9</v>
      </c>
      <c r="E469" t="s">
        <v>9</v>
      </c>
      <c r="F469" t="s">
        <v>9</v>
      </c>
      <c r="G469" t="s">
        <v>9</v>
      </c>
      <c r="H469" t="s">
        <v>9</v>
      </c>
      <c r="I469" t="s">
        <v>9</v>
      </c>
      <c r="J469" t="s">
        <v>9</v>
      </c>
      <c r="K469" t="s">
        <v>0</v>
      </c>
    </row>
    <row r="470" spans="1:11" s="5" customFormat="1">
      <c r="A470" s="5" t="s">
        <v>55</v>
      </c>
      <c r="B470" s="5">
        <v>1597</v>
      </c>
      <c r="C470" s="5">
        <v>10</v>
      </c>
      <c r="D470" s="5" t="s">
        <v>26</v>
      </c>
      <c r="E470" s="5">
        <v>100</v>
      </c>
      <c r="F470" s="5">
        <v>0</v>
      </c>
      <c r="G470" s="5" t="s">
        <v>9</v>
      </c>
      <c r="H470" s="5" t="s">
        <v>9</v>
      </c>
      <c r="I470" s="5" t="s">
        <v>9</v>
      </c>
      <c r="J470" s="5">
        <v>0</v>
      </c>
      <c r="K470" s="5" t="s">
        <v>0</v>
      </c>
    </row>
    <row r="471" spans="1:11">
      <c r="A471" t="s">
        <v>63</v>
      </c>
      <c r="B471">
        <v>1804</v>
      </c>
      <c r="C471">
        <v>1</v>
      </c>
      <c r="D471" t="s">
        <v>9</v>
      </c>
      <c r="E471" t="s">
        <v>9</v>
      </c>
      <c r="F471" t="s">
        <v>9</v>
      </c>
      <c r="G471" t="s">
        <v>9</v>
      </c>
      <c r="H471" t="s">
        <v>9</v>
      </c>
      <c r="I471" t="s">
        <v>9</v>
      </c>
      <c r="J471" t="s">
        <v>9</v>
      </c>
      <c r="K471" t="s">
        <v>0</v>
      </c>
    </row>
    <row r="472" spans="1:11">
      <c r="A472" t="s">
        <v>63</v>
      </c>
      <c r="B472">
        <v>1804</v>
      </c>
      <c r="C472">
        <v>2</v>
      </c>
      <c r="D472" t="s">
        <v>9</v>
      </c>
      <c r="E472" t="s">
        <v>9</v>
      </c>
      <c r="F472" t="s">
        <v>9</v>
      </c>
      <c r="G472" t="s">
        <v>9</v>
      </c>
      <c r="H472" t="s">
        <v>9</v>
      </c>
      <c r="I472" t="s">
        <v>9</v>
      </c>
      <c r="J472" t="s">
        <v>9</v>
      </c>
      <c r="K472" t="s">
        <v>0</v>
      </c>
    </row>
    <row r="473" spans="1:11">
      <c r="A473" t="s">
        <v>63</v>
      </c>
      <c r="B473">
        <v>1804</v>
      </c>
      <c r="C473">
        <v>3</v>
      </c>
      <c r="D473" t="s">
        <v>32</v>
      </c>
      <c r="E473">
        <v>90</v>
      </c>
      <c r="F473" t="s">
        <v>9</v>
      </c>
      <c r="G473" t="s">
        <v>9</v>
      </c>
      <c r="H473" t="s">
        <v>9</v>
      </c>
      <c r="I473" t="s">
        <v>9</v>
      </c>
      <c r="J473">
        <v>1</v>
      </c>
      <c r="K473" t="s">
        <v>0</v>
      </c>
    </row>
    <row r="474" spans="1:11">
      <c r="A474" t="s">
        <v>63</v>
      </c>
      <c r="B474">
        <v>1804</v>
      </c>
      <c r="C474">
        <v>4</v>
      </c>
      <c r="D474" t="s">
        <v>9</v>
      </c>
      <c r="E474" t="s">
        <v>9</v>
      </c>
      <c r="F474" t="s">
        <v>9</v>
      </c>
      <c r="G474" t="s">
        <v>9</v>
      </c>
      <c r="H474" t="s">
        <v>9</v>
      </c>
      <c r="I474" t="s">
        <v>9</v>
      </c>
      <c r="J474" t="s">
        <v>9</v>
      </c>
      <c r="K474" t="s">
        <v>0</v>
      </c>
    </row>
    <row r="475" spans="1:11">
      <c r="A475" t="s">
        <v>63</v>
      </c>
      <c r="B475">
        <v>1804</v>
      </c>
      <c r="C475">
        <v>5</v>
      </c>
      <c r="D475" t="s">
        <v>9</v>
      </c>
      <c r="E475" t="s">
        <v>9</v>
      </c>
      <c r="F475" t="s">
        <v>9</v>
      </c>
      <c r="G475" t="s">
        <v>9</v>
      </c>
      <c r="H475" t="s">
        <v>9</v>
      </c>
      <c r="I475" t="s">
        <v>9</v>
      </c>
      <c r="J475" t="s">
        <v>9</v>
      </c>
      <c r="K475" t="s">
        <v>0</v>
      </c>
    </row>
    <row r="476" spans="1:11">
      <c r="A476" t="s">
        <v>63</v>
      </c>
      <c r="B476">
        <v>1804</v>
      </c>
      <c r="C476">
        <v>6</v>
      </c>
      <c r="D476" t="s">
        <v>34</v>
      </c>
      <c r="E476">
        <v>100</v>
      </c>
      <c r="F476" t="s">
        <v>9</v>
      </c>
      <c r="G476" t="s">
        <v>9</v>
      </c>
      <c r="H476" t="s">
        <v>9</v>
      </c>
      <c r="I476" t="s">
        <v>9</v>
      </c>
      <c r="J476">
        <v>0</v>
      </c>
      <c r="K476" t="s">
        <v>0</v>
      </c>
    </row>
    <row r="477" spans="1:11">
      <c r="A477" t="s">
        <v>63</v>
      </c>
      <c r="B477">
        <v>1804</v>
      </c>
      <c r="C477">
        <v>7</v>
      </c>
      <c r="D477" t="s">
        <v>48</v>
      </c>
      <c r="E477">
        <v>100</v>
      </c>
      <c r="F477" t="s">
        <v>9</v>
      </c>
      <c r="G477" t="s">
        <v>9</v>
      </c>
      <c r="H477" t="s">
        <v>9</v>
      </c>
      <c r="I477" t="s">
        <v>9</v>
      </c>
      <c r="J477">
        <v>0</v>
      </c>
      <c r="K477" t="s">
        <v>0</v>
      </c>
    </row>
    <row r="478" spans="1:11">
      <c r="A478" t="s">
        <v>63</v>
      </c>
      <c r="B478">
        <v>1804</v>
      </c>
      <c r="C478">
        <v>8</v>
      </c>
      <c r="D478" t="s">
        <v>9</v>
      </c>
      <c r="E478" t="s">
        <v>9</v>
      </c>
      <c r="F478" t="s">
        <v>9</v>
      </c>
      <c r="G478" t="s">
        <v>9</v>
      </c>
      <c r="H478" t="s">
        <v>9</v>
      </c>
      <c r="I478" t="s">
        <v>9</v>
      </c>
      <c r="J478" t="s">
        <v>9</v>
      </c>
      <c r="K478" t="s">
        <v>0</v>
      </c>
    </row>
    <row r="479" spans="1:11">
      <c r="A479" t="s">
        <v>63</v>
      </c>
      <c r="B479">
        <v>1804</v>
      </c>
      <c r="C479">
        <v>9</v>
      </c>
      <c r="D479" t="s">
        <v>9</v>
      </c>
      <c r="E479" t="s">
        <v>9</v>
      </c>
      <c r="F479" t="s">
        <v>9</v>
      </c>
      <c r="G479" t="s">
        <v>9</v>
      </c>
      <c r="H479" t="s">
        <v>9</v>
      </c>
      <c r="I479" t="s">
        <v>9</v>
      </c>
      <c r="J479" t="s">
        <v>9</v>
      </c>
      <c r="K479" t="s">
        <v>0</v>
      </c>
    </row>
    <row r="480" spans="1:11" s="5" customFormat="1">
      <c r="A480" s="5" t="s">
        <v>63</v>
      </c>
      <c r="B480" s="5">
        <v>1804</v>
      </c>
      <c r="C480" s="5">
        <v>10</v>
      </c>
      <c r="D480" s="5" t="s">
        <v>24</v>
      </c>
      <c r="E480" s="5">
        <v>100</v>
      </c>
      <c r="F480" s="5" t="s">
        <v>9</v>
      </c>
      <c r="G480" s="5" t="s">
        <v>9</v>
      </c>
      <c r="H480" s="5" t="s">
        <v>9</v>
      </c>
      <c r="I480" s="5" t="s">
        <v>9</v>
      </c>
      <c r="J480" s="5">
        <v>0</v>
      </c>
      <c r="K480" s="5" t="s">
        <v>0</v>
      </c>
    </row>
    <row r="481" spans="1:11">
      <c r="A481" t="s">
        <v>64</v>
      </c>
      <c r="B481">
        <v>1598</v>
      </c>
      <c r="C481">
        <v>1</v>
      </c>
      <c r="D481" t="s">
        <v>26</v>
      </c>
      <c r="E481">
        <v>100</v>
      </c>
      <c r="F481" t="s">
        <v>9</v>
      </c>
      <c r="G481" t="s">
        <v>9</v>
      </c>
      <c r="H481" t="s">
        <v>9</v>
      </c>
      <c r="I481" t="s">
        <v>9</v>
      </c>
      <c r="J481">
        <v>0</v>
      </c>
      <c r="K481" t="s">
        <v>37</v>
      </c>
    </row>
    <row r="482" spans="1:11">
      <c r="A482" t="s">
        <v>64</v>
      </c>
      <c r="B482">
        <v>1598</v>
      </c>
      <c r="C482">
        <v>2</v>
      </c>
      <c r="D482" t="s">
        <v>9</v>
      </c>
      <c r="E482" t="s">
        <v>9</v>
      </c>
      <c r="F482" t="s">
        <v>9</v>
      </c>
      <c r="G482" t="s">
        <v>9</v>
      </c>
      <c r="H482" t="s">
        <v>9</v>
      </c>
      <c r="I482" t="s">
        <v>9</v>
      </c>
      <c r="J482" t="s">
        <v>9</v>
      </c>
      <c r="K482" t="s">
        <v>37</v>
      </c>
    </row>
    <row r="483" spans="1:11">
      <c r="A483" t="s">
        <v>64</v>
      </c>
      <c r="B483">
        <v>1598</v>
      </c>
      <c r="C483">
        <v>3</v>
      </c>
      <c r="D483" t="s">
        <v>9</v>
      </c>
      <c r="E483" t="s">
        <v>9</v>
      </c>
      <c r="F483" t="s">
        <v>9</v>
      </c>
      <c r="G483" t="s">
        <v>9</v>
      </c>
      <c r="H483" t="s">
        <v>9</v>
      </c>
      <c r="I483" t="s">
        <v>9</v>
      </c>
      <c r="J483" t="s">
        <v>9</v>
      </c>
      <c r="K483" t="s">
        <v>37</v>
      </c>
    </row>
    <row r="484" spans="1:11">
      <c r="A484" t="s">
        <v>64</v>
      </c>
      <c r="B484">
        <v>1598</v>
      </c>
      <c r="C484">
        <v>4</v>
      </c>
      <c r="D484" t="s">
        <v>38</v>
      </c>
      <c r="E484">
        <v>100</v>
      </c>
      <c r="F484" t="s">
        <v>9</v>
      </c>
      <c r="G484" t="s">
        <v>9</v>
      </c>
      <c r="H484" t="s">
        <v>9</v>
      </c>
      <c r="I484" t="s">
        <v>9</v>
      </c>
      <c r="J484">
        <v>0</v>
      </c>
      <c r="K484" t="s">
        <v>37</v>
      </c>
    </row>
    <row r="485" spans="1:11">
      <c r="A485" t="s">
        <v>64</v>
      </c>
      <c r="B485">
        <v>1598</v>
      </c>
      <c r="C485">
        <v>4</v>
      </c>
      <c r="D485" t="s">
        <v>26</v>
      </c>
      <c r="E485">
        <v>100</v>
      </c>
      <c r="F485" t="s">
        <v>9</v>
      </c>
      <c r="G485" t="s">
        <v>9</v>
      </c>
      <c r="H485" t="s">
        <v>9</v>
      </c>
      <c r="I485" t="s">
        <v>9</v>
      </c>
      <c r="J485">
        <v>0</v>
      </c>
      <c r="K485" t="s">
        <v>37</v>
      </c>
    </row>
    <row r="486" spans="1:11">
      <c r="A486" t="s">
        <v>64</v>
      </c>
      <c r="B486">
        <v>1598</v>
      </c>
      <c r="C486">
        <v>4</v>
      </c>
      <c r="D486" t="s">
        <v>38</v>
      </c>
      <c r="E486">
        <v>100</v>
      </c>
      <c r="F486" t="s">
        <v>9</v>
      </c>
      <c r="G486" t="s">
        <v>57</v>
      </c>
      <c r="H486">
        <v>20</v>
      </c>
      <c r="I486" t="s">
        <v>9</v>
      </c>
      <c r="J486">
        <v>0</v>
      </c>
      <c r="K486" t="s">
        <v>37</v>
      </c>
    </row>
    <row r="487" spans="1:11">
      <c r="A487" t="s">
        <v>64</v>
      </c>
      <c r="B487">
        <v>1598</v>
      </c>
      <c r="C487">
        <v>5</v>
      </c>
      <c r="D487" t="s">
        <v>26</v>
      </c>
      <c r="E487">
        <v>100</v>
      </c>
      <c r="F487" t="s">
        <v>9</v>
      </c>
      <c r="G487" t="s">
        <v>9</v>
      </c>
      <c r="H487" t="s">
        <v>9</v>
      </c>
      <c r="I487" t="s">
        <v>9</v>
      </c>
      <c r="J487">
        <v>0</v>
      </c>
      <c r="K487" t="s">
        <v>37</v>
      </c>
    </row>
    <row r="488" spans="1:11">
      <c r="A488" t="s">
        <v>64</v>
      </c>
      <c r="B488">
        <v>1598</v>
      </c>
      <c r="C488">
        <v>5</v>
      </c>
      <c r="D488" t="s">
        <v>26</v>
      </c>
      <c r="E488">
        <v>100</v>
      </c>
      <c r="F488" t="s">
        <v>9</v>
      </c>
      <c r="G488" t="s">
        <v>9</v>
      </c>
      <c r="H488" t="s">
        <v>9</v>
      </c>
      <c r="I488" t="s">
        <v>9</v>
      </c>
      <c r="J488">
        <v>0</v>
      </c>
      <c r="K488" t="s">
        <v>37</v>
      </c>
    </row>
    <row r="489" spans="1:11">
      <c r="A489" t="s">
        <v>64</v>
      </c>
      <c r="B489">
        <v>1598</v>
      </c>
      <c r="C489">
        <v>5</v>
      </c>
      <c r="D489" t="s">
        <v>26</v>
      </c>
      <c r="E489">
        <v>100</v>
      </c>
      <c r="F489" t="s">
        <v>9</v>
      </c>
      <c r="G489" t="s">
        <v>9</v>
      </c>
      <c r="H489" t="s">
        <v>9</v>
      </c>
      <c r="I489" t="s">
        <v>9</v>
      </c>
      <c r="J489">
        <v>0</v>
      </c>
      <c r="K489" t="s">
        <v>37</v>
      </c>
    </row>
    <row r="490" spans="1:11">
      <c r="A490" t="s">
        <v>64</v>
      </c>
      <c r="B490">
        <v>1598</v>
      </c>
      <c r="C490">
        <v>6</v>
      </c>
      <c r="D490" t="s">
        <v>26</v>
      </c>
      <c r="E490">
        <v>100</v>
      </c>
      <c r="F490" t="s">
        <v>9</v>
      </c>
      <c r="G490" t="s">
        <v>9</v>
      </c>
      <c r="H490" t="s">
        <v>9</v>
      </c>
      <c r="I490" t="s">
        <v>9</v>
      </c>
      <c r="J490">
        <v>1</v>
      </c>
      <c r="K490" t="s">
        <v>37</v>
      </c>
    </row>
    <row r="491" spans="1:11">
      <c r="A491" t="s">
        <v>64</v>
      </c>
      <c r="B491">
        <v>1598</v>
      </c>
      <c r="C491">
        <v>7</v>
      </c>
      <c r="D491" t="s">
        <v>34</v>
      </c>
      <c r="E491">
        <v>100</v>
      </c>
      <c r="F491" t="s">
        <v>9</v>
      </c>
      <c r="G491" t="s">
        <v>9</v>
      </c>
      <c r="H491" t="s">
        <v>9</v>
      </c>
      <c r="I491">
        <v>0</v>
      </c>
      <c r="J491">
        <v>0</v>
      </c>
      <c r="K491" t="s">
        <v>37</v>
      </c>
    </row>
    <row r="492" spans="1:11">
      <c r="A492" t="s">
        <v>64</v>
      </c>
      <c r="B492">
        <v>1598</v>
      </c>
      <c r="C492">
        <v>7</v>
      </c>
      <c r="D492" t="s">
        <v>34</v>
      </c>
      <c r="E492">
        <v>100</v>
      </c>
      <c r="F492" t="s">
        <v>9</v>
      </c>
      <c r="G492" t="s">
        <v>9</v>
      </c>
      <c r="H492" t="s">
        <v>9</v>
      </c>
      <c r="I492">
        <v>0</v>
      </c>
      <c r="J492">
        <v>0</v>
      </c>
      <c r="K492" t="s">
        <v>37</v>
      </c>
    </row>
    <row r="493" spans="1:11">
      <c r="A493" t="s">
        <v>64</v>
      </c>
      <c r="B493">
        <v>1598</v>
      </c>
      <c r="C493">
        <v>8</v>
      </c>
      <c r="D493" t="s">
        <v>9</v>
      </c>
      <c r="E493" t="s">
        <v>9</v>
      </c>
      <c r="F493" t="s">
        <v>9</v>
      </c>
      <c r="G493" t="s">
        <v>9</v>
      </c>
      <c r="H493" t="s">
        <v>9</v>
      </c>
      <c r="I493">
        <v>0</v>
      </c>
      <c r="J493">
        <v>0</v>
      </c>
      <c r="K493" t="s">
        <v>37</v>
      </c>
    </row>
    <row r="494" spans="1:11">
      <c r="A494" t="s">
        <v>64</v>
      </c>
      <c r="B494">
        <v>1598</v>
      </c>
      <c r="C494">
        <v>9</v>
      </c>
      <c r="D494" t="s">
        <v>9</v>
      </c>
      <c r="E494" t="s">
        <v>9</v>
      </c>
      <c r="F494" t="s">
        <v>9</v>
      </c>
      <c r="G494" t="s">
        <v>9</v>
      </c>
      <c r="H494" t="s">
        <v>9</v>
      </c>
      <c r="I494">
        <v>0</v>
      </c>
      <c r="J494">
        <v>0</v>
      </c>
      <c r="K494" t="s">
        <v>37</v>
      </c>
    </row>
    <row r="495" spans="1:11" s="5" customFormat="1">
      <c r="A495" s="5" t="s">
        <v>64</v>
      </c>
      <c r="B495" s="5">
        <v>1598</v>
      </c>
      <c r="C495" s="5">
        <v>10</v>
      </c>
      <c r="D495" s="5" t="s">
        <v>9</v>
      </c>
      <c r="E495" s="5" t="s">
        <v>9</v>
      </c>
      <c r="F495" s="5" t="s">
        <v>9</v>
      </c>
      <c r="G495" s="5" t="s">
        <v>9</v>
      </c>
      <c r="H495" s="5" t="s">
        <v>9</v>
      </c>
      <c r="I495" s="5">
        <v>0</v>
      </c>
      <c r="J495" s="5">
        <v>0</v>
      </c>
      <c r="K495" s="5" t="s">
        <v>37</v>
      </c>
    </row>
    <row r="496" spans="1:11">
      <c r="A496" t="s">
        <v>64</v>
      </c>
      <c r="B496">
        <v>1594</v>
      </c>
      <c r="C496">
        <v>1</v>
      </c>
      <c r="D496" t="s">
        <v>26</v>
      </c>
      <c r="E496">
        <v>100</v>
      </c>
      <c r="F496" t="s">
        <v>9</v>
      </c>
      <c r="G496" t="s">
        <v>9</v>
      </c>
      <c r="H496" t="s">
        <v>9</v>
      </c>
      <c r="I496">
        <v>0</v>
      </c>
      <c r="J496">
        <v>0</v>
      </c>
      <c r="K496" t="s">
        <v>0</v>
      </c>
    </row>
    <row r="497" spans="1:11">
      <c r="A497" t="s">
        <v>64</v>
      </c>
      <c r="B497">
        <v>1594</v>
      </c>
      <c r="C497">
        <v>2</v>
      </c>
      <c r="D497" t="s">
        <v>39</v>
      </c>
      <c r="E497">
        <v>90</v>
      </c>
      <c r="F497">
        <v>5</v>
      </c>
      <c r="G497" t="s">
        <v>9</v>
      </c>
      <c r="H497" t="s">
        <v>9</v>
      </c>
      <c r="I497">
        <v>0</v>
      </c>
      <c r="J497">
        <v>0</v>
      </c>
      <c r="K497" t="s">
        <v>0</v>
      </c>
    </row>
    <row r="498" spans="1:11">
      <c r="A498" t="s">
        <v>64</v>
      </c>
      <c r="B498">
        <v>1594</v>
      </c>
      <c r="D498" t="s">
        <v>26</v>
      </c>
      <c r="E498">
        <v>100</v>
      </c>
      <c r="F498" t="s">
        <v>9</v>
      </c>
      <c r="G498" t="s">
        <v>57</v>
      </c>
      <c r="H498">
        <v>1</v>
      </c>
      <c r="I498">
        <v>0</v>
      </c>
      <c r="J498">
        <v>0</v>
      </c>
      <c r="K498" t="s">
        <v>0</v>
      </c>
    </row>
    <row r="499" spans="1:11">
      <c r="A499" t="s">
        <v>64</v>
      </c>
      <c r="B499">
        <v>1594</v>
      </c>
      <c r="C499">
        <v>3</v>
      </c>
      <c r="D499" t="s">
        <v>39</v>
      </c>
      <c r="E499">
        <v>3</v>
      </c>
      <c r="F499">
        <v>60</v>
      </c>
      <c r="G499" t="s">
        <v>9</v>
      </c>
      <c r="H499" t="s">
        <v>9</v>
      </c>
      <c r="I499">
        <v>0</v>
      </c>
      <c r="J499">
        <v>0</v>
      </c>
      <c r="K499" t="s">
        <v>0</v>
      </c>
    </row>
    <row r="500" spans="1:11">
      <c r="A500" t="s">
        <v>64</v>
      </c>
      <c r="B500">
        <v>1594</v>
      </c>
      <c r="C500">
        <v>4</v>
      </c>
      <c r="D500" t="s">
        <v>24</v>
      </c>
      <c r="E500">
        <v>100</v>
      </c>
      <c r="F500" t="s">
        <v>9</v>
      </c>
      <c r="G500" t="s">
        <v>9</v>
      </c>
      <c r="H500" t="s">
        <v>9</v>
      </c>
      <c r="I500">
        <v>0</v>
      </c>
      <c r="J500">
        <v>0</v>
      </c>
      <c r="K500" t="s">
        <v>0</v>
      </c>
    </row>
    <row r="501" spans="1:11">
      <c r="A501" t="s">
        <v>64</v>
      </c>
      <c r="B501">
        <v>1594</v>
      </c>
      <c r="C501">
        <v>5</v>
      </c>
      <c r="D501" t="s">
        <v>9</v>
      </c>
      <c r="E501" t="s">
        <v>9</v>
      </c>
      <c r="F501" t="s">
        <v>9</v>
      </c>
      <c r="G501" t="s">
        <v>9</v>
      </c>
      <c r="H501" t="s">
        <v>9</v>
      </c>
      <c r="I501">
        <v>0</v>
      </c>
      <c r="J501">
        <v>0</v>
      </c>
      <c r="K501" t="s">
        <v>0</v>
      </c>
    </row>
    <row r="502" spans="1:11">
      <c r="A502" t="s">
        <v>64</v>
      </c>
      <c r="B502">
        <v>1594</v>
      </c>
      <c r="C502">
        <v>6</v>
      </c>
      <c r="D502" t="s">
        <v>9</v>
      </c>
      <c r="E502" t="s">
        <v>9</v>
      </c>
      <c r="F502" t="s">
        <v>9</v>
      </c>
      <c r="G502" t="s">
        <v>9</v>
      </c>
      <c r="H502" t="s">
        <v>9</v>
      </c>
      <c r="I502">
        <v>0</v>
      </c>
      <c r="J502">
        <v>0</v>
      </c>
      <c r="K502" t="s">
        <v>0</v>
      </c>
    </row>
    <row r="503" spans="1:11">
      <c r="A503" t="s">
        <v>64</v>
      </c>
      <c r="B503">
        <v>1594</v>
      </c>
      <c r="C503">
        <v>7</v>
      </c>
      <c r="D503" t="s">
        <v>26</v>
      </c>
      <c r="E503">
        <v>100</v>
      </c>
      <c r="F503" t="s">
        <v>9</v>
      </c>
      <c r="G503" t="s">
        <v>9</v>
      </c>
      <c r="H503" t="s">
        <v>9</v>
      </c>
      <c r="I503">
        <v>0</v>
      </c>
      <c r="J503">
        <v>0</v>
      </c>
      <c r="K503" t="s">
        <v>0</v>
      </c>
    </row>
    <row r="504" spans="1:11">
      <c r="A504" t="s">
        <v>64</v>
      </c>
      <c r="B504">
        <v>1594</v>
      </c>
      <c r="C504">
        <v>8</v>
      </c>
      <c r="D504" t="s">
        <v>9</v>
      </c>
      <c r="E504" t="s">
        <v>9</v>
      </c>
      <c r="F504" t="s">
        <v>9</v>
      </c>
      <c r="G504" t="s">
        <v>9</v>
      </c>
      <c r="H504" t="s">
        <v>9</v>
      </c>
      <c r="I504">
        <v>0</v>
      </c>
      <c r="J504">
        <v>0</v>
      </c>
      <c r="K504" t="s">
        <v>0</v>
      </c>
    </row>
    <row r="505" spans="1:11">
      <c r="A505" t="s">
        <v>64</v>
      </c>
      <c r="B505">
        <v>1594</v>
      </c>
      <c r="C505">
        <v>9</v>
      </c>
      <c r="D505" t="s">
        <v>26</v>
      </c>
      <c r="E505">
        <v>90</v>
      </c>
      <c r="F505" t="s">
        <v>9</v>
      </c>
      <c r="G505" t="s">
        <v>9</v>
      </c>
      <c r="H505" t="s">
        <v>9</v>
      </c>
      <c r="I505">
        <v>0</v>
      </c>
      <c r="J505">
        <v>0</v>
      </c>
      <c r="K505" t="s">
        <v>0</v>
      </c>
    </row>
    <row r="506" spans="1:11" s="5" customFormat="1">
      <c r="A506" s="5" t="s">
        <v>64</v>
      </c>
      <c r="B506" s="5">
        <v>1594</v>
      </c>
      <c r="C506" s="5">
        <v>10</v>
      </c>
      <c r="D506" s="5" t="s">
        <v>9</v>
      </c>
      <c r="E506" s="5" t="s">
        <v>9</v>
      </c>
      <c r="F506" s="5" t="s">
        <v>9</v>
      </c>
      <c r="G506" s="5" t="s">
        <v>9</v>
      </c>
      <c r="H506" s="5" t="s">
        <v>9</v>
      </c>
      <c r="I506" s="5">
        <v>0</v>
      </c>
      <c r="J506" s="5">
        <v>0</v>
      </c>
      <c r="K506" s="5" t="s">
        <v>0</v>
      </c>
    </row>
    <row r="507" spans="1:11">
      <c r="A507" t="s">
        <v>64</v>
      </c>
      <c r="B507">
        <v>1095</v>
      </c>
      <c r="C507">
        <v>1</v>
      </c>
      <c r="D507" t="s">
        <v>9</v>
      </c>
      <c r="E507" t="s">
        <v>9</v>
      </c>
      <c r="F507" t="s">
        <v>9</v>
      </c>
      <c r="G507" t="s">
        <v>9</v>
      </c>
      <c r="H507" t="s">
        <v>9</v>
      </c>
      <c r="I507">
        <v>0</v>
      </c>
      <c r="J507">
        <v>0</v>
      </c>
      <c r="K507" t="s">
        <v>0</v>
      </c>
    </row>
    <row r="508" spans="1:11">
      <c r="A508" t="s">
        <v>64</v>
      </c>
      <c r="B508">
        <v>1095</v>
      </c>
      <c r="C508">
        <v>2</v>
      </c>
      <c r="D508" t="s">
        <v>26</v>
      </c>
      <c r="E508">
        <v>100</v>
      </c>
      <c r="F508" t="s">
        <v>9</v>
      </c>
      <c r="G508" t="s">
        <v>9</v>
      </c>
      <c r="H508" t="s">
        <v>9</v>
      </c>
      <c r="I508">
        <v>0</v>
      </c>
      <c r="J508">
        <v>1</v>
      </c>
      <c r="K508" t="s">
        <v>0</v>
      </c>
    </row>
    <row r="509" spans="1:11">
      <c r="A509" t="s">
        <v>64</v>
      </c>
      <c r="B509">
        <v>1095</v>
      </c>
      <c r="C509">
        <v>2</v>
      </c>
      <c r="D509" t="s">
        <v>26</v>
      </c>
      <c r="E509">
        <v>15</v>
      </c>
      <c r="F509" t="s">
        <v>9</v>
      </c>
      <c r="G509" t="s">
        <v>9</v>
      </c>
      <c r="H509" t="s">
        <v>9</v>
      </c>
      <c r="I509">
        <v>0</v>
      </c>
      <c r="J509">
        <v>1</v>
      </c>
      <c r="K509" t="s">
        <v>0</v>
      </c>
    </row>
    <row r="510" spans="1:11">
      <c r="A510" t="s">
        <v>64</v>
      </c>
      <c r="B510">
        <v>1095</v>
      </c>
      <c r="C510">
        <v>3</v>
      </c>
      <c r="D510" t="s">
        <v>26</v>
      </c>
      <c r="E510">
        <v>100</v>
      </c>
      <c r="F510" t="s">
        <v>9</v>
      </c>
      <c r="G510" t="s">
        <v>9</v>
      </c>
      <c r="H510" t="s">
        <v>9</v>
      </c>
      <c r="I510">
        <v>0</v>
      </c>
      <c r="J510">
        <v>0</v>
      </c>
      <c r="K510" t="s">
        <v>0</v>
      </c>
    </row>
    <row r="511" spans="1:11">
      <c r="A511" t="s">
        <v>64</v>
      </c>
      <c r="B511">
        <v>1095</v>
      </c>
      <c r="C511">
        <v>3</v>
      </c>
      <c r="D511" t="s">
        <v>26</v>
      </c>
      <c r="E511">
        <v>40</v>
      </c>
      <c r="F511" t="s">
        <v>9</v>
      </c>
      <c r="G511" t="s">
        <v>9</v>
      </c>
      <c r="H511" t="s">
        <v>9</v>
      </c>
      <c r="I511">
        <v>0</v>
      </c>
      <c r="J511">
        <v>1</v>
      </c>
      <c r="K511" t="s">
        <v>0</v>
      </c>
    </row>
    <row r="512" spans="1:11">
      <c r="A512" t="s">
        <v>64</v>
      </c>
      <c r="B512">
        <v>1095</v>
      </c>
      <c r="C512">
        <v>3</v>
      </c>
      <c r="D512" t="s">
        <v>38</v>
      </c>
      <c r="E512">
        <v>100</v>
      </c>
      <c r="F512" t="s">
        <v>9</v>
      </c>
      <c r="G512" t="s">
        <v>9</v>
      </c>
      <c r="H512" t="s">
        <v>9</v>
      </c>
      <c r="I512">
        <v>0</v>
      </c>
      <c r="J512">
        <v>0</v>
      </c>
      <c r="K512" t="s">
        <v>0</v>
      </c>
    </row>
    <row r="513" spans="1:11">
      <c r="A513" t="s">
        <v>64</v>
      </c>
      <c r="B513">
        <v>1095</v>
      </c>
      <c r="C513">
        <v>4</v>
      </c>
      <c r="D513" t="s">
        <v>26</v>
      </c>
      <c r="E513">
        <v>60</v>
      </c>
      <c r="F513" t="s">
        <v>9</v>
      </c>
      <c r="G513" t="s">
        <v>9</v>
      </c>
      <c r="H513" t="s">
        <v>9</v>
      </c>
      <c r="I513">
        <v>0</v>
      </c>
      <c r="J513">
        <v>0</v>
      </c>
      <c r="K513" t="s">
        <v>0</v>
      </c>
    </row>
    <row r="514" spans="1:11">
      <c r="A514" t="s">
        <v>64</v>
      </c>
      <c r="B514">
        <v>1095</v>
      </c>
      <c r="C514">
        <v>4</v>
      </c>
      <c r="D514" t="s">
        <v>26</v>
      </c>
      <c r="E514">
        <v>60</v>
      </c>
      <c r="F514" t="s">
        <v>9</v>
      </c>
      <c r="G514" t="s">
        <v>9</v>
      </c>
      <c r="H514" t="s">
        <v>9</v>
      </c>
      <c r="I514">
        <v>0</v>
      </c>
      <c r="J514">
        <v>0</v>
      </c>
      <c r="K514" t="s">
        <v>0</v>
      </c>
    </row>
    <row r="515" spans="1:11">
      <c r="A515" t="s">
        <v>64</v>
      </c>
      <c r="B515">
        <v>1095</v>
      </c>
      <c r="C515">
        <v>5</v>
      </c>
      <c r="D515" t="s">
        <v>39</v>
      </c>
      <c r="E515">
        <v>40</v>
      </c>
      <c r="F515">
        <v>1</v>
      </c>
      <c r="G515" t="s">
        <v>57</v>
      </c>
      <c r="H515">
        <v>2</v>
      </c>
      <c r="I515">
        <v>0</v>
      </c>
      <c r="J515">
        <v>1</v>
      </c>
      <c r="K515" t="s">
        <v>0</v>
      </c>
    </row>
    <row r="516" spans="1:11">
      <c r="A516" t="s">
        <v>64</v>
      </c>
      <c r="B516">
        <v>1095</v>
      </c>
      <c r="C516">
        <v>6</v>
      </c>
      <c r="D516" t="s">
        <v>26</v>
      </c>
      <c r="E516">
        <v>100</v>
      </c>
      <c r="F516" t="s">
        <v>9</v>
      </c>
      <c r="G516" t="s">
        <v>9</v>
      </c>
      <c r="H516" t="s">
        <v>9</v>
      </c>
      <c r="I516">
        <v>0</v>
      </c>
      <c r="J516">
        <v>0</v>
      </c>
      <c r="K516" t="s">
        <v>0</v>
      </c>
    </row>
    <row r="517" spans="1:11">
      <c r="A517" t="s">
        <v>64</v>
      </c>
      <c r="B517">
        <v>1095</v>
      </c>
      <c r="C517">
        <v>7</v>
      </c>
      <c r="D517" t="s">
        <v>26</v>
      </c>
      <c r="E517">
        <v>100</v>
      </c>
      <c r="F517" t="s">
        <v>9</v>
      </c>
      <c r="G517" t="s">
        <v>9</v>
      </c>
      <c r="H517" t="s">
        <v>9</v>
      </c>
      <c r="I517">
        <v>0</v>
      </c>
      <c r="J517">
        <v>1</v>
      </c>
      <c r="K517" t="s">
        <v>0</v>
      </c>
    </row>
    <row r="518" spans="1:11">
      <c r="A518" t="s">
        <v>64</v>
      </c>
      <c r="B518">
        <v>1095</v>
      </c>
      <c r="C518">
        <v>8</v>
      </c>
      <c r="D518" t="s">
        <v>24</v>
      </c>
      <c r="E518">
        <v>100</v>
      </c>
      <c r="F518" t="s">
        <v>9</v>
      </c>
      <c r="G518" t="s">
        <v>9</v>
      </c>
      <c r="H518" t="s">
        <v>9</v>
      </c>
      <c r="I518">
        <v>0</v>
      </c>
      <c r="J518">
        <v>0</v>
      </c>
      <c r="K518" t="s">
        <v>0</v>
      </c>
    </row>
    <row r="519" spans="1:11">
      <c r="A519" t="s">
        <v>64</v>
      </c>
      <c r="B519">
        <v>1095</v>
      </c>
      <c r="C519">
        <v>8</v>
      </c>
      <c r="D519" t="s">
        <v>26</v>
      </c>
      <c r="E519">
        <v>100</v>
      </c>
      <c r="F519" t="s">
        <v>9</v>
      </c>
      <c r="G519" t="s">
        <v>9</v>
      </c>
      <c r="H519" t="s">
        <v>9</v>
      </c>
      <c r="I519">
        <v>0</v>
      </c>
      <c r="J519">
        <v>1</v>
      </c>
      <c r="K519" t="s">
        <v>0</v>
      </c>
    </row>
    <row r="520" spans="1:11">
      <c r="A520" t="s">
        <v>64</v>
      </c>
      <c r="B520">
        <v>1095</v>
      </c>
      <c r="C520">
        <v>9</v>
      </c>
      <c r="D520" t="s">
        <v>38</v>
      </c>
      <c r="E520">
        <v>100</v>
      </c>
      <c r="F520" t="s">
        <v>9</v>
      </c>
      <c r="G520" t="s">
        <v>9</v>
      </c>
      <c r="H520" t="s">
        <v>9</v>
      </c>
      <c r="I520">
        <v>0</v>
      </c>
      <c r="J520">
        <v>1</v>
      </c>
      <c r="K520" t="s">
        <v>0</v>
      </c>
    </row>
    <row r="521" spans="1:11" s="5" customFormat="1">
      <c r="A521" s="5" t="s">
        <v>64</v>
      </c>
      <c r="B521" s="5">
        <v>1095</v>
      </c>
      <c r="C521" s="5">
        <v>10</v>
      </c>
      <c r="D521" s="5" t="s">
        <v>26</v>
      </c>
      <c r="E521" s="5">
        <v>100</v>
      </c>
      <c r="F521" s="5" t="s">
        <v>9</v>
      </c>
      <c r="G521" s="5" t="s">
        <v>9</v>
      </c>
      <c r="H521" s="5" t="s">
        <v>9</v>
      </c>
      <c r="I521" s="5">
        <v>0</v>
      </c>
      <c r="J521" s="5">
        <v>1</v>
      </c>
      <c r="K521" s="5" t="s">
        <v>0</v>
      </c>
    </row>
    <row r="522" spans="1:11">
      <c r="A522" t="s">
        <v>64</v>
      </c>
      <c r="B522">
        <v>1101</v>
      </c>
      <c r="C522">
        <v>1</v>
      </c>
      <c r="D522" t="s">
        <v>9</v>
      </c>
      <c r="E522" t="s">
        <v>9</v>
      </c>
      <c r="F522" t="s">
        <v>9</v>
      </c>
      <c r="G522" t="s">
        <v>9</v>
      </c>
      <c r="H522" t="s">
        <v>9</v>
      </c>
      <c r="I522">
        <v>0</v>
      </c>
      <c r="J522">
        <v>0</v>
      </c>
      <c r="K522" t="s">
        <v>0</v>
      </c>
    </row>
    <row r="523" spans="1:11">
      <c r="A523" t="s">
        <v>64</v>
      </c>
      <c r="B523">
        <v>1101</v>
      </c>
      <c r="C523">
        <v>2</v>
      </c>
      <c r="D523" t="s">
        <v>26</v>
      </c>
      <c r="E523">
        <v>100</v>
      </c>
      <c r="F523" t="s">
        <v>9</v>
      </c>
      <c r="G523" t="s">
        <v>9</v>
      </c>
      <c r="H523" t="s">
        <v>9</v>
      </c>
      <c r="I523">
        <v>0</v>
      </c>
      <c r="J523">
        <v>0</v>
      </c>
      <c r="K523" t="s">
        <v>0</v>
      </c>
    </row>
    <row r="524" spans="1:11">
      <c r="A524" t="s">
        <v>64</v>
      </c>
      <c r="B524">
        <v>1101</v>
      </c>
      <c r="C524">
        <v>3</v>
      </c>
      <c r="D524" t="s">
        <v>24</v>
      </c>
      <c r="E524">
        <v>100</v>
      </c>
      <c r="F524" t="s">
        <v>9</v>
      </c>
      <c r="G524" t="s">
        <v>9</v>
      </c>
      <c r="H524" t="s">
        <v>9</v>
      </c>
      <c r="I524">
        <v>0</v>
      </c>
      <c r="J524">
        <v>0</v>
      </c>
      <c r="K524" t="s">
        <v>0</v>
      </c>
    </row>
    <row r="525" spans="1:11">
      <c r="A525" t="s">
        <v>64</v>
      </c>
      <c r="B525">
        <v>1101</v>
      </c>
      <c r="D525" t="s">
        <v>24</v>
      </c>
      <c r="E525">
        <v>100</v>
      </c>
      <c r="F525" t="s">
        <v>9</v>
      </c>
      <c r="G525" t="s">
        <v>9</v>
      </c>
      <c r="H525" t="s">
        <v>9</v>
      </c>
      <c r="I525">
        <v>0</v>
      </c>
      <c r="J525">
        <v>0</v>
      </c>
      <c r="K525" t="s">
        <v>0</v>
      </c>
    </row>
    <row r="526" spans="1:11">
      <c r="A526" t="s">
        <v>64</v>
      </c>
      <c r="B526">
        <v>1101</v>
      </c>
      <c r="C526">
        <v>4</v>
      </c>
      <c r="D526" t="s">
        <v>32</v>
      </c>
      <c r="E526">
        <v>100</v>
      </c>
      <c r="F526">
        <v>95</v>
      </c>
      <c r="G526" t="s">
        <v>9</v>
      </c>
      <c r="H526" t="s">
        <v>9</v>
      </c>
      <c r="I526">
        <v>0</v>
      </c>
      <c r="J526">
        <v>0</v>
      </c>
      <c r="K526" t="s">
        <v>0</v>
      </c>
    </row>
    <row r="527" spans="1:11">
      <c r="A527" t="s">
        <v>64</v>
      </c>
      <c r="B527">
        <v>1101</v>
      </c>
      <c r="C527">
        <v>5</v>
      </c>
      <c r="D527" t="s">
        <v>26</v>
      </c>
      <c r="E527">
        <v>100</v>
      </c>
      <c r="F527" t="s">
        <v>9</v>
      </c>
      <c r="G527" t="s">
        <v>9</v>
      </c>
      <c r="H527" t="s">
        <v>9</v>
      </c>
      <c r="I527">
        <v>0</v>
      </c>
      <c r="J527">
        <v>0</v>
      </c>
      <c r="K527" t="s">
        <v>0</v>
      </c>
    </row>
    <row r="528" spans="1:11">
      <c r="A528" t="s">
        <v>64</v>
      </c>
      <c r="B528">
        <v>1101</v>
      </c>
      <c r="C528">
        <v>6</v>
      </c>
      <c r="D528" t="s">
        <v>48</v>
      </c>
      <c r="E528">
        <v>100</v>
      </c>
      <c r="F528" t="s">
        <v>9</v>
      </c>
      <c r="G528" t="s">
        <v>9</v>
      </c>
      <c r="H528" t="s">
        <v>9</v>
      </c>
      <c r="I528">
        <v>0</v>
      </c>
      <c r="J528">
        <v>0</v>
      </c>
      <c r="K528" t="s">
        <v>0</v>
      </c>
    </row>
    <row r="529" spans="1:11">
      <c r="A529" t="s">
        <v>64</v>
      </c>
      <c r="B529">
        <v>1101</v>
      </c>
      <c r="C529">
        <v>6</v>
      </c>
      <c r="D529" t="s">
        <v>50</v>
      </c>
      <c r="E529">
        <v>10</v>
      </c>
      <c r="F529">
        <v>98</v>
      </c>
      <c r="G529" t="s">
        <v>9</v>
      </c>
      <c r="H529" t="s">
        <v>9</v>
      </c>
      <c r="I529">
        <v>0</v>
      </c>
      <c r="J529">
        <v>0</v>
      </c>
      <c r="K529" t="s">
        <v>0</v>
      </c>
    </row>
    <row r="530" spans="1:11">
      <c r="A530" t="s">
        <v>64</v>
      </c>
      <c r="B530">
        <v>1101</v>
      </c>
      <c r="C530">
        <v>7</v>
      </c>
      <c r="D530" t="s">
        <v>48</v>
      </c>
      <c r="E530">
        <v>100</v>
      </c>
      <c r="F530" t="s">
        <v>9</v>
      </c>
      <c r="G530" t="s">
        <v>9</v>
      </c>
      <c r="H530" t="s">
        <v>9</v>
      </c>
      <c r="I530">
        <v>0</v>
      </c>
      <c r="J530">
        <v>1</v>
      </c>
      <c r="K530" t="s">
        <v>0</v>
      </c>
    </row>
    <row r="531" spans="1:11">
      <c r="A531" t="s">
        <v>64</v>
      </c>
      <c r="B531">
        <v>1101</v>
      </c>
      <c r="C531">
        <v>8</v>
      </c>
      <c r="D531" t="s">
        <v>52</v>
      </c>
      <c r="E531" t="s">
        <v>9</v>
      </c>
      <c r="F531" t="s">
        <v>9</v>
      </c>
      <c r="G531" t="s">
        <v>9</v>
      </c>
      <c r="H531" t="s">
        <v>9</v>
      </c>
      <c r="I531" t="s">
        <v>9</v>
      </c>
      <c r="J531" t="s">
        <v>9</v>
      </c>
      <c r="K531" t="s">
        <v>0</v>
      </c>
    </row>
    <row r="532" spans="1:11">
      <c r="A532" t="s">
        <v>64</v>
      </c>
      <c r="B532">
        <v>1101</v>
      </c>
      <c r="C532">
        <v>9</v>
      </c>
      <c r="D532" t="s">
        <v>52</v>
      </c>
      <c r="E532" t="s">
        <v>9</v>
      </c>
      <c r="F532" t="s">
        <v>9</v>
      </c>
      <c r="G532" t="s">
        <v>9</v>
      </c>
      <c r="H532" t="s">
        <v>9</v>
      </c>
      <c r="I532" t="s">
        <v>9</v>
      </c>
      <c r="J532" t="s">
        <v>9</v>
      </c>
      <c r="K532" t="s">
        <v>0</v>
      </c>
    </row>
    <row r="533" spans="1:11" s="5" customFormat="1">
      <c r="A533" s="5" t="s">
        <v>64</v>
      </c>
      <c r="B533" s="5">
        <v>1101</v>
      </c>
      <c r="C533" s="5">
        <v>10</v>
      </c>
      <c r="D533" s="5" t="s">
        <v>52</v>
      </c>
      <c r="E533" s="5" t="s">
        <v>9</v>
      </c>
      <c r="F533" s="5" t="s">
        <v>9</v>
      </c>
      <c r="G533" s="5" t="s">
        <v>9</v>
      </c>
      <c r="H533" s="5" t="s">
        <v>9</v>
      </c>
      <c r="I533" s="5" t="s">
        <v>9</v>
      </c>
      <c r="J533" s="5" t="s">
        <v>9</v>
      </c>
      <c r="K533" s="5" t="s">
        <v>0</v>
      </c>
    </row>
    <row r="534" spans="1:11">
      <c r="A534" t="s">
        <v>74</v>
      </c>
      <c r="B534">
        <v>1364</v>
      </c>
      <c r="C534">
        <v>1</v>
      </c>
      <c r="D534" t="s">
        <v>9</v>
      </c>
      <c r="E534" t="s">
        <v>9</v>
      </c>
      <c r="F534" t="s">
        <v>9</v>
      </c>
      <c r="G534" t="s">
        <v>9</v>
      </c>
      <c r="H534" t="s">
        <v>9</v>
      </c>
      <c r="I534">
        <v>0</v>
      </c>
      <c r="J534" t="s">
        <v>9</v>
      </c>
      <c r="K534" t="s">
        <v>0</v>
      </c>
    </row>
    <row r="535" spans="1:11">
      <c r="A535" t="s">
        <v>74</v>
      </c>
      <c r="B535">
        <v>1364</v>
      </c>
      <c r="C535">
        <v>2</v>
      </c>
      <c r="D535" t="s">
        <v>9</v>
      </c>
      <c r="E535" t="s">
        <v>9</v>
      </c>
      <c r="F535" t="s">
        <v>9</v>
      </c>
      <c r="G535" t="s">
        <v>9</v>
      </c>
      <c r="H535" t="s">
        <v>9</v>
      </c>
      <c r="I535">
        <v>0</v>
      </c>
      <c r="J535" t="s">
        <v>9</v>
      </c>
      <c r="K535" t="s">
        <v>0</v>
      </c>
    </row>
    <row r="536" spans="1:11">
      <c r="A536" t="s">
        <v>74</v>
      </c>
      <c r="B536">
        <v>1364</v>
      </c>
      <c r="C536">
        <v>3</v>
      </c>
      <c r="D536" t="s">
        <v>9</v>
      </c>
      <c r="E536" t="s">
        <v>9</v>
      </c>
      <c r="F536" t="s">
        <v>9</v>
      </c>
      <c r="G536" t="s">
        <v>9</v>
      </c>
      <c r="H536" t="s">
        <v>9</v>
      </c>
      <c r="I536">
        <v>0</v>
      </c>
      <c r="J536" t="s">
        <v>9</v>
      </c>
      <c r="K536" t="s">
        <v>0</v>
      </c>
    </row>
    <row r="537" spans="1:11">
      <c r="A537" t="s">
        <v>74</v>
      </c>
      <c r="B537">
        <v>1364</v>
      </c>
      <c r="C537">
        <v>4</v>
      </c>
      <c r="D537" t="s">
        <v>9</v>
      </c>
      <c r="E537" t="s">
        <v>9</v>
      </c>
      <c r="F537" t="s">
        <v>9</v>
      </c>
      <c r="G537" t="s">
        <v>9</v>
      </c>
      <c r="H537" t="s">
        <v>9</v>
      </c>
      <c r="I537">
        <v>0</v>
      </c>
      <c r="J537" t="s">
        <v>9</v>
      </c>
      <c r="K537" t="s">
        <v>0</v>
      </c>
    </row>
    <row r="538" spans="1:11">
      <c r="A538" t="s">
        <v>74</v>
      </c>
      <c r="B538">
        <v>1364</v>
      </c>
      <c r="C538">
        <v>5</v>
      </c>
      <c r="D538" t="s">
        <v>9</v>
      </c>
      <c r="E538" t="s">
        <v>9</v>
      </c>
      <c r="F538" t="s">
        <v>9</v>
      </c>
      <c r="G538" t="s">
        <v>9</v>
      </c>
      <c r="H538" t="s">
        <v>9</v>
      </c>
      <c r="I538">
        <v>0</v>
      </c>
      <c r="J538" t="s">
        <v>9</v>
      </c>
      <c r="K538" t="s">
        <v>0</v>
      </c>
    </row>
    <row r="539" spans="1:11">
      <c r="A539" t="s">
        <v>74</v>
      </c>
      <c r="B539">
        <v>1364</v>
      </c>
      <c r="C539">
        <v>6</v>
      </c>
      <c r="D539" t="s">
        <v>38</v>
      </c>
      <c r="E539">
        <v>100</v>
      </c>
      <c r="F539">
        <v>0</v>
      </c>
      <c r="G539">
        <v>0</v>
      </c>
      <c r="H539">
        <v>0</v>
      </c>
      <c r="I539">
        <v>0</v>
      </c>
      <c r="J539">
        <v>1</v>
      </c>
      <c r="K539" t="s">
        <v>0</v>
      </c>
    </row>
    <row r="540" spans="1:11">
      <c r="A540" t="s">
        <v>74</v>
      </c>
      <c r="B540">
        <v>1364</v>
      </c>
      <c r="C540">
        <v>7</v>
      </c>
      <c r="D540" t="s">
        <v>9</v>
      </c>
      <c r="E540" t="s">
        <v>9</v>
      </c>
      <c r="F540" t="s">
        <v>9</v>
      </c>
      <c r="G540" t="s">
        <v>9</v>
      </c>
      <c r="H540" t="s">
        <v>9</v>
      </c>
      <c r="I540">
        <v>0</v>
      </c>
      <c r="J540">
        <v>0</v>
      </c>
      <c r="K540" t="s">
        <v>0</v>
      </c>
    </row>
    <row r="541" spans="1:11">
      <c r="A541" t="s">
        <v>74</v>
      </c>
      <c r="B541">
        <v>1364</v>
      </c>
      <c r="C541">
        <v>8</v>
      </c>
      <c r="D541" t="s">
        <v>9</v>
      </c>
      <c r="E541" t="s">
        <v>9</v>
      </c>
      <c r="F541" t="s">
        <v>9</v>
      </c>
      <c r="G541" t="s">
        <v>9</v>
      </c>
      <c r="H541" t="s">
        <v>9</v>
      </c>
      <c r="I541">
        <v>0</v>
      </c>
      <c r="J541">
        <v>0</v>
      </c>
      <c r="K541" t="s">
        <v>0</v>
      </c>
    </row>
    <row r="542" spans="1:11">
      <c r="A542" t="s">
        <v>74</v>
      </c>
      <c r="B542">
        <v>1364</v>
      </c>
      <c r="C542">
        <v>9</v>
      </c>
      <c r="D542" t="s">
        <v>9</v>
      </c>
      <c r="E542" t="s">
        <v>9</v>
      </c>
      <c r="F542" t="s">
        <v>9</v>
      </c>
      <c r="G542" t="s">
        <v>9</v>
      </c>
      <c r="H542" t="s">
        <v>9</v>
      </c>
      <c r="I542">
        <v>0</v>
      </c>
      <c r="J542">
        <v>0</v>
      </c>
      <c r="K542" t="s">
        <v>0</v>
      </c>
    </row>
    <row r="543" spans="1:11">
      <c r="A543" t="s">
        <v>74</v>
      </c>
      <c r="B543">
        <v>1364</v>
      </c>
      <c r="C543">
        <v>10</v>
      </c>
      <c r="D543" t="s">
        <v>75</v>
      </c>
      <c r="E543">
        <v>100</v>
      </c>
      <c r="F543">
        <v>40</v>
      </c>
      <c r="G543">
        <v>0</v>
      </c>
      <c r="H543">
        <v>0</v>
      </c>
      <c r="I543">
        <v>0</v>
      </c>
      <c r="J543">
        <v>0</v>
      </c>
      <c r="K543" t="s">
        <v>0</v>
      </c>
    </row>
    <row r="544" spans="1:11">
      <c r="A544" t="s">
        <v>74</v>
      </c>
      <c r="B544">
        <v>1364</v>
      </c>
      <c r="C544">
        <v>10</v>
      </c>
      <c r="D544" t="s">
        <v>75</v>
      </c>
      <c r="E544">
        <v>100</v>
      </c>
      <c r="F544">
        <v>40</v>
      </c>
      <c r="G544">
        <v>0</v>
      </c>
      <c r="H544">
        <v>0</v>
      </c>
      <c r="I544">
        <v>0</v>
      </c>
      <c r="J544">
        <v>0</v>
      </c>
      <c r="K544" t="s">
        <v>0</v>
      </c>
    </row>
    <row r="545" spans="1:11">
      <c r="A545" t="s">
        <v>74</v>
      </c>
      <c r="B545">
        <v>1364</v>
      </c>
      <c r="C545">
        <v>10</v>
      </c>
      <c r="D545" t="s">
        <v>75</v>
      </c>
      <c r="E545">
        <v>100</v>
      </c>
      <c r="F545">
        <v>40</v>
      </c>
      <c r="G545">
        <v>0</v>
      </c>
      <c r="H545">
        <v>0</v>
      </c>
      <c r="I545">
        <v>0</v>
      </c>
      <c r="J545">
        <v>0</v>
      </c>
      <c r="K545" t="s">
        <v>0</v>
      </c>
    </row>
    <row r="546" spans="1:11" s="5" customFormat="1">
      <c r="A546" s="5" t="s">
        <v>74</v>
      </c>
      <c r="B546" s="5">
        <v>1364</v>
      </c>
      <c r="C546" s="5">
        <v>10</v>
      </c>
      <c r="D546" s="5" t="s">
        <v>28</v>
      </c>
      <c r="E546" s="5">
        <v>20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 t="s">
        <v>0</v>
      </c>
    </row>
    <row r="547" spans="1:11">
      <c r="A547" t="s">
        <v>74</v>
      </c>
      <c r="B547">
        <v>1863</v>
      </c>
      <c r="C547">
        <v>1</v>
      </c>
      <c r="D547" t="s">
        <v>9</v>
      </c>
      <c r="E547" t="s">
        <v>9</v>
      </c>
      <c r="F547" t="s">
        <v>9</v>
      </c>
      <c r="G547" t="s">
        <v>9</v>
      </c>
      <c r="H547" t="s">
        <v>9</v>
      </c>
      <c r="I547">
        <v>0</v>
      </c>
      <c r="J547" t="s">
        <v>9</v>
      </c>
      <c r="K547" t="s">
        <v>0</v>
      </c>
    </row>
    <row r="548" spans="1:11">
      <c r="A548" t="s">
        <v>74</v>
      </c>
      <c r="B548">
        <v>1863</v>
      </c>
      <c r="C548">
        <v>2</v>
      </c>
      <c r="D548" t="s">
        <v>26</v>
      </c>
      <c r="E548">
        <v>100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0</v>
      </c>
    </row>
    <row r="549" spans="1:11">
      <c r="A549" t="s">
        <v>74</v>
      </c>
      <c r="B549">
        <v>1863</v>
      </c>
      <c r="C549">
        <v>3</v>
      </c>
      <c r="D549" t="s">
        <v>9</v>
      </c>
      <c r="E549" t="s">
        <v>9</v>
      </c>
      <c r="F549" t="s">
        <v>9</v>
      </c>
      <c r="G549" t="s">
        <v>9</v>
      </c>
      <c r="H549" t="s">
        <v>9</v>
      </c>
      <c r="I549">
        <v>0</v>
      </c>
      <c r="J549" t="s">
        <v>9</v>
      </c>
      <c r="K549" t="s">
        <v>0</v>
      </c>
    </row>
    <row r="550" spans="1:11">
      <c r="A550" t="s">
        <v>74</v>
      </c>
      <c r="B550">
        <v>1863</v>
      </c>
      <c r="C550">
        <v>4</v>
      </c>
      <c r="D550" t="s">
        <v>9</v>
      </c>
      <c r="E550" t="s">
        <v>9</v>
      </c>
      <c r="F550" t="s">
        <v>9</v>
      </c>
      <c r="G550" t="s">
        <v>9</v>
      </c>
      <c r="H550" t="s">
        <v>9</v>
      </c>
      <c r="I550">
        <v>0</v>
      </c>
      <c r="J550" t="s">
        <v>9</v>
      </c>
      <c r="K550" t="s">
        <v>0</v>
      </c>
    </row>
    <row r="551" spans="1:11">
      <c r="A551" t="s">
        <v>74</v>
      </c>
      <c r="B551">
        <v>1863</v>
      </c>
      <c r="C551">
        <v>5</v>
      </c>
      <c r="D551" t="s">
        <v>9</v>
      </c>
      <c r="E551" t="s">
        <v>9</v>
      </c>
      <c r="F551" t="s">
        <v>9</v>
      </c>
      <c r="G551" t="s">
        <v>9</v>
      </c>
      <c r="H551" t="s">
        <v>9</v>
      </c>
      <c r="I551">
        <v>0</v>
      </c>
      <c r="J551" t="s">
        <v>9</v>
      </c>
      <c r="K551" t="s">
        <v>0</v>
      </c>
    </row>
    <row r="552" spans="1:11">
      <c r="A552" t="s">
        <v>74</v>
      </c>
      <c r="B552">
        <v>1863</v>
      </c>
      <c r="C552">
        <v>6</v>
      </c>
      <c r="D552" t="s">
        <v>9</v>
      </c>
      <c r="E552" t="s">
        <v>9</v>
      </c>
      <c r="F552" t="s">
        <v>9</v>
      </c>
      <c r="G552" t="s">
        <v>9</v>
      </c>
      <c r="H552" t="s">
        <v>9</v>
      </c>
      <c r="I552">
        <v>0</v>
      </c>
      <c r="J552" t="s">
        <v>9</v>
      </c>
      <c r="K552" t="s">
        <v>0</v>
      </c>
    </row>
    <row r="553" spans="1:11">
      <c r="A553" t="s">
        <v>74</v>
      </c>
      <c r="B553">
        <v>1863</v>
      </c>
      <c r="C553">
        <v>7</v>
      </c>
      <c r="D553" t="s">
        <v>26</v>
      </c>
      <c r="E553">
        <v>100</v>
      </c>
      <c r="F553">
        <v>100</v>
      </c>
      <c r="G553">
        <v>0</v>
      </c>
      <c r="H553">
        <v>0</v>
      </c>
      <c r="I553">
        <v>0</v>
      </c>
      <c r="J553" t="s">
        <v>9</v>
      </c>
      <c r="K553" t="s">
        <v>0</v>
      </c>
    </row>
    <row r="554" spans="1:11">
      <c r="A554" t="s">
        <v>74</v>
      </c>
      <c r="B554">
        <v>1863</v>
      </c>
      <c r="C554">
        <v>8</v>
      </c>
      <c r="D554" t="s">
        <v>9</v>
      </c>
      <c r="E554" t="s">
        <v>9</v>
      </c>
      <c r="F554" t="s">
        <v>9</v>
      </c>
      <c r="G554" t="s">
        <v>9</v>
      </c>
      <c r="H554" t="s">
        <v>9</v>
      </c>
      <c r="I554">
        <v>0</v>
      </c>
      <c r="J554" t="s">
        <v>9</v>
      </c>
      <c r="K554" t="s">
        <v>0</v>
      </c>
    </row>
    <row r="555" spans="1:11">
      <c r="A555" t="s">
        <v>74</v>
      </c>
      <c r="B555">
        <v>1863</v>
      </c>
      <c r="C555">
        <v>9</v>
      </c>
      <c r="D555" t="s">
        <v>9</v>
      </c>
      <c r="E555" t="s">
        <v>9</v>
      </c>
      <c r="F555" t="s">
        <v>9</v>
      </c>
      <c r="G555" t="s">
        <v>9</v>
      </c>
      <c r="H555" t="s">
        <v>9</v>
      </c>
      <c r="I555">
        <v>0</v>
      </c>
      <c r="J555" t="s">
        <v>9</v>
      </c>
      <c r="K555" t="s">
        <v>0</v>
      </c>
    </row>
    <row r="556" spans="1:11" s="5" customFormat="1">
      <c r="A556" s="5" t="s">
        <v>74</v>
      </c>
      <c r="B556" s="5">
        <v>1863</v>
      </c>
      <c r="C556" s="5">
        <v>10</v>
      </c>
      <c r="D556" s="5" t="s">
        <v>24</v>
      </c>
      <c r="E556" s="5">
        <v>50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 t="s">
        <v>0</v>
      </c>
    </row>
    <row r="557" spans="1:11">
      <c r="A557" t="s">
        <v>74</v>
      </c>
      <c r="B557">
        <v>1169</v>
      </c>
      <c r="C557">
        <v>1</v>
      </c>
      <c r="D557" t="s">
        <v>76</v>
      </c>
      <c r="E557" t="s">
        <v>9</v>
      </c>
      <c r="F557" t="s">
        <v>9</v>
      </c>
      <c r="G557" t="s">
        <v>9</v>
      </c>
      <c r="H557" t="s">
        <v>9</v>
      </c>
      <c r="I557">
        <v>0</v>
      </c>
      <c r="J557" t="s">
        <v>9</v>
      </c>
      <c r="K557" t="s">
        <v>0</v>
      </c>
    </row>
    <row r="558" spans="1:11">
      <c r="A558" t="s">
        <v>74</v>
      </c>
      <c r="B558">
        <v>1169</v>
      </c>
      <c r="C558">
        <v>2</v>
      </c>
      <c r="D558" t="s">
        <v>76</v>
      </c>
      <c r="E558" t="s">
        <v>9</v>
      </c>
      <c r="F558" t="s">
        <v>9</v>
      </c>
      <c r="G558" t="s">
        <v>9</v>
      </c>
      <c r="H558" t="s">
        <v>9</v>
      </c>
      <c r="I558">
        <v>0</v>
      </c>
      <c r="J558" t="s">
        <v>9</v>
      </c>
      <c r="K558" t="s">
        <v>0</v>
      </c>
    </row>
    <row r="559" spans="1:11">
      <c r="A559" t="s">
        <v>74</v>
      </c>
      <c r="B559">
        <v>1169</v>
      </c>
      <c r="C559">
        <v>3</v>
      </c>
      <c r="D559" t="s">
        <v>76</v>
      </c>
      <c r="E559" t="s">
        <v>9</v>
      </c>
      <c r="F559" t="s">
        <v>9</v>
      </c>
      <c r="G559" t="s">
        <v>9</v>
      </c>
      <c r="H559" t="s">
        <v>9</v>
      </c>
      <c r="I559">
        <v>0</v>
      </c>
      <c r="J559" t="s">
        <v>9</v>
      </c>
      <c r="K559" t="s">
        <v>0</v>
      </c>
    </row>
    <row r="560" spans="1:11">
      <c r="A560" t="s">
        <v>74</v>
      </c>
      <c r="B560">
        <v>1169</v>
      </c>
      <c r="C560">
        <v>4</v>
      </c>
      <c r="D560" t="s">
        <v>76</v>
      </c>
      <c r="E560" t="s">
        <v>9</v>
      </c>
      <c r="F560" t="s">
        <v>9</v>
      </c>
      <c r="G560" t="s">
        <v>9</v>
      </c>
      <c r="H560" t="s">
        <v>9</v>
      </c>
      <c r="I560">
        <v>0</v>
      </c>
      <c r="J560" t="s">
        <v>9</v>
      </c>
      <c r="K560" t="s">
        <v>0</v>
      </c>
    </row>
    <row r="561" spans="1:11">
      <c r="A561" t="s">
        <v>74</v>
      </c>
      <c r="B561">
        <v>1169</v>
      </c>
      <c r="C561">
        <v>5</v>
      </c>
      <c r="D561" t="s">
        <v>76</v>
      </c>
      <c r="E561" t="s">
        <v>9</v>
      </c>
      <c r="F561" t="s">
        <v>9</v>
      </c>
      <c r="G561" t="s">
        <v>9</v>
      </c>
      <c r="H561" t="s">
        <v>9</v>
      </c>
      <c r="I561">
        <v>0</v>
      </c>
      <c r="J561" t="s">
        <v>9</v>
      </c>
      <c r="K561" t="s">
        <v>0</v>
      </c>
    </row>
    <row r="562" spans="1:11">
      <c r="A562" t="s">
        <v>74</v>
      </c>
      <c r="B562">
        <v>1169</v>
      </c>
      <c r="C562">
        <v>6</v>
      </c>
      <c r="D562" t="s">
        <v>76</v>
      </c>
      <c r="E562" t="s">
        <v>9</v>
      </c>
      <c r="F562" t="s">
        <v>9</v>
      </c>
      <c r="G562" t="s">
        <v>9</v>
      </c>
      <c r="H562" t="s">
        <v>9</v>
      </c>
      <c r="I562">
        <v>0</v>
      </c>
      <c r="J562" t="s">
        <v>9</v>
      </c>
      <c r="K562" t="s">
        <v>0</v>
      </c>
    </row>
    <row r="563" spans="1:11">
      <c r="A563" t="s">
        <v>74</v>
      </c>
      <c r="B563">
        <v>1169</v>
      </c>
      <c r="C563">
        <v>7</v>
      </c>
      <c r="D563" t="s">
        <v>76</v>
      </c>
      <c r="E563" t="s">
        <v>9</v>
      </c>
      <c r="F563" t="s">
        <v>9</v>
      </c>
      <c r="G563" t="s">
        <v>9</v>
      </c>
      <c r="H563" t="s">
        <v>9</v>
      </c>
      <c r="I563">
        <v>0</v>
      </c>
      <c r="J563" t="s">
        <v>9</v>
      </c>
      <c r="K563" t="s">
        <v>0</v>
      </c>
    </row>
    <row r="564" spans="1:11">
      <c r="A564" t="s">
        <v>74</v>
      </c>
      <c r="B564">
        <v>1169</v>
      </c>
      <c r="C564">
        <v>8</v>
      </c>
      <c r="D564" t="s">
        <v>76</v>
      </c>
      <c r="E564" t="s">
        <v>9</v>
      </c>
      <c r="F564" t="s">
        <v>9</v>
      </c>
      <c r="G564" t="s">
        <v>9</v>
      </c>
      <c r="H564" t="s">
        <v>9</v>
      </c>
      <c r="I564">
        <v>0</v>
      </c>
      <c r="J564" t="s">
        <v>9</v>
      </c>
      <c r="K564" t="s">
        <v>0</v>
      </c>
    </row>
    <row r="565" spans="1:11">
      <c r="A565" t="s">
        <v>74</v>
      </c>
      <c r="B565">
        <v>1169</v>
      </c>
      <c r="C565">
        <v>9</v>
      </c>
      <c r="D565" t="s">
        <v>76</v>
      </c>
      <c r="E565" t="s">
        <v>9</v>
      </c>
      <c r="F565" t="s">
        <v>9</v>
      </c>
      <c r="G565" t="s">
        <v>9</v>
      </c>
      <c r="H565" t="s">
        <v>9</v>
      </c>
      <c r="I565">
        <v>0</v>
      </c>
      <c r="J565" t="s">
        <v>9</v>
      </c>
      <c r="K565" t="s">
        <v>0</v>
      </c>
    </row>
    <row r="566" spans="1:11" s="5" customFormat="1">
      <c r="A566" s="5" t="s">
        <v>74</v>
      </c>
      <c r="B566" s="5">
        <v>1169</v>
      </c>
      <c r="C566" s="5">
        <v>10</v>
      </c>
      <c r="D566" s="5" t="s">
        <v>76</v>
      </c>
      <c r="E566" s="5" t="s">
        <v>9</v>
      </c>
      <c r="F566" s="5" t="s">
        <v>9</v>
      </c>
      <c r="G566" s="5" t="s">
        <v>9</v>
      </c>
      <c r="H566" s="5" t="s">
        <v>9</v>
      </c>
      <c r="I566" s="5">
        <v>0</v>
      </c>
      <c r="J566" s="5" t="s">
        <v>9</v>
      </c>
      <c r="K566" s="5" t="s">
        <v>0</v>
      </c>
    </row>
    <row r="567" spans="1:11">
      <c r="A567" t="s">
        <v>74</v>
      </c>
      <c r="B567">
        <v>1093</v>
      </c>
      <c r="C567">
        <v>1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>
        <v>0</v>
      </c>
      <c r="J567" t="s">
        <v>9</v>
      </c>
      <c r="K567" t="s">
        <v>0</v>
      </c>
    </row>
    <row r="568" spans="1:11">
      <c r="A568" t="s">
        <v>74</v>
      </c>
      <c r="B568">
        <v>1093</v>
      </c>
      <c r="C568">
        <v>2</v>
      </c>
      <c r="D568" t="s">
        <v>9</v>
      </c>
      <c r="E568" t="s">
        <v>9</v>
      </c>
      <c r="F568" t="s">
        <v>9</v>
      </c>
      <c r="G568" t="s">
        <v>9</v>
      </c>
      <c r="H568" t="s">
        <v>9</v>
      </c>
      <c r="I568">
        <v>0</v>
      </c>
      <c r="J568" t="s">
        <v>9</v>
      </c>
      <c r="K568" t="s">
        <v>0</v>
      </c>
    </row>
    <row r="569" spans="1:11">
      <c r="A569" t="s">
        <v>74</v>
      </c>
      <c r="B569">
        <v>1093</v>
      </c>
      <c r="C569">
        <v>3</v>
      </c>
      <c r="D569" t="s">
        <v>9</v>
      </c>
      <c r="E569" t="s">
        <v>9</v>
      </c>
      <c r="F569" t="s">
        <v>9</v>
      </c>
      <c r="G569" t="s">
        <v>9</v>
      </c>
      <c r="H569" t="s">
        <v>9</v>
      </c>
      <c r="I569">
        <v>0</v>
      </c>
      <c r="J569" t="s">
        <v>9</v>
      </c>
      <c r="K569" t="s">
        <v>0</v>
      </c>
    </row>
    <row r="570" spans="1:11">
      <c r="A570" t="s">
        <v>74</v>
      </c>
      <c r="B570">
        <v>1093</v>
      </c>
      <c r="C570">
        <v>4</v>
      </c>
      <c r="D570" t="s">
        <v>9</v>
      </c>
      <c r="E570" t="s">
        <v>9</v>
      </c>
      <c r="F570" t="s">
        <v>9</v>
      </c>
      <c r="G570" t="s">
        <v>9</v>
      </c>
      <c r="H570" t="s">
        <v>9</v>
      </c>
      <c r="I570">
        <v>0</v>
      </c>
      <c r="J570" t="s">
        <v>9</v>
      </c>
      <c r="K570" t="s">
        <v>0</v>
      </c>
    </row>
    <row r="571" spans="1:11">
      <c r="A571" t="s">
        <v>74</v>
      </c>
      <c r="B571">
        <v>1093</v>
      </c>
      <c r="C571">
        <v>5</v>
      </c>
      <c r="D571" t="s">
        <v>9</v>
      </c>
      <c r="E571" t="s">
        <v>9</v>
      </c>
      <c r="F571" t="s">
        <v>9</v>
      </c>
      <c r="G571" t="s">
        <v>9</v>
      </c>
      <c r="H571" t="s">
        <v>9</v>
      </c>
      <c r="I571">
        <v>0</v>
      </c>
      <c r="J571" t="s">
        <v>9</v>
      </c>
      <c r="K571" t="s">
        <v>0</v>
      </c>
    </row>
    <row r="572" spans="1:11">
      <c r="A572" t="s">
        <v>74</v>
      </c>
      <c r="B572">
        <v>1093</v>
      </c>
      <c r="C572">
        <v>6</v>
      </c>
      <c r="D572" t="s">
        <v>77</v>
      </c>
      <c r="E572">
        <v>100</v>
      </c>
      <c r="F572">
        <v>0</v>
      </c>
      <c r="G572">
        <v>0</v>
      </c>
      <c r="H572">
        <v>0</v>
      </c>
      <c r="I572">
        <v>0</v>
      </c>
      <c r="J572">
        <v>1</v>
      </c>
      <c r="K572" t="s">
        <v>0</v>
      </c>
    </row>
    <row r="573" spans="1:11">
      <c r="A573" t="s">
        <v>74</v>
      </c>
      <c r="B573">
        <v>1093</v>
      </c>
      <c r="C573">
        <v>7</v>
      </c>
      <c r="D573" t="s">
        <v>9</v>
      </c>
      <c r="E573" t="s">
        <v>9</v>
      </c>
      <c r="F573" t="s">
        <v>9</v>
      </c>
      <c r="G573" t="s">
        <v>9</v>
      </c>
      <c r="H573" t="s">
        <v>9</v>
      </c>
      <c r="I573">
        <v>0</v>
      </c>
      <c r="J573" t="s">
        <v>9</v>
      </c>
      <c r="K573" t="s">
        <v>0</v>
      </c>
    </row>
    <row r="574" spans="1:11">
      <c r="A574" t="s">
        <v>74</v>
      </c>
      <c r="B574">
        <v>1093</v>
      </c>
      <c r="C574">
        <v>8</v>
      </c>
      <c r="D574" t="s">
        <v>9</v>
      </c>
      <c r="E574" t="s">
        <v>9</v>
      </c>
      <c r="F574" t="s">
        <v>9</v>
      </c>
      <c r="G574" t="s">
        <v>9</v>
      </c>
      <c r="H574" t="s">
        <v>9</v>
      </c>
      <c r="I574">
        <v>0</v>
      </c>
      <c r="J574" t="s">
        <v>9</v>
      </c>
      <c r="K574" t="s">
        <v>0</v>
      </c>
    </row>
    <row r="575" spans="1:11">
      <c r="A575" t="s">
        <v>74</v>
      </c>
      <c r="B575">
        <v>1093</v>
      </c>
      <c r="C575">
        <v>9</v>
      </c>
      <c r="D575" t="s">
        <v>9</v>
      </c>
      <c r="E575" t="s">
        <v>9</v>
      </c>
      <c r="F575" t="s">
        <v>9</v>
      </c>
      <c r="G575" t="s">
        <v>9</v>
      </c>
      <c r="H575" t="s">
        <v>9</v>
      </c>
      <c r="I575">
        <v>0</v>
      </c>
      <c r="J575" t="s">
        <v>9</v>
      </c>
      <c r="K575" t="s">
        <v>0</v>
      </c>
    </row>
    <row r="576" spans="1:11">
      <c r="A576" t="s">
        <v>74</v>
      </c>
      <c r="B576">
        <v>1093</v>
      </c>
      <c r="C576">
        <v>10</v>
      </c>
      <c r="D576" t="s">
        <v>9</v>
      </c>
      <c r="E576" t="s">
        <v>9</v>
      </c>
      <c r="F576" t="s">
        <v>9</v>
      </c>
      <c r="G576" t="s">
        <v>9</v>
      </c>
      <c r="H576" t="s">
        <v>9</v>
      </c>
      <c r="I576">
        <v>0</v>
      </c>
      <c r="J576" t="s">
        <v>9</v>
      </c>
      <c r="K576" t="s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0" sqref="A20"/>
    </sheetView>
  </sheetViews>
  <sheetFormatPr baseColWidth="10" defaultRowHeight="15" x14ac:dyDescent="0"/>
  <sheetData>
    <row r="1" spans="1:2">
      <c r="A1" t="s">
        <v>10</v>
      </c>
    </row>
    <row r="2" spans="1:2">
      <c r="A2">
        <v>0</v>
      </c>
      <c r="B2" t="s">
        <v>17</v>
      </c>
    </row>
    <row r="3" spans="1:2">
      <c r="A3">
        <v>1</v>
      </c>
      <c r="B3" t="s">
        <v>11</v>
      </c>
    </row>
    <row r="4" spans="1:2">
      <c r="A4">
        <v>2</v>
      </c>
      <c r="B4" t="s">
        <v>12</v>
      </c>
    </row>
    <row r="5" spans="1:2">
      <c r="A5">
        <v>3</v>
      </c>
      <c r="B5" t="s">
        <v>13</v>
      </c>
    </row>
    <row r="6" spans="1:2">
      <c r="A6">
        <v>4</v>
      </c>
      <c r="B6" t="s">
        <v>14</v>
      </c>
    </row>
    <row r="7" spans="1:2">
      <c r="A7">
        <v>5</v>
      </c>
      <c r="B7" t="s">
        <v>15</v>
      </c>
    </row>
    <row r="8" spans="1:2">
      <c r="A8">
        <v>6</v>
      </c>
      <c r="B8" t="s">
        <v>16</v>
      </c>
    </row>
    <row r="10" spans="1:2">
      <c r="A10" t="s">
        <v>18</v>
      </c>
    </row>
    <row r="11" spans="1:2">
      <c r="A11">
        <v>0</v>
      </c>
      <c r="B11" t="s">
        <v>19</v>
      </c>
    </row>
    <row r="12" spans="1:2">
      <c r="A12">
        <v>1</v>
      </c>
      <c r="B12" t="s">
        <v>20</v>
      </c>
    </row>
    <row r="18" spans="1:1">
      <c r="A18" t="s">
        <v>68</v>
      </c>
    </row>
    <row r="19" spans="1:1">
      <c r="A19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5" x14ac:dyDescent="0"/>
  <cols>
    <col min="4" max="4" width="16" bestFit="1" customWidth="1"/>
    <col min="5" max="5" width="16" customWidth="1"/>
  </cols>
  <sheetData>
    <row r="1" spans="1:10">
      <c r="A1" s="5" t="s">
        <v>1</v>
      </c>
      <c r="B1" s="5" t="s">
        <v>2</v>
      </c>
      <c r="C1" s="5" t="s">
        <v>60</v>
      </c>
      <c r="D1" s="5" t="s">
        <v>70</v>
      </c>
      <c r="E1" s="5" t="s">
        <v>71</v>
      </c>
      <c r="F1" s="6" t="s">
        <v>65</v>
      </c>
      <c r="G1" s="6" t="s">
        <v>7</v>
      </c>
      <c r="H1" s="6" t="s">
        <v>67</v>
      </c>
      <c r="I1" s="6" t="s">
        <v>72</v>
      </c>
      <c r="J1" s="7" t="s">
        <v>73</v>
      </c>
    </row>
    <row r="2" spans="1:10">
      <c r="A2" t="s">
        <v>29</v>
      </c>
      <c r="B2">
        <v>1091</v>
      </c>
      <c r="C2">
        <f>9/250</f>
        <v>3.5999999999999997E-2</v>
      </c>
      <c r="D2">
        <v>0</v>
      </c>
      <c r="E2">
        <v>0</v>
      </c>
      <c r="F2">
        <v>0</v>
      </c>
      <c r="G2">
        <v>0</v>
      </c>
      <c r="H2">
        <v>1</v>
      </c>
      <c r="I2">
        <f>3/8</f>
        <v>0.375</v>
      </c>
      <c r="J2">
        <f>I2</f>
        <v>0.375</v>
      </c>
    </row>
    <row r="3" spans="1:10">
      <c r="A3" t="s">
        <v>29</v>
      </c>
      <c r="B3">
        <v>1085</v>
      </c>
      <c r="C3">
        <f>9/250</f>
        <v>3.5999999999999997E-2</v>
      </c>
      <c r="D3">
        <v>0</v>
      </c>
      <c r="E3">
        <v>0</v>
      </c>
      <c r="F3">
        <v>0</v>
      </c>
      <c r="G3">
        <v>0</v>
      </c>
      <c r="H3">
        <v>1</v>
      </c>
      <c r="I3">
        <f>5/9</f>
        <v>0.55555555555555558</v>
      </c>
      <c r="J3">
        <f>I3</f>
        <v>0.55555555555555558</v>
      </c>
    </row>
    <row r="4" spans="1:10">
      <c r="A4" t="s">
        <v>29</v>
      </c>
      <c r="B4">
        <v>1092</v>
      </c>
      <c r="C4">
        <f>14/250</f>
        <v>5.6000000000000001E-2</v>
      </c>
      <c r="D4">
        <v>0</v>
      </c>
      <c r="E4">
        <v>0</v>
      </c>
      <c r="F4">
        <v>0</v>
      </c>
      <c r="G4">
        <v>0</v>
      </c>
      <c r="H4">
        <v>1</v>
      </c>
      <c r="I4">
        <f>2/14</f>
        <v>0.14285714285714285</v>
      </c>
      <c r="J4">
        <f>I4</f>
        <v>0.14285714285714285</v>
      </c>
    </row>
    <row r="5" spans="1:10">
      <c r="A5" t="s">
        <v>30</v>
      </c>
      <c r="B5">
        <v>1858</v>
      </c>
      <c r="C5">
        <f>3/250</f>
        <v>1.2E-2</v>
      </c>
      <c r="D5">
        <v>0</v>
      </c>
      <c r="E5">
        <v>0</v>
      </c>
      <c r="F5">
        <v>0</v>
      </c>
      <c r="G5">
        <v>0</v>
      </c>
      <c r="H5">
        <v>1</v>
      </c>
      <c r="I5">
        <f>2/3</f>
        <v>0.66666666666666663</v>
      </c>
      <c r="J5">
        <f>I5</f>
        <v>0.66666666666666663</v>
      </c>
    </row>
    <row r="6" spans="1:10">
      <c r="A6" t="s">
        <v>30</v>
      </c>
      <c r="B6">
        <v>1878</v>
      </c>
      <c r="C6">
        <f>3/250</f>
        <v>1.2E-2</v>
      </c>
      <c r="D6">
        <v>0</v>
      </c>
      <c r="E6">
        <v>0</v>
      </c>
      <c r="F6">
        <v>0</v>
      </c>
      <c r="G6">
        <v>0</v>
      </c>
      <c r="H6">
        <v>1</v>
      </c>
      <c r="I6">
        <f>3/3</f>
        <v>1</v>
      </c>
      <c r="J6">
        <f>I6</f>
        <v>1</v>
      </c>
    </row>
    <row r="7" spans="1:10">
      <c r="A7" t="s">
        <v>30</v>
      </c>
      <c r="B7">
        <v>1131</v>
      </c>
      <c r="C7">
        <v>0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>
      <c r="A8" t="s">
        <v>30</v>
      </c>
      <c r="B8">
        <v>1580</v>
      </c>
      <c r="C8">
        <v>0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  <row r="9" spans="1:10">
      <c r="A9" t="s">
        <v>31</v>
      </c>
      <c r="B9">
        <v>1361</v>
      </c>
      <c r="C9">
        <v>0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</row>
    <row r="10" spans="1:10">
      <c r="A10" t="s">
        <v>31</v>
      </c>
      <c r="B10">
        <v>1087</v>
      </c>
      <c r="C10">
        <f>9/250</f>
        <v>3.5999999999999997E-2</v>
      </c>
      <c r="D10">
        <v>0</v>
      </c>
      <c r="E10">
        <v>0</v>
      </c>
      <c r="F10" t="s">
        <v>35</v>
      </c>
      <c r="G10">
        <v>0.3</v>
      </c>
      <c r="H10">
        <v>1</v>
      </c>
      <c r="I10">
        <f>6/11</f>
        <v>0.54545454545454541</v>
      </c>
      <c r="J10">
        <f>I10</f>
        <v>0.54545454545454541</v>
      </c>
    </row>
    <row r="11" spans="1:10">
      <c r="A11" t="s">
        <v>31</v>
      </c>
      <c r="B11">
        <v>1082</v>
      </c>
      <c r="C11">
        <f>2/250</f>
        <v>8.0000000000000002E-3</v>
      </c>
      <c r="D11">
        <v>0</v>
      </c>
      <c r="E11">
        <v>0</v>
      </c>
      <c r="F11">
        <v>0</v>
      </c>
      <c r="G11">
        <v>0</v>
      </c>
      <c r="H11">
        <v>1</v>
      </c>
      <c r="I11">
        <f>1/2</f>
        <v>0.5</v>
      </c>
      <c r="J11">
        <f>I11</f>
        <v>0.5</v>
      </c>
    </row>
    <row r="12" spans="1:10">
      <c r="A12" t="s">
        <v>31</v>
      </c>
      <c r="B12">
        <v>1228</v>
      </c>
      <c r="C12">
        <v>0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</row>
    <row r="13" spans="1:10">
      <c r="A13" t="s">
        <v>31</v>
      </c>
      <c r="B13">
        <v>1631</v>
      </c>
      <c r="C13">
        <f>5/250</f>
        <v>0.02</v>
      </c>
      <c r="D13">
        <v>0</v>
      </c>
      <c r="E13">
        <v>0</v>
      </c>
      <c r="F13">
        <v>0</v>
      </c>
      <c r="G13">
        <v>0</v>
      </c>
      <c r="H13">
        <v>1</v>
      </c>
      <c r="I13">
        <f>3/5</f>
        <v>0.6</v>
      </c>
      <c r="J13">
        <f>I13</f>
        <v>0.6</v>
      </c>
    </row>
    <row r="14" spans="1:10">
      <c r="A14" t="s">
        <v>36</v>
      </c>
      <c r="B14">
        <v>1303</v>
      </c>
      <c r="C14">
        <f>15/250</f>
        <v>0.06</v>
      </c>
      <c r="D14">
        <f>0.02/15</f>
        <v>1.3333333333333333E-3</v>
      </c>
      <c r="E14">
        <f>1/15</f>
        <v>6.6666666666666666E-2</v>
      </c>
      <c r="F14">
        <v>0</v>
      </c>
      <c r="G14">
        <v>0</v>
      </c>
      <c r="H14">
        <v>1</v>
      </c>
      <c r="I14">
        <f>5/15</f>
        <v>0.33333333333333331</v>
      </c>
      <c r="J14">
        <f>I14+E14</f>
        <v>0.39999999999999997</v>
      </c>
    </row>
    <row r="15" spans="1:10">
      <c r="A15" t="s">
        <v>36</v>
      </c>
      <c r="B15">
        <v>1727</v>
      </c>
      <c r="C15">
        <f>11/250</f>
        <v>4.3999999999999997E-2</v>
      </c>
      <c r="D15">
        <v>0</v>
      </c>
      <c r="E15">
        <v>0</v>
      </c>
      <c r="F15">
        <v>0</v>
      </c>
      <c r="G15">
        <v>0</v>
      </c>
      <c r="H15">
        <v>1</v>
      </c>
      <c r="I15">
        <f>2/11</f>
        <v>0.18181818181818182</v>
      </c>
      <c r="J15">
        <f>I15</f>
        <v>0.18181818181818182</v>
      </c>
    </row>
    <row r="16" spans="1:10">
      <c r="A16" t="s">
        <v>36</v>
      </c>
      <c r="B16">
        <v>1081</v>
      </c>
      <c r="C16">
        <f>9/250</f>
        <v>3.5999999999999997E-2</v>
      </c>
      <c r="D16">
        <f>(0.98+0.8)/9</f>
        <v>0.19777777777777777</v>
      </c>
      <c r="E16">
        <f>2/9</f>
        <v>0.22222222222222221</v>
      </c>
      <c r="F16">
        <v>0</v>
      </c>
      <c r="G16">
        <v>0</v>
      </c>
      <c r="H16">
        <v>1</v>
      </c>
      <c r="I16">
        <f>2/9</f>
        <v>0.22222222222222221</v>
      </c>
      <c r="J16">
        <f>I16+E16</f>
        <v>0.44444444444444442</v>
      </c>
    </row>
    <row r="17" spans="1:10">
      <c r="A17" t="s">
        <v>36</v>
      </c>
      <c r="B17">
        <v>1076</v>
      </c>
      <c r="C17">
        <f>3/250</f>
        <v>1.2E-2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36</v>
      </c>
      <c r="B18">
        <v>1599</v>
      </c>
      <c r="C18">
        <f>15/250</f>
        <v>0.06</v>
      </c>
      <c r="D18">
        <f>(0.05+0.05+0.05)/15</f>
        <v>1.0000000000000002E-2</v>
      </c>
      <c r="E18">
        <f>3/15</f>
        <v>0.2</v>
      </c>
      <c r="F18">
        <v>0</v>
      </c>
      <c r="G18">
        <v>0</v>
      </c>
      <c r="H18">
        <v>1</v>
      </c>
      <c r="I18">
        <f>3/15</f>
        <v>0.2</v>
      </c>
      <c r="J18">
        <f>I18+E18</f>
        <v>0.4</v>
      </c>
    </row>
    <row r="19" spans="1:10">
      <c r="A19" t="s">
        <v>46</v>
      </c>
      <c r="B19">
        <v>1304</v>
      </c>
      <c r="C19">
        <f>6/250</f>
        <v>2.4E-2</v>
      </c>
      <c r="D19">
        <f>0.09/6</f>
        <v>1.4999999999999999E-2</v>
      </c>
      <c r="E19">
        <f>1/6</f>
        <v>0.16666666666666666</v>
      </c>
      <c r="F19">
        <v>0</v>
      </c>
      <c r="G19">
        <v>0</v>
      </c>
      <c r="H19">
        <v>1</v>
      </c>
      <c r="I19">
        <f>1/6</f>
        <v>0.16666666666666666</v>
      </c>
      <c r="J19">
        <f>I19+E19</f>
        <v>0.33333333333333331</v>
      </c>
    </row>
    <row r="20" spans="1:10">
      <c r="A20" t="s">
        <v>46</v>
      </c>
      <c r="B20">
        <v>1305</v>
      </c>
      <c r="C20">
        <f>11/250</f>
        <v>4.3999999999999997E-2</v>
      </c>
      <c r="D20">
        <f>0.4/11</f>
        <v>3.6363636363636369E-2</v>
      </c>
      <c r="E20">
        <f>1/11</f>
        <v>9.0909090909090912E-2</v>
      </c>
      <c r="F20">
        <v>0</v>
      </c>
      <c r="G20">
        <v>0</v>
      </c>
      <c r="H20">
        <v>1</v>
      </c>
      <c r="I20">
        <f>1/11</f>
        <v>9.0909090909090912E-2</v>
      </c>
      <c r="J20">
        <f>I20+E20</f>
        <v>0.18181818181818182</v>
      </c>
    </row>
    <row r="21" spans="1:10">
      <c r="A21" t="s">
        <v>46</v>
      </c>
      <c r="B21">
        <v>1802</v>
      </c>
      <c r="C21">
        <v>0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</row>
    <row r="22" spans="1:10">
      <c r="A22" t="s">
        <v>46</v>
      </c>
      <c r="B22">
        <v>1596</v>
      </c>
      <c r="C22">
        <f>22/250</f>
        <v>8.7999999999999995E-2</v>
      </c>
      <c r="D22">
        <f>(1+ 0.9+1)/22</f>
        <v>0.13181818181818181</v>
      </c>
      <c r="E22">
        <f>3/22</f>
        <v>0.13636363636363635</v>
      </c>
      <c r="F22">
        <v>0</v>
      </c>
      <c r="G22">
        <v>0</v>
      </c>
      <c r="H22">
        <v>1</v>
      </c>
      <c r="I22">
        <f>5/22</f>
        <v>0.22727272727272727</v>
      </c>
      <c r="J22">
        <f>I22+E22</f>
        <v>0.36363636363636365</v>
      </c>
    </row>
    <row r="23" spans="1:10">
      <c r="A23" t="s">
        <v>47</v>
      </c>
      <c r="B23">
        <v>1801</v>
      </c>
      <c r="C23">
        <f>4/250</f>
        <v>1.6E-2</v>
      </c>
      <c r="D23">
        <f>0.06/4</f>
        <v>1.4999999999999999E-2</v>
      </c>
      <c r="E23">
        <f>1/4</f>
        <v>0.25</v>
      </c>
      <c r="F23">
        <v>0</v>
      </c>
      <c r="G23">
        <v>0</v>
      </c>
      <c r="H23">
        <v>0</v>
      </c>
      <c r="I23">
        <v>0</v>
      </c>
      <c r="J23">
        <f>E23</f>
        <v>0.25</v>
      </c>
    </row>
    <row r="24" spans="1:10">
      <c r="A24" t="s">
        <v>51</v>
      </c>
      <c r="B24">
        <v>1595</v>
      </c>
      <c r="C24">
        <f>13/250</f>
        <v>5.1999999999999998E-2</v>
      </c>
      <c r="D24">
        <f>(0.02+0.02+10+0.98)/13</f>
        <v>0.84769230769230763</v>
      </c>
      <c r="E24">
        <f>4/13</f>
        <v>0.30769230769230771</v>
      </c>
      <c r="F24">
        <v>0</v>
      </c>
      <c r="G24">
        <v>0</v>
      </c>
      <c r="H24">
        <v>1</v>
      </c>
      <c r="I24">
        <f>2/13</f>
        <v>0.15384615384615385</v>
      </c>
      <c r="J24">
        <f>I24+E24</f>
        <v>0.46153846153846156</v>
      </c>
    </row>
    <row r="25" spans="1:10">
      <c r="A25" t="s">
        <v>51</v>
      </c>
      <c r="B25">
        <v>1100</v>
      </c>
      <c r="C25">
        <f>5/250</f>
        <v>0.02</v>
      </c>
      <c r="D25">
        <f>1/5</f>
        <v>0.2</v>
      </c>
      <c r="E25">
        <f>1/5</f>
        <v>0.2</v>
      </c>
      <c r="F25">
        <v>0</v>
      </c>
      <c r="G25">
        <v>0</v>
      </c>
      <c r="H25">
        <v>0</v>
      </c>
      <c r="I25">
        <v>0</v>
      </c>
      <c r="J25">
        <f>E25</f>
        <v>0.2</v>
      </c>
    </row>
    <row r="26" spans="1:10">
      <c r="A26" t="s">
        <v>51</v>
      </c>
      <c r="B26">
        <v>1669</v>
      </c>
      <c r="C26">
        <f>2/250</f>
        <v>8.0000000000000002E-3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51</v>
      </c>
      <c r="B27">
        <v>1365</v>
      </c>
      <c r="C27">
        <f>2/250</f>
        <v>8.0000000000000002E-3</v>
      </c>
      <c r="D27">
        <f>0.65/2</f>
        <v>0.32500000000000001</v>
      </c>
      <c r="E27">
        <f>1/2</f>
        <v>0.5</v>
      </c>
      <c r="F27">
        <v>0</v>
      </c>
      <c r="G27">
        <v>0</v>
      </c>
      <c r="H27">
        <v>0</v>
      </c>
      <c r="I27">
        <v>0</v>
      </c>
      <c r="J27">
        <f>E27</f>
        <v>0.5</v>
      </c>
    </row>
    <row r="28" spans="1:10">
      <c r="A28" s="2" t="s">
        <v>51</v>
      </c>
      <c r="B28" s="2">
        <v>1601</v>
      </c>
      <c r="C28">
        <f>19/250</f>
        <v>7.5999999999999998E-2</v>
      </c>
      <c r="D28">
        <v>0</v>
      </c>
      <c r="E28">
        <v>0</v>
      </c>
      <c r="F28">
        <v>0</v>
      </c>
      <c r="G28">
        <v>0</v>
      </c>
      <c r="H28">
        <v>1</v>
      </c>
      <c r="I28">
        <f>4/19</f>
        <v>0.21052631578947367</v>
      </c>
      <c r="J28">
        <f>I28</f>
        <v>0.21052631578947367</v>
      </c>
    </row>
    <row r="29" spans="1:10">
      <c r="A29" t="s">
        <v>51</v>
      </c>
      <c r="B29">
        <v>1819</v>
      </c>
      <c r="C29">
        <f>1/250</f>
        <v>4.0000000000000001E-3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55</v>
      </c>
      <c r="B30">
        <v>1864</v>
      </c>
      <c r="C30">
        <f>4/250</f>
        <v>1.6E-2</v>
      </c>
      <c r="D30">
        <f>0.2/4</f>
        <v>0.05</v>
      </c>
      <c r="E30">
        <f>1/4</f>
        <v>0.25</v>
      </c>
      <c r="F30">
        <v>0</v>
      </c>
      <c r="G30">
        <v>0</v>
      </c>
      <c r="H30">
        <v>1</v>
      </c>
      <c r="I30">
        <f>1/4</f>
        <v>0.25</v>
      </c>
      <c r="J30">
        <f>I30+E30</f>
        <v>0.5</v>
      </c>
    </row>
    <row r="31" spans="1:10">
      <c r="A31" t="s">
        <v>55</v>
      </c>
      <c r="B31">
        <v>1805</v>
      </c>
      <c r="C31">
        <f>5/250</f>
        <v>0.02</v>
      </c>
      <c r="D31">
        <f>(0.1+0.05+0.03+10)/5</f>
        <v>2.036</v>
      </c>
      <c r="E31">
        <f>4/5</f>
        <v>0.8</v>
      </c>
      <c r="F31">
        <v>0</v>
      </c>
      <c r="G31">
        <v>0</v>
      </c>
      <c r="H31">
        <v>0</v>
      </c>
      <c r="I31">
        <v>0</v>
      </c>
      <c r="J31">
        <f>E31</f>
        <v>0.8</v>
      </c>
    </row>
    <row r="32" spans="1:10">
      <c r="A32" t="s">
        <v>55</v>
      </c>
      <c r="B32">
        <v>1306</v>
      </c>
      <c r="C32">
        <f>4/250</f>
        <v>1.6E-2</v>
      </c>
      <c r="D32">
        <f>(0.1+1)/4</f>
        <v>0.27500000000000002</v>
      </c>
      <c r="E32">
        <f>2/4</f>
        <v>0.5</v>
      </c>
      <c r="F32" t="s">
        <v>57</v>
      </c>
      <c r="G32">
        <v>0.05</v>
      </c>
      <c r="H32">
        <v>0</v>
      </c>
      <c r="I32">
        <v>0</v>
      </c>
      <c r="J32">
        <f>E32</f>
        <v>0.5</v>
      </c>
    </row>
    <row r="33" spans="1:10">
      <c r="A33" t="s">
        <v>55</v>
      </c>
      <c r="B33">
        <v>1097</v>
      </c>
      <c r="C33">
        <f>13/250</f>
        <v>5.1999999999999998E-2</v>
      </c>
      <c r="D33">
        <v>0</v>
      </c>
      <c r="E33">
        <v>0</v>
      </c>
      <c r="F33" t="s">
        <v>57</v>
      </c>
      <c r="G33">
        <v>0.05</v>
      </c>
      <c r="H33">
        <v>0</v>
      </c>
      <c r="I33">
        <v>0</v>
      </c>
      <c r="J33">
        <f>0</f>
        <v>0</v>
      </c>
    </row>
    <row r="34" spans="1:10">
      <c r="A34" t="s">
        <v>55</v>
      </c>
      <c r="B34">
        <v>1098</v>
      </c>
      <c r="C34">
        <f>24/250</f>
        <v>9.6000000000000002E-2</v>
      </c>
      <c r="D34">
        <v>0</v>
      </c>
      <c r="E34">
        <v>0</v>
      </c>
      <c r="F34">
        <v>0</v>
      </c>
      <c r="G34">
        <v>0</v>
      </c>
      <c r="H34">
        <v>1</v>
      </c>
      <c r="I34">
        <f>7/24</f>
        <v>0.29166666666666669</v>
      </c>
      <c r="J34">
        <f>I34</f>
        <v>0.29166666666666669</v>
      </c>
    </row>
    <row r="35" spans="1:10">
      <c r="A35" t="s">
        <v>55</v>
      </c>
      <c r="B35">
        <v>1597</v>
      </c>
      <c r="C35">
        <f>30/250</f>
        <v>0.12</v>
      </c>
      <c r="D35">
        <f>(1+ 0.05+ 0.02)/30</f>
        <v>3.5666666666666666E-2</v>
      </c>
      <c r="E35">
        <f>3/30</f>
        <v>0.1</v>
      </c>
      <c r="F35" t="s">
        <v>57</v>
      </c>
      <c r="G35" t="s">
        <v>66</v>
      </c>
      <c r="H35">
        <v>1</v>
      </c>
      <c r="I35">
        <f>2/30</f>
        <v>6.6666666666666666E-2</v>
      </c>
      <c r="J35">
        <f>I35+E35</f>
        <v>0.16666666666666669</v>
      </c>
    </row>
    <row r="36" spans="1:10">
      <c r="A36" t="s">
        <v>63</v>
      </c>
      <c r="B36">
        <v>1804</v>
      </c>
      <c r="C36">
        <f>4/250</f>
        <v>1.6E-2</v>
      </c>
      <c r="D36">
        <v>0</v>
      </c>
      <c r="E36">
        <v>0</v>
      </c>
      <c r="F36">
        <v>0</v>
      </c>
      <c r="G36">
        <v>0</v>
      </c>
      <c r="H36">
        <v>1</v>
      </c>
      <c r="I36">
        <f>1/4</f>
        <v>0.25</v>
      </c>
      <c r="J36">
        <f>I36</f>
        <v>0.25</v>
      </c>
    </row>
    <row r="37" spans="1:10">
      <c r="A37" t="s">
        <v>64</v>
      </c>
      <c r="B37">
        <v>1598</v>
      </c>
      <c r="C37">
        <f>10/250</f>
        <v>0.04</v>
      </c>
      <c r="D37">
        <v>0</v>
      </c>
      <c r="E37">
        <v>0</v>
      </c>
      <c r="F37" t="s">
        <v>57</v>
      </c>
      <c r="G37">
        <v>0.2</v>
      </c>
      <c r="H37">
        <v>1</v>
      </c>
      <c r="I37">
        <f>1/10</f>
        <v>0.1</v>
      </c>
      <c r="J37">
        <f>I37</f>
        <v>0.1</v>
      </c>
    </row>
    <row r="38" spans="1:10">
      <c r="A38" t="s">
        <v>64</v>
      </c>
      <c r="B38">
        <v>1594</v>
      </c>
      <c r="C38">
        <f>7/250</f>
        <v>2.8000000000000001E-2</v>
      </c>
      <c r="D38">
        <f>(0.05+0.6)/7</f>
        <v>9.285714285714286E-2</v>
      </c>
      <c r="E38">
        <f>2/7</f>
        <v>0.2857142857142857</v>
      </c>
      <c r="F38" t="s">
        <v>57</v>
      </c>
      <c r="G38">
        <v>0.01</v>
      </c>
      <c r="H38">
        <v>0</v>
      </c>
      <c r="I38">
        <v>0</v>
      </c>
      <c r="J38">
        <f>E38</f>
        <v>0.2857142857142857</v>
      </c>
    </row>
    <row r="39" spans="1:10">
      <c r="A39" t="s">
        <v>64</v>
      </c>
      <c r="B39">
        <v>1095</v>
      </c>
      <c r="C39">
        <f>14/250</f>
        <v>5.6000000000000001E-2</v>
      </c>
      <c r="D39">
        <f>0.01/14</f>
        <v>7.1428571428571429E-4</v>
      </c>
      <c r="E39">
        <f>1/14</f>
        <v>7.1428571428571425E-2</v>
      </c>
      <c r="F39" t="s">
        <v>57</v>
      </c>
      <c r="G39">
        <v>0.02</v>
      </c>
      <c r="H39">
        <v>1</v>
      </c>
      <c r="I39">
        <f>7/14</f>
        <v>0.5</v>
      </c>
      <c r="J39">
        <f>E39+I39</f>
        <v>0.5714285714285714</v>
      </c>
    </row>
    <row r="40" spans="1:10">
      <c r="A40" t="s">
        <v>64</v>
      </c>
      <c r="B40">
        <v>1101</v>
      </c>
      <c r="C40">
        <f>8/250</f>
        <v>3.2000000000000001E-2</v>
      </c>
      <c r="D40">
        <f>(0.95+0.98)/8</f>
        <v>0.24124999999999999</v>
      </c>
      <c r="E40">
        <f>2/8</f>
        <v>0.25</v>
      </c>
      <c r="F40">
        <v>0</v>
      </c>
      <c r="G40">
        <v>0</v>
      </c>
      <c r="H40">
        <v>1</v>
      </c>
      <c r="I40">
        <f>1/8</f>
        <v>0.125</v>
      </c>
      <c r="J40">
        <f>I40+E40</f>
        <v>0.375</v>
      </c>
    </row>
    <row r="41" spans="1:10">
      <c r="A41" t="s">
        <v>74</v>
      </c>
      <c r="B41">
        <v>1364</v>
      </c>
      <c r="C41">
        <f>5/250</f>
        <v>0.02</v>
      </c>
      <c r="D41">
        <f>(0.4+0.4+0.4)/5</f>
        <v>0.24000000000000005</v>
      </c>
      <c r="E41">
        <f>3/5</f>
        <v>0.6</v>
      </c>
      <c r="F41">
        <v>0</v>
      </c>
      <c r="G41">
        <v>0</v>
      </c>
      <c r="H41">
        <v>1</v>
      </c>
      <c r="I41">
        <f>1/5</f>
        <v>0.2</v>
      </c>
      <c r="J41">
        <f>I41+E41</f>
        <v>0.8</v>
      </c>
    </row>
    <row r="42" spans="1:10">
      <c r="A42" t="s">
        <v>74</v>
      </c>
      <c r="B42">
        <v>1863</v>
      </c>
      <c r="C42">
        <f>3/250</f>
        <v>1.2E-2</v>
      </c>
      <c r="D42">
        <f>1/3</f>
        <v>0.33333333333333331</v>
      </c>
      <c r="E42">
        <f>1/3</f>
        <v>0.33333333333333331</v>
      </c>
      <c r="F42">
        <v>0</v>
      </c>
      <c r="G42">
        <v>0</v>
      </c>
      <c r="H42">
        <v>0</v>
      </c>
      <c r="I42">
        <v>0</v>
      </c>
      <c r="J42">
        <f>E42+I42</f>
        <v>0.33333333333333331</v>
      </c>
    </row>
    <row r="43" spans="1:10">
      <c r="A43" t="s">
        <v>74</v>
      </c>
      <c r="B43">
        <v>1169</v>
      </c>
      <c r="C43">
        <v>0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</row>
    <row r="44" spans="1:10">
      <c r="A44" t="s">
        <v>74</v>
      </c>
      <c r="B44">
        <v>1093</v>
      </c>
      <c r="C44">
        <f>1/250</f>
        <v>4.0000000000000001E-3</v>
      </c>
      <c r="D44">
        <v>0</v>
      </c>
      <c r="E44">
        <v>0</v>
      </c>
      <c r="F44">
        <v>0</v>
      </c>
      <c r="G44">
        <v>0</v>
      </c>
      <c r="H44">
        <v>1</v>
      </c>
      <c r="I44">
        <f>1/1</f>
        <v>1</v>
      </c>
      <c r="J44">
        <f>I44+E44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D11" sqref="D11"/>
    </sheetView>
  </sheetViews>
  <sheetFormatPr baseColWidth="10" defaultRowHeight="15" x14ac:dyDescent="0"/>
  <cols>
    <col min="2" max="2" width="10.6640625" customWidth="1"/>
    <col min="3" max="3" width="13" bestFit="1" customWidth="1"/>
    <col min="4" max="4" width="12" customWidth="1"/>
    <col min="5" max="5" width="12.83203125" customWidth="1"/>
    <col min="6" max="6" width="14.33203125" customWidth="1"/>
    <col min="8" max="8" width="12.6640625" customWidth="1"/>
  </cols>
  <sheetData>
    <row r="1" spans="1:22">
      <c r="A1" t="s">
        <v>78</v>
      </c>
      <c r="B1" s="2" t="s">
        <v>22</v>
      </c>
      <c r="C1" s="2" t="s">
        <v>25</v>
      </c>
      <c r="D1" s="2" t="s">
        <v>23</v>
      </c>
      <c r="E1" s="2" t="s">
        <v>32</v>
      </c>
      <c r="F1" s="2" t="s">
        <v>24</v>
      </c>
      <c r="G1" s="2" t="s">
        <v>28</v>
      </c>
      <c r="H1" s="2" t="s">
        <v>34</v>
      </c>
      <c r="I1" s="2" t="s">
        <v>26</v>
      </c>
      <c r="J1" s="2" t="s">
        <v>38</v>
      </c>
      <c r="K1" s="2" t="s">
        <v>39</v>
      </c>
      <c r="L1" s="2" t="s">
        <v>40</v>
      </c>
      <c r="M1" s="2" t="s">
        <v>42</v>
      </c>
      <c r="N1" s="2" t="s">
        <v>43</v>
      </c>
      <c r="O1" s="2" t="s">
        <v>48</v>
      </c>
      <c r="P1" s="2" t="s">
        <v>49</v>
      </c>
      <c r="Q1" s="2" t="s">
        <v>50</v>
      </c>
      <c r="R1" s="2" t="s">
        <v>56</v>
      </c>
      <c r="S1" s="2" t="s">
        <v>59</v>
      </c>
      <c r="T1" s="2" t="s">
        <v>58</v>
      </c>
      <c r="U1" t="s">
        <v>77</v>
      </c>
      <c r="V1" t="s">
        <v>75</v>
      </c>
    </row>
    <row r="2" spans="1:22">
      <c r="A2">
        <v>1091</v>
      </c>
      <c r="B2" s="2">
        <v>7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</row>
    <row r="3" spans="1:22">
      <c r="A3">
        <v>1085</v>
      </c>
      <c r="B3" s="2">
        <v>2</v>
      </c>
      <c r="C3" s="2">
        <v>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2">
      <c r="A4">
        <v>1092</v>
      </c>
      <c r="B4" s="2">
        <v>5</v>
      </c>
      <c r="C4" s="2">
        <v>6</v>
      </c>
      <c r="D4" s="2">
        <v>0</v>
      </c>
      <c r="E4" s="2">
        <v>1</v>
      </c>
      <c r="F4" s="2">
        <v>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2">
      <c r="A5">
        <v>1858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</row>
    <row r="6" spans="1:22">
      <c r="A6">
        <v>1878</v>
      </c>
      <c r="B6" s="2">
        <v>2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2">
      <c r="A7">
        <v>1131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2">
      <c r="A8">
        <v>1580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2">
      <c r="A9">
        <v>1361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2">
      <c r="A10">
        <v>1087</v>
      </c>
      <c r="B10" s="2">
        <v>5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2">
      <c r="A11">
        <v>1082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>
      <c r="A12">
        <v>1228</v>
      </c>
      <c r="B12" s="2">
        <v>1</v>
      </c>
      <c r="C12" s="2">
        <v>0</v>
      </c>
      <c r="D12" s="2">
        <v>0</v>
      </c>
      <c r="E12" s="2">
        <v>1</v>
      </c>
      <c r="F12" s="2">
        <v>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>
      <c r="A13">
        <v>1631</v>
      </c>
      <c r="B13" s="2">
        <v>0</v>
      </c>
      <c r="C13" s="2">
        <v>0</v>
      </c>
      <c r="D13" s="2">
        <v>0</v>
      </c>
      <c r="E13" s="2">
        <v>8</v>
      </c>
      <c r="F13" s="2">
        <v>1</v>
      </c>
      <c r="G13" s="2">
        <v>1</v>
      </c>
      <c r="H13" s="2">
        <v>0</v>
      </c>
      <c r="I13" s="2">
        <v>2</v>
      </c>
      <c r="J13" s="2">
        <v>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>
      <c r="A14">
        <v>1303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I14" s="2">
        <v>4</v>
      </c>
      <c r="J14" s="2">
        <v>3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>
      <c r="A15">
        <v>1727</v>
      </c>
      <c r="B15" s="2">
        <v>0</v>
      </c>
      <c r="C15" s="2">
        <v>0</v>
      </c>
      <c r="D15" s="2">
        <v>0</v>
      </c>
      <c r="E15" s="2">
        <v>1</v>
      </c>
      <c r="F15" s="2">
        <v>2</v>
      </c>
      <c r="G15" s="2">
        <v>0</v>
      </c>
      <c r="H15" s="2">
        <v>0</v>
      </c>
      <c r="I15" s="2">
        <v>4</v>
      </c>
      <c r="J15" s="2">
        <v>0</v>
      </c>
      <c r="K15" s="2">
        <v>3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>
      <c r="A16">
        <v>1081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>
      <c r="A17">
        <v>1076</v>
      </c>
      <c r="B17" s="2">
        <v>0</v>
      </c>
      <c r="C17" s="2">
        <v>0</v>
      </c>
      <c r="D17" s="2">
        <v>0</v>
      </c>
      <c r="E17" s="2">
        <v>2</v>
      </c>
      <c r="F17" s="2">
        <v>1</v>
      </c>
      <c r="G17" s="2">
        <v>0</v>
      </c>
      <c r="H17" s="2">
        <v>0</v>
      </c>
      <c r="I17" s="2">
        <v>5</v>
      </c>
      <c r="J17" s="2">
        <v>6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>
      <c r="A18">
        <v>1599</v>
      </c>
      <c r="B18" s="2">
        <v>0</v>
      </c>
      <c r="C18" s="2">
        <v>0</v>
      </c>
      <c r="D18" s="2">
        <v>0</v>
      </c>
      <c r="E18" s="2">
        <v>2</v>
      </c>
      <c r="F18" s="2">
        <v>2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>
      <c r="A19">
        <v>1304</v>
      </c>
      <c r="B19" s="2">
        <v>0</v>
      </c>
      <c r="C19" s="2">
        <v>0</v>
      </c>
      <c r="D19" s="2">
        <v>0</v>
      </c>
      <c r="E19" s="2">
        <v>4</v>
      </c>
      <c r="F19" s="2">
        <v>0</v>
      </c>
      <c r="G19" s="2">
        <v>0</v>
      </c>
      <c r="H19" s="2">
        <v>0</v>
      </c>
      <c r="I19" s="2">
        <v>5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>
      <c r="A20">
        <v>1305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>
      <c r="A21">
        <v>1802</v>
      </c>
      <c r="B21" s="2">
        <v>0</v>
      </c>
      <c r="C21" s="2">
        <v>0</v>
      </c>
      <c r="D21" s="2">
        <v>0</v>
      </c>
      <c r="E21" s="2">
        <v>3</v>
      </c>
      <c r="F21" s="2">
        <v>3</v>
      </c>
      <c r="G21" s="2">
        <v>0</v>
      </c>
      <c r="H21" s="2">
        <v>0</v>
      </c>
      <c r="I21" s="2">
        <v>9</v>
      </c>
      <c r="J21" s="2">
        <v>2</v>
      </c>
      <c r="K21" s="2">
        <v>1</v>
      </c>
      <c r="L21" s="2">
        <v>0</v>
      </c>
      <c r="M21" s="2">
        <v>0</v>
      </c>
      <c r="N21" s="2">
        <v>0</v>
      </c>
      <c r="O21" s="2">
        <v>2</v>
      </c>
      <c r="P21" s="2">
        <v>1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>
      <c r="A22">
        <v>1596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>
      <c r="A23">
        <v>1801</v>
      </c>
      <c r="B23" s="2">
        <v>0</v>
      </c>
      <c r="C23" s="2">
        <v>0</v>
      </c>
      <c r="D23" s="2">
        <v>0</v>
      </c>
      <c r="E23" s="2">
        <v>2</v>
      </c>
      <c r="F23" s="2">
        <v>2</v>
      </c>
      <c r="G23" s="2">
        <v>1</v>
      </c>
      <c r="H23" s="2">
        <v>0</v>
      </c>
      <c r="I23" s="2">
        <v>5</v>
      </c>
      <c r="J23" s="2">
        <v>2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>
      <c r="A24">
        <v>1595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2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>
      <c r="A25">
        <v>1100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>
      <c r="A26">
        <v>1669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>
      <c r="A27">
        <v>1365</v>
      </c>
      <c r="B27" s="2">
        <v>0</v>
      </c>
      <c r="C27" s="2">
        <v>4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5</v>
      </c>
      <c r="J27" s="2">
        <v>2</v>
      </c>
      <c r="K27" s="2">
        <v>1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5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>
      <c r="A28" s="2">
        <v>1601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>
      <c r="A29">
        <v>1819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2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>
      <c r="A30">
        <v>1864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</row>
    <row r="31" spans="1:22">
      <c r="A31">
        <v>1805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>
      <c r="A32">
        <v>1306</v>
      </c>
      <c r="B32" s="2">
        <v>0</v>
      </c>
      <c r="C32" s="2">
        <v>0</v>
      </c>
      <c r="D32" s="2">
        <v>0</v>
      </c>
      <c r="E32" s="2">
        <v>1</v>
      </c>
      <c r="F32" s="2">
        <v>4</v>
      </c>
      <c r="G32" s="2">
        <v>0</v>
      </c>
      <c r="H32" s="2">
        <v>0</v>
      </c>
      <c r="I32" s="2">
        <v>3</v>
      </c>
      <c r="J32" s="2">
        <v>0</v>
      </c>
      <c r="K32" s="2">
        <v>2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>
      <c r="A33">
        <v>1097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1</v>
      </c>
      <c r="H33" s="2">
        <v>3</v>
      </c>
      <c r="I33" s="2">
        <v>13</v>
      </c>
      <c r="J33" s="2">
        <v>2</v>
      </c>
      <c r="K33" s="2">
        <v>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>
      <c r="A34">
        <v>1098</v>
      </c>
      <c r="B34" s="2">
        <v>0</v>
      </c>
      <c r="C34" s="2">
        <v>0</v>
      </c>
      <c r="D34" s="2">
        <v>0</v>
      </c>
      <c r="E34" s="2">
        <v>0</v>
      </c>
      <c r="F34" s="2">
        <v>5</v>
      </c>
      <c r="G34" s="2">
        <v>0</v>
      </c>
      <c r="H34" s="2">
        <v>0</v>
      </c>
      <c r="I34" s="2">
        <v>19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2</v>
      </c>
      <c r="R34" s="2">
        <v>0</v>
      </c>
      <c r="S34" s="2">
        <v>2</v>
      </c>
      <c r="T34" s="2">
        <v>1</v>
      </c>
      <c r="U34" s="2">
        <v>0</v>
      </c>
      <c r="V34" s="2">
        <v>0</v>
      </c>
    </row>
    <row r="35" spans="1:22">
      <c r="A35">
        <v>1597</v>
      </c>
      <c r="B35" s="2">
        <v>0</v>
      </c>
      <c r="C35" s="2">
        <v>0</v>
      </c>
      <c r="D35" s="2">
        <v>0</v>
      </c>
      <c r="E35" s="2">
        <v>0</v>
      </c>
      <c r="F35" s="2">
        <v>5</v>
      </c>
      <c r="G35" s="2">
        <v>0</v>
      </c>
      <c r="H35" s="2">
        <v>0</v>
      </c>
      <c r="I35" s="2">
        <v>19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2</v>
      </c>
      <c r="R35" s="2">
        <v>0</v>
      </c>
      <c r="S35" s="2">
        <v>2</v>
      </c>
      <c r="T35" s="2">
        <v>1</v>
      </c>
      <c r="U35" s="2">
        <v>0</v>
      </c>
      <c r="V35" s="2">
        <v>0</v>
      </c>
    </row>
    <row r="36" spans="1:22">
      <c r="A36">
        <v>1804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>
      <c r="A37">
        <v>1598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2</v>
      </c>
      <c r="I37" s="2">
        <v>5</v>
      </c>
      <c r="J37" s="2">
        <v>2</v>
      </c>
      <c r="K37" s="2">
        <v>0</v>
      </c>
      <c r="L37" s="2">
        <v>0</v>
      </c>
      <c r="M37" s="2"/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>
      <c r="A38">
        <v>1594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4</v>
      </c>
      <c r="J38" s="2">
        <v>0</v>
      </c>
      <c r="K38" s="2">
        <v>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>
      <c r="A39">
        <v>1095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10</v>
      </c>
      <c r="J39" s="2">
        <v>2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>
      <c r="A40">
        <v>1101</v>
      </c>
      <c r="B40" s="2">
        <v>0</v>
      </c>
      <c r="C40" s="2">
        <v>0</v>
      </c>
      <c r="D40" s="2">
        <v>0</v>
      </c>
      <c r="E40" s="2">
        <v>1</v>
      </c>
      <c r="F40" s="2">
        <v>2</v>
      </c>
      <c r="G40" s="2">
        <v>0</v>
      </c>
      <c r="H40" s="2">
        <v>0</v>
      </c>
      <c r="I40" s="2">
        <v>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2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>
      <c r="A41">
        <v>1364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3</v>
      </c>
    </row>
    <row r="42" spans="1:22">
      <c r="A42">
        <v>1863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0</v>
      </c>
      <c r="I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>
      <c r="A43">
        <v>1169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>
      <c r="A44">
        <v>1093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</row>
    <row r="45" spans="1:22">
      <c r="A45" t="s">
        <v>79</v>
      </c>
      <c r="B45" s="2">
        <f>SUM(B2:B44)</f>
        <v>23</v>
      </c>
      <c r="C45" s="2">
        <f>SUM(C2:C44)</f>
        <v>18</v>
      </c>
      <c r="D45" s="2">
        <f>SUM(D2:D43)</f>
        <v>1</v>
      </c>
      <c r="E45" s="2">
        <f>SUM(E2:E44)</f>
        <v>31</v>
      </c>
      <c r="F45" s="2">
        <f>SUM(F2:F44)</f>
        <v>43</v>
      </c>
      <c r="G45" s="2">
        <f>SUM(G2:G43)</f>
        <v>11</v>
      </c>
      <c r="H45" s="2">
        <f t="shared" ref="H45:I45" si="0">SUM(H2:H44)</f>
        <v>8</v>
      </c>
      <c r="I45" s="2">
        <f t="shared" si="0"/>
        <v>129</v>
      </c>
      <c r="J45" s="2">
        <f t="shared" ref="J45" si="1">SUM(J2:J43)</f>
        <v>31</v>
      </c>
      <c r="K45" s="2">
        <f t="shared" ref="K45:L45" si="2">SUM(K2:K44)</f>
        <v>16</v>
      </c>
      <c r="L45" s="2">
        <f t="shared" si="2"/>
        <v>1</v>
      </c>
      <c r="M45" s="2">
        <f t="shared" ref="M45" si="3">SUM(M2:M43)</f>
        <v>1</v>
      </c>
      <c r="N45" s="2">
        <f t="shared" ref="N45" si="4">SUM(N2:N44)</f>
        <v>4</v>
      </c>
      <c r="O45" s="2">
        <f>SUM(O2:O44)</f>
        <v>9</v>
      </c>
      <c r="P45" s="2">
        <f>SUM(P2:P44)</f>
        <v>1</v>
      </c>
      <c r="Q45" s="2">
        <f>SUM(Q2:Q43)</f>
        <v>14</v>
      </c>
      <c r="R45" s="2">
        <f>SUM(R2:R44)</f>
        <v>1</v>
      </c>
      <c r="S45" s="2">
        <f>SUM(S2:S44)</f>
        <v>4</v>
      </c>
      <c r="T45" s="2">
        <f>SUM(T2:T43)</f>
        <v>2</v>
      </c>
      <c r="U45" s="2">
        <f t="shared" ref="U45:V45" si="5">SUM(U2:U44)</f>
        <v>1</v>
      </c>
      <c r="V45" s="2">
        <f t="shared" si="5"/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Codes</vt:lpstr>
      <vt:lpstr>Coral_Cover</vt:lpstr>
      <vt:lpstr>Species_rich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2018-07-18T19:37:43Z</dcterms:created>
  <dcterms:modified xsi:type="dcterms:W3CDTF">2018-09-19T15:44:20Z</dcterms:modified>
</cp:coreProperties>
</file>