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2705B396-089D-4BFA-A9C4-716BAC4441FF}" xr6:coauthVersionLast="45" xr6:coauthVersionMax="45" xr10:uidLastSave="{00000000-0000-0000-0000-000000000000}"/>
  <bookViews>
    <workbookView xWindow="-120" yWindow="-120" windowWidth="51840" windowHeight="21240"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1" l="1"/>
  <c r="F20" i="11"/>
  <c r="F19" i="11"/>
  <c r="F18" i="11"/>
  <c r="E18" i="11"/>
  <c r="E19" i="11" s="1"/>
  <c r="F17" i="11"/>
  <c r="E17" i="11"/>
  <c r="F16" i="11"/>
  <c r="E16" i="11"/>
  <c r="E3" i="11" l="1"/>
  <c r="H7" i="11" l="1"/>
  <c r="E9" i="11" l="1"/>
  <c r="E10" i="11" l="1"/>
  <c r="F9" i="11"/>
  <c r="I5" i="11"/>
  <c r="H28" i="11"/>
  <c r="H27" i="11"/>
  <c r="H21" i="11"/>
  <c r="H15" i="11"/>
  <c r="H8" i="11"/>
  <c r="E12" i="11" l="1"/>
  <c r="F12" i="11" s="1"/>
  <c r="F10" i="11"/>
  <c r="E11" i="11"/>
  <c r="F11" i="11" s="1"/>
  <c r="H9" i="11"/>
  <c r="I6" i="11"/>
  <c r="E13" i="11" l="1"/>
  <c r="H10" i="11"/>
  <c r="J5" i="11"/>
  <c r="K5" i="11" s="1"/>
  <c r="L5" i="11" s="1"/>
  <c r="M5" i="11" s="1"/>
  <c r="N5" i="11" s="1"/>
  <c r="O5" i="11" s="1"/>
  <c r="P5" i="11" s="1"/>
  <c r="I4" i="11"/>
  <c r="E14" i="11" l="1"/>
  <c r="F14" i="11" s="1"/>
  <c r="F13" i="11"/>
  <c r="P4" i="11"/>
  <c r="Q5" i="11"/>
  <c r="R5" i="11" s="1"/>
  <c r="S5" i="11" s="1"/>
  <c r="T5" i="11" s="1"/>
  <c r="U5" i="11" s="1"/>
  <c r="V5" i="11" s="1"/>
  <c r="W5" i="11" s="1"/>
  <c r="J6" i="11"/>
  <c r="H14" i="11" l="1"/>
  <c r="H16" i="11"/>
  <c r="W4" i="11"/>
  <c r="X5" i="11"/>
  <c r="Y5" i="11" s="1"/>
  <c r="Z5" i="11" s="1"/>
  <c r="AA5" i="11" s="1"/>
  <c r="AB5" i="11" s="1"/>
  <c r="AC5" i="11" s="1"/>
  <c r="AD5" i="11" s="1"/>
  <c r="K6" i="11"/>
  <c r="H17" i="11" l="1"/>
  <c r="AE5" i="11"/>
  <c r="AF5" i="11" s="1"/>
  <c r="AG5" i="11" s="1"/>
  <c r="AH5" i="11" s="1"/>
  <c r="AI5" i="11" s="1"/>
  <c r="AJ5" i="11" s="1"/>
  <c r="AD4" i="11"/>
  <c r="L6" i="11"/>
  <c r="H18" i="11" l="1"/>
  <c r="AK5" i="11"/>
  <c r="AL5" i="11" s="1"/>
  <c r="AM5" i="11" s="1"/>
  <c r="AN5" i="11" s="1"/>
  <c r="AO5" i="11" s="1"/>
  <c r="AP5" i="11" s="1"/>
  <c r="AQ5" i="11" s="1"/>
  <c r="M6" i="11"/>
  <c r="H19" i="11" l="1"/>
  <c r="E22" i="11"/>
  <c r="AR5" i="11"/>
  <c r="AS5" i="11" s="1"/>
  <c r="AK4" i="11"/>
  <c r="N6" i="11"/>
  <c r="E23" i="11" l="1"/>
  <c r="F22" i="11"/>
  <c r="H22" i="11" s="1"/>
  <c r="AT5" i="11"/>
  <c r="AS6" i="11"/>
  <c r="AR4" i="11"/>
  <c r="O6" i="11"/>
  <c r="E24" i="11" l="1"/>
  <c r="F23" i="11"/>
  <c r="H23" i="11" s="1"/>
  <c r="AU5" i="11"/>
  <c r="AT6" i="11"/>
  <c r="F24" i="11" l="1"/>
  <c r="H24" i="11" s="1"/>
  <c r="E26" i="11"/>
  <c r="F26" i="11" s="1"/>
  <c r="E25" i="11"/>
  <c r="F25" i="11" s="1"/>
  <c r="AV5" i="11"/>
  <c r="AU6" i="11"/>
  <c r="P6" i="11"/>
  <c r="Q6" i="11"/>
  <c r="H26" i="11" l="1"/>
  <c r="H25"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Q5" i="11" l="1"/>
  <c r="BP6" i="11"/>
  <c r="AJ6" i="11"/>
  <c r="BR5" i="11" l="1"/>
  <c r="BQ6" i="11"/>
  <c r="AK6" i="11"/>
  <c r="BS5" i="11" l="1"/>
  <c r="BR6" i="11"/>
  <c r="AL6" i="11"/>
  <c r="BT5" i="11" l="1"/>
  <c r="BS6" i="11"/>
  <c r="AM6" i="11"/>
  <c r="BT4" i="11" l="1"/>
  <c r="BU5" i="11"/>
  <c r="BT6" i="11"/>
  <c r="AN6" i="11"/>
  <c r="BV5" i="11" l="1"/>
  <c r="BU6" i="11"/>
  <c r="AO6" i="11"/>
  <c r="BV6" i="11" l="1"/>
  <c r="BW5" i="11"/>
  <c r="AP6" i="11"/>
  <c r="BW6" i="11" l="1"/>
  <c r="BX5" i="11"/>
  <c r="AQ6" i="11"/>
  <c r="BY5" i="11" l="1"/>
  <c r="BX6" i="11"/>
  <c r="AR6" i="11"/>
  <c r="BZ5" i="11" l="1"/>
  <c r="BZ6" i="11" s="1"/>
  <c r="BY6" i="11"/>
</calcChain>
</file>

<file path=xl/sharedStrings.xml><?xml version="1.0" encoding="utf-8"?>
<sst xmlns="http://schemas.openxmlformats.org/spreadsheetml/2006/main" count="63" uniqueCount="53">
  <si>
    <t>Task 3</t>
  </si>
  <si>
    <t>Task 4</t>
  </si>
  <si>
    <t>Task 5</t>
  </si>
  <si>
    <t>Task 1</t>
  </si>
  <si>
    <t>Task 2</t>
  </si>
  <si>
    <t>Insert new rows ABOVE this one</t>
  </si>
  <si>
    <t>Project Start:</t>
  </si>
  <si>
    <t>PROGRESS</t>
  </si>
  <si>
    <t>ASSIGNED
TO</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</si>
  <si>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</si>
  <si>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</si>
  <si>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</si>
  <si>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</si>
  <si>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</si>
  <si>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</si>
  <si>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</si>
  <si>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</si>
  <si>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</si>
  <si>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</si>
  <si>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</si>
  <si>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</si>
  <si>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</si>
  <si>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</si>
  <si>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</si>
  <si>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</si>
  <si>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</si>
  <si>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</si>
  <si>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</si>
  <si>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</si>
  <si>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</si>
  <si>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</si>
  <si>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</si>
  <si>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Gantt Chart</t>
  </si>
  <si>
    <t>BPMN Diagram</t>
  </si>
  <si>
    <t>Information Architecture</t>
  </si>
  <si>
    <t>Phase 1 - Functional Specification</t>
  </si>
  <si>
    <t>Phase 2 - Product Development</t>
  </si>
  <si>
    <t>SINF 20/21: Intercompany Integration - Group B</t>
  </si>
  <si>
    <t>Development Environment Setup</t>
  </si>
  <si>
    <t>Interoperability of Database with Backend Server</t>
  </si>
  <si>
    <t>Specification and Development of Web Routes</t>
  </si>
  <si>
    <t>Overview Dashboard Development</t>
  </si>
  <si>
    <t>General Dashboards Prototype Development</t>
  </si>
  <si>
    <t>Jasmin Setup</t>
  </si>
  <si>
    <t>Task 6</t>
  </si>
  <si>
    <t>WebApp Mockups</t>
  </si>
  <si>
    <t>Phase 3 - Project End</t>
  </si>
  <si>
    <t>Preparing Presentation</t>
  </si>
  <si>
    <t>Write Final Report</t>
  </si>
  <si>
    <t>Write Specification Report</t>
  </si>
  <si>
    <t>Final Delivery</t>
  </si>
  <si>
    <t>Product Presentation</t>
  </si>
  <si>
    <t>Last Minute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</si>
</sst>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10" fillId="0" borderId="0" xfId="6" applyFont="1"/>
    <xf numFmtId="0" fontId="0" fillId="0" borderId="10" xfId="0" applyFont="1" applyBorder="1"/>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1"/>
  <sheetViews>
    <sheetView showGridLines="0" tabSelected="1" showRuler="0" zoomScale="115" zoomScaleNormal="115" zoomScalePageLayoutView="70" workbookViewId="0">
      <pane ySplit="6" topLeftCell="A7" activePane="bottomLeft" state="frozen"/>
      <selection pane="bottomLeft" activeCell="B5" sqref="B5:G5"/>
    </sheetView>
  </sheetViews>
  <sheetFormatPr defaultRowHeight="30" customHeight="1" x14ac:dyDescent="0.25"/>
  <cols>
    <col min="1" max="1" width="2.7109375" style="4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3.85546875" customWidth="1"/>
    <col min="66" max="67" width="3.5703125" customWidth="1"/>
    <col min="68" max="69" width="4.140625" customWidth="1"/>
    <col min="70" max="71" width="3.42578125" customWidth="1"/>
    <col min="72" max="72" width="3.28515625" customWidth="1"/>
    <col min="73" max="73" width="3.42578125" customWidth="1"/>
    <col min="74" max="74" width="3.28515625" customWidth="1"/>
    <col min="75" max="75" width="3.7109375" customWidth="1"/>
    <col min="76" max="76" width="3.28515625" customWidth="1"/>
    <col min="77" max="78" width="3.42578125" customWidth="1"/>
  </cols>
  <sheetData>
    <row r="1" spans="1:78" ht="30" customHeight="1" x14ac:dyDescent="0.45">
      <c r="A1" s="44" t="s">
        <v>23</v>
      </c>
      <c r="B1" s="48" t="s">
        <v>37</v>
      </c>
      <c r="C1" s="1"/>
      <c r="D1" s="2"/>
      <c r="E1" s="4"/>
      <c r="F1" s="42"/>
      <c r="H1" s="2"/>
      <c r="I1" s="14" t="s">
        <v>14</v>
      </c>
    </row>
    <row r="2" spans="1:78" ht="30" customHeight="1" x14ac:dyDescent="0.3">
      <c r="A2" s="43" t="s">
        <v>18</v>
      </c>
      <c r="B2" s="71" t="s">
        <v>16</v>
      </c>
      <c r="I2" s="46" t="s">
        <v>15</v>
      </c>
    </row>
    <row r="3" spans="1:78" ht="30" customHeight="1" x14ac:dyDescent="0.25">
      <c r="A3" s="43" t="s">
        <v>24</v>
      </c>
      <c r="B3" s="49" t="s">
        <v>17</v>
      </c>
      <c r="C3" s="69" t="s">
        <v>6</v>
      </c>
      <c r="D3" s="70"/>
      <c r="E3" s="68">
        <f>DATE(2020,10,23)</f>
        <v>44127</v>
      </c>
      <c r="F3" s="68"/>
    </row>
    <row r="4" spans="1:78" ht="30" customHeight="1" x14ac:dyDescent="0.25">
      <c r="A4" s="44" t="s">
        <v>25</v>
      </c>
      <c r="C4" s="69" t="s">
        <v>12</v>
      </c>
      <c r="D4" s="70"/>
      <c r="E4" s="7">
        <v>1</v>
      </c>
      <c r="I4" s="65">
        <f>I5</f>
        <v>44123</v>
      </c>
      <c r="J4" s="66"/>
      <c r="K4" s="66"/>
      <c r="L4" s="66"/>
      <c r="M4" s="66"/>
      <c r="N4" s="66"/>
      <c r="O4" s="67"/>
      <c r="P4" s="65">
        <f>P5</f>
        <v>44130</v>
      </c>
      <c r="Q4" s="66"/>
      <c r="R4" s="66"/>
      <c r="S4" s="66"/>
      <c r="T4" s="66"/>
      <c r="U4" s="66"/>
      <c r="V4" s="67"/>
      <c r="W4" s="65">
        <f>W5</f>
        <v>44137</v>
      </c>
      <c r="X4" s="66"/>
      <c r="Y4" s="66"/>
      <c r="Z4" s="66"/>
      <c r="AA4" s="66"/>
      <c r="AB4" s="66"/>
      <c r="AC4" s="67"/>
      <c r="AD4" s="65">
        <f>AD5</f>
        <v>44144</v>
      </c>
      <c r="AE4" s="66"/>
      <c r="AF4" s="66"/>
      <c r="AG4" s="66"/>
      <c r="AH4" s="66"/>
      <c r="AI4" s="66"/>
      <c r="AJ4" s="67"/>
      <c r="AK4" s="65">
        <f>AK5</f>
        <v>44151</v>
      </c>
      <c r="AL4" s="66"/>
      <c r="AM4" s="66"/>
      <c r="AN4" s="66"/>
      <c r="AO4" s="66"/>
      <c r="AP4" s="66"/>
      <c r="AQ4" s="67"/>
      <c r="AR4" s="65">
        <f>AR5</f>
        <v>44158</v>
      </c>
      <c r="AS4" s="66"/>
      <c r="AT4" s="66"/>
      <c r="AU4" s="66"/>
      <c r="AV4" s="66"/>
      <c r="AW4" s="66"/>
      <c r="AX4" s="67"/>
      <c r="AY4" s="65">
        <f>AY5</f>
        <v>44165</v>
      </c>
      <c r="AZ4" s="66"/>
      <c r="BA4" s="66"/>
      <c r="BB4" s="66"/>
      <c r="BC4" s="66"/>
      <c r="BD4" s="66"/>
      <c r="BE4" s="67"/>
      <c r="BF4" s="65">
        <f>BF5</f>
        <v>44172</v>
      </c>
      <c r="BG4" s="66"/>
      <c r="BH4" s="66"/>
      <c r="BI4" s="66"/>
      <c r="BJ4" s="66"/>
      <c r="BK4" s="66"/>
      <c r="BL4" s="67"/>
      <c r="BM4" s="65">
        <f t="shared" ref="BM4" si="0">BM5</f>
        <v>44179</v>
      </c>
      <c r="BN4" s="66"/>
      <c r="BO4" s="66"/>
      <c r="BP4" s="66"/>
      <c r="BQ4" s="66"/>
      <c r="BR4" s="66"/>
      <c r="BS4" s="67"/>
      <c r="BT4" s="65">
        <f t="shared" ref="BT4" si="1">BT5</f>
        <v>44186</v>
      </c>
      <c r="BU4" s="66"/>
      <c r="BV4" s="66"/>
      <c r="BW4" s="66"/>
      <c r="BX4" s="66"/>
      <c r="BY4" s="66"/>
      <c r="BZ4" s="67"/>
    </row>
    <row r="5" spans="1:78" ht="15" customHeight="1" x14ac:dyDescent="0.25">
      <c r="A5" s="44" t="s">
        <v>26</v>
      </c>
      <c r="B5" s="72"/>
      <c r="C5" s="72"/>
      <c r="D5" s="72"/>
      <c r="E5" s="72"/>
      <c r="F5" s="72"/>
      <c r="G5" s="72"/>
      <c r="I5" s="11">
        <f>Project_Start-WEEKDAY(Project_Start,1)+2+7*(Display_Week-1)</f>
        <v>44123</v>
      </c>
      <c r="J5" s="10">
        <f>I5+1</f>
        <v>44124</v>
      </c>
      <c r="K5" s="10">
        <f t="shared" ref="K5:AX5" si="2">J5+1</f>
        <v>44125</v>
      </c>
      <c r="L5" s="10">
        <f t="shared" si="2"/>
        <v>44126</v>
      </c>
      <c r="M5" s="10">
        <f t="shared" si="2"/>
        <v>44127</v>
      </c>
      <c r="N5" s="10">
        <f t="shared" si="2"/>
        <v>44128</v>
      </c>
      <c r="O5" s="12">
        <f t="shared" si="2"/>
        <v>44129</v>
      </c>
      <c r="P5" s="11">
        <f>O5+1</f>
        <v>44130</v>
      </c>
      <c r="Q5" s="10">
        <f>P5+1</f>
        <v>44131</v>
      </c>
      <c r="R5" s="10">
        <f t="shared" si="2"/>
        <v>44132</v>
      </c>
      <c r="S5" s="10">
        <f t="shared" si="2"/>
        <v>44133</v>
      </c>
      <c r="T5" s="10">
        <f t="shared" si="2"/>
        <v>44134</v>
      </c>
      <c r="U5" s="10">
        <f t="shared" si="2"/>
        <v>44135</v>
      </c>
      <c r="V5" s="12">
        <f t="shared" si="2"/>
        <v>44136</v>
      </c>
      <c r="W5" s="11">
        <f>V5+1</f>
        <v>44137</v>
      </c>
      <c r="X5" s="10">
        <f>W5+1</f>
        <v>44138</v>
      </c>
      <c r="Y5" s="10">
        <f t="shared" si="2"/>
        <v>44139</v>
      </c>
      <c r="Z5" s="10">
        <f t="shared" si="2"/>
        <v>44140</v>
      </c>
      <c r="AA5" s="10">
        <f t="shared" si="2"/>
        <v>44141</v>
      </c>
      <c r="AB5" s="10">
        <f t="shared" si="2"/>
        <v>44142</v>
      </c>
      <c r="AC5" s="12">
        <f t="shared" si="2"/>
        <v>44143</v>
      </c>
      <c r="AD5" s="11">
        <f>AC5+1</f>
        <v>44144</v>
      </c>
      <c r="AE5" s="10">
        <f>AD5+1</f>
        <v>44145</v>
      </c>
      <c r="AF5" s="10">
        <f t="shared" si="2"/>
        <v>44146</v>
      </c>
      <c r="AG5" s="10">
        <f t="shared" si="2"/>
        <v>44147</v>
      </c>
      <c r="AH5" s="10">
        <f t="shared" si="2"/>
        <v>44148</v>
      </c>
      <c r="AI5" s="10">
        <f t="shared" si="2"/>
        <v>44149</v>
      </c>
      <c r="AJ5" s="12">
        <f t="shared" si="2"/>
        <v>44150</v>
      </c>
      <c r="AK5" s="11">
        <f>AJ5+1</f>
        <v>44151</v>
      </c>
      <c r="AL5" s="10">
        <f>AK5+1</f>
        <v>44152</v>
      </c>
      <c r="AM5" s="10">
        <f t="shared" si="2"/>
        <v>44153</v>
      </c>
      <c r="AN5" s="10">
        <f t="shared" si="2"/>
        <v>44154</v>
      </c>
      <c r="AO5" s="10">
        <f t="shared" si="2"/>
        <v>44155</v>
      </c>
      <c r="AP5" s="10">
        <f t="shared" si="2"/>
        <v>44156</v>
      </c>
      <c r="AQ5" s="12">
        <f t="shared" si="2"/>
        <v>44157</v>
      </c>
      <c r="AR5" s="11">
        <f>AQ5+1</f>
        <v>44158</v>
      </c>
      <c r="AS5" s="10">
        <f>AR5+1</f>
        <v>44159</v>
      </c>
      <c r="AT5" s="10">
        <f t="shared" si="2"/>
        <v>44160</v>
      </c>
      <c r="AU5" s="10">
        <f t="shared" si="2"/>
        <v>44161</v>
      </c>
      <c r="AV5" s="10">
        <f t="shared" si="2"/>
        <v>44162</v>
      </c>
      <c r="AW5" s="10">
        <f t="shared" si="2"/>
        <v>44163</v>
      </c>
      <c r="AX5" s="12">
        <f t="shared" si="2"/>
        <v>44164</v>
      </c>
      <c r="AY5" s="11">
        <f>AX5+1</f>
        <v>44165</v>
      </c>
      <c r="AZ5" s="10">
        <f>AY5+1</f>
        <v>44166</v>
      </c>
      <c r="BA5" s="10">
        <f t="shared" ref="BA5:BE5" si="3">AZ5+1</f>
        <v>44167</v>
      </c>
      <c r="BB5" s="10">
        <f t="shared" si="3"/>
        <v>44168</v>
      </c>
      <c r="BC5" s="10">
        <f t="shared" si="3"/>
        <v>44169</v>
      </c>
      <c r="BD5" s="10">
        <f t="shared" si="3"/>
        <v>44170</v>
      </c>
      <c r="BE5" s="12">
        <f t="shared" si="3"/>
        <v>44171</v>
      </c>
      <c r="BF5" s="11">
        <f>BE5+1</f>
        <v>44172</v>
      </c>
      <c r="BG5" s="10">
        <f>BF5+1</f>
        <v>44173</v>
      </c>
      <c r="BH5" s="10">
        <f t="shared" ref="BH5:BN5" si="4">BG5+1</f>
        <v>44174</v>
      </c>
      <c r="BI5" s="10">
        <f t="shared" si="4"/>
        <v>44175</v>
      </c>
      <c r="BJ5" s="10">
        <f t="shared" si="4"/>
        <v>44176</v>
      </c>
      <c r="BK5" s="10">
        <f t="shared" si="4"/>
        <v>44177</v>
      </c>
      <c r="BL5" s="12">
        <f t="shared" si="4"/>
        <v>44178</v>
      </c>
      <c r="BM5" s="11">
        <f t="shared" si="4"/>
        <v>44179</v>
      </c>
      <c r="BN5" s="10">
        <f t="shared" si="4"/>
        <v>44180</v>
      </c>
      <c r="BO5" s="10">
        <f t="shared" ref="BO5" si="5">BN5+1</f>
        <v>44181</v>
      </c>
      <c r="BP5" s="10">
        <f t="shared" ref="BP5" si="6">BO5+1</f>
        <v>44182</v>
      </c>
      <c r="BQ5" s="10">
        <f t="shared" ref="BQ5" si="7">BP5+1</f>
        <v>44183</v>
      </c>
      <c r="BR5" s="10">
        <f t="shared" ref="BR5" si="8">BQ5+1</f>
        <v>44184</v>
      </c>
      <c r="BS5" s="12">
        <f t="shared" ref="BS5:BU5" si="9">BR5+1</f>
        <v>44185</v>
      </c>
      <c r="BT5" s="11">
        <f t="shared" si="9"/>
        <v>44186</v>
      </c>
      <c r="BU5" s="10">
        <f t="shared" si="9"/>
        <v>44187</v>
      </c>
      <c r="BV5" s="10">
        <f t="shared" ref="BV5" si="10">BU5+1</f>
        <v>44188</v>
      </c>
      <c r="BW5" s="10">
        <f t="shared" ref="BW5" si="11">BV5+1</f>
        <v>44189</v>
      </c>
      <c r="BX5" s="10">
        <f t="shared" ref="BX5" si="12">BW5+1</f>
        <v>44190</v>
      </c>
      <c r="BY5" s="10">
        <f t="shared" ref="BY5" si="13">BX5+1</f>
        <v>44191</v>
      </c>
      <c r="BZ5" s="12">
        <f t="shared" ref="BZ5" si="14">BY5+1</f>
        <v>44192</v>
      </c>
    </row>
    <row r="6" spans="1:78" ht="30" customHeight="1" thickBot="1" x14ac:dyDescent="0.3">
      <c r="A6" s="44" t="s">
        <v>27</v>
      </c>
      <c r="B6" s="8" t="s">
        <v>13</v>
      </c>
      <c r="C6" s="9" t="s">
        <v>8</v>
      </c>
      <c r="D6" s="9" t="s">
        <v>7</v>
      </c>
      <c r="E6" s="9" t="s">
        <v>9</v>
      </c>
      <c r="F6" s="9" t="s">
        <v>10</v>
      </c>
      <c r="G6" s="9"/>
      <c r="H6" s="9" t="s">
        <v>11</v>
      </c>
      <c r="I6" s="13" t="str">
        <f t="shared" ref="I6" si="15">LEFT(TEXT(I5,"ddd"),1)</f>
        <v>s</v>
      </c>
      <c r="J6" s="13" t="str">
        <f t="shared" ref="J6:AR6" si="16">LEFT(TEXT(J5,"ddd"),1)</f>
        <v>t</v>
      </c>
      <c r="K6" s="13" t="str">
        <f t="shared" si="16"/>
        <v>q</v>
      </c>
      <c r="L6" s="13" t="str">
        <f t="shared" si="16"/>
        <v>q</v>
      </c>
      <c r="M6" s="13" t="str">
        <f t="shared" si="16"/>
        <v>s</v>
      </c>
      <c r="N6" s="13" t="str">
        <f t="shared" si="16"/>
        <v>s</v>
      </c>
      <c r="O6" s="13" t="str">
        <f t="shared" si="16"/>
        <v>d</v>
      </c>
      <c r="P6" s="13" t="str">
        <f t="shared" si="16"/>
        <v>s</v>
      </c>
      <c r="Q6" s="13" t="str">
        <f t="shared" si="16"/>
        <v>t</v>
      </c>
      <c r="R6" s="13" t="str">
        <f t="shared" si="16"/>
        <v>q</v>
      </c>
      <c r="S6" s="13" t="str">
        <f t="shared" si="16"/>
        <v>q</v>
      </c>
      <c r="T6" s="13" t="str">
        <f t="shared" si="16"/>
        <v>s</v>
      </c>
      <c r="U6" s="13" t="str">
        <f t="shared" si="16"/>
        <v>s</v>
      </c>
      <c r="V6" s="13" t="str">
        <f t="shared" si="16"/>
        <v>d</v>
      </c>
      <c r="W6" s="13" t="str">
        <f t="shared" si="16"/>
        <v>s</v>
      </c>
      <c r="X6" s="13" t="str">
        <f t="shared" si="16"/>
        <v>t</v>
      </c>
      <c r="Y6" s="13" t="str">
        <f t="shared" si="16"/>
        <v>q</v>
      </c>
      <c r="Z6" s="13" t="str">
        <f t="shared" si="16"/>
        <v>q</v>
      </c>
      <c r="AA6" s="13" t="str">
        <f t="shared" si="16"/>
        <v>s</v>
      </c>
      <c r="AB6" s="13" t="str">
        <f t="shared" si="16"/>
        <v>s</v>
      </c>
      <c r="AC6" s="13" t="str">
        <f t="shared" si="16"/>
        <v>d</v>
      </c>
      <c r="AD6" s="13" t="str">
        <f t="shared" si="16"/>
        <v>s</v>
      </c>
      <c r="AE6" s="13" t="str">
        <f t="shared" si="16"/>
        <v>t</v>
      </c>
      <c r="AF6" s="13" t="str">
        <f t="shared" si="16"/>
        <v>q</v>
      </c>
      <c r="AG6" s="13" t="str">
        <f t="shared" si="16"/>
        <v>q</v>
      </c>
      <c r="AH6" s="13" t="str">
        <f t="shared" si="16"/>
        <v>s</v>
      </c>
      <c r="AI6" s="13" t="str">
        <f t="shared" si="16"/>
        <v>s</v>
      </c>
      <c r="AJ6" s="13" t="str">
        <f t="shared" si="16"/>
        <v>d</v>
      </c>
      <c r="AK6" s="13" t="str">
        <f t="shared" si="16"/>
        <v>s</v>
      </c>
      <c r="AL6" s="13" t="str">
        <f t="shared" si="16"/>
        <v>t</v>
      </c>
      <c r="AM6" s="13" t="str">
        <f t="shared" si="16"/>
        <v>q</v>
      </c>
      <c r="AN6" s="13" t="str">
        <f t="shared" si="16"/>
        <v>q</v>
      </c>
      <c r="AO6" s="13" t="str">
        <f t="shared" si="16"/>
        <v>s</v>
      </c>
      <c r="AP6" s="13" t="str">
        <f t="shared" si="16"/>
        <v>s</v>
      </c>
      <c r="AQ6" s="13" t="str">
        <f t="shared" si="16"/>
        <v>d</v>
      </c>
      <c r="AR6" s="13" t="str">
        <f t="shared" si="16"/>
        <v>s</v>
      </c>
      <c r="AS6" s="13" t="str">
        <f t="shared" ref="AS6:BM6" si="17">LEFT(TEXT(AS5,"ddd"),1)</f>
        <v>t</v>
      </c>
      <c r="AT6" s="13" t="str">
        <f t="shared" si="17"/>
        <v>q</v>
      </c>
      <c r="AU6" s="13" t="str">
        <f t="shared" si="17"/>
        <v>q</v>
      </c>
      <c r="AV6" s="13" t="str">
        <f t="shared" si="17"/>
        <v>s</v>
      </c>
      <c r="AW6" s="13" t="str">
        <f t="shared" si="17"/>
        <v>s</v>
      </c>
      <c r="AX6" s="13" t="str">
        <f t="shared" si="17"/>
        <v>d</v>
      </c>
      <c r="AY6" s="13" t="str">
        <f t="shared" si="17"/>
        <v>s</v>
      </c>
      <c r="AZ6" s="13" t="str">
        <f t="shared" si="17"/>
        <v>t</v>
      </c>
      <c r="BA6" s="13" t="str">
        <f t="shared" si="17"/>
        <v>q</v>
      </c>
      <c r="BB6" s="13" t="str">
        <f t="shared" si="17"/>
        <v>q</v>
      </c>
      <c r="BC6" s="13" t="str">
        <f t="shared" si="17"/>
        <v>s</v>
      </c>
      <c r="BD6" s="13" t="str">
        <f t="shared" si="17"/>
        <v>s</v>
      </c>
      <c r="BE6" s="13" t="str">
        <f t="shared" si="17"/>
        <v>d</v>
      </c>
      <c r="BF6" s="13" t="str">
        <f t="shared" si="17"/>
        <v>s</v>
      </c>
      <c r="BG6" s="13" t="str">
        <f t="shared" si="17"/>
        <v>t</v>
      </c>
      <c r="BH6" s="13" t="str">
        <f t="shared" si="17"/>
        <v>q</v>
      </c>
      <c r="BI6" s="13" t="str">
        <f t="shared" si="17"/>
        <v>q</v>
      </c>
      <c r="BJ6" s="13" t="str">
        <f t="shared" si="17"/>
        <v>s</v>
      </c>
      <c r="BK6" s="13" t="str">
        <f t="shared" si="17"/>
        <v>s</v>
      </c>
      <c r="BL6" s="13" t="str">
        <f t="shared" si="17"/>
        <v>d</v>
      </c>
      <c r="BM6" s="13" t="str">
        <f t="shared" ref="BM6:BZ6" si="18">LEFT(TEXT(BM5,"ddd"),1)</f>
        <v>s</v>
      </c>
      <c r="BN6" s="13" t="str">
        <f t="shared" si="18"/>
        <v>t</v>
      </c>
      <c r="BO6" s="13" t="str">
        <f t="shared" si="18"/>
        <v>q</v>
      </c>
      <c r="BP6" s="13" t="str">
        <f t="shared" si="18"/>
        <v>q</v>
      </c>
      <c r="BQ6" s="13" t="str">
        <f t="shared" si="18"/>
        <v>s</v>
      </c>
      <c r="BR6" s="13" t="str">
        <f t="shared" si="18"/>
        <v>s</v>
      </c>
      <c r="BS6" s="13" t="str">
        <f t="shared" si="18"/>
        <v>d</v>
      </c>
      <c r="BT6" s="13" t="str">
        <f t="shared" si="18"/>
        <v>s</v>
      </c>
      <c r="BU6" s="13" t="str">
        <f t="shared" si="18"/>
        <v>t</v>
      </c>
      <c r="BV6" s="13" t="str">
        <f t="shared" si="18"/>
        <v>q</v>
      </c>
      <c r="BW6" s="13" t="str">
        <f t="shared" si="18"/>
        <v>q</v>
      </c>
      <c r="BX6" s="13" t="str">
        <f t="shared" si="18"/>
        <v>s</v>
      </c>
      <c r="BY6" s="13" t="str">
        <f t="shared" si="18"/>
        <v>s</v>
      </c>
      <c r="BZ6" s="13" t="str">
        <f t="shared" si="18"/>
        <v>d</v>
      </c>
    </row>
    <row r="7" spans="1:78" ht="30" hidden="1" customHeight="1" thickBot="1" x14ac:dyDescent="0.3">
      <c r="A7" s="43" t="s">
        <v>22</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s="3" customFormat="1" ht="30" customHeight="1" thickBot="1" x14ac:dyDescent="0.3">
      <c r="A8" s="44" t="s">
        <v>28</v>
      </c>
      <c r="B8" s="18" t="s">
        <v>35</v>
      </c>
      <c r="C8" s="54"/>
      <c r="D8" s="19"/>
      <c r="E8" s="20"/>
      <c r="F8" s="21"/>
      <c r="G8" s="17"/>
      <c r="H8" s="17" t="str">
        <f t="shared" ref="H8:H28" si="19">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78" s="3" customFormat="1" ht="30" customHeight="1" thickBot="1" x14ac:dyDescent="0.3">
      <c r="A9" s="44" t="s">
        <v>29</v>
      </c>
      <c r="B9" s="60" t="s">
        <v>3</v>
      </c>
      <c r="C9" s="64" t="s">
        <v>43</v>
      </c>
      <c r="D9" s="22">
        <v>1</v>
      </c>
      <c r="E9" s="50">
        <f>Project_Start</f>
        <v>44127</v>
      </c>
      <c r="F9" s="50">
        <f>E9+1</f>
        <v>44128</v>
      </c>
      <c r="G9" s="17"/>
      <c r="H9" s="17">
        <f t="shared" si="19"/>
        <v>2</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3" customFormat="1" ht="30" customHeight="1" thickBot="1" x14ac:dyDescent="0.3">
      <c r="A10" s="44" t="s">
        <v>30</v>
      </c>
      <c r="B10" s="60" t="s">
        <v>4</v>
      </c>
      <c r="C10" s="64" t="s">
        <v>33</v>
      </c>
      <c r="D10" s="22">
        <v>1</v>
      </c>
      <c r="E10" s="50">
        <f>E9+3</f>
        <v>44130</v>
      </c>
      <c r="F10" s="50">
        <f>E10+10</f>
        <v>44140</v>
      </c>
      <c r="G10" s="17"/>
      <c r="H10" s="17">
        <f t="shared" si="19"/>
        <v>11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3" customFormat="1" ht="30" customHeight="1" thickBot="1" x14ac:dyDescent="0.3">
      <c r="A11" s="44"/>
      <c r="B11" s="60" t="s">
        <v>0</v>
      </c>
      <c r="C11" s="64" t="s">
        <v>32</v>
      </c>
      <c r="D11" s="22">
        <v>1</v>
      </c>
      <c r="E11" s="50">
        <f>E10</f>
        <v>44130</v>
      </c>
      <c r="F11" s="50">
        <f>E11+10</f>
        <v>44140</v>
      </c>
      <c r="G11" s="17"/>
      <c r="H11" s="17"/>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3" customFormat="1" ht="30" customHeight="1" thickBot="1" x14ac:dyDescent="0.3">
      <c r="A12" s="44"/>
      <c r="B12" s="60" t="s">
        <v>1</v>
      </c>
      <c r="C12" s="64" t="s">
        <v>34</v>
      </c>
      <c r="D12" s="22">
        <v>1</v>
      </c>
      <c r="E12" s="50">
        <f>E10</f>
        <v>44130</v>
      </c>
      <c r="F12" s="50">
        <f>E12+14</f>
        <v>44144</v>
      </c>
      <c r="G12" s="17"/>
      <c r="H12" s="17"/>
      <c r="I12" s="39"/>
      <c r="J12" s="39"/>
      <c r="K12" s="39"/>
      <c r="L12" s="39"/>
      <c r="M12" s="39"/>
      <c r="N12" s="39"/>
      <c r="O12" s="39"/>
      <c r="P12" s="39"/>
      <c r="Q12" s="39"/>
      <c r="R12" s="39"/>
      <c r="S12" s="39"/>
      <c r="T12" s="39"/>
      <c r="U12" s="40"/>
      <c r="V12" s="40"/>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3" customFormat="1" ht="30" customHeight="1" thickBot="1" x14ac:dyDescent="0.3">
      <c r="A13" s="44"/>
      <c r="B13" s="60" t="s">
        <v>2</v>
      </c>
      <c r="C13" s="64" t="s">
        <v>45</v>
      </c>
      <c r="D13" s="22">
        <v>1</v>
      </c>
      <c r="E13" s="50">
        <f>E11</f>
        <v>44130</v>
      </c>
      <c r="F13" s="50">
        <f>E13+14</f>
        <v>44144</v>
      </c>
      <c r="G13" s="17"/>
      <c r="H13" s="17"/>
      <c r="I13" s="39"/>
      <c r="J13" s="39"/>
      <c r="K13" s="39"/>
      <c r="L13" s="39"/>
      <c r="M13" s="39"/>
      <c r="N13" s="39"/>
      <c r="O13" s="39"/>
      <c r="P13" s="39"/>
      <c r="Q13" s="39"/>
      <c r="R13" s="39"/>
      <c r="S13" s="39"/>
      <c r="T13" s="39"/>
      <c r="U13" s="40"/>
      <c r="V13" s="40"/>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3" customFormat="1" ht="30" customHeight="1" thickBot="1" x14ac:dyDescent="0.3">
      <c r="A14" s="43"/>
      <c r="B14" s="60" t="s">
        <v>44</v>
      </c>
      <c r="C14" s="64" t="s">
        <v>49</v>
      </c>
      <c r="D14" s="22">
        <v>1</v>
      </c>
      <c r="E14" s="50">
        <f>E13+14</f>
        <v>44144</v>
      </c>
      <c r="F14" s="50">
        <f>E14+2</f>
        <v>44146</v>
      </c>
      <c r="G14" s="17"/>
      <c r="H14" s="17">
        <f t="shared" si="19"/>
        <v>3</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3" customFormat="1" ht="30" customHeight="1" thickBot="1" x14ac:dyDescent="0.3">
      <c r="A15" s="44" t="s">
        <v>31</v>
      </c>
      <c r="B15" s="23" t="s">
        <v>36</v>
      </c>
      <c r="C15" s="55"/>
      <c r="D15" s="24"/>
      <c r="E15" s="25"/>
      <c r="F15" s="26"/>
      <c r="G15" s="17"/>
      <c r="H15" s="17" t="str">
        <f t="shared" si="19"/>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3" customFormat="1" ht="30" customHeight="1" thickBot="1" x14ac:dyDescent="0.3">
      <c r="A16" s="44"/>
      <c r="B16" s="61" t="s">
        <v>3</v>
      </c>
      <c r="C16" s="56" t="s">
        <v>38</v>
      </c>
      <c r="D16" s="27">
        <v>0</v>
      </c>
      <c r="E16" s="51">
        <f>F14+1</f>
        <v>44147</v>
      </c>
      <c r="F16" s="51">
        <f>E16+7</f>
        <v>44154</v>
      </c>
      <c r="G16" s="17"/>
      <c r="H16" s="17">
        <f t="shared" si="19"/>
        <v>8</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s="3" customFormat="1" ht="30" customHeight="1" thickBot="1" x14ac:dyDescent="0.3">
      <c r="A17" s="43"/>
      <c r="B17" s="61" t="s">
        <v>4</v>
      </c>
      <c r="C17" s="56" t="s">
        <v>39</v>
      </c>
      <c r="D17" s="27">
        <v>0</v>
      </c>
      <c r="E17" s="51">
        <f>F16</f>
        <v>44154</v>
      </c>
      <c r="F17" s="51">
        <f>E17+14</f>
        <v>44168</v>
      </c>
      <c r="G17" s="17"/>
      <c r="H17" s="17">
        <f t="shared" si="19"/>
        <v>15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row>
    <row r="18" spans="1:78" s="3" customFormat="1" ht="30" customHeight="1" thickBot="1" x14ac:dyDescent="0.3">
      <c r="A18" s="43"/>
      <c r="B18" s="61" t="s">
        <v>0</v>
      </c>
      <c r="C18" s="56" t="s">
        <v>40</v>
      </c>
      <c r="D18" s="27">
        <v>0</v>
      </c>
      <c r="E18" s="51">
        <f>E17+7</f>
        <v>44161</v>
      </c>
      <c r="F18" s="51">
        <f>E18+18</f>
        <v>44179</v>
      </c>
      <c r="G18" s="17"/>
      <c r="H18" s="17">
        <f t="shared" si="19"/>
        <v>19</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3" customFormat="1" ht="30" customHeight="1" thickBot="1" x14ac:dyDescent="0.3">
      <c r="A19" s="43"/>
      <c r="B19" s="61" t="s">
        <v>1</v>
      </c>
      <c r="C19" s="56" t="s">
        <v>41</v>
      </c>
      <c r="D19" s="27">
        <v>0</v>
      </c>
      <c r="E19" s="51">
        <f>E18+7</f>
        <v>44168</v>
      </c>
      <c r="F19" s="51">
        <f>E19+11</f>
        <v>44179</v>
      </c>
      <c r="G19" s="17"/>
      <c r="H19" s="17">
        <f t="shared" si="19"/>
        <v>12</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3" customFormat="1" ht="30" customHeight="1" thickBot="1" x14ac:dyDescent="0.3">
      <c r="A20" s="43"/>
      <c r="B20" s="61" t="s">
        <v>2</v>
      </c>
      <c r="C20" s="56" t="s">
        <v>42</v>
      </c>
      <c r="D20" s="27">
        <v>0</v>
      </c>
      <c r="E20" s="51">
        <f>E19</f>
        <v>44168</v>
      </c>
      <c r="F20" s="51">
        <f>E20+11</f>
        <v>44179</v>
      </c>
      <c r="G20" s="17"/>
      <c r="H20" s="17"/>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3" customFormat="1" ht="30" customHeight="1" thickBot="1" x14ac:dyDescent="0.3">
      <c r="A21" s="43" t="s">
        <v>19</v>
      </c>
      <c r="B21" s="28" t="s">
        <v>46</v>
      </c>
      <c r="C21" s="57"/>
      <c r="D21" s="29"/>
      <c r="E21" s="30"/>
      <c r="F21" s="31"/>
      <c r="G21" s="17"/>
      <c r="H21" s="17" t="str">
        <f t="shared" si="19"/>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3" customFormat="1" ht="30" customHeight="1" thickBot="1" x14ac:dyDescent="0.3">
      <c r="A22" s="43"/>
      <c r="B22" s="62" t="s">
        <v>3</v>
      </c>
      <c r="C22" s="58" t="s">
        <v>48</v>
      </c>
      <c r="D22" s="32">
        <v>0</v>
      </c>
      <c r="E22" s="52">
        <f>F20-1</f>
        <v>44178</v>
      </c>
      <c r="F22" s="52">
        <f>E22+4</f>
        <v>44182</v>
      </c>
      <c r="G22" s="17"/>
      <c r="H22" s="17">
        <f t="shared" si="19"/>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3" customFormat="1" ht="30" customHeight="1" thickBot="1" x14ac:dyDescent="0.3">
      <c r="A23" s="43"/>
      <c r="B23" s="62" t="s">
        <v>4</v>
      </c>
      <c r="C23" s="58" t="s">
        <v>47</v>
      </c>
      <c r="D23" s="32">
        <v>0</v>
      </c>
      <c r="E23" s="52">
        <f>E22+3</f>
        <v>44181</v>
      </c>
      <c r="F23" s="52">
        <f>E23+1</f>
        <v>44182</v>
      </c>
      <c r="G23" s="17"/>
      <c r="H23" s="17">
        <f t="shared" si="19"/>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3" customFormat="1" ht="30" customHeight="1" thickBot="1" x14ac:dyDescent="0.3">
      <c r="A24" s="43"/>
      <c r="B24" s="62" t="s">
        <v>0</v>
      </c>
      <c r="C24" s="58" t="s">
        <v>51</v>
      </c>
      <c r="D24" s="32">
        <v>0</v>
      </c>
      <c r="E24" s="52">
        <f>E23+2</f>
        <v>44183</v>
      </c>
      <c r="F24" s="52">
        <f>E24</f>
        <v>44183</v>
      </c>
      <c r="G24" s="17"/>
      <c r="H24" s="17">
        <f t="shared" si="19"/>
        <v>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3" customFormat="1" ht="30" customHeight="1" thickBot="1" x14ac:dyDescent="0.3">
      <c r="A25" s="43"/>
      <c r="B25" s="62" t="s">
        <v>1</v>
      </c>
      <c r="C25" s="58" t="s">
        <v>52</v>
      </c>
      <c r="D25" s="32">
        <v>0</v>
      </c>
      <c r="E25" s="52">
        <f t="shared" ref="E24:E25" si="20">E24</f>
        <v>44183</v>
      </c>
      <c r="F25" s="52">
        <f>E25+2</f>
        <v>44185</v>
      </c>
      <c r="G25" s="17"/>
      <c r="H25" s="17">
        <f t="shared" si="19"/>
        <v>3</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s="3" customFormat="1" ht="30" customHeight="1" thickBot="1" x14ac:dyDescent="0.3">
      <c r="A26" s="43"/>
      <c r="B26" s="62" t="s">
        <v>2</v>
      </c>
      <c r="C26" s="58" t="s">
        <v>50</v>
      </c>
      <c r="D26" s="32">
        <v>0</v>
      </c>
      <c r="E26" s="52">
        <f>E24+2</f>
        <v>44185</v>
      </c>
      <c r="F26" s="52">
        <f>E26</f>
        <v>44185</v>
      </c>
      <c r="G26" s="17"/>
      <c r="H26" s="17">
        <f t="shared" si="19"/>
        <v>1</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s="3" customFormat="1" ht="30" customHeight="1" thickBot="1" x14ac:dyDescent="0.3">
      <c r="A27" s="43" t="s">
        <v>21</v>
      </c>
      <c r="B27" s="63"/>
      <c r="C27" s="59"/>
      <c r="D27" s="16"/>
      <c r="E27" s="53"/>
      <c r="F27" s="53"/>
      <c r="G27" s="17"/>
      <c r="H27" s="17" t="str">
        <f t="shared" si="19"/>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3" customFormat="1" ht="30" customHeight="1" thickBot="1" x14ac:dyDescent="0.3">
      <c r="A28" s="44" t="s">
        <v>20</v>
      </c>
      <c r="B28" s="33" t="s">
        <v>5</v>
      </c>
      <c r="C28" s="34"/>
      <c r="D28" s="35"/>
      <c r="E28" s="36"/>
      <c r="F28" s="37"/>
      <c r="G28" s="38"/>
      <c r="H28" s="38" t="str">
        <f t="shared" si="19"/>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row>
    <row r="29" spans="1:78" ht="30" customHeight="1" x14ac:dyDescent="0.25">
      <c r="G29" s="6"/>
    </row>
    <row r="30" spans="1:78" ht="30" customHeight="1" x14ac:dyDescent="0.25">
      <c r="C30" s="14"/>
      <c r="F30" s="45"/>
    </row>
    <row r="31" spans="1:78" ht="30" customHeight="1" x14ac:dyDescent="0.25">
      <c r="C31" s="15"/>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phoneticPr fontId="17" type="noConversion"/>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28">
    <cfRule type="expression" dxfId="0" priority="33">
      <formula>AND(TODAY()&gt;=I$5,TODAY()&lt;J$5)</formula>
    </cfRule>
  </conditionalFormatting>
  <conditionalFormatting sqref="I7:BZ28">
    <cfRule type="expression" dxfId="2" priority="27">
      <formula>AND(task_start&lt;=I$5,ROUNDDOWN((task_end-task_start+1)*task_progress,0)+task_start-1&gt;=I$5)</formula>
    </cfRule>
    <cfRule type="expression" dxfId="1"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2020-11-05T12:01:32Z</dcterms:modified>
</cp:coreProperties>
</file>