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dor\Desktop\"/>
    </mc:Choice>
  </mc:AlternateContent>
  <bookViews>
    <workbookView xWindow="0" yWindow="0" windowWidth="20490" windowHeight="7755" activeTab="3"/>
  </bookViews>
  <sheets>
    <sheet name="Hoja1" sheetId="1" r:id="rId1"/>
    <sheet name="Llamadas" sheetId="4" r:id="rId2"/>
    <sheet name="Fiesta" sheetId="5" r:id="rId3"/>
    <sheet name="Software" sheetId="6" r:id="rId4"/>
    <sheet name="Hoja2" sheetId="2" state="hidden" r:id="rId5"/>
    <sheet name="Hoja3" sheetId="3" state="hidden" r:id="rId6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4" l="1"/>
  <c r="T15" i="4"/>
  <c r="V15" i="4"/>
  <c r="W15" i="4"/>
  <c r="S15" i="4"/>
  <c r="P14" i="4"/>
  <c r="T14" i="4"/>
  <c r="V14" i="4"/>
  <c r="W14" i="4"/>
  <c r="S14" i="4"/>
  <c r="P13" i="4"/>
  <c r="T13" i="4"/>
  <c r="V13" i="4"/>
  <c r="W13" i="4"/>
  <c r="S13" i="4"/>
  <c r="P23" i="4"/>
  <c r="T23" i="4"/>
  <c r="V23" i="4"/>
  <c r="W23" i="4"/>
  <c r="S23" i="4"/>
  <c r="P22" i="4"/>
  <c r="T22" i="4"/>
  <c r="V22" i="4"/>
  <c r="W22" i="4"/>
  <c r="S22" i="4"/>
  <c r="P21" i="4"/>
  <c r="T21" i="4"/>
  <c r="V21" i="4"/>
  <c r="W21" i="4"/>
  <c r="S21" i="4"/>
  <c r="E22" i="4"/>
  <c r="I22" i="4"/>
  <c r="E23" i="4"/>
  <c r="I23" i="4"/>
  <c r="O32" i="1"/>
  <c r="O31" i="1"/>
  <c r="D32" i="5"/>
  <c r="D31" i="5"/>
  <c r="D30" i="5"/>
  <c r="H9" i="6"/>
  <c r="H8" i="6"/>
  <c r="H7" i="6"/>
  <c r="H6" i="6"/>
  <c r="E9" i="6"/>
  <c r="I9" i="6"/>
  <c r="K9" i="6"/>
  <c r="L9" i="6"/>
  <c r="E7" i="6"/>
  <c r="I7" i="6"/>
  <c r="K7" i="6"/>
  <c r="L7" i="6"/>
  <c r="E6" i="6"/>
  <c r="I6" i="6"/>
  <c r="E8" i="6"/>
  <c r="I8" i="6"/>
  <c r="H23" i="4"/>
  <c r="H22" i="4"/>
  <c r="H21" i="4"/>
  <c r="F32" i="5"/>
  <c r="H32" i="5"/>
  <c r="F31" i="5"/>
  <c r="H31" i="5"/>
  <c r="F30" i="5"/>
  <c r="K32" i="5"/>
  <c r="K31" i="5"/>
  <c r="K30" i="5"/>
  <c r="H30" i="5"/>
  <c r="E21" i="4"/>
  <c r="I21" i="4"/>
  <c r="F32" i="1"/>
  <c r="I32" i="1"/>
  <c r="K32" i="1"/>
  <c r="L32" i="1"/>
  <c r="F31" i="1"/>
  <c r="F30" i="1"/>
  <c r="I30" i="1"/>
  <c r="L30" i="5"/>
  <c r="M30" i="5"/>
  <c r="N30" i="5"/>
  <c r="P32" i="1"/>
  <c r="Q32" i="1"/>
  <c r="R32" i="1"/>
  <c r="L32" i="5"/>
  <c r="L31" i="5"/>
  <c r="M31" i="5"/>
  <c r="N31" i="5"/>
  <c r="K6" i="6"/>
  <c r="L6" i="6"/>
  <c r="K8" i="6"/>
  <c r="L8" i="6"/>
  <c r="M32" i="5"/>
  <c r="N32" i="5"/>
  <c r="K21" i="4"/>
  <c r="L21" i="4"/>
  <c r="K22" i="4"/>
  <c r="L22" i="4"/>
  <c r="K23" i="4"/>
  <c r="L23" i="4"/>
  <c r="I31" i="1"/>
  <c r="K31" i="1"/>
  <c r="L31" i="1"/>
  <c r="K30" i="1"/>
  <c r="L30" i="1"/>
  <c r="P31" i="1"/>
  <c r="Q31" i="1"/>
  <c r="R31" i="1"/>
</calcChain>
</file>

<file path=xl/sharedStrings.xml><?xml version="1.0" encoding="utf-8"?>
<sst xmlns="http://schemas.openxmlformats.org/spreadsheetml/2006/main" count="85" uniqueCount="44">
  <si>
    <t>Total Costo 
Variable</t>
  </si>
  <si>
    <t>Total Costo 
Fijo</t>
  </si>
  <si>
    <t>Costo ToTal</t>
  </si>
  <si>
    <t>Costo 
Unitario</t>
  </si>
  <si>
    <t>Determine cuales de estos son costos fijo o variables, directos e indirectos para la elaboración del siguiente producto</t>
  </si>
  <si>
    <t>Y determine el costo unitario de dichas operaciones</t>
  </si>
  <si>
    <t>Costo Var 
x Unidad</t>
  </si>
  <si>
    <t xml:space="preserve">1. pago a subcontratista de minas $80 por tonelada de arena de playa extraida y regresada a la playa (proceso de </t>
  </si>
  <si>
    <t>extracción de tres minerales: ilmenita, rutilo y circón).</t>
  </si>
  <si>
    <t>2. pago de impuesto ambiental y minero al gobierno de $50 por tonelada de arena de playa extraída.</t>
  </si>
  <si>
    <t>3. pago de operador de barcazas que cobra $150,000 al mes por transportar cada lote de arena desde la playa (hasta 100</t>
  </si>
  <si>
    <t>toneladas por lote por día) hasta tierra firme y después regresarla a la isla Fraser (es decir, de 0 a 100 toneladas por</t>
  </si>
  <si>
    <t>día =$150,000 al mes; de 101 a 200 tnls por día $300,000 al mes y así sucesivamente). Cada barcaza opera 25 días al mes.</t>
  </si>
  <si>
    <t xml:space="preserve">El cargo de $150,000 debe pagarse aún cuando se hayan transportado menos de 100 tnlds en cualquier día incluso si </t>
  </si>
  <si>
    <t>CM requiere menos de 25 días de transporte en barcazas durante ese mes.</t>
  </si>
  <si>
    <t>En la actualidad CM extrae 180 tnlds de arena de playa al día durante 25 días al mes</t>
  </si>
  <si>
    <t>1. ¿Cuál es el costo variable por tonelada de arena extraída? ¿Cuál es el costo fijo para CM al mes?</t>
  </si>
  <si>
    <t>2. elabore una gráfica de los costos variables y otra de los costos fijos de CM. Explique sus respuestas</t>
  </si>
  <si>
    <t>220 tnlds? Explique la diferencia en las cifras del costo unitario</t>
  </si>
  <si>
    <t xml:space="preserve">3. Cuál es el costo unitario por tonelada de arena extraída a) si cada día se extraen 180 tnlds, y b) si se extraen </t>
  </si>
  <si>
    <t>Costo extracción arena</t>
  </si>
  <si>
    <t>Costo impto</t>
  </si>
  <si>
    <t>UD's de P'N
TNLDS</t>
  </si>
  <si>
    <t>Días
Mes</t>
  </si>
  <si>
    <t>Práctica de Costos No. 1</t>
  </si>
  <si>
    <t>Minerales Consolidados posee los derechos de extracción de minerales en las arenas de la playa Isla Fraser</t>
  </si>
  <si>
    <t>MC tiene costos en tres áreas:</t>
  </si>
  <si>
    <t>Costo Llamada</t>
  </si>
  <si>
    <t>Plan A</t>
  </si>
  <si>
    <t>Plan B</t>
  </si>
  <si>
    <t>Plan C</t>
  </si>
  <si>
    <t>Total Llamadas</t>
  </si>
  <si>
    <t>Num. Llamadas Extras</t>
  </si>
  <si>
    <t>Grupo Musical</t>
  </si>
  <si>
    <t>Bebidas y Alimentos</t>
  </si>
  <si>
    <t>Persona adicional</t>
  </si>
  <si>
    <t>Estudiantes</t>
  </si>
  <si>
    <t>Entrada x estudiante</t>
  </si>
  <si>
    <t>Costo x Estudiante</t>
  </si>
  <si>
    <t>Pack limite</t>
  </si>
  <si>
    <t>Pack Adicional</t>
  </si>
  <si>
    <t>Total Packs</t>
  </si>
  <si>
    <t>Precio de venta</t>
  </si>
  <si>
    <t>Manlio Emiliano Terán Ramos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</si>
</sst>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0" borderId="0" xfId="0" applyFont="1"/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164" fontId="0" fillId="0" borderId="0" xfId="1" applyFont="1"/>
    <xf numFmtId="164" fontId="0" fillId="0" borderId="0" xfId="0" applyNumberFormat="1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165" fontId="0" fillId="0" borderId="0" xfId="2" applyFont="1"/>
    <xf numFmtId="165" fontId="0" fillId="0" borderId="0" xfId="0" applyNumberFormat="1"/>
    <xf numFmtId="0" fontId="0" fillId="0" borderId="0" xfId="0" applyAlignment="1">
      <alignment horizontal="center"/>
    </xf>
    <xf numFmtId="17" fontId="0" fillId="0" borderId="0" xfId="0" applyNumberFormat="1"/>
    <xf numFmtId="0" fontId="2" fillId="2" borderId="0" xfId="0" applyFont="1" applyFill="1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Hoja1!$H$29</c:f>
              <c:strCache>
                <c:ptCount val="1"/>
                <c:pt idx="0">
                  <c:v>UD's de P'N
TNLDS</c:v>
                </c:pt>
              </c:strCache>
            </c:strRef>
          </c:tx>
          <c:marker>
            <c:symbol val="none"/>
          </c:marker>
          <c:cat>
            <c:numRef>
              <c:f>Hoja1!$H$30:$H$32</c:f>
              <c:numCache>
                <c:formatCode>General</c:formatCode>
                <c:ptCount val="3"/>
                <c:pt idx="0">
                  <c:v>1</c:v>
                </c:pt>
                <c:pt idx="1">
                  <c:v>180</c:v>
                </c:pt>
                <c:pt idx="2">
                  <c:v>220</c:v>
                </c:pt>
              </c:numCache>
            </c:numRef>
          </c:cat>
          <c:val>
            <c:numRef>
              <c:f>Hoja1!$H$30:$H$32</c:f>
              <c:numCache>
                <c:formatCode>General</c:formatCode>
                <c:ptCount val="3"/>
                <c:pt idx="0">
                  <c:v>1</c:v>
                </c:pt>
                <c:pt idx="1">
                  <c:v>180</c:v>
                </c:pt>
                <c:pt idx="2">
                  <c:v>220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EF-424D-BC33-9F8F0FCA4D57}"/>
            </c:ext>
          </c:extLst>
        </c:ser>
        <c:ser>
          <c:idx val="1"/>
          <c:order val="1"/>
          <c:tx>
            <c:strRef>
              <c:f>Hoja1!$I$29</c:f>
              <c:strCache>
                <c:ptCount val="1"/>
                <c:pt idx="0">
                  <c:v>Total Costo 
Variable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8.3333333333333402E-3"/>
                  <c:y val="-4.16666666666666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EEF-424D-BC33-9F8F0FCA4D57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Hoja1!$H$30:$H$32</c:f>
              <c:numCache>
                <c:formatCode>General</c:formatCode>
                <c:ptCount val="3"/>
                <c:pt idx="0">
                  <c:v>1</c:v>
                </c:pt>
                <c:pt idx="1">
                  <c:v>180</c:v>
                </c:pt>
                <c:pt idx="2">
                  <c:v>220</c:v>
                </c:pt>
              </c:numCache>
            </c:numRef>
          </c:cat>
          <c:val>
            <c:numRef>
              <c:f>Hoja1!$I$30:$I$32</c:f>
              <c:numCache>
                <c:formatCode>_-"$"* #,##0.00_-;\-"$"* #,##0.00_-;_-"$"* "-"??_-;_-@_-</c:formatCode>
                <c:ptCount val="3"/>
                <c:pt idx="0">
                  <c:v>3250</c:v>
                </c:pt>
                <c:pt idx="1">
                  <c:v>585000</c:v>
                </c:pt>
                <c:pt idx="2">
                  <c:v>715000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EF-424D-BC33-9F8F0FCA4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669800"/>
        <c:axId val="341666272"/>
      </c:lineChart>
      <c:catAx>
        <c:axId val="341669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1666272"/>
        <c:crosses val="autoZero"/>
        <c:auto val="1"/>
        <c:lblAlgn val="ctr"/>
        <c:lblOffset val="100"/>
        <c:noMultiLvlLbl val="0"/>
      </c:catAx>
      <c:valAx>
        <c:axId val="341666272"/>
        <c:scaling>
          <c:orientation val="minMax"/>
        </c:scaling>
        <c:delete val="0"/>
        <c:axPos val="l"/>
        <c:majorGridlines/>
        <c:numFmt formatCode="&quot;$&quot;#,##0" sourceLinked="0"/>
        <c:majorTickMark val="out"/>
        <c:minorTickMark val="none"/>
        <c:tickLblPos val="nextTo"/>
        <c:crossAx val="341669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Fiesta!$M$29</c:f>
              <c:strCache>
                <c:ptCount val="1"/>
                <c:pt idx="0">
                  <c:v>Costo 
Unitario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8.3333333333333402E-3"/>
                  <c:y val="-4.16666666666666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75B1-4F61-B50F-3D650159CEF9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-2.77777777777778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75B1-4F61-B50F-3D650159CEF9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Fiesta!$G$30:$G$32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Fiesta!$M$30:$M$32</c:f>
              <c:numCache>
                <c:formatCode>_-"$"* #,##0.00_-;\-"$"* #,##0.00_-;_-"$"* "-"??_-;_-@_-</c:formatCode>
                <c:ptCount val="3"/>
                <c:pt idx="0">
                  <c:v>40</c:v>
                </c:pt>
                <c:pt idx="1">
                  <c:v>25</c:v>
                </c:pt>
                <c:pt idx="2">
                  <c:v>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5B1-4F61-B50F-3D650159C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674112"/>
        <c:axId val="341674896"/>
      </c:lineChart>
      <c:catAx>
        <c:axId val="34167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1674896"/>
        <c:crosses val="autoZero"/>
        <c:auto val="1"/>
        <c:lblAlgn val="ctr"/>
        <c:lblOffset val="100"/>
        <c:noMultiLvlLbl val="0"/>
      </c:catAx>
      <c:valAx>
        <c:axId val="341674896"/>
        <c:scaling>
          <c:orientation val="minMax"/>
        </c:scaling>
        <c:delete val="0"/>
        <c:axPos val="l"/>
        <c:majorGridlines/>
        <c:numFmt formatCode="&quot;$&quot;#,##0" sourceLinked="0"/>
        <c:majorTickMark val="out"/>
        <c:minorTickMark val="none"/>
        <c:tickLblPos val="nextTo"/>
        <c:crossAx val="34167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Software!$I$5</c:f>
              <c:strCache>
                <c:ptCount val="1"/>
                <c:pt idx="0">
                  <c:v>Total Costo 
Variable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8.3333333333333402E-3"/>
                  <c:y val="-4.16666666666666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8B2A-4964-B45E-99A78056AAC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Software!$H$6:$H$9</c:f>
              <c:numCache>
                <c:formatCode>General</c:formatCode>
                <c:ptCount val="4"/>
                <c:pt idx="0">
                  <c:v>2000</c:v>
                </c:pt>
                <c:pt idx="1">
                  <c:v>6000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cat>
          <c:val>
            <c:numRef>
              <c:f>Software!$I$6:$I$9</c:f>
              <c:numCache>
                <c:formatCode>_-"$"* #,##0.00_-;\-"$"* #,##0.00_-;_-"$"* "-"??_-;_-@_-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2A-4964-B45E-99A78056A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139568"/>
        <c:axId val="344133688"/>
      </c:lineChart>
      <c:catAx>
        <c:axId val="34413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4133688"/>
        <c:crosses val="autoZero"/>
        <c:auto val="1"/>
        <c:lblAlgn val="ctr"/>
        <c:lblOffset val="100"/>
        <c:noMultiLvlLbl val="0"/>
      </c:catAx>
      <c:valAx>
        <c:axId val="344133688"/>
        <c:scaling>
          <c:orientation val="minMax"/>
        </c:scaling>
        <c:delete val="0"/>
        <c:axPos val="l"/>
        <c:majorGridlines/>
        <c:numFmt formatCode="&quot;$&quot;#,##0" sourceLinked="0"/>
        <c:majorTickMark val="out"/>
        <c:minorTickMark val="none"/>
        <c:tickLblPos val="nextTo"/>
        <c:crossAx val="344139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Software!$J$5</c:f>
              <c:strCache>
                <c:ptCount val="1"/>
                <c:pt idx="0">
                  <c:v>Total Costo 
Fijo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8.3333333333333402E-3"/>
                  <c:y val="-4.16666666666666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8785-4D0B-A009-FDE2EF1AC31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Software!$H$6:$H$9</c:f>
              <c:numCache>
                <c:formatCode>General</c:formatCode>
                <c:ptCount val="4"/>
                <c:pt idx="0">
                  <c:v>2000</c:v>
                </c:pt>
                <c:pt idx="1">
                  <c:v>6000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cat>
          <c:val>
            <c:numRef>
              <c:f>Software!$J$6:$J$9</c:f>
              <c:numCache>
                <c:formatCode>_-"$"* #,##0.00_-;\-"$"* #,##0.00_-;_-"$"* "-"??_-;_-@_-</c:formatCode>
                <c:ptCount val="4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85-4D0B-A009-FDE2EF1AC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136432"/>
        <c:axId val="344140744"/>
      </c:lineChart>
      <c:catAx>
        <c:axId val="34413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4140744"/>
        <c:crosses val="autoZero"/>
        <c:auto val="1"/>
        <c:lblAlgn val="ctr"/>
        <c:lblOffset val="100"/>
        <c:noMultiLvlLbl val="0"/>
      </c:catAx>
      <c:valAx>
        <c:axId val="344140744"/>
        <c:scaling>
          <c:orientation val="minMax"/>
        </c:scaling>
        <c:delete val="0"/>
        <c:axPos val="l"/>
        <c:majorGridlines/>
        <c:numFmt formatCode="&quot;$&quot;#,##0" sourceLinked="0"/>
        <c:majorTickMark val="out"/>
        <c:minorTickMark val="none"/>
        <c:tickLblPos val="nextTo"/>
        <c:crossAx val="344136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Software!$K$5</c:f>
              <c:strCache>
                <c:ptCount val="1"/>
                <c:pt idx="0">
                  <c:v>Costo ToTal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8.3333333333333402E-3"/>
                  <c:y val="-4.16666666666666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B527-4824-B9B7-79F9396701F7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Software!$H$6:$H$9</c:f>
              <c:numCache>
                <c:formatCode>General</c:formatCode>
                <c:ptCount val="4"/>
                <c:pt idx="0">
                  <c:v>2000</c:v>
                </c:pt>
                <c:pt idx="1">
                  <c:v>6000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cat>
          <c:val>
            <c:numRef>
              <c:f>Software!$K$6:$K$9</c:f>
              <c:numCache>
                <c:formatCode>_-"$"* #,##0.00_-;\-"$"* #,##0.00_-;_-"$"* "-"??_-;_-@_-</c:formatCode>
                <c:ptCount val="4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180000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527-4824-B9B7-79F939670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143880"/>
        <c:axId val="344134080"/>
      </c:lineChart>
      <c:catAx>
        <c:axId val="344143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4134080"/>
        <c:crosses val="autoZero"/>
        <c:auto val="1"/>
        <c:lblAlgn val="ctr"/>
        <c:lblOffset val="100"/>
        <c:noMultiLvlLbl val="0"/>
      </c:catAx>
      <c:valAx>
        <c:axId val="344134080"/>
        <c:scaling>
          <c:orientation val="minMax"/>
        </c:scaling>
        <c:delete val="0"/>
        <c:axPos val="l"/>
        <c:majorGridlines/>
        <c:numFmt formatCode="&quot;$&quot;#,##0" sourceLinked="0"/>
        <c:majorTickMark val="out"/>
        <c:minorTickMark val="none"/>
        <c:tickLblPos val="nextTo"/>
        <c:crossAx val="344143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Software!$L$5</c:f>
              <c:strCache>
                <c:ptCount val="1"/>
                <c:pt idx="0">
                  <c:v>Costo 
Unitario</c:v>
                </c:pt>
              </c:strCache>
            </c:strRef>
          </c:tx>
          <c:marker>
            <c:symbol val="none"/>
          </c:marker>
          <c:cat>
            <c:numRef>
              <c:f>Software!$H$6:$H$9</c:f>
              <c:numCache>
                <c:formatCode>General</c:formatCode>
                <c:ptCount val="4"/>
                <c:pt idx="0">
                  <c:v>2000</c:v>
                </c:pt>
                <c:pt idx="1">
                  <c:v>6000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cat>
          <c:val>
            <c:numRef>
              <c:f>Software!$L$6:$L$9</c:f>
              <c:numCache>
                <c:formatCode>_-"$"* #,##0.00_-;\-"$"* #,##0.00_-;_-"$"* "-"??_-;_-@_-</c:formatCode>
                <c:ptCount val="4"/>
                <c:pt idx="0">
                  <c:v>50</c:v>
                </c:pt>
                <c:pt idx="1">
                  <c:v>16.666666666666668</c:v>
                </c:pt>
                <c:pt idx="2">
                  <c:v>10</c:v>
                </c:pt>
                <c:pt idx="3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DD-4D46-855A-7DF7BB10F6FF}"/>
            </c:ext>
          </c:extLst>
        </c:ser>
        <c:ser>
          <c:idx val="1"/>
          <c:order val="1"/>
          <c:tx>
            <c:strRef>
              <c:f>Software!$L$5</c:f>
              <c:strCache>
                <c:ptCount val="1"/>
                <c:pt idx="0">
                  <c:v>Costo 
Unitario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8.3333333333333402E-3"/>
                  <c:y val="-4.16666666666666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B0DD-4D46-855A-7DF7BB10F6F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Software!$H$6:$H$9</c:f>
              <c:numCache>
                <c:formatCode>General</c:formatCode>
                <c:ptCount val="4"/>
                <c:pt idx="0">
                  <c:v>2000</c:v>
                </c:pt>
                <c:pt idx="1">
                  <c:v>6000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cat>
          <c:val>
            <c:numRef>
              <c:f>Software!$L$6:$L$9</c:f>
              <c:numCache>
                <c:formatCode>_-"$"* #,##0.00_-;\-"$"* #,##0.00_-;_-"$"* "-"??_-;_-@_-</c:formatCode>
                <c:ptCount val="4"/>
                <c:pt idx="0">
                  <c:v>50</c:v>
                </c:pt>
                <c:pt idx="1">
                  <c:v>16.666666666666668</c:v>
                </c:pt>
                <c:pt idx="2">
                  <c:v>10</c:v>
                </c:pt>
                <c:pt idx="3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0DD-4D46-855A-7DF7BB10F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143096"/>
        <c:axId val="344139176"/>
      </c:lineChart>
      <c:catAx>
        <c:axId val="344143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4139176"/>
        <c:crosses val="autoZero"/>
        <c:auto val="1"/>
        <c:lblAlgn val="ctr"/>
        <c:lblOffset val="100"/>
        <c:noMultiLvlLbl val="0"/>
      </c:catAx>
      <c:valAx>
        <c:axId val="344139176"/>
        <c:scaling>
          <c:orientation val="minMax"/>
        </c:scaling>
        <c:delete val="0"/>
        <c:axPos val="l"/>
        <c:majorGridlines/>
        <c:numFmt formatCode="&quot;$&quot;#,##0" sourceLinked="0"/>
        <c:majorTickMark val="out"/>
        <c:minorTickMark val="none"/>
        <c:tickLblPos val="nextTo"/>
        <c:crossAx val="344143096"/>
        <c:crosses val="autoZero"/>
        <c:crossBetween val="between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Hoja1!$H$29</c:f>
              <c:strCache>
                <c:ptCount val="1"/>
                <c:pt idx="0">
                  <c:v>UD's de P'N
TNLDS</c:v>
                </c:pt>
              </c:strCache>
            </c:strRef>
          </c:tx>
          <c:marker>
            <c:symbol val="none"/>
          </c:marker>
          <c:cat>
            <c:numRef>
              <c:f>Hoja1!$H$30:$H$32</c:f>
              <c:numCache>
                <c:formatCode>General</c:formatCode>
                <c:ptCount val="3"/>
                <c:pt idx="0">
                  <c:v>1</c:v>
                </c:pt>
                <c:pt idx="1">
                  <c:v>180</c:v>
                </c:pt>
                <c:pt idx="2">
                  <c:v>220</c:v>
                </c:pt>
              </c:numCache>
            </c:numRef>
          </c:cat>
          <c:val>
            <c:numRef>
              <c:f>Hoja1!$H$30:$H$32</c:f>
              <c:numCache>
                <c:formatCode>General</c:formatCode>
                <c:ptCount val="3"/>
                <c:pt idx="0">
                  <c:v>1</c:v>
                </c:pt>
                <c:pt idx="1">
                  <c:v>180</c:v>
                </c:pt>
                <c:pt idx="2">
                  <c:v>220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29-4288-AF06-56AB6420ABBD}"/>
            </c:ext>
          </c:extLst>
        </c:ser>
        <c:ser>
          <c:idx val="1"/>
          <c:order val="1"/>
          <c:tx>
            <c:strRef>
              <c:f>Hoja1!$J$29</c:f>
              <c:strCache>
                <c:ptCount val="1"/>
                <c:pt idx="0">
                  <c:v>Total Costo 
Fijo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8.3333333333333402E-3"/>
                  <c:y val="-4.16666666666666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1E29-4288-AF06-56AB6420ABBD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Hoja1!$H$30:$H$32</c:f>
              <c:numCache>
                <c:formatCode>General</c:formatCode>
                <c:ptCount val="3"/>
                <c:pt idx="0">
                  <c:v>1</c:v>
                </c:pt>
                <c:pt idx="1">
                  <c:v>180</c:v>
                </c:pt>
                <c:pt idx="2">
                  <c:v>220</c:v>
                </c:pt>
              </c:numCache>
            </c:numRef>
          </c:cat>
          <c:val>
            <c:numRef>
              <c:f>Hoja1!$J$30:$J$32</c:f>
              <c:numCache>
                <c:formatCode>_-"$"* #,##0.00_-;\-"$"* #,##0.00_-;_-"$"*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E29-4288-AF06-56AB6420A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672544"/>
        <c:axId val="341664704"/>
      </c:lineChart>
      <c:catAx>
        <c:axId val="34167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1664704"/>
        <c:crosses val="autoZero"/>
        <c:auto val="1"/>
        <c:lblAlgn val="ctr"/>
        <c:lblOffset val="100"/>
        <c:noMultiLvlLbl val="0"/>
      </c:catAx>
      <c:valAx>
        <c:axId val="341664704"/>
        <c:scaling>
          <c:orientation val="minMax"/>
          <c:min val="100000"/>
        </c:scaling>
        <c:delete val="0"/>
        <c:axPos val="l"/>
        <c:majorGridlines/>
        <c:numFmt formatCode="&quot;$&quot;#,##0" sourceLinked="0"/>
        <c:majorTickMark val="out"/>
        <c:minorTickMark val="none"/>
        <c:tickLblPos val="nextTo"/>
        <c:crossAx val="341672544"/>
        <c:crosses val="autoZero"/>
        <c:crossBetween val="between"/>
        <c:majorUnit val="20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Llamadas!$I$20</c:f>
              <c:strCache>
                <c:ptCount val="1"/>
                <c:pt idx="0">
                  <c:v>Total Costo 
Variable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8.3333333333333402E-3"/>
                  <c:y val="-4.16666666666666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A3B8-49D1-86E2-8432979333F1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Llamadas!$F$21:$F$23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cat>
          <c:val>
            <c:numRef>
              <c:f>Llamadas!$I$21:$I$23</c:f>
              <c:numCache>
                <c:formatCode>_-"$"* #,##0.00_-;\-"$"* #,##0.00_-;_-"$"* "-"??_-;_-@_-</c:formatCode>
                <c:ptCount val="3"/>
                <c:pt idx="0">
                  <c:v>10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3B8-49D1-86E2-843297933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674504"/>
        <c:axId val="341669408"/>
      </c:lineChart>
      <c:catAx>
        <c:axId val="341674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1669408"/>
        <c:crosses val="autoZero"/>
        <c:auto val="1"/>
        <c:lblAlgn val="ctr"/>
        <c:lblOffset val="100"/>
        <c:noMultiLvlLbl val="0"/>
      </c:catAx>
      <c:valAx>
        <c:axId val="341669408"/>
        <c:scaling>
          <c:orientation val="minMax"/>
          <c:max val="25"/>
        </c:scaling>
        <c:delete val="0"/>
        <c:axPos val="l"/>
        <c:majorGridlines/>
        <c:numFmt formatCode="&quot;$&quot;#,##0" sourceLinked="0"/>
        <c:majorTickMark val="out"/>
        <c:minorTickMark val="none"/>
        <c:tickLblPos val="nextTo"/>
        <c:crossAx val="341674504"/>
        <c:crosses val="autoZero"/>
        <c:crossBetween val="between"/>
        <c:min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Llamadas!$J$20</c:f>
              <c:strCache>
                <c:ptCount val="1"/>
                <c:pt idx="0">
                  <c:v>Total Costo 
Fijo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8.3333333333333402E-3"/>
                  <c:y val="-4.16666666666666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C1B4-49A1-8FB2-64845B28B033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Llamadas!$F$21:$F$23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cat>
          <c:val>
            <c:numRef>
              <c:f>Llamadas!$J$21:$J$23</c:f>
              <c:numCache>
                <c:formatCode>_-"$"* #,##0.00_-;\-"$"* #,##0.00_-;_-"$"* "-"??_-;_-@_-</c:formatCode>
                <c:ptCount val="3"/>
                <c:pt idx="0">
                  <c:v>0</c:v>
                </c:pt>
                <c:pt idx="1">
                  <c:v>18</c:v>
                </c:pt>
                <c:pt idx="2">
                  <c:v>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1B4-49A1-8FB2-64845B28B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668624"/>
        <c:axId val="341665096"/>
      </c:lineChart>
      <c:catAx>
        <c:axId val="341668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1665096"/>
        <c:crosses val="autoZero"/>
        <c:auto val="1"/>
        <c:lblAlgn val="ctr"/>
        <c:lblOffset val="100"/>
        <c:noMultiLvlLbl val="0"/>
      </c:catAx>
      <c:valAx>
        <c:axId val="341665096"/>
        <c:scaling>
          <c:orientation val="minMax"/>
          <c:max val="25"/>
          <c:min val="0"/>
        </c:scaling>
        <c:delete val="0"/>
        <c:axPos val="l"/>
        <c:majorGridlines/>
        <c:numFmt formatCode="&quot;$&quot;#,##0" sourceLinked="0"/>
        <c:majorTickMark val="out"/>
        <c:minorTickMark val="none"/>
        <c:tickLblPos val="nextTo"/>
        <c:crossAx val="341668624"/>
        <c:crosses val="autoZero"/>
        <c:crossBetween val="between"/>
        <c:min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Llamadas!$I$20:$J$20</c:f>
              <c:strCache>
                <c:ptCount val="1"/>
                <c:pt idx="0">
                  <c:v>Total Costo 
Variable Total Costo 
Fijo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8.3333333333333402E-3"/>
                  <c:y val="-4.16666666666666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0127-4FFA-9F55-3636DD6647E7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Llamadas!$H$21:$H$23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cat>
          <c:val>
            <c:numRef>
              <c:f>Llamadas!$K$21:$K$23</c:f>
              <c:numCache>
                <c:formatCode>_-"$"* #,##0.00_-;\-"$"* #,##0.00_-;_-"$"* "-"??_-;_-@_-</c:formatCode>
                <c:ptCount val="3"/>
                <c:pt idx="0">
                  <c:v>10</c:v>
                </c:pt>
                <c:pt idx="1">
                  <c:v>24</c:v>
                </c:pt>
                <c:pt idx="2">
                  <c:v>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27-4FFA-9F55-3636DD664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671760"/>
        <c:axId val="341672152"/>
      </c:lineChart>
      <c:catAx>
        <c:axId val="34167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1672152"/>
        <c:crosses val="autoZero"/>
        <c:auto val="1"/>
        <c:lblAlgn val="ctr"/>
        <c:lblOffset val="100"/>
        <c:noMultiLvlLbl val="0"/>
      </c:catAx>
      <c:valAx>
        <c:axId val="341672152"/>
        <c:scaling>
          <c:orientation val="minMax"/>
          <c:max val="25"/>
        </c:scaling>
        <c:delete val="0"/>
        <c:axPos val="l"/>
        <c:majorGridlines/>
        <c:numFmt formatCode="&quot;$&quot;#,##0" sourceLinked="0"/>
        <c:majorTickMark val="out"/>
        <c:minorTickMark val="none"/>
        <c:tickLblPos val="nextTo"/>
        <c:crossAx val="341671760"/>
        <c:crosses val="autoZero"/>
        <c:crossBetween val="between"/>
        <c:min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Llamadas!$L$20</c:f>
              <c:strCache>
                <c:ptCount val="1"/>
                <c:pt idx="0">
                  <c:v>Costo 
Unitario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8.3333333333333402E-3"/>
                  <c:y val="-4.16666666666666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5EDF-4650-8827-FB1E58EC4E48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5.0925337632080002E-17"/>
                  <c:y val="-2.77777777777779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5EDF-4650-8827-FB1E58EC4E48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Llamadas!$F$21:$F$23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cat>
          <c:val>
            <c:numRef>
              <c:f>Llamadas!$L$21:$L$23</c:f>
              <c:numCache>
                <c:formatCode>_-"$"* #,##0.00_-;\-"$"* #,##0.00_-;_-"$"* "-"??_-;_-@_-</c:formatCode>
                <c:ptCount val="3"/>
                <c:pt idx="0">
                  <c:v>0.1</c:v>
                </c:pt>
                <c:pt idx="1">
                  <c:v>0.24</c:v>
                </c:pt>
                <c:pt idx="2">
                  <c:v>0.28999999999999998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EDF-4650-8827-FB1E58EC4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669016"/>
        <c:axId val="341678032"/>
      </c:lineChart>
      <c:catAx>
        <c:axId val="341669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1678032"/>
        <c:crosses val="autoZero"/>
        <c:auto val="1"/>
        <c:lblAlgn val="ctr"/>
        <c:lblOffset val="100"/>
        <c:noMultiLvlLbl val="0"/>
      </c:catAx>
      <c:valAx>
        <c:axId val="341678032"/>
        <c:scaling>
          <c:orientation val="minMax"/>
          <c:max val="0.2"/>
        </c:scaling>
        <c:delete val="0"/>
        <c:axPos val="l"/>
        <c:majorGridlines/>
        <c:numFmt formatCode="&quot;$&quot;#,##0.00" sourceLinked="0"/>
        <c:majorTickMark val="out"/>
        <c:minorTickMark val="none"/>
        <c:tickLblPos val="nextTo"/>
        <c:crossAx val="341669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Fiesta!$H$29</c:f>
              <c:strCache>
                <c:ptCount val="1"/>
                <c:pt idx="0">
                  <c:v>Total Costo 
Variable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8.3333333333333402E-3"/>
                  <c:y val="-4.16666666666666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407A-45A5-848E-D6E6DAD0CE05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Fiesta!$G$30:$G$32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Fiesta!$H$30:$H$32</c:f>
              <c:numCache>
                <c:formatCode>_-"$"* #,##0.00_-;\-"$"* #,##0.00_-;_-"$"* "-"??_-;_-@_-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7A-45A5-848E-D6E6DAD0C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677640"/>
        <c:axId val="341678816"/>
      </c:lineChart>
      <c:catAx>
        <c:axId val="341677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1678816"/>
        <c:crosses val="autoZero"/>
        <c:auto val="1"/>
        <c:lblAlgn val="ctr"/>
        <c:lblOffset val="100"/>
        <c:noMultiLvlLbl val="0"/>
      </c:catAx>
      <c:valAx>
        <c:axId val="341678816"/>
        <c:scaling>
          <c:orientation val="minMax"/>
        </c:scaling>
        <c:delete val="0"/>
        <c:axPos val="l"/>
        <c:majorGridlines/>
        <c:numFmt formatCode="&quot;$&quot;#,##0" sourceLinked="0"/>
        <c:majorTickMark val="out"/>
        <c:minorTickMark val="none"/>
        <c:tickLblPos val="nextTo"/>
        <c:crossAx val="34167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Fiesta!$K$29</c:f>
              <c:strCache>
                <c:ptCount val="1"/>
                <c:pt idx="0">
                  <c:v>Total Costo 
Fijo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8.3333333333333402E-3"/>
                  <c:y val="-4.16666666666666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BC14-43C9-A0F8-45C4BB68484A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Fiesta!$G$30:$G$32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Fiesta!$K$30:$K$32</c:f>
              <c:numCache>
                <c:formatCode>_-"$"* #,##0.00_-;\-"$"* #,##0.00_-;_-"$"* "-"??_-;_-@_-</c:formatCode>
                <c:ptCount val="3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C14-43C9-A0F8-45C4BB684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677248"/>
        <c:axId val="341676072"/>
      </c:lineChart>
      <c:catAx>
        <c:axId val="34167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1676072"/>
        <c:crosses val="autoZero"/>
        <c:auto val="1"/>
        <c:lblAlgn val="ctr"/>
        <c:lblOffset val="100"/>
        <c:noMultiLvlLbl val="0"/>
      </c:catAx>
      <c:valAx>
        <c:axId val="341676072"/>
        <c:scaling>
          <c:orientation val="minMax"/>
        </c:scaling>
        <c:delete val="0"/>
        <c:axPos val="l"/>
        <c:majorGridlines/>
        <c:numFmt formatCode="&quot;$&quot;#,##0" sourceLinked="0"/>
        <c:majorTickMark val="out"/>
        <c:minorTickMark val="none"/>
        <c:tickLblPos val="nextTo"/>
        <c:crossAx val="34167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Fiesta!$L$29</c:f>
              <c:strCache>
                <c:ptCount val="1"/>
                <c:pt idx="0">
                  <c:v>Costo ToTal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8.3333333333333402E-3"/>
                  <c:y val="-4.16666666666666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4D81-4E9F-A2BD-C1A913C88A39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Fiesta!$G$30:$G$32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Fiesta!$L$30:$L$32</c:f>
              <c:numCache>
                <c:formatCode>_-"$"* #,##0.00_-;\-"$"* #,##0.00_-;_-"$"* "-"??_-;_-@_-</c:formatCode>
                <c:ptCount val="3"/>
                <c:pt idx="0">
                  <c:v>2000</c:v>
                </c:pt>
                <c:pt idx="1">
                  <c:v>2500</c:v>
                </c:pt>
                <c:pt idx="2">
                  <c:v>6500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D81-4E9F-A2BD-C1A913C88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670976"/>
        <c:axId val="341666664"/>
      </c:lineChart>
      <c:catAx>
        <c:axId val="34167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1666664"/>
        <c:crosses val="autoZero"/>
        <c:auto val="1"/>
        <c:lblAlgn val="ctr"/>
        <c:lblOffset val="100"/>
        <c:noMultiLvlLbl val="0"/>
      </c:catAx>
      <c:valAx>
        <c:axId val="341666664"/>
        <c:scaling>
          <c:orientation val="minMax"/>
        </c:scaling>
        <c:delete val="0"/>
        <c:axPos val="l"/>
        <c:majorGridlines/>
        <c:numFmt formatCode="&quot;$&quot;#,##0" sourceLinked="0"/>
        <c:majorTickMark val="out"/>
        <c:minorTickMark val="none"/>
        <c:tickLblPos val="nextTo"/>
        <c:crossAx val="34167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6.xml"/><Relationship Id="rId4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2.emf"/><Relationship Id="rId1" Type="http://schemas.openxmlformats.org/officeDocument/2006/relationships/chart" Target="../charts/chart7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36</xdr:row>
      <xdr:rowOff>47625</xdr:rowOff>
    </xdr:from>
    <xdr:to>
      <xdr:col>7</xdr:col>
      <xdr:colOff>333375</xdr:colOff>
      <xdr:row>50</xdr:row>
      <xdr:rowOff>123825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733425</xdr:colOff>
      <xdr:row>35</xdr:row>
      <xdr:rowOff>104775</xdr:rowOff>
    </xdr:from>
    <xdr:to>
      <xdr:col>14</xdr:col>
      <xdr:colOff>428625</xdr:colOff>
      <xdr:row>49</xdr:row>
      <xdr:rowOff>180975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27</xdr:row>
      <xdr:rowOff>47625</xdr:rowOff>
    </xdr:from>
    <xdr:to>
      <xdr:col>7</xdr:col>
      <xdr:colOff>333375</xdr:colOff>
      <xdr:row>41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733425</xdr:colOff>
      <xdr:row>26</xdr:row>
      <xdr:rowOff>104775</xdr:rowOff>
    </xdr:from>
    <xdr:to>
      <xdr:col>14</xdr:col>
      <xdr:colOff>428625</xdr:colOff>
      <xdr:row>40</xdr:row>
      <xdr:rowOff>180975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647700</xdr:colOff>
      <xdr:row>43</xdr:row>
      <xdr:rowOff>152400</xdr:rowOff>
    </xdr:from>
    <xdr:to>
      <xdr:col>7</xdr:col>
      <xdr:colOff>333375</xdr:colOff>
      <xdr:row>58</xdr:row>
      <xdr:rowOff>38100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628650</xdr:colOff>
      <xdr:row>0</xdr:row>
      <xdr:rowOff>180975</xdr:rowOff>
    </xdr:from>
    <xdr:to>
      <xdr:col>11</xdr:col>
      <xdr:colOff>228600</xdr:colOff>
      <xdr:row>14</xdr:row>
      <xdr:rowOff>57150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90650" y="180975"/>
          <a:ext cx="7762875" cy="2924175"/>
        </a:xfrm>
        <a:prstGeom prst="rect">
          <a:avLst/>
        </a:prstGeom>
        <a:noFill/>
      </xdr:spPr>
    </xdr:pic>
    <xdr:clientData/>
  </xdr:twoCellAnchor>
  <xdr:twoCellAnchor>
    <xdr:from>
      <xdr:col>9</xdr:col>
      <xdr:colOff>0</xdr:colOff>
      <xdr:row>44</xdr:row>
      <xdr:rowOff>0</xdr:rowOff>
    </xdr:from>
    <xdr:to>
      <xdr:col>14</xdr:col>
      <xdr:colOff>533400</xdr:colOff>
      <xdr:row>58</xdr:row>
      <xdr:rowOff>76200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36</xdr:row>
      <xdr:rowOff>47625</xdr:rowOff>
    </xdr:from>
    <xdr:to>
      <xdr:col>7</xdr:col>
      <xdr:colOff>333375</xdr:colOff>
      <xdr:row>50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</xdr:row>
      <xdr:rowOff>0</xdr:rowOff>
    </xdr:from>
    <xdr:to>
      <xdr:col>11</xdr:col>
      <xdr:colOff>247650</xdr:colOff>
      <xdr:row>23</xdr:row>
      <xdr:rowOff>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62000" y="381000"/>
          <a:ext cx="8410575" cy="4000500"/>
        </a:xfrm>
        <a:prstGeom prst="rect">
          <a:avLst/>
        </a:prstGeom>
        <a:noFill/>
      </xdr:spPr>
    </xdr:pic>
    <xdr:clientData/>
  </xdr:twoCellAnchor>
  <xdr:twoCellAnchor>
    <xdr:from>
      <xdr:col>9</xdr:col>
      <xdr:colOff>0</xdr:colOff>
      <xdr:row>36</xdr:row>
      <xdr:rowOff>0</xdr:rowOff>
    </xdr:from>
    <xdr:to>
      <xdr:col>14</xdr:col>
      <xdr:colOff>533400</xdr:colOff>
      <xdr:row>50</xdr:row>
      <xdr:rowOff>76200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600075</xdr:colOff>
      <xdr:row>52</xdr:row>
      <xdr:rowOff>161925</xdr:rowOff>
    </xdr:from>
    <xdr:to>
      <xdr:col>7</xdr:col>
      <xdr:colOff>285750</xdr:colOff>
      <xdr:row>67</xdr:row>
      <xdr:rowOff>47625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53</xdr:row>
      <xdr:rowOff>0</xdr:rowOff>
    </xdr:from>
    <xdr:to>
      <xdr:col>14</xdr:col>
      <xdr:colOff>533400</xdr:colOff>
      <xdr:row>67</xdr:row>
      <xdr:rowOff>76200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12</xdr:row>
      <xdr:rowOff>28575</xdr:rowOff>
    </xdr:from>
    <xdr:to>
      <xdr:col>7</xdr:col>
      <xdr:colOff>409575</xdr:colOff>
      <xdr:row>26</xdr:row>
      <xdr:rowOff>104775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12</xdr:row>
      <xdr:rowOff>0</xdr:rowOff>
    </xdr:from>
    <xdr:to>
      <xdr:col>14</xdr:col>
      <xdr:colOff>533400</xdr:colOff>
      <xdr:row>26</xdr:row>
      <xdr:rowOff>76200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29</xdr:row>
      <xdr:rowOff>0</xdr:rowOff>
    </xdr:from>
    <xdr:to>
      <xdr:col>7</xdr:col>
      <xdr:colOff>447675</xdr:colOff>
      <xdr:row>43</xdr:row>
      <xdr:rowOff>76200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29</xdr:row>
      <xdr:rowOff>0</xdr:rowOff>
    </xdr:from>
    <xdr:to>
      <xdr:col>14</xdr:col>
      <xdr:colOff>533400</xdr:colOff>
      <xdr:row>43</xdr:row>
      <xdr:rowOff>76200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R33"/>
  <sheetViews>
    <sheetView topLeftCell="A17" zoomScale="99" workbookViewId="0">
      <selection activeCell="K32" sqref="K32"/>
    </sheetView>
  </sheetViews>
  <sheetFormatPr baseColWidth="10" defaultRowHeight="15" x14ac:dyDescent="0.25"/>
  <cols>
    <col min="4" max="4" width="15.85546875" customWidth="1"/>
    <col min="5" max="5" width="11.7109375" bestFit="1" customWidth="1"/>
    <col min="6" max="8" width="10.85546875"/>
    <col min="9" max="12" width="12.42578125" bestFit="1" customWidth="1"/>
    <col min="13" max="13" width="10.85546875"/>
    <col min="14" max="14" width="11.42578125" bestFit="1" customWidth="1"/>
    <col min="15" max="15" width="13.140625" bestFit="1" customWidth="1"/>
    <col min="16" max="17" width="14.140625" bestFit="1" customWidth="1"/>
  </cols>
  <sheetData>
    <row r="4" spans="2:2" x14ac:dyDescent="0.25">
      <c r="B4" s="3" t="s">
        <v>24</v>
      </c>
    </row>
    <row r="6" spans="2:2" x14ac:dyDescent="0.25">
      <c r="B6" s="3" t="s">
        <v>4</v>
      </c>
    </row>
    <row r="7" spans="2:2" x14ac:dyDescent="0.25">
      <c r="B7" s="3" t="s">
        <v>5</v>
      </c>
    </row>
    <row r="9" spans="2:2" x14ac:dyDescent="0.25">
      <c r="B9" s="3" t="s">
        <v>25</v>
      </c>
    </row>
    <row r="10" spans="2:2" x14ac:dyDescent="0.25">
      <c r="B10" s="3" t="s">
        <v>26</v>
      </c>
    </row>
    <row r="12" spans="2:2" x14ac:dyDescent="0.25">
      <c r="B12" s="3" t="s">
        <v>7</v>
      </c>
    </row>
    <row r="13" spans="2:2" x14ac:dyDescent="0.25">
      <c r="B13" s="3" t="s">
        <v>8</v>
      </c>
    </row>
    <row r="15" spans="2:2" x14ac:dyDescent="0.25">
      <c r="B15" s="3" t="s">
        <v>9</v>
      </c>
    </row>
    <row r="17" spans="2:18" x14ac:dyDescent="0.25">
      <c r="B17" s="3" t="s">
        <v>10</v>
      </c>
    </row>
    <row r="18" spans="2:18" x14ac:dyDescent="0.25">
      <c r="B18" s="3" t="s">
        <v>11</v>
      </c>
    </row>
    <row r="19" spans="2:18" x14ac:dyDescent="0.25">
      <c r="B19" s="3" t="s">
        <v>12</v>
      </c>
    </row>
    <row r="20" spans="2:18" x14ac:dyDescent="0.25">
      <c r="B20" s="3" t="s">
        <v>13</v>
      </c>
    </row>
    <row r="21" spans="2:18" x14ac:dyDescent="0.25">
      <c r="B21" s="3" t="s">
        <v>14</v>
      </c>
    </row>
    <row r="23" spans="2:18" x14ac:dyDescent="0.25">
      <c r="B23" s="3" t="s">
        <v>15</v>
      </c>
    </row>
    <row r="24" spans="2:18" x14ac:dyDescent="0.25">
      <c r="B24" s="3" t="s">
        <v>16</v>
      </c>
    </row>
    <row r="25" spans="2:18" x14ac:dyDescent="0.25">
      <c r="B25" s="3" t="s">
        <v>17</v>
      </c>
    </row>
    <row r="26" spans="2:18" x14ac:dyDescent="0.25">
      <c r="B26" s="3" t="s">
        <v>19</v>
      </c>
    </row>
    <row r="27" spans="2:18" x14ac:dyDescent="0.25">
      <c r="B27" s="3" t="s">
        <v>18</v>
      </c>
    </row>
    <row r="29" spans="2:18" ht="45" x14ac:dyDescent="0.25">
      <c r="D29" s="1" t="s">
        <v>20</v>
      </c>
      <c r="E29" s="6" t="s">
        <v>21</v>
      </c>
      <c r="F29" s="1" t="s">
        <v>6</v>
      </c>
      <c r="G29" s="1" t="s">
        <v>23</v>
      </c>
      <c r="H29" s="1" t="s">
        <v>22</v>
      </c>
      <c r="I29" s="1" t="s">
        <v>0</v>
      </c>
      <c r="J29" s="2" t="s">
        <v>1</v>
      </c>
      <c r="K29" s="4" t="s">
        <v>2</v>
      </c>
      <c r="L29" s="5" t="s">
        <v>3</v>
      </c>
      <c r="N29" t="s">
        <v>42</v>
      </c>
    </row>
    <row r="30" spans="2:18" x14ac:dyDescent="0.25">
      <c r="D30" s="7">
        <v>80</v>
      </c>
      <c r="E30" s="7">
        <v>50</v>
      </c>
      <c r="F30" s="8">
        <f>+D30+E30</f>
        <v>130</v>
      </c>
      <c r="G30" s="9">
        <v>25</v>
      </c>
      <c r="H30">
        <v>1</v>
      </c>
      <c r="I30" s="8">
        <f>+H30*F30*G30</f>
        <v>3250</v>
      </c>
      <c r="J30" s="7">
        <v>0</v>
      </c>
      <c r="K30" s="8">
        <f>+J30+I30</f>
        <v>3250</v>
      </c>
      <c r="L30" s="7">
        <f>+K30/H30</f>
        <v>3250</v>
      </c>
      <c r="N30" s="13">
        <v>250000</v>
      </c>
    </row>
    <row r="31" spans="2:18" x14ac:dyDescent="0.25">
      <c r="D31" s="7">
        <v>80</v>
      </c>
      <c r="E31" s="7">
        <v>50</v>
      </c>
      <c r="F31" s="8">
        <f>+D31+E31</f>
        <v>130</v>
      </c>
      <c r="G31" s="9">
        <v>25</v>
      </c>
      <c r="H31">
        <v>180</v>
      </c>
      <c r="I31" s="8">
        <f>+H31*F31*G31</f>
        <v>585000</v>
      </c>
      <c r="J31" s="7">
        <v>0</v>
      </c>
      <c r="K31" s="8">
        <f>+J31+I31</f>
        <v>585000</v>
      </c>
      <c r="L31" s="7">
        <f>+K31/H31</f>
        <v>3250</v>
      </c>
      <c r="N31" s="13">
        <v>10000</v>
      </c>
      <c r="O31" s="13">
        <f>+N31*H31</f>
        <v>1800000</v>
      </c>
      <c r="P31" s="8">
        <f>+K31</f>
        <v>585000</v>
      </c>
      <c r="Q31" s="8">
        <f>+O31-P31</f>
        <v>1215000</v>
      </c>
      <c r="R31" s="14">
        <f>+Q31/O31</f>
        <v>0.67500000000000004</v>
      </c>
    </row>
    <row r="32" spans="2:18" x14ac:dyDescent="0.25">
      <c r="D32" s="7">
        <v>80</v>
      </c>
      <c r="E32" s="7">
        <v>50</v>
      </c>
      <c r="F32" s="8">
        <f>+D32+E32</f>
        <v>130</v>
      </c>
      <c r="G32" s="9">
        <v>25</v>
      </c>
      <c r="H32">
        <v>220</v>
      </c>
      <c r="I32" s="8">
        <f>+H32*F32*G32</f>
        <v>715000</v>
      </c>
      <c r="J32" s="7">
        <v>0</v>
      </c>
      <c r="K32" s="8">
        <f>+J32+I32</f>
        <v>715000</v>
      </c>
      <c r="L32" s="7">
        <f>+K32/H32</f>
        <v>3250</v>
      </c>
      <c r="N32" s="13">
        <v>10000</v>
      </c>
      <c r="O32" s="13">
        <f>+N32*H32</f>
        <v>2200000</v>
      </c>
      <c r="P32" s="8">
        <f>+K32</f>
        <v>715000</v>
      </c>
      <c r="Q32" s="8">
        <f>+O32-P32</f>
        <v>1485000</v>
      </c>
      <c r="R32" s="14">
        <f>+Q32/O32</f>
        <v>0.67500000000000004</v>
      </c>
    </row>
    <row r="33" spans="17:17" x14ac:dyDescent="0.25">
      <c r="Q33" s="8"/>
    </row>
  </sheetData>
  <pageMargins left="0.70866141732283472" right="0.70866141732283472" top="0.74803149606299213" bottom="0.74803149606299213" header="0.31496062992125984" footer="0.31496062992125984"/>
  <pageSetup scale="6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W23"/>
  <sheetViews>
    <sheetView topLeftCell="B1" workbookViewId="0">
      <selection activeCell="Q16" sqref="Q16"/>
    </sheetView>
  </sheetViews>
  <sheetFormatPr baseColWidth="10" defaultRowHeight="15" x14ac:dyDescent="0.25"/>
  <cols>
    <col min="4" max="4" width="15.85546875" customWidth="1"/>
    <col min="5" max="5" width="11.7109375" bestFit="1" customWidth="1"/>
    <col min="6" max="8" width="10.85546875"/>
    <col min="9" max="12" width="12.42578125" bestFit="1" customWidth="1"/>
  </cols>
  <sheetData>
    <row r="4" spans="2:23" x14ac:dyDescent="0.25">
      <c r="B4" s="3"/>
    </row>
    <row r="6" spans="2:23" x14ac:dyDescent="0.25">
      <c r="B6" s="3"/>
    </row>
    <row r="7" spans="2:23" x14ac:dyDescent="0.25">
      <c r="B7" s="3"/>
    </row>
    <row r="9" spans="2:23" x14ac:dyDescent="0.25">
      <c r="B9" s="3"/>
    </row>
    <row r="10" spans="2:23" x14ac:dyDescent="0.25">
      <c r="B10" s="3"/>
    </row>
    <row r="12" spans="2:23" ht="45" x14ac:dyDescent="0.25">
      <c r="B12" s="3"/>
      <c r="O12" s="6" t="s">
        <v>27</v>
      </c>
      <c r="P12" s="6" t="s">
        <v>6</v>
      </c>
      <c r="Q12" s="6" t="s">
        <v>31</v>
      </c>
      <c r="R12" s="1" t="s">
        <v>32</v>
      </c>
      <c r="S12" s="1" t="s">
        <v>31</v>
      </c>
      <c r="T12" s="6" t="s">
        <v>0</v>
      </c>
      <c r="U12" s="10" t="s">
        <v>1</v>
      </c>
      <c r="V12" s="11" t="s">
        <v>2</v>
      </c>
      <c r="W12" s="12" t="s">
        <v>3</v>
      </c>
    </row>
    <row r="13" spans="2:23" x14ac:dyDescent="0.25">
      <c r="B13" s="3"/>
      <c r="N13" t="s">
        <v>28</v>
      </c>
      <c r="O13" s="7">
        <v>0.1</v>
      </c>
      <c r="P13" s="8">
        <f>+O13</f>
        <v>0.1</v>
      </c>
      <c r="Q13" s="9">
        <v>500</v>
      </c>
      <c r="R13">
        <v>0</v>
      </c>
      <c r="S13">
        <f>+Q13+R13</f>
        <v>500</v>
      </c>
      <c r="T13" s="8">
        <f>+Q13*P13</f>
        <v>50</v>
      </c>
      <c r="U13" s="7">
        <v>0</v>
      </c>
      <c r="V13" s="8">
        <f>+U13+T13</f>
        <v>50</v>
      </c>
      <c r="W13" s="7">
        <f>+V13/Q13</f>
        <v>0.1</v>
      </c>
    </row>
    <row r="14" spans="2:23" x14ac:dyDescent="0.25">
      <c r="N14" t="s">
        <v>29</v>
      </c>
      <c r="O14" s="7">
        <v>0.06</v>
      </c>
      <c r="P14" s="8">
        <f>+O14</f>
        <v>0.06</v>
      </c>
      <c r="Q14" s="9">
        <v>300</v>
      </c>
      <c r="R14">
        <v>200</v>
      </c>
      <c r="S14">
        <f>+Q14+R14</f>
        <v>500</v>
      </c>
      <c r="T14" s="8">
        <f t="shared" ref="T14:T15" si="0">+Q14*P14</f>
        <v>18</v>
      </c>
      <c r="U14" s="7">
        <v>18</v>
      </c>
      <c r="V14" s="8">
        <f>+U14+T14</f>
        <v>36</v>
      </c>
      <c r="W14" s="7">
        <f>+V14/Q14</f>
        <v>0.12</v>
      </c>
    </row>
    <row r="15" spans="2:23" x14ac:dyDescent="0.25">
      <c r="B15" s="3"/>
      <c r="N15" t="s">
        <v>30</v>
      </c>
      <c r="O15" s="7">
        <v>0.05</v>
      </c>
      <c r="P15" s="8">
        <f>+O15</f>
        <v>0.05</v>
      </c>
      <c r="Q15" s="9">
        <v>480</v>
      </c>
      <c r="R15">
        <v>20</v>
      </c>
      <c r="S15">
        <f>+Q15+R15</f>
        <v>500</v>
      </c>
      <c r="T15" s="8">
        <f t="shared" si="0"/>
        <v>24</v>
      </c>
      <c r="U15" s="7">
        <v>24</v>
      </c>
      <c r="V15" s="8">
        <f>+U15+T15</f>
        <v>48</v>
      </c>
      <c r="W15" s="7">
        <f>+V15/(R15+Q15)</f>
        <v>9.6000000000000002E-2</v>
      </c>
    </row>
    <row r="17" spans="2:23" x14ac:dyDescent="0.25">
      <c r="B17" s="3"/>
    </row>
    <row r="18" spans="2:23" x14ac:dyDescent="0.25">
      <c r="B18" s="3"/>
    </row>
    <row r="19" spans="2:23" x14ac:dyDescent="0.25">
      <c r="B19" s="3"/>
    </row>
    <row r="20" spans="2:23" ht="45" x14ac:dyDescent="0.25">
      <c r="D20" s="6" t="s">
        <v>27</v>
      </c>
      <c r="E20" s="6" t="s">
        <v>6</v>
      </c>
      <c r="F20" s="6" t="s">
        <v>31</v>
      </c>
      <c r="G20" s="1" t="s">
        <v>32</v>
      </c>
      <c r="H20" s="1" t="s">
        <v>31</v>
      </c>
      <c r="I20" s="6" t="s">
        <v>0</v>
      </c>
      <c r="J20" s="10" t="s">
        <v>1</v>
      </c>
      <c r="K20" s="11" t="s">
        <v>2</v>
      </c>
      <c r="L20" s="12" t="s">
        <v>3</v>
      </c>
      <c r="O20" s="6" t="s">
        <v>27</v>
      </c>
      <c r="P20" s="6" t="s">
        <v>6</v>
      </c>
      <c r="Q20" s="6" t="s">
        <v>31</v>
      </c>
      <c r="R20" s="1" t="s">
        <v>32</v>
      </c>
      <c r="S20" s="1" t="s">
        <v>31</v>
      </c>
      <c r="T20" s="6" t="s">
        <v>0</v>
      </c>
      <c r="U20" s="10" t="s">
        <v>1</v>
      </c>
      <c r="V20" s="11" t="s">
        <v>2</v>
      </c>
      <c r="W20" s="12" t="s">
        <v>3</v>
      </c>
    </row>
    <row r="21" spans="2:23" x14ac:dyDescent="0.25">
      <c r="C21" t="s">
        <v>28</v>
      </c>
      <c r="D21" s="7">
        <v>0.1</v>
      </c>
      <c r="E21" s="8">
        <f>+D21</f>
        <v>0.1</v>
      </c>
      <c r="F21" s="9">
        <v>100</v>
      </c>
      <c r="G21">
        <v>0</v>
      </c>
      <c r="H21">
        <f>+F21+G21</f>
        <v>100</v>
      </c>
      <c r="I21" s="8">
        <f>+F21*E21</f>
        <v>10</v>
      </c>
      <c r="J21" s="7">
        <v>0</v>
      </c>
      <c r="K21" s="8">
        <f>+J21+I21</f>
        <v>10</v>
      </c>
      <c r="L21" s="7">
        <f>+K21/F21</f>
        <v>0.1</v>
      </c>
      <c r="N21" t="s">
        <v>28</v>
      </c>
      <c r="O21" s="7">
        <v>0.1</v>
      </c>
      <c r="P21" s="8">
        <f>+O21</f>
        <v>0.1</v>
      </c>
      <c r="Q21" s="9">
        <v>200</v>
      </c>
      <c r="R21">
        <v>0</v>
      </c>
      <c r="S21">
        <f>+Q21+R21</f>
        <v>200</v>
      </c>
      <c r="T21" s="8">
        <f>+Q21*P21</f>
        <v>20</v>
      </c>
      <c r="U21" s="7">
        <v>0</v>
      </c>
      <c r="V21" s="8">
        <f>+U21+T21</f>
        <v>20</v>
      </c>
      <c r="W21" s="7">
        <f>+V21/Q21</f>
        <v>0.1</v>
      </c>
    </row>
    <row r="22" spans="2:23" x14ac:dyDescent="0.25">
      <c r="C22" t="s">
        <v>29</v>
      </c>
      <c r="D22" s="7">
        <v>0.06</v>
      </c>
      <c r="E22" s="8">
        <f>+D22</f>
        <v>0.06</v>
      </c>
      <c r="F22" s="9">
        <v>100</v>
      </c>
      <c r="G22">
        <v>0</v>
      </c>
      <c r="H22">
        <f>+F22+G22</f>
        <v>100</v>
      </c>
      <c r="I22" s="8">
        <f t="shared" ref="I22:I23" si="1">+F22*E22</f>
        <v>6</v>
      </c>
      <c r="J22" s="7">
        <v>18</v>
      </c>
      <c r="K22" s="8">
        <f>+J22+I22</f>
        <v>24</v>
      </c>
      <c r="L22" s="7">
        <f>+K22/F22</f>
        <v>0.24</v>
      </c>
      <c r="N22" t="s">
        <v>29</v>
      </c>
      <c r="O22" s="7">
        <v>0.06</v>
      </c>
      <c r="P22" s="8">
        <f>+O22</f>
        <v>0.06</v>
      </c>
      <c r="Q22" s="9">
        <v>200</v>
      </c>
      <c r="R22">
        <v>0</v>
      </c>
      <c r="S22">
        <f>+Q22+R22</f>
        <v>200</v>
      </c>
      <c r="T22" s="8">
        <f t="shared" ref="T22:T23" si="2">+Q22*P22</f>
        <v>12</v>
      </c>
      <c r="U22" s="7">
        <v>18</v>
      </c>
      <c r="V22" s="8">
        <f>+U22+T22</f>
        <v>30</v>
      </c>
      <c r="W22" s="7">
        <f>+V22/Q22</f>
        <v>0.15</v>
      </c>
    </row>
    <row r="23" spans="2:23" x14ac:dyDescent="0.25">
      <c r="C23" t="s">
        <v>30</v>
      </c>
      <c r="D23" s="7">
        <v>0.05</v>
      </c>
      <c r="E23" s="8">
        <f>+D23</f>
        <v>0.05</v>
      </c>
      <c r="F23" s="9">
        <v>100</v>
      </c>
      <c r="G23">
        <v>0</v>
      </c>
      <c r="H23">
        <f>+F23+G23</f>
        <v>100</v>
      </c>
      <c r="I23" s="8">
        <f t="shared" si="1"/>
        <v>5</v>
      </c>
      <c r="J23" s="7">
        <v>24</v>
      </c>
      <c r="K23" s="8">
        <f>+J23+I23</f>
        <v>29</v>
      </c>
      <c r="L23" s="7">
        <f>+K23/(G23+F23)</f>
        <v>0.28999999999999998</v>
      </c>
      <c r="N23" t="s">
        <v>30</v>
      </c>
      <c r="O23" s="7">
        <v>0.05</v>
      </c>
      <c r="P23" s="8">
        <f>+O23</f>
        <v>0.05</v>
      </c>
      <c r="Q23" s="9">
        <v>200</v>
      </c>
      <c r="R23">
        <v>0</v>
      </c>
      <c r="S23">
        <f>+Q23+R23</f>
        <v>200</v>
      </c>
      <c r="T23" s="8">
        <f t="shared" si="2"/>
        <v>10</v>
      </c>
      <c r="U23" s="7">
        <v>24</v>
      </c>
      <c r="V23" s="8">
        <f>+U23+T23</f>
        <v>34</v>
      </c>
      <c r="W23" s="7">
        <f>+V23/(R23+Q23)</f>
        <v>0.17</v>
      </c>
    </row>
  </sheetData>
  <pageMargins left="0.70866141732283472" right="0.70866141732283472" top="0.74803149606299213" bottom="0.74803149606299213" header="0.31496062992125984" footer="0.31496062992125984"/>
  <pageSetup scale="6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N32"/>
  <sheetViews>
    <sheetView workbookViewId="0">
      <selection activeCell="G31" sqref="G31"/>
    </sheetView>
  </sheetViews>
  <sheetFormatPr baseColWidth="10" defaultRowHeight="15" x14ac:dyDescent="0.25"/>
  <cols>
    <col min="4" max="4" width="15.85546875" customWidth="1"/>
    <col min="5" max="5" width="11.7109375" bestFit="1" customWidth="1"/>
    <col min="6" max="8" width="10.85546875"/>
    <col min="9" max="12" width="12.42578125" bestFit="1" customWidth="1"/>
  </cols>
  <sheetData>
    <row r="4" spans="2:2" x14ac:dyDescent="0.25">
      <c r="B4" s="3"/>
    </row>
    <row r="6" spans="2:2" x14ac:dyDescent="0.25">
      <c r="B6" s="3"/>
    </row>
    <row r="7" spans="2:2" x14ac:dyDescent="0.25">
      <c r="B7" s="3"/>
    </row>
    <row r="9" spans="2:2" x14ac:dyDescent="0.25">
      <c r="B9" s="3"/>
    </row>
    <row r="10" spans="2:2" x14ac:dyDescent="0.25">
      <c r="B10" s="3"/>
    </row>
    <row r="12" spans="2:2" x14ac:dyDescent="0.25">
      <c r="B12" s="3"/>
    </row>
    <row r="13" spans="2:2" x14ac:dyDescent="0.25">
      <c r="B13" s="3"/>
    </row>
    <row r="15" spans="2:2" x14ac:dyDescent="0.25">
      <c r="B15" s="3"/>
    </row>
    <row r="17" spans="2:14" x14ac:dyDescent="0.25">
      <c r="B17" s="3"/>
    </row>
    <row r="18" spans="2:14" x14ac:dyDescent="0.25">
      <c r="B18" s="3"/>
    </row>
    <row r="19" spans="2:14" x14ac:dyDescent="0.25">
      <c r="B19" s="3"/>
    </row>
    <row r="20" spans="2:14" x14ac:dyDescent="0.25">
      <c r="B20" s="3"/>
    </row>
    <row r="21" spans="2:14" x14ac:dyDescent="0.25">
      <c r="B21" s="3"/>
    </row>
    <row r="23" spans="2:14" x14ac:dyDescent="0.25">
      <c r="B23" s="3"/>
    </row>
    <row r="24" spans="2:14" x14ac:dyDescent="0.25">
      <c r="B24" s="3"/>
    </row>
    <row r="25" spans="2:14" x14ac:dyDescent="0.25">
      <c r="B25" s="3"/>
    </row>
    <row r="26" spans="2:14" x14ac:dyDescent="0.25">
      <c r="B26" s="3"/>
    </row>
    <row r="27" spans="2:14" x14ac:dyDescent="0.25">
      <c r="B27" s="3"/>
    </row>
    <row r="29" spans="2:14" ht="30" x14ac:dyDescent="0.25">
      <c r="C29" s="6" t="s">
        <v>37</v>
      </c>
      <c r="E29" s="6" t="s">
        <v>35</v>
      </c>
      <c r="F29" s="1" t="s">
        <v>6</v>
      </c>
      <c r="G29" s="1" t="s">
        <v>36</v>
      </c>
      <c r="H29" s="1" t="s">
        <v>0</v>
      </c>
      <c r="I29" s="2" t="s">
        <v>33</v>
      </c>
      <c r="J29" s="2" t="s">
        <v>34</v>
      </c>
      <c r="K29" s="2" t="s">
        <v>1</v>
      </c>
      <c r="L29" s="4" t="s">
        <v>2</v>
      </c>
      <c r="M29" s="5" t="s">
        <v>3</v>
      </c>
      <c r="N29" s="5" t="s">
        <v>38</v>
      </c>
    </row>
    <row r="30" spans="2:14" x14ac:dyDescent="0.25">
      <c r="C30" s="7">
        <v>5</v>
      </c>
      <c r="D30" s="7">
        <f>+C30*G30</f>
        <v>250</v>
      </c>
      <c r="E30" s="7">
        <v>10</v>
      </c>
      <c r="F30" s="8">
        <f>+E30</f>
        <v>10</v>
      </c>
      <c r="G30">
        <v>50</v>
      </c>
      <c r="H30" s="8">
        <f>+F30*G30</f>
        <v>500</v>
      </c>
      <c r="I30" s="8">
        <v>1000</v>
      </c>
      <c r="J30" s="8">
        <v>500</v>
      </c>
      <c r="K30" s="7">
        <f>+I30+J30</f>
        <v>1500</v>
      </c>
      <c r="L30" s="8">
        <f>+K30+H30</f>
        <v>2000</v>
      </c>
      <c r="M30" s="7">
        <f>+L30/G30</f>
        <v>40</v>
      </c>
      <c r="N30" s="8">
        <f>+M30-C30</f>
        <v>35</v>
      </c>
    </row>
    <row r="31" spans="2:14" x14ac:dyDescent="0.25">
      <c r="C31" s="7">
        <v>5</v>
      </c>
      <c r="D31" s="7">
        <f>+C31*G31</f>
        <v>500</v>
      </c>
      <c r="E31" s="7">
        <v>10</v>
      </c>
      <c r="F31" s="8">
        <f>+E31</f>
        <v>10</v>
      </c>
      <c r="G31">
        <v>100</v>
      </c>
      <c r="H31" s="8">
        <f>+F31*G31</f>
        <v>1000</v>
      </c>
      <c r="I31" s="8">
        <v>1000</v>
      </c>
      <c r="J31" s="8">
        <v>500</v>
      </c>
      <c r="K31" s="7">
        <f>+I31+J31</f>
        <v>1500</v>
      </c>
      <c r="L31" s="8">
        <f>+K31+H31</f>
        <v>2500</v>
      </c>
      <c r="M31" s="7">
        <f>+L31/G31</f>
        <v>25</v>
      </c>
      <c r="N31" s="8">
        <f>+M31-C31</f>
        <v>20</v>
      </c>
    </row>
    <row r="32" spans="2:14" x14ac:dyDescent="0.25">
      <c r="C32" s="7">
        <v>5</v>
      </c>
      <c r="D32" s="7">
        <f>+C32*G32</f>
        <v>2500</v>
      </c>
      <c r="E32" s="7">
        <v>10</v>
      </c>
      <c r="F32" s="8">
        <f>+E32</f>
        <v>10</v>
      </c>
      <c r="G32">
        <v>500</v>
      </c>
      <c r="H32" s="8">
        <f>+F32*G32</f>
        <v>5000</v>
      </c>
      <c r="I32" s="8">
        <v>1000</v>
      </c>
      <c r="J32" s="8">
        <v>500</v>
      </c>
      <c r="K32" s="7">
        <f>+I32+J32</f>
        <v>1500</v>
      </c>
      <c r="L32" s="8">
        <f>+K32+H32</f>
        <v>6500</v>
      </c>
      <c r="M32" s="7">
        <f>+L32/G32</f>
        <v>13</v>
      </c>
      <c r="N32" s="8">
        <f>+M32-C32</f>
        <v>8</v>
      </c>
    </row>
  </sheetData>
  <pageMargins left="0.70866141732283472" right="0.70866141732283472" top="0.74803149606299213" bottom="0.74803149606299213" header="0.31496062992125984" footer="0.31496062992125984"/>
  <pageSetup scale="6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9"/>
  <sheetViews>
    <sheetView tabSelected="1" topLeftCell="A33" zoomScale="99" zoomScaleNormal="160" zoomScalePageLayoutView="160" workbookViewId="0">
      <selection activeCell="C54" sqref="C54"/>
    </sheetView>
  </sheetViews>
  <sheetFormatPr baseColWidth="10" defaultRowHeight="15" x14ac:dyDescent="0.25"/>
  <cols>
    <col min="4" max="4" width="15.85546875" customWidth="1"/>
    <col min="5" max="5" width="11.7109375" bestFit="1" customWidth="1"/>
    <col min="6" max="8" width="10.85546875"/>
    <col min="9" max="9" width="13" bestFit="1" customWidth="1"/>
    <col min="10" max="10" width="12.42578125" bestFit="1" customWidth="1"/>
    <col min="11" max="11" width="13" bestFit="1" customWidth="1"/>
    <col min="12" max="12" width="12.42578125" bestFit="1" customWidth="1"/>
  </cols>
  <sheetData>
    <row r="1" spans="2:13" x14ac:dyDescent="0.25">
      <c r="D1" s="15" t="s">
        <v>43</v>
      </c>
      <c r="E1" s="15"/>
      <c r="F1" s="15"/>
      <c r="G1" s="15"/>
      <c r="H1" s="15"/>
      <c r="I1" s="15"/>
      <c r="J1" s="15"/>
      <c r="K1" s="15"/>
      <c r="L1" s="15"/>
      <c r="M1" s="15"/>
    </row>
    <row r="3" spans="2:13" x14ac:dyDescent="0.25">
      <c r="C3" s="16">
        <v>46054</v>
      </c>
    </row>
    <row r="4" spans="2:13" x14ac:dyDescent="0.25">
      <c r="B4" s="3"/>
    </row>
    <row r="5" spans="2:13" ht="30" x14ac:dyDescent="0.25">
      <c r="D5" s="1" t="s">
        <v>20</v>
      </c>
      <c r="E5" s="1" t="s">
        <v>6</v>
      </c>
      <c r="F5" s="1" t="s">
        <v>39</v>
      </c>
      <c r="G5" s="1" t="s">
        <v>40</v>
      </c>
      <c r="H5" s="6" t="s">
        <v>41</v>
      </c>
      <c r="I5" s="1" t="s">
        <v>0</v>
      </c>
      <c r="J5" s="1" t="s">
        <v>1</v>
      </c>
      <c r="K5" s="17" t="s">
        <v>2</v>
      </c>
      <c r="L5" s="1" t="s">
        <v>3</v>
      </c>
    </row>
    <row r="6" spans="2:13" x14ac:dyDescent="0.25">
      <c r="D6" s="7">
        <v>8</v>
      </c>
      <c r="E6" s="8">
        <f>+D6</f>
        <v>8</v>
      </c>
      <c r="F6" s="9">
        <v>2000</v>
      </c>
      <c r="H6">
        <f>+F6+G6</f>
        <v>2000</v>
      </c>
      <c r="I6" s="8">
        <f>+G6*E6</f>
        <v>0</v>
      </c>
      <c r="J6" s="7">
        <v>100000</v>
      </c>
      <c r="K6" s="8">
        <f>+J6+I6</f>
        <v>100000</v>
      </c>
      <c r="L6" s="7">
        <f>+K6/(F6+G6)</f>
        <v>50</v>
      </c>
    </row>
    <row r="7" spans="2:13" x14ac:dyDescent="0.25">
      <c r="D7" s="7">
        <v>8</v>
      </c>
      <c r="E7" s="8">
        <f>+D7</f>
        <v>8</v>
      </c>
      <c r="F7" s="9">
        <v>6000</v>
      </c>
      <c r="H7">
        <f>+F7+G7</f>
        <v>6000</v>
      </c>
      <c r="I7" s="8">
        <f>+G7*E7</f>
        <v>0</v>
      </c>
      <c r="J7" s="7">
        <v>100000</v>
      </c>
      <c r="K7" s="8">
        <f>+J7+I7</f>
        <v>100000</v>
      </c>
      <c r="L7" s="7">
        <f>+K7/(F7+G7)</f>
        <v>16.666666666666668</v>
      </c>
    </row>
    <row r="8" spans="2:13" x14ac:dyDescent="0.25">
      <c r="D8" s="7">
        <v>8</v>
      </c>
      <c r="E8" s="8">
        <f>+D8</f>
        <v>8</v>
      </c>
      <c r="F8" s="9">
        <v>10000</v>
      </c>
      <c r="H8">
        <f>+F8+G8</f>
        <v>10000</v>
      </c>
      <c r="I8" s="8">
        <f>+G8*E8</f>
        <v>0</v>
      </c>
      <c r="J8" s="7">
        <v>100000</v>
      </c>
      <c r="K8" s="8">
        <f>+J8+I8</f>
        <v>100000</v>
      </c>
      <c r="L8" s="7">
        <f>+K8/(F8+G8)</f>
        <v>10</v>
      </c>
    </row>
    <row r="9" spans="2:13" x14ac:dyDescent="0.25">
      <c r="D9" s="7">
        <v>8</v>
      </c>
      <c r="E9" s="8">
        <f>+D9</f>
        <v>8</v>
      </c>
      <c r="F9" s="9">
        <v>20000</v>
      </c>
      <c r="G9">
        <v>10000</v>
      </c>
      <c r="H9">
        <f>+F9+G9</f>
        <v>30000</v>
      </c>
      <c r="I9" s="8">
        <f>+G9*E9</f>
        <v>80000</v>
      </c>
      <c r="J9" s="7">
        <v>100000</v>
      </c>
      <c r="K9" s="8">
        <f>+J9+I9</f>
        <v>180000</v>
      </c>
      <c r="L9" s="7">
        <f>+K9/(F9+G9)</f>
        <v>6</v>
      </c>
    </row>
  </sheetData>
  <mergeCells count="1">
    <mergeCell ref="D1:M1"/>
  </mergeCells>
  <pageMargins left="0.70866141732283472" right="0.70866141732283472" top="0.74803149606299213" bottom="0.74803149606299213" header="0.31496062992125984" footer="0.31496062992125984"/>
  <pageSetup scale="66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Llamadas</vt:lpstr>
      <vt:lpstr>Fiesta</vt:lpstr>
      <vt:lpstr>Software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Raúl LN</dc:creator>
  <cp:lastModifiedBy>Administrador</cp:lastModifiedBy>
  <cp:lastPrinted>2015-10-02T00:51:17Z</cp:lastPrinted>
  <dcterms:created xsi:type="dcterms:W3CDTF">2015-09-30T01:51:33Z</dcterms:created>
  <dcterms:modified xsi:type="dcterms:W3CDTF">2016-04-18T23:50:44Z</dcterms:modified>
</cp:coreProperties>
</file>