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PredictifyR-1.0\test\katz\"/>
    </mc:Choice>
  </mc:AlternateContent>
  <bookViews>
    <workbookView xWindow="0" yWindow="0" windowWidth="28800" windowHeight="12435"/>
  </bookViews>
  <sheets>
    <sheet name="Sheet1" sheetId="1" r:id="rId1"/>
  </sheets>
  <definedNames>
    <definedName name="discount">Sheet1!$B$1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K43" i="1"/>
  <c r="J43" i="1"/>
  <c r="L43" i="1" s="1"/>
  <c r="K42" i="1"/>
  <c r="J42" i="1"/>
  <c r="L42" i="1" s="1"/>
  <c r="K41" i="1"/>
  <c r="L41" i="1" s="1"/>
  <c r="J41" i="1"/>
  <c r="K40" i="1"/>
  <c r="J40" i="1"/>
  <c r="L40" i="1" s="1"/>
  <c r="K39" i="1"/>
  <c r="J39" i="1"/>
  <c r="L39" i="1" s="1"/>
  <c r="L38" i="1"/>
  <c r="K38" i="1"/>
  <c r="J38" i="1"/>
  <c r="K37" i="1"/>
  <c r="J37" i="1"/>
  <c r="L37" i="1" s="1"/>
  <c r="K36" i="1"/>
  <c r="J36" i="1"/>
  <c r="L36" i="1" s="1"/>
  <c r="K35" i="1"/>
  <c r="J35" i="1"/>
  <c r="L35" i="1" s="1"/>
  <c r="K34" i="1"/>
  <c r="J34" i="1"/>
  <c r="L34" i="1" s="1"/>
  <c r="K33" i="1"/>
  <c r="L33" i="1" s="1"/>
  <c r="J33" i="1"/>
  <c r="K32" i="1"/>
  <c r="J32" i="1"/>
  <c r="O6" i="1"/>
  <c r="L26" i="1"/>
  <c r="L25" i="1"/>
  <c r="L24" i="1"/>
  <c r="L23" i="1"/>
  <c r="L22" i="1"/>
  <c r="L21" i="1"/>
  <c r="L20" i="1"/>
  <c r="L19" i="1"/>
  <c r="L18" i="1"/>
  <c r="L17" i="1"/>
  <c r="K26" i="1"/>
  <c r="K25" i="1"/>
  <c r="K24" i="1"/>
  <c r="K23" i="1"/>
  <c r="K22" i="1"/>
  <c r="K21" i="1"/>
  <c r="K20" i="1"/>
  <c r="K19" i="1"/>
  <c r="K18" i="1"/>
  <c r="K17" i="1"/>
  <c r="J26" i="1"/>
  <c r="J25" i="1"/>
  <c r="J24" i="1"/>
  <c r="J23" i="1"/>
  <c r="J22" i="1"/>
  <c r="J21" i="1"/>
  <c r="J20" i="1"/>
  <c r="J19" i="1"/>
  <c r="J18" i="1"/>
  <c r="J17" i="1"/>
  <c r="I42" i="1"/>
  <c r="I35" i="1"/>
  <c r="I26" i="1"/>
  <c r="I25" i="1"/>
  <c r="I24" i="1"/>
  <c r="I23" i="1"/>
  <c r="I22" i="1"/>
  <c r="I21" i="1"/>
  <c r="I20" i="1"/>
  <c r="I19" i="1"/>
  <c r="I18" i="1"/>
  <c r="I17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3" i="1"/>
  <c r="G42" i="1"/>
  <c r="G41" i="1"/>
  <c r="G40" i="1"/>
  <c r="G39" i="1"/>
  <c r="G38" i="1"/>
  <c r="G37" i="1"/>
  <c r="G36" i="1"/>
  <c r="G35" i="1"/>
  <c r="G34" i="1"/>
  <c r="G33" i="1"/>
  <c r="G32" i="1"/>
  <c r="G26" i="1"/>
  <c r="G25" i="1"/>
  <c r="G24" i="1"/>
  <c r="G23" i="1"/>
  <c r="G22" i="1"/>
  <c r="G21" i="1"/>
  <c r="G20" i="1"/>
  <c r="G19" i="1"/>
  <c r="G18" i="1"/>
  <c r="G17" i="1"/>
  <c r="E62" i="1"/>
  <c r="E44" i="1"/>
  <c r="E27" i="1"/>
  <c r="G13" i="1"/>
  <c r="H1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F55" i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3" i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F35" i="1"/>
  <c r="F34" i="1"/>
  <c r="H34" i="1" s="1"/>
  <c r="F33" i="1"/>
  <c r="H33" i="1" s="1"/>
  <c r="F32" i="1"/>
  <c r="H32" i="1" s="1"/>
  <c r="F26" i="1"/>
  <c r="H26" i="1" s="1"/>
  <c r="I40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I34" i="1" s="1"/>
  <c r="F18" i="1"/>
  <c r="H18" i="1" s="1"/>
  <c r="I33" i="1" s="1"/>
  <c r="F17" i="1"/>
  <c r="H17" i="1" s="1"/>
  <c r="I32" i="1" s="1"/>
  <c r="L48" i="1" l="1"/>
  <c r="L32" i="1"/>
  <c r="I36" i="1"/>
  <c r="I37" i="1"/>
  <c r="I43" i="1"/>
  <c r="I38" i="1"/>
  <c r="I39" i="1"/>
  <c r="I41" i="1"/>
  <c r="H6" i="1"/>
  <c r="H56" i="1"/>
  <c r="H7" i="1"/>
  <c r="H8" i="1"/>
  <c r="H9" i="1"/>
  <c r="H10" i="1"/>
  <c r="H35" i="1"/>
  <c r="H43" i="1"/>
  <c r="H55" i="1"/>
  <c r="H11" i="1"/>
  <c r="H36" i="1"/>
  <c r="F44" i="1"/>
  <c r="F62" i="1"/>
  <c r="F27" i="1"/>
</calcChain>
</file>

<file path=xl/sharedStrings.xml><?xml version="1.0" encoding="utf-8"?>
<sst xmlns="http://schemas.openxmlformats.org/spreadsheetml/2006/main" count="200" uniqueCount="65">
  <si>
    <t>BOS buy</t>
  </si>
  <si>
    <t>BOS paint</t>
  </si>
  <si>
    <t>BOS sell</t>
  </si>
  <si>
    <t>book EOS</t>
  </si>
  <si>
    <t>buy the</t>
  </si>
  <si>
    <t>house EOS</t>
  </si>
  <si>
    <t>paint the</t>
  </si>
  <si>
    <t>sell the</t>
  </si>
  <si>
    <t>the book</t>
  </si>
  <si>
    <t>the house</t>
  </si>
  <si>
    <t>Unigram</t>
  </si>
  <si>
    <t>nGram</t>
  </si>
  <si>
    <t>EOS</t>
  </si>
  <si>
    <t>book</t>
  </si>
  <si>
    <t>buy</t>
  </si>
  <si>
    <t>house</t>
  </si>
  <si>
    <t>paint</t>
  </si>
  <si>
    <t>sell</t>
  </si>
  <si>
    <t>the</t>
  </si>
  <si>
    <t>Freq</t>
  </si>
  <si>
    <t>BOS</t>
  </si>
  <si>
    <t>Bigram</t>
  </si>
  <si>
    <t>Context</t>
  </si>
  <si>
    <t>w_i</t>
  </si>
  <si>
    <t>suffix</t>
  </si>
  <si>
    <t>BOS BOS buy</t>
  </si>
  <si>
    <t>BOS BOS</t>
  </si>
  <si>
    <t>BOS BOS paint</t>
  </si>
  <si>
    <t>BOS BOS sell</t>
  </si>
  <si>
    <t>BOS buy the</t>
  </si>
  <si>
    <t>BOS paint the</t>
  </si>
  <si>
    <t>BOS sell the</t>
  </si>
  <si>
    <t>buy the book</t>
  </si>
  <si>
    <t>buy the house</t>
  </si>
  <si>
    <t>paint the house</t>
  </si>
  <si>
    <t>sell the book</t>
  </si>
  <si>
    <t>the book EOS</t>
  </si>
  <si>
    <t>the house EOS</t>
  </si>
  <si>
    <t>Trigram</t>
  </si>
  <si>
    <t>BOS BOS BOS buy</t>
  </si>
  <si>
    <t>BOS BOS BOS</t>
  </si>
  <si>
    <t>BOS BOS BOS paint</t>
  </si>
  <si>
    <t>BOS BOS BOS sell</t>
  </si>
  <si>
    <t>BOS BOS buy the</t>
  </si>
  <si>
    <t>BOS BOS paint the</t>
  </si>
  <si>
    <t>BOS BOS sell the</t>
  </si>
  <si>
    <t>BOS buy the book</t>
  </si>
  <si>
    <t>BOS buy the house</t>
  </si>
  <si>
    <t>BOS paint the house</t>
  </si>
  <si>
    <t>BOS sell the book</t>
  </si>
  <si>
    <t>buy the book EOS</t>
  </si>
  <si>
    <t>buy the house EOS</t>
  </si>
  <si>
    <t>paint the house EOS</t>
  </si>
  <si>
    <t>sell the book EOS</t>
  </si>
  <si>
    <t>Quadgram</t>
  </si>
  <si>
    <t>discount</t>
  </si>
  <si>
    <t>c*</t>
  </si>
  <si>
    <t>Total</t>
  </si>
  <si>
    <t>pKatzSuffix</t>
  </si>
  <si>
    <t>pKatzNGram</t>
  </si>
  <si>
    <t>pKatzSuffixSum</t>
  </si>
  <si>
    <t>α(context)</t>
  </si>
  <si>
    <t>cContext</t>
  </si>
  <si>
    <t>pKatzSum</t>
  </si>
  <si>
    <t>qbo(paint|the)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</si>
</sst>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_(* #,##0.0000_);_(* \(#,##0.0000\);_(* &quot;-&quot;??_);_(@_)"/>
    <numFmt numFmtId="170" formatCode="_(* #,##0.0000_);_(* \(#,##0.0000\);_(* &quot;-&quot;??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rgb="FF000000"/>
      <name val="Segoe UI"/>
      <family val="2"/>
    </font>
    <font>
      <sz val="8"/>
      <color theme="1"/>
      <name val="Segoe UI"/>
      <family val="2"/>
    </font>
    <font>
      <b/>
      <sz val="8"/>
      <color rgb="FF000000"/>
      <name val="Segoe UI"/>
      <family val="2"/>
    </font>
    <font>
      <sz val="11"/>
      <color theme="1"/>
      <name val="Calibri"/>
      <family val="2"/>
    </font>
    <font>
      <b/>
      <sz val="8"/>
      <color rgb="FF55555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/>
      <right/>
      <top style="medium">
        <color rgb="FFCFD4D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0" fontId="2" fillId="0" borderId="0" xfId="0" applyFont="1"/>
    <xf numFmtId="0" fontId="0" fillId="0" borderId="0" xfId="0" applyFont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 wrapText="1"/>
    </xf>
    <xf numFmtId="0" fontId="7" fillId="0" borderId="0" xfId="0" applyFont="1"/>
    <xf numFmtId="0" fontId="8" fillId="2" borderId="0" xfId="0" applyFont="1" applyFill="1" applyBorder="1" applyAlignment="1">
      <alignment horizontal="left" vertical="center" wrapText="1"/>
    </xf>
    <xf numFmtId="169" fontId="0" fillId="0" borderId="0" xfId="1" applyNumberFormat="1" applyFont="1"/>
    <xf numFmtId="169" fontId="8" fillId="2" borderId="0" xfId="1" applyNumberFormat="1" applyFont="1" applyFill="1" applyBorder="1" applyAlignment="1">
      <alignment horizontal="left" vertical="center" wrapText="1"/>
    </xf>
    <xf numFmtId="170" fontId="0" fillId="0" borderId="0" xfId="0" applyNumberFormat="1"/>
    <xf numFmtId="0" fontId="8" fillId="2" borderId="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27" zoomScaleNormal="100" workbookViewId="0">
      <selection activeCell="F51" sqref="F51"/>
    </sheetView>
  </sheetViews>
  <sheetFormatPr defaultRowHeight="15" x14ac:dyDescent="0.25"/>
  <cols>
    <col min="1" max="1" width="16.42578125" bestFit="1" customWidth="1"/>
    <col min="2" max="2" width="12.7109375" bestFit="1" customWidth="1"/>
    <col min="8" max="8" width="12" bestFit="1" customWidth="1"/>
    <col min="9" max="12" width="12" customWidth="1"/>
    <col min="13" max="13" width="10.5703125" style="23" bestFit="1" customWidth="1"/>
    <col min="14" max="14" width="12.42578125" bestFit="1" customWidth="1"/>
  </cols>
  <sheetData>
    <row r="1" spans="1:21" x14ac:dyDescent="0.25">
      <c r="A1" s="16" t="s">
        <v>55</v>
      </c>
      <c r="B1">
        <v>0.5</v>
      </c>
    </row>
    <row r="4" spans="1:21" x14ac:dyDescent="0.25">
      <c r="F4" s="10" t="s">
        <v>10</v>
      </c>
      <c r="G4" s="10"/>
      <c r="H4" s="9"/>
      <c r="I4" s="9"/>
      <c r="J4" s="9"/>
      <c r="K4" s="9"/>
      <c r="L4" s="9"/>
      <c r="M4"/>
      <c r="O4" s="23"/>
    </row>
    <row r="5" spans="1:21" s="11" customFormat="1" ht="11.25" x14ac:dyDescent="0.25">
      <c r="F5" s="11" t="s">
        <v>11</v>
      </c>
      <c r="G5" s="11" t="s">
        <v>19</v>
      </c>
      <c r="H5" s="11" t="s">
        <v>59</v>
      </c>
      <c r="L5" s="26"/>
      <c r="M5" s="26"/>
      <c r="N5" s="26"/>
    </row>
    <row r="6" spans="1:21" s="17" customFormat="1" ht="15.75" thickBot="1" x14ac:dyDescent="0.3">
      <c r="F6" s="5" t="s">
        <v>12</v>
      </c>
      <c r="G6" s="6">
        <v>8</v>
      </c>
      <c r="H6" s="17">
        <f>G6/G$13</f>
        <v>0.25</v>
      </c>
      <c r="M6" s="23"/>
      <c r="N6" s="17" t="s">
        <v>64</v>
      </c>
      <c r="O6" s="17">
        <f>L25*H10</f>
        <v>5.208333333333333E-3</v>
      </c>
    </row>
    <row r="7" spans="1:21" ht="15.75" thickBot="1" x14ac:dyDescent="0.3">
      <c r="F7" s="7" t="s">
        <v>13</v>
      </c>
      <c r="G7" s="8">
        <v>5</v>
      </c>
      <c r="H7" s="17">
        <f t="shared" ref="H7:H12" si="0">G7/G$13</f>
        <v>0.15625</v>
      </c>
      <c r="I7" s="17"/>
      <c r="J7" s="17"/>
      <c r="K7" s="17"/>
      <c r="L7" s="17"/>
      <c r="N7" s="17"/>
      <c r="O7" s="17"/>
      <c r="P7" s="17"/>
      <c r="Q7" s="17"/>
      <c r="R7" s="17"/>
      <c r="S7" s="17"/>
      <c r="T7" s="17"/>
    </row>
    <row r="8" spans="1:21" ht="15.75" thickBot="1" x14ac:dyDescent="0.3">
      <c r="F8" s="5" t="s">
        <v>14</v>
      </c>
      <c r="G8" s="6">
        <v>6</v>
      </c>
      <c r="H8" s="17">
        <f t="shared" si="0"/>
        <v>0.1875</v>
      </c>
      <c r="I8" s="17"/>
      <c r="J8" s="17"/>
      <c r="K8" s="17"/>
      <c r="L8" s="17"/>
      <c r="N8" s="17"/>
      <c r="O8" s="17"/>
      <c r="P8" s="17"/>
      <c r="Q8" s="17"/>
      <c r="R8" s="17"/>
      <c r="S8" s="17"/>
      <c r="T8" s="17"/>
    </row>
    <row r="9" spans="1:21" ht="15.75" thickBot="1" x14ac:dyDescent="0.3">
      <c r="F9" s="7" t="s">
        <v>15</v>
      </c>
      <c r="G9" s="8">
        <v>3</v>
      </c>
      <c r="H9" s="17">
        <f t="shared" si="0"/>
        <v>9.375E-2</v>
      </c>
      <c r="I9" s="17"/>
      <c r="J9" s="17"/>
      <c r="K9" s="17"/>
      <c r="L9" s="17"/>
      <c r="N9" s="17"/>
      <c r="O9" s="17"/>
      <c r="P9" s="17"/>
      <c r="Q9" s="17"/>
      <c r="R9" s="17"/>
      <c r="S9" s="17"/>
      <c r="T9" s="17"/>
    </row>
    <row r="10" spans="1:21" ht="15.75" thickBot="1" x14ac:dyDescent="0.3">
      <c r="F10" s="5" t="s">
        <v>16</v>
      </c>
      <c r="G10" s="6">
        <v>1</v>
      </c>
      <c r="H10" s="17">
        <f t="shared" si="0"/>
        <v>3.125E-2</v>
      </c>
      <c r="I10" s="17"/>
      <c r="J10" s="17"/>
      <c r="K10" s="17"/>
      <c r="L10" s="17"/>
      <c r="N10" s="17"/>
      <c r="O10" s="17"/>
      <c r="P10" s="17"/>
      <c r="Q10" s="17"/>
      <c r="R10" s="17"/>
      <c r="S10" s="17"/>
      <c r="T10" s="17"/>
    </row>
    <row r="11" spans="1:21" ht="15.75" thickBot="1" x14ac:dyDescent="0.3">
      <c r="F11" s="7" t="s">
        <v>17</v>
      </c>
      <c r="G11" s="8">
        <v>1</v>
      </c>
      <c r="H11" s="17">
        <f t="shared" si="0"/>
        <v>3.125E-2</v>
      </c>
      <c r="I11" s="17"/>
      <c r="J11" s="17"/>
      <c r="K11" s="17"/>
      <c r="L11" s="17"/>
      <c r="N11" s="17"/>
      <c r="O11" s="17"/>
      <c r="P11" s="17"/>
      <c r="Q11" s="17"/>
      <c r="R11" s="17"/>
      <c r="S11" s="17"/>
      <c r="T11" s="17"/>
    </row>
    <row r="12" spans="1:21" ht="15.75" thickBot="1" x14ac:dyDescent="0.3">
      <c r="F12" s="5" t="s">
        <v>18</v>
      </c>
      <c r="G12" s="6">
        <v>8</v>
      </c>
      <c r="H12" s="17">
        <f t="shared" si="0"/>
        <v>0.25</v>
      </c>
      <c r="I12" s="17"/>
      <c r="J12" s="17"/>
      <c r="K12" s="17"/>
      <c r="L12" s="17"/>
      <c r="N12" s="17"/>
      <c r="O12" s="17"/>
      <c r="P12" s="17"/>
      <c r="Q12" s="17"/>
      <c r="R12" s="17"/>
      <c r="S12" s="17"/>
      <c r="T12" s="17"/>
    </row>
    <row r="13" spans="1:21" x14ac:dyDescent="0.25">
      <c r="F13" s="18" t="s">
        <v>57</v>
      </c>
      <c r="G13" s="19">
        <f>SUM(G6:G12)</f>
        <v>32</v>
      </c>
      <c r="H13" s="19"/>
      <c r="I13" s="19"/>
      <c r="J13" s="19"/>
      <c r="K13" s="19"/>
      <c r="L13" s="19"/>
      <c r="M13"/>
      <c r="N13" s="23"/>
      <c r="P13" s="17"/>
      <c r="Q13" s="17"/>
      <c r="R13" s="17"/>
      <c r="S13" s="17"/>
      <c r="T13" s="17"/>
      <c r="U13" s="17"/>
    </row>
    <row r="15" spans="1:21" x14ac:dyDescent="0.25">
      <c r="A15" s="10" t="s">
        <v>21</v>
      </c>
      <c r="B15" s="10"/>
      <c r="C15" s="10"/>
      <c r="D15" s="10"/>
      <c r="E15" s="10"/>
    </row>
    <row r="16" spans="1:21" ht="21" x14ac:dyDescent="0.25">
      <c r="A16" s="11" t="s">
        <v>11</v>
      </c>
      <c r="B16" s="11" t="s">
        <v>22</v>
      </c>
      <c r="C16" s="11" t="s">
        <v>24</v>
      </c>
      <c r="D16" s="11" t="s">
        <v>23</v>
      </c>
      <c r="E16" s="11" t="s">
        <v>19</v>
      </c>
      <c r="F16" s="16" t="s">
        <v>56</v>
      </c>
      <c r="G16" s="16" t="s">
        <v>62</v>
      </c>
      <c r="H16" s="11" t="s">
        <v>59</v>
      </c>
      <c r="I16" s="11" t="s">
        <v>58</v>
      </c>
      <c r="J16" s="11" t="s">
        <v>63</v>
      </c>
      <c r="K16" s="11" t="s">
        <v>60</v>
      </c>
      <c r="L16" s="26" t="s">
        <v>61</v>
      </c>
      <c r="M16" s="26"/>
      <c r="N16" s="20"/>
      <c r="O16" s="20"/>
      <c r="P16" s="22"/>
    </row>
    <row r="17" spans="1:17" ht="15.75" thickBot="1" x14ac:dyDescent="0.3">
      <c r="A17" s="1" t="s">
        <v>0</v>
      </c>
      <c r="B17" s="1" t="s">
        <v>20</v>
      </c>
      <c r="C17" s="1" t="s">
        <v>14</v>
      </c>
      <c r="D17" s="1" t="s">
        <v>14</v>
      </c>
      <c r="E17" s="2">
        <v>6</v>
      </c>
      <c r="F17" s="17">
        <f>IF(E17&gt;5,E17,(E17-discount))</f>
        <v>6</v>
      </c>
      <c r="G17" s="17">
        <f>SUMIF(B$17:B$26,B17,E$17:E$26)</f>
        <v>8</v>
      </c>
      <c r="H17" s="17">
        <f>F17/G17</f>
        <v>0.75</v>
      </c>
      <c r="I17" s="17">
        <f>VLOOKUP(C17,F$6:H$12,3,FALSE)</f>
        <v>0.1875</v>
      </c>
      <c r="J17" s="17">
        <f>SUMIF($B$17:$B$26,$B17,H$17:H$26)</f>
        <v>0.875</v>
      </c>
      <c r="K17" s="17">
        <f>SUMIF($B$17:$B$26,$B17,I$17:I$26)</f>
        <v>0.25</v>
      </c>
      <c r="L17" s="17">
        <f>(1-J17)/(1-K17)</f>
        <v>0.16666666666666666</v>
      </c>
    </row>
    <row r="18" spans="1:17" ht="15.75" thickBot="1" x14ac:dyDescent="0.3">
      <c r="A18" s="3" t="s">
        <v>1</v>
      </c>
      <c r="B18" s="3" t="s">
        <v>20</v>
      </c>
      <c r="C18" s="3" t="s">
        <v>16</v>
      </c>
      <c r="D18" s="3" t="s">
        <v>16</v>
      </c>
      <c r="E18" s="4">
        <v>1</v>
      </c>
      <c r="F18" s="17">
        <f>IF(E18&gt;5,E18,(E18-discount))</f>
        <v>0.5</v>
      </c>
      <c r="G18" s="17">
        <f t="shared" ref="G18:G26" si="1">SUMIF(B$17:B$26,B18,E$17:E$26)</f>
        <v>8</v>
      </c>
      <c r="H18" s="17">
        <f t="shared" ref="H18:H26" si="2">F18/G18</f>
        <v>6.25E-2</v>
      </c>
      <c r="I18" s="17">
        <f t="shared" ref="I18:I26" si="3">VLOOKUP(C18,F$6:H$12,3,FALSE)</f>
        <v>3.125E-2</v>
      </c>
      <c r="J18" s="17">
        <f t="shared" ref="J18:K26" si="4">SUMIF($B$17:$B$26,$B18,H$17:H$26)</f>
        <v>0.875</v>
      </c>
      <c r="K18" s="17">
        <f t="shared" si="4"/>
        <v>0.25</v>
      </c>
      <c r="L18" s="17">
        <f t="shared" ref="L18:L26" si="5">(1-J18)/(1-K18)</f>
        <v>0.16666666666666666</v>
      </c>
    </row>
    <row r="19" spans="1:17" ht="15.75" thickBot="1" x14ac:dyDescent="0.3">
      <c r="A19" s="1" t="s">
        <v>2</v>
      </c>
      <c r="B19" s="1" t="s">
        <v>20</v>
      </c>
      <c r="C19" s="1" t="s">
        <v>17</v>
      </c>
      <c r="D19" s="1" t="s">
        <v>17</v>
      </c>
      <c r="E19" s="2">
        <v>1</v>
      </c>
      <c r="F19" s="17">
        <f>IF(E19&gt;5,E19,(E19-discount))</f>
        <v>0.5</v>
      </c>
      <c r="G19" s="17">
        <f t="shared" si="1"/>
        <v>8</v>
      </c>
      <c r="H19" s="17">
        <f t="shared" si="2"/>
        <v>6.25E-2</v>
      </c>
      <c r="I19" s="17">
        <f t="shared" si="3"/>
        <v>3.125E-2</v>
      </c>
      <c r="J19" s="17">
        <f t="shared" si="4"/>
        <v>0.875</v>
      </c>
      <c r="K19" s="17">
        <f t="shared" si="4"/>
        <v>0.25</v>
      </c>
      <c r="L19" s="17">
        <f t="shared" si="5"/>
        <v>0.16666666666666666</v>
      </c>
    </row>
    <row r="20" spans="1:17" ht="15.75" thickBot="1" x14ac:dyDescent="0.3">
      <c r="A20" s="3" t="s">
        <v>3</v>
      </c>
      <c r="B20" s="3" t="s">
        <v>13</v>
      </c>
      <c r="C20" s="3" t="s">
        <v>12</v>
      </c>
      <c r="D20" s="3" t="s">
        <v>12</v>
      </c>
      <c r="E20" s="4">
        <v>5</v>
      </c>
      <c r="F20" s="17">
        <f>IF(E20&gt;5,E20,(E20-discount))</f>
        <v>4.5</v>
      </c>
      <c r="G20" s="17">
        <f t="shared" si="1"/>
        <v>5</v>
      </c>
      <c r="H20" s="17">
        <f t="shared" si="2"/>
        <v>0.9</v>
      </c>
      <c r="I20" s="17">
        <f t="shared" si="3"/>
        <v>0.25</v>
      </c>
      <c r="J20" s="17">
        <f t="shared" si="4"/>
        <v>0.9</v>
      </c>
      <c r="K20" s="17">
        <f t="shared" si="4"/>
        <v>0.25</v>
      </c>
      <c r="L20" s="17">
        <f t="shared" si="5"/>
        <v>0.1333333333333333</v>
      </c>
    </row>
    <row r="21" spans="1:17" ht="15.75" thickBot="1" x14ac:dyDescent="0.3">
      <c r="A21" s="1" t="s">
        <v>4</v>
      </c>
      <c r="B21" s="1" t="s">
        <v>14</v>
      </c>
      <c r="C21" s="1" t="s">
        <v>18</v>
      </c>
      <c r="D21" s="1" t="s">
        <v>18</v>
      </c>
      <c r="E21" s="2">
        <v>6</v>
      </c>
      <c r="F21" s="17">
        <f>IF(E21&gt;5,E21,(E21-discount))</f>
        <v>6</v>
      </c>
      <c r="G21" s="17">
        <f t="shared" si="1"/>
        <v>6</v>
      </c>
      <c r="H21" s="17">
        <f t="shared" si="2"/>
        <v>1</v>
      </c>
      <c r="I21" s="17">
        <f t="shared" si="3"/>
        <v>0.25</v>
      </c>
      <c r="J21" s="17">
        <f t="shared" si="4"/>
        <v>1</v>
      </c>
      <c r="K21" s="17">
        <f t="shared" si="4"/>
        <v>0.25</v>
      </c>
      <c r="L21" s="17">
        <f t="shared" si="5"/>
        <v>0</v>
      </c>
    </row>
    <row r="22" spans="1:17" ht="15.75" thickBot="1" x14ac:dyDescent="0.3">
      <c r="A22" s="3" t="s">
        <v>5</v>
      </c>
      <c r="B22" s="3" t="s">
        <v>15</v>
      </c>
      <c r="C22" s="3" t="s">
        <v>12</v>
      </c>
      <c r="D22" s="3" t="s">
        <v>12</v>
      </c>
      <c r="E22" s="4">
        <v>3</v>
      </c>
      <c r="F22" s="17">
        <f>IF(E22&gt;5,E22,(E22-discount))</f>
        <v>2.5</v>
      </c>
      <c r="G22" s="17">
        <f t="shared" si="1"/>
        <v>3</v>
      </c>
      <c r="H22" s="17">
        <f t="shared" si="2"/>
        <v>0.83333333333333337</v>
      </c>
      <c r="I22" s="17">
        <f t="shared" si="3"/>
        <v>0.25</v>
      </c>
      <c r="J22" s="17">
        <f t="shared" si="4"/>
        <v>0.83333333333333337</v>
      </c>
      <c r="K22" s="17">
        <f t="shared" si="4"/>
        <v>0.25</v>
      </c>
      <c r="L22" s="17">
        <f t="shared" si="5"/>
        <v>0.22222222222222218</v>
      </c>
    </row>
    <row r="23" spans="1:17" ht="15.75" thickBot="1" x14ac:dyDescent="0.3">
      <c r="A23" s="1" t="s">
        <v>6</v>
      </c>
      <c r="B23" s="1" t="s">
        <v>16</v>
      </c>
      <c r="C23" s="1" t="s">
        <v>18</v>
      </c>
      <c r="D23" s="1" t="s">
        <v>18</v>
      </c>
      <c r="E23" s="2">
        <v>1</v>
      </c>
      <c r="F23" s="17">
        <f>IF(E23&gt;5,E23,(E23-discount))</f>
        <v>0.5</v>
      </c>
      <c r="G23" s="17">
        <f t="shared" si="1"/>
        <v>1</v>
      </c>
      <c r="H23" s="17">
        <f t="shared" si="2"/>
        <v>0.5</v>
      </c>
      <c r="I23" s="17">
        <f t="shared" si="3"/>
        <v>0.25</v>
      </c>
      <c r="J23" s="17">
        <f t="shared" si="4"/>
        <v>0.5</v>
      </c>
      <c r="K23" s="17">
        <f t="shared" si="4"/>
        <v>0.25</v>
      </c>
      <c r="L23" s="17">
        <f t="shared" si="5"/>
        <v>0.66666666666666663</v>
      </c>
    </row>
    <row r="24" spans="1:17" ht="15.75" thickBot="1" x14ac:dyDescent="0.3">
      <c r="A24" s="3" t="s">
        <v>7</v>
      </c>
      <c r="B24" s="3" t="s">
        <v>17</v>
      </c>
      <c r="C24" s="3" t="s">
        <v>18</v>
      </c>
      <c r="D24" s="3" t="s">
        <v>18</v>
      </c>
      <c r="E24" s="4">
        <v>1</v>
      </c>
      <c r="F24" s="17">
        <f>IF(E24&gt;5,E24,(E24-discount))</f>
        <v>0.5</v>
      </c>
      <c r="G24" s="17">
        <f t="shared" si="1"/>
        <v>1</v>
      </c>
      <c r="H24" s="17">
        <f t="shared" si="2"/>
        <v>0.5</v>
      </c>
      <c r="I24" s="17">
        <f t="shared" si="3"/>
        <v>0.25</v>
      </c>
      <c r="J24" s="17">
        <f t="shared" si="4"/>
        <v>0.5</v>
      </c>
      <c r="K24" s="17">
        <f t="shared" si="4"/>
        <v>0.25</v>
      </c>
      <c r="L24" s="17">
        <f t="shared" si="5"/>
        <v>0.66666666666666663</v>
      </c>
    </row>
    <row r="25" spans="1:17" ht="15.75" thickBot="1" x14ac:dyDescent="0.3">
      <c r="A25" s="1" t="s">
        <v>8</v>
      </c>
      <c r="B25" s="1" t="s">
        <v>18</v>
      </c>
      <c r="C25" s="1" t="s">
        <v>13</v>
      </c>
      <c r="D25" s="1" t="s">
        <v>13</v>
      </c>
      <c r="E25" s="2">
        <v>5</v>
      </c>
      <c r="F25" s="17">
        <f>IF(E25&gt;5,E25,(E25-discount))</f>
        <v>4.5</v>
      </c>
      <c r="G25" s="17">
        <f t="shared" si="1"/>
        <v>8</v>
      </c>
      <c r="H25" s="17">
        <f t="shared" si="2"/>
        <v>0.5625</v>
      </c>
      <c r="I25" s="17">
        <f t="shared" si="3"/>
        <v>0.15625</v>
      </c>
      <c r="J25" s="17">
        <f t="shared" si="4"/>
        <v>0.875</v>
      </c>
      <c r="K25" s="17">
        <f t="shared" si="4"/>
        <v>0.25</v>
      </c>
      <c r="L25" s="17">
        <f t="shared" si="5"/>
        <v>0.16666666666666666</v>
      </c>
    </row>
    <row r="26" spans="1:17" ht="15.75" thickBot="1" x14ac:dyDescent="0.3">
      <c r="A26" s="3" t="s">
        <v>9</v>
      </c>
      <c r="B26" s="3" t="s">
        <v>18</v>
      </c>
      <c r="C26" s="3" t="s">
        <v>15</v>
      </c>
      <c r="D26" s="3" t="s">
        <v>15</v>
      </c>
      <c r="E26" s="4">
        <v>3</v>
      </c>
      <c r="F26" s="17">
        <f>IF(E26&gt;5,E26,(E26-discount))</f>
        <v>2.5</v>
      </c>
      <c r="G26" s="17">
        <f t="shared" si="1"/>
        <v>8</v>
      </c>
      <c r="H26" s="17">
        <f t="shared" si="2"/>
        <v>0.3125</v>
      </c>
      <c r="I26" s="17">
        <f t="shared" si="3"/>
        <v>9.375E-2</v>
      </c>
      <c r="J26" s="17">
        <f t="shared" si="4"/>
        <v>0.875</v>
      </c>
      <c r="K26" s="17">
        <f t="shared" si="4"/>
        <v>0.25</v>
      </c>
      <c r="L26" s="17">
        <f t="shared" si="5"/>
        <v>0.16666666666666666</v>
      </c>
    </row>
    <row r="27" spans="1:17" x14ac:dyDescent="0.25">
      <c r="A27" s="14" t="s">
        <v>57</v>
      </c>
      <c r="B27" s="14"/>
      <c r="C27" s="14"/>
      <c r="D27" s="14"/>
      <c r="E27" s="15">
        <f t="shared" ref="E27:F27" si="6">SUM(E17:E26)</f>
        <v>32</v>
      </c>
      <c r="F27" s="17">
        <f t="shared" si="6"/>
        <v>28</v>
      </c>
      <c r="G27" s="17"/>
    </row>
    <row r="28" spans="1:17" x14ac:dyDescent="0.25">
      <c r="A28" s="14"/>
      <c r="B28" s="14"/>
      <c r="C28" s="14"/>
      <c r="D28" s="14"/>
      <c r="E28" s="15"/>
      <c r="F28" s="17"/>
      <c r="G28" s="17"/>
    </row>
    <row r="30" spans="1:17" x14ac:dyDescent="0.25">
      <c r="A30" s="10" t="s">
        <v>38</v>
      </c>
      <c r="B30" s="10"/>
      <c r="C30" s="10"/>
      <c r="D30" s="10"/>
      <c r="E30" s="10"/>
    </row>
    <row r="31" spans="1:17" ht="21" x14ac:dyDescent="0.25">
      <c r="A31" s="11" t="s">
        <v>11</v>
      </c>
      <c r="B31" s="11" t="s">
        <v>22</v>
      </c>
      <c r="C31" s="11" t="s">
        <v>24</v>
      </c>
      <c r="D31" s="11" t="s">
        <v>23</v>
      </c>
      <c r="E31" s="11" t="s">
        <v>19</v>
      </c>
      <c r="F31" s="16" t="s">
        <v>56</v>
      </c>
      <c r="G31" s="16" t="s">
        <v>62</v>
      </c>
      <c r="H31" s="11" t="s">
        <v>59</v>
      </c>
      <c r="I31" s="11" t="s">
        <v>58</v>
      </c>
      <c r="J31" s="11" t="s">
        <v>63</v>
      </c>
      <c r="K31" s="11" t="s">
        <v>60</v>
      </c>
      <c r="L31" s="26" t="s">
        <v>61</v>
      </c>
      <c r="M31" s="26"/>
      <c r="N31" s="20"/>
      <c r="O31" s="20"/>
      <c r="P31" s="24"/>
      <c r="Q31" s="21"/>
    </row>
    <row r="32" spans="1:17" ht="15.75" thickBot="1" x14ac:dyDescent="0.3">
      <c r="A32" s="1" t="s">
        <v>25</v>
      </c>
      <c r="B32" s="1" t="s">
        <v>26</v>
      </c>
      <c r="C32" s="1" t="s">
        <v>0</v>
      </c>
      <c r="D32" s="1" t="s">
        <v>14</v>
      </c>
      <c r="E32" s="2">
        <v>6</v>
      </c>
      <c r="F32" s="17">
        <f>IF(E32&gt;5,E32,(E32-discount))</f>
        <v>6</v>
      </c>
      <c r="G32" s="17">
        <f>SUMIF(B$32:B$43,B32,E$32:E$43)</f>
        <v>8</v>
      </c>
      <c r="H32">
        <f>F32/G32</f>
        <v>0.75</v>
      </c>
      <c r="I32" s="17">
        <f>VLOOKUP(C32,A$17:H$26,8,FALSE)</f>
        <v>0.75</v>
      </c>
      <c r="J32" s="17">
        <f>SUMIF($B$32:$B$43,$B32,H$32:H$43)</f>
        <v>0.875</v>
      </c>
      <c r="K32" s="17">
        <f>SUMIF($B$32:$B$43,$B32,I$32:I$43)</f>
        <v>0.875</v>
      </c>
      <c r="L32" s="17">
        <f>(1-J32)/(1-K32)</f>
        <v>1</v>
      </c>
      <c r="Q32" s="25"/>
    </row>
    <row r="33" spans="1:17" ht="15.75" thickBot="1" x14ac:dyDescent="0.3">
      <c r="A33" s="3" t="s">
        <v>27</v>
      </c>
      <c r="B33" s="3" t="s">
        <v>26</v>
      </c>
      <c r="C33" s="3" t="s">
        <v>1</v>
      </c>
      <c r="D33" s="3" t="s">
        <v>16</v>
      </c>
      <c r="E33" s="4">
        <v>1</v>
      </c>
      <c r="F33" s="17">
        <f>IF(E33&gt;5,E33,(E33-discount))</f>
        <v>0.5</v>
      </c>
      <c r="G33" s="17">
        <f t="shared" ref="G33:G43" si="7">SUMIF(B$32:B$43,B33,E$32:E$43)</f>
        <v>8</v>
      </c>
      <c r="H33">
        <f t="shared" ref="H33:H43" si="8">F33/G33</f>
        <v>6.25E-2</v>
      </c>
      <c r="I33" s="17">
        <f t="shared" ref="I33:I43" si="9">VLOOKUP(C33,A$17:H$26,8,FALSE)</f>
        <v>6.25E-2</v>
      </c>
      <c r="J33" s="17">
        <f t="shared" ref="J33:J43" si="10">SUMIF($B$32:$B$43,$B33,H$32:H$43)</f>
        <v>0.875</v>
      </c>
      <c r="K33" s="17">
        <f t="shared" ref="K33:K43" si="11">SUMIF($B$32:$B$43,$B33,I$32:I$43)</f>
        <v>0.875</v>
      </c>
      <c r="L33" s="17">
        <f t="shared" ref="L33:L43" si="12">(1-J33)/(1-K33)</f>
        <v>1</v>
      </c>
      <c r="Q33" s="25"/>
    </row>
    <row r="34" spans="1:17" ht="15.75" thickBot="1" x14ac:dyDescent="0.3">
      <c r="A34" s="1" t="s">
        <v>28</v>
      </c>
      <c r="B34" s="1" t="s">
        <v>26</v>
      </c>
      <c r="C34" s="1" t="s">
        <v>2</v>
      </c>
      <c r="D34" s="1" t="s">
        <v>17</v>
      </c>
      <c r="E34" s="2">
        <v>1</v>
      </c>
      <c r="F34" s="17">
        <f>IF(E34&gt;5,E34,(E34-discount))</f>
        <v>0.5</v>
      </c>
      <c r="G34" s="17">
        <f t="shared" si="7"/>
        <v>8</v>
      </c>
      <c r="H34">
        <f t="shared" si="8"/>
        <v>6.25E-2</v>
      </c>
      <c r="I34" s="17">
        <f t="shared" si="9"/>
        <v>6.25E-2</v>
      </c>
      <c r="J34" s="17">
        <f t="shared" si="10"/>
        <v>0.875</v>
      </c>
      <c r="K34" s="17">
        <f t="shared" si="11"/>
        <v>0.875</v>
      </c>
      <c r="L34" s="17">
        <f t="shared" si="12"/>
        <v>1</v>
      </c>
      <c r="Q34" s="25"/>
    </row>
    <row r="35" spans="1:17" ht="15.75" thickBot="1" x14ac:dyDescent="0.3">
      <c r="A35" s="3" t="s">
        <v>29</v>
      </c>
      <c r="B35" s="3" t="s">
        <v>0</v>
      </c>
      <c r="C35" s="3" t="s">
        <v>4</v>
      </c>
      <c r="D35" s="3" t="s">
        <v>18</v>
      </c>
      <c r="E35" s="4">
        <v>6</v>
      </c>
      <c r="F35" s="17">
        <f>IF(E35&gt;5,E35,(E35-discount))</f>
        <v>6</v>
      </c>
      <c r="G35" s="17">
        <f t="shared" si="7"/>
        <v>6</v>
      </c>
      <c r="H35">
        <f t="shared" si="8"/>
        <v>1</v>
      </c>
      <c r="I35" s="17">
        <f t="shared" si="9"/>
        <v>1</v>
      </c>
      <c r="J35" s="17">
        <f t="shared" si="10"/>
        <v>1</v>
      </c>
      <c r="K35" s="17">
        <f t="shared" si="11"/>
        <v>1</v>
      </c>
      <c r="L35" s="17" t="e">
        <f t="shared" si="12"/>
        <v>#DIV/0!</v>
      </c>
      <c r="Q35" s="25"/>
    </row>
    <row r="36" spans="1:17" ht="15.75" thickBot="1" x14ac:dyDescent="0.3">
      <c r="A36" s="1" t="s">
        <v>30</v>
      </c>
      <c r="B36" s="1" t="s">
        <v>1</v>
      </c>
      <c r="C36" s="1" t="s">
        <v>6</v>
      </c>
      <c r="D36" s="1" t="s">
        <v>18</v>
      </c>
      <c r="E36" s="2">
        <v>1</v>
      </c>
      <c r="F36" s="17">
        <f>IF(E36&gt;5,E36,(E36-discount))</f>
        <v>0.5</v>
      </c>
      <c r="G36" s="17">
        <f t="shared" si="7"/>
        <v>1</v>
      </c>
      <c r="H36">
        <f t="shared" si="8"/>
        <v>0.5</v>
      </c>
      <c r="I36" s="17">
        <f t="shared" si="9"/>
        <v>0.5</v>
      </c>
      <c r="J36" s="17">
        <f t="shared" si="10"/>
        <v>0.5</v>
      </c>
      <c r="K36" s="17">
        <f t="shared" si="11"/>
        <v>0.5</v>
      </c>
      <c r="L36" s="17">
        <f t="shared" si="12"/>
        <v>1</v>
      </c>
      <c r="Q36" s="25"/>
    </row>
    <row r="37" spans="1:17" ht="15.75" thickBot="1" x14ac:dyDescent="0.3">
      <c r="A37" s="3" t="s">
        <v>31</v>
      </c>
      <c r="B37" s="3" t="s">
        <v>2</v>
      </c>
      <c r="C37" s="3" t="s">
        <v>7</v>
      </c>
      <c r="D37" s="3" t="s">
        <v>18</v>
      </c>
      <c r="E37" s="4">
        <v>1</v>
      </c>
      <c r="F37" s="17">
        <f>IF(E37&gt;5,E37,(E37-discount))</f>
        <v>0.5</v>
      </c>
      <c r="G37" s="17">
        <f t="shared" si="7"/>
        <v>1</v>
      </c>
      <c r="H37">
        <f t="shared" si="8"/>
        <v>0.5</v>
      </c>
      <c r="I37" s="17">
        <f t="shared" si="9"/>
        <v>0.5</v>
      </c>
      <c r="J37" s="17">
        <f t="shared" si="10"/>
        <v>0.5</v>
      </c>
      <c r="K37" s="17">
        <f t="shared" si="11"/>
        <v>0.5</v>
      </c>
      <c r="L37" s="17">
        <f t="shared" si="12"/>
        <v>1</v>
      </c>
      <c r="Q37" s="25"/>
    </row>
    <row r="38" spans="1:17" ht="15.75" thickBot="1" x14ac:dyDescent="0.3">
      <c r="A38" s="1" t="s">
        <v>32</v>
      </c>
      <c r="B38" s="1" t="s">
        <v>4</v>
      </c>
      <c r="C38" s="1" t="s">
        <v>8</v>
      </c>
      <c r="D38" s="1" t="s">
        <v>13</v>
      </c>
      <c r="E38" s="2">
        <v>4</v>
      </c>
      <c r="F38" s="17">
        <f>IF(E38&gt;5,E38,(E38-discount))</f>
        <v>3.5</v>
      </c>
      <c r="G38" s="17">
        <f t="shared" si="7"/>
        <v>6</v>
      </c>
      <c r="H38">
        <f t="shared" si="8"/>
        <v>0.58333333333333337</v>
      </c>
      <c r="I38" s="17">
        <f t="shared" si="9"/>
        <v>0.5625</v>
      </c>
      <c r="J38" s="17">
        <f t="shared" si="10"/>
        <v>0.83333333333333337</v>
      </c>
      <c r="K38" s="17">
        <f t="shared" si="11"/>
        <v>0.875</v>
      </c>
      <c r="L38" s="17">
        <f t="shared" si="12"/>
        <v>1.333333333333333</v>
      </c>
      <c r="Q38" s="25"/>
    </row>
    <row r="39" spans="1:17" ht="15.75" thickBot="1" x14ac:dyDescent="0.3">
      <c r="A39" s="3" t="s">
        <v>33</v>
      </c>
      <c r="B39" s="3" t="s">
        <v>4</v>
      </c>
      <c r="C39" s="3" t="s">
        <v>9</v>
      </c>
      <c r="D39" s="3" t="s">
        <v>15</v>
      </c>
      <c r="E39" s="4">
        <v>2</v>
      </c>
      <c r="F39" s="17">
        <f>IF(E39&gt;5,E39,(E39-discount))</f>
        <v>1.5</v>
      </c>
      <c r="G39" s="17">
        <f t="shared" si="7"/>
        <v>6</v>
      </c>
      <c r="H39">
        <f t="shared" si="8"/>
        <v>0.25</v>
      </c>
      <c r="I39" s="17">
        <f t="shared" si="9"/>
        <v>0.3125</v>
      </c>
      <c r="J39" s="17">
        <f t="shared" si="10"/>
        <v>0.83333333333333337</v>
      </c>
      <c r="K39" s="17">
        <f t="shared" si="11"/>
        <v>0.875</v>
      </c>
      <c r="L39" s="17">
        <f t="shared" si="12"/>
        <v>1.333333333333333</v>
      </c>
      <c r="Q39" s="25"/>
    </row>
    <row r="40" spans="1:17" ht="15.75" thickBot="1" x14ac:dyDescent="0.3">
      <c r="A40" s="1" t="s">
        <v>34</v>
      </c>
      <c r="B40" s="1" t="s">
        <v>6</v>
      </c>
      <c r="C40" s="1" t="s">
        <v>9</v>
      </c>
      <c r="D40" s="1" t="s">
        <v>15</v>
      </c>
      <c r="E40" s="2">
        <v>1</v>
      </c>
      <c r="F40" s="17">
        <f>IF(E40&gt;5,E40,(E40-discount))</f>
        <v>0.5</v>
      </c>
      <c r="G40" s="17">
        <f t="shared" si="7"/>
        <v>1</v>
      </c>
      <c r="H40">
        <f t="shared" si="8"/>
        <v>0.5</v>
      </c>
      <c r="I40" s="17">
        <f t="shared" si="9"/>
        <v>0.3125</v>
      </c>
      <c r="J40" s="17">
        <f t="shared" si="10"/>
        <v>0.5</v>
      </c>
      <c r="K40" s="17">
        <f t="shared" si="11"/>
        <v>0.3125</v>
      </c>
      <c r="L40" s="17">
        <f t="shared" si="12"/>
        <v>0.72727272727272729</v>
      </c>
      <c r="Q40" s="25"/>
    </row>
    <row r="41" spans="1:17" ht="15.75" thickBot="1" x14ac:dyDescent="0.3">
      <c r="A41" s="3" t="s">
        <v>35</v>
      </c>
      <c r="B41" s="3" t="s">
        <v>7</v>
      </c>
      <c r="C41" s="3" t="s">
        <v>8</v>
      </c>
      <c r="D41" s="3" t="s">
        <v>13</v>
      </c>
      <c r="E41" s="4">
        <v>1</v>
      </c>
      <c r="F41" s="17">
        <f>IF(E41&gt;5,E41,(E41-discount))</f>
        <v>0.5</v>
      </c>
      <c r="G41" s="17">
        <f t="shared" si="7"/>
        <v>1</v>
      </c>
      <c r="H41">
        <f t="shared" si="8"/>
        <v>0.5</v>
      </c>
      <c r="I41" s="17">
        <f t="shared" si="9"/>
        <v>0.5625</v>
      </c>
      <c r="J41" s="17">
        <f t="shared" si="10"/>
        <v>0.5</v>
      </c>
      <c r="K41" s="17">
        <f t="shared" si="11"/>
        <v>0.5625</v>
      </c>
      <c r="L41" s="17">
        <f t="shared" si="12"/>
        <v>1.1428571428571428</v>
      </c>
      <c r="Q41" s="25"/>
    </row>
    <row r="42" spans="1:17" ht="15.75" thickBot="1" x14ac:dyDescent="0.3">
      <c r="A42" s="1" t="s">
        <v>36</v>
      </c>
      <c r="B42" s="1" t="s">
        <v>8</v>
      </c>
      <c r="C42" s="1" t="s">
        <v>3</v>
      </c>
      <c r="D42" s="1" t="s">
        <v>12</v>
      </c>
      <c r="E42" s="2">
        <v>5</v>
      </c>
      <c r="F42" s="17">
        <f>IF(E42&gt;5,E42,(E42-discount))</f>
        <v>4.5</v>
      </c>
      <c r="G42" s="17">
        <f t="shared" si="7"/>
        <v>5</v>
      </c>
      <c r="H42">
        <f t="shared" si="8"/>
        <v>0.9</v>
      </c>
      <c r="I42" s="17">
        <f t="shared" si="9"/>
        <v>0.9</v>
      </c>
      <c r="J42" s="17">
        <f t="shared" si="10"/>
        <v>0.9</v>
      </c>
      <c r="K42" s="17">
        <f t="shared" si="11"/>
        <v>0.9</v>
      </c>
      <c r="L42" s="17">
        <f t="shared" si="12"/>
        <v>1</v>
      </c>
      <c r="Q42" s="25"/>
    </row>
    <row r="43" spans="1:17" ht="15.75" thickBot="1" x14ac:dyDescent="0.3">
      <c r="A43" s="3" t="s">
        <v>37</v>
      </c>
      <c r="B43" s="3" t="s">
        <v>9</v>
      </c>
      <c r="C43" s="3" t="s">
        <v>5</v>
      </c>
      <c r="D43" s="3" t="s">
        <v>12</v>
      </c>
      <c r="E43" s="4">
        <v>3</v>
      </c>
      <c r="F43" s="17">
        <f>IF(E43&gt;5,E43,(E43-discount))</f>
        <v>2.5</v>
      </c>
      <c r="G43" s="17">
        <f t="shared" si="7"/>
        <v>3</v>
      </c>
      <c r="H43">
        <f t="shared" si="8"/>
        <v>0.83333333333333337</v>
      </c>
      <c r="I43" s="17">
        <f t="shared" si="9"/>
        <v>0.83333333333333337</v>
      </c>
      <c r="J43" s="17">
        <f t="shared" si="10"/>
        <v>0.83333333333333337</v>
      </c>
      <c r="K43" s="17">
        <f t="shared" si="11"/>
        <v>0.83333333333333337</v>
      </c>
      <c r="L43" s="17">
        <f t="shared" si="12"/>
        <v>1</v>
      </c>
      <c r="Q43" s="25"/>
    </row>
    <row r="44" spans="1:17" x14ac:dyDescent="0.25">
      <c r="A44" s="14" t="s">
        <v>57</v>
      </c>
      <c r="B44" s="14"/>
      <c r="C44" s="14"/>
      <c r="D44" s="14"/>
      <c r="E44" s="15">
        <f t="shared" ref="E44:F44" si="13">SUM(E32:E43)</f>
        <v>32</v>
      </c>
      <c r="F44" s="17">
        <f t="shared" si="13"/>
        <v>27</v>
      </c>
      <c r="G44" s="17"/>
    </row>
    <row r="45" spans="1:17" ht="15.75" thickBot="1" x14ac:dyDescent="0.3">
      <c r="A45" s="14"/>
      <c r="B45" s="14"/>
      <c r="C45" s="14"/>
      <c r="D45" s="14"/>
      <c r="E45" s="15"/>
      <c r="F45" s="17"/>
      <c r="G45" s="17"/>
    </row>
    <row r="46" spans="1:17" x14ac:dyDescent="0.25">
      <c r="A46" s="13" t="s">
        <v>54</v>
      </c>
      <c r="B46" s="13"/>
      <c r="C46" s="13"/>
      <c r="D46" s="13"/>
      <c r="E46" s="13"/>
      <c r="F46" s="17"/>
      <c r="G46" s="17"/>
    </row>
    <row r="47" spans="1:17" ht="21" x14ac:dyDescent="0.25">
      <c r="A47" s="11" t="s">
        <v>11</v>
      </c>
      <c r="B47" s="11" t="s">
        <v>22</v>
      </c>
      <c r="C47" s="11" t="s">
        <v>24</v>
      </c>
      <c r="D47" s="11" t="s">
        <v>23</v>
      </c>
      <c r="E47" s="11" t="s">
        <v>19</v>
      </c>
      <c r="F47" s="16" t="s">
        <v>56</v>
      </c>
      <c r="G47" s="16" t="s">
        <v>62</v>
      </c>
      <c r="H47" s="11" t="s">
        <v>59</v>
      </c>
      <c r="I47" s="11" t="s">
        <v>58</v>
      </c>
      <c r="J47" s="11" t="s">
        <v>63</v>
      </c>
      <c r="K47" s="11" t="s">
        <v>60</v>
      </c>
      <c r="L47" s="26" t="s">
        <v>61</v>
      </c>
      <c r="M47" s="24"/>
      <c r="N47" s="20"/>
      <c r="O47" s="20"/>
      <c r="P47" s="24"/>
      <c r="Q47" s="21"/>
    </row>
    <row r="48" spans="1:17" ht="15.75" thickBot="1" x14ac:dyDescent="0.3">
      <c r="A48" s="1" t="s">
        <v>39</v>
      </c>
      <c r="B48" s="1" t="s">
        <v>40</v>
      </c>
      <c r="C48" s="1" t="s">
        <v>25</v>
      </c>
      <c r="D48" s="1" t="s">
        <v>14</v>
      </c>
      <c r="E48" s="2">
        <v>6</v>
      </c>
      <c r="F48" s="17">
        <f>IF(E48&gt;5,E48,(E48-discount))</f>
        <v>6</v>
      </c>
      <c r="G48" s="17">
        <f>SUMIF(B$48:B$61,B48,E$48:E$61)</f>
        <v>8</v>
      </c>
      <c r="H48">
        <f>F48/G48</f>
        <v>0.75</v>
      </c>
      <c r="I48" s="17">
        <f>VLOOKUP(C48,A$32:H$43,8,FALSE)</f>
        <v>0.75</v>
      </c>
      <c r="J48" s="17">
        <f>SUMIF($B$48:$B$61,$B48,H$48:H$61)</f>
        <v>0.875</v>
      </c>
      <c r="K48" s="17">
        <f>SUMIF($B$48:$B$61,$B48,I$48:I$61)</f>
        <v>0.875</v>
      </c>
      <c r="L48" s="17">
        <f>(1-J48)/(1-K48)</f>
        <v>1</v>
      </c>
      <c r="Q48" s="25"/>
    </row>
    <row r="49" spans="1:17" ht="15.75" thickBot="1" x14ac:dyDescent="0.3">
      <c r="A49" s="3" t="s">
        <v>41</v>
      </c>
      <c r="B49" s="3" t="s">
        <v>40</v>
      </c>
      <c r="C49" s="3" t="s">
        <v>27</v>
      </c>
      <c r="D49" s="3" t="s">
        <v>16</v>
      </c>
      <c r="E49" s="4">
        <v>1</v>
      </c>
      <c r="F49" s="17">
        <f>IF(E49&gt;5,E49,(E49-discount))</f>
        <v>0.5</v>
      </c>
      <c r="G49" s="17">
        <f t="shared" ref="G49:G61" si="14">SUMIF(B$48:B$61,B49,E$48:E$61)</f>
        <v>8</v>
      </c>
      <c r="H49">
        <f t="shared" ref="H49:H61" si="15">F49/G49</f>
        <v>6.25E-2</v>
      </c>
      <c r="I49" s="17">
        <f t="shared" ref="I49:I61" si="16">VLOOKUP(C49,A$32:H$43,8,FALSE)</f>
        <v>6.25E-2</v>
      </c>
      <c r="J49" s="17">
        <f t="shared" ref="J49:J61" si="17">SUMIF($B$48:$B$61,$B49,H$48:H$61)</f>
        <v>0.875</v>
      </c>
      <c r="K49" s="17">
        <f t="shared" ref="K49:K61" si="18">SUMIF($B$48:$B$61,$B49,I$48:I$61)</f>
        <v>0.875</v>
      </c>
      <c r="L49" s="17">
        <f t="shared" ref="L49:L61" si="19">(1-J49)/(1-K49)</f>
        <v>1</v>
      </c>
      <c r="Q49" s="25"/>
    </row>
    <row r="50" spans="1:17" ht="15.75" thickBot="1" x14ac:dyDescent="0.3">
      <c r="A50" s="1" t="s">
        <v>42</v>
      </c>
      <c r="B50" s="1" t="s">
        <v>40</v>
      </c>
      <c r="C50" s="1" t="s">
        <v>28</v>
      </c>
      <c r="D50" s="1" t="s">
        <v>17</v>
      </c>
      <c r="E50" s="2">
        <v>1</v>
      </c>
      <c r="F50" s="17">
        <f>IF(E50&gt;5,E50,(E50-discount))</f>
        <v>0.5</v>
      </c>
      <c r="G50" s="17">
        <f t="shared" si="14"/>
        <v>8</v>
      </c>
      <c r="H50">
        <f t="shared" si="15"/>
        <v>6.25E-2</v>
      </c>
      <c r="I50" s="17">
        <f t="shared" si="16"/>
        <v>6.25E-2</v>
      </c>
      <c r="J50" s="17">
        <f t="shared" si="17"/>
        <v>0.875</v>
      </c>
      <c r="K50" s="17">
        <f t="shared" si="18"/>
        <v>0.875</v>
      </c>
      <c r="L50" s="17">
        <f t="shared" si="19"/>
        <v>1</v>
      </c>
      <c r="Q50" s="25"/>
    </row>
    <row r="51" spans="1:17" ht="15.75" thickBot="1" x14ac:dyDescent="0.3">
      <c r="A51" s="3" t="s">
        <v>43</v>
      </c>
      <c r="B51" s="3" t="s">
        <v>25</v>
      </c>
      <c r="C51" s="3" t="s">
        <v>29</v>
      </c>
      <c r="D51" s="3" t="s">
        <v>18</v>
      </c>
      <c r="E51" s="4">
        <v>6</v>
      </c>
      <c r="F51" s="17">
        <f>IF(E51&gt;5,E51,(E51-discount))</f>
        <v>6</v>
      </c>
      <c r="G51" s="17">
        <f t="shared" si="14"/>
        <v>6</v>
      </c>
      <c r="H51">
        <f t="shared" si="15"/>
        <v>1</v>
      </c>
      <c r="I51" s="17">
        <f t="shared" si="16"/>
        <v>1</v>
      </c>
      <c r="J51" s="17">
        <f t="shared" si="17"/>
        <v>1</v>
      </c>
      <c r="K51" s="17">
        <f t="shared" si="18"/>
        <v>1</v>
      </c>
      <c r="L51" s="17" t="e">
        <f t="shared" si="19"/>
        <v>#DIV/0!</v>
      </c>
      <c r="Q51" s="25"/>
    </row>
    <row r="52" spans="1:17" ht="15.75" thickBot="1" x14ac:dyDescent="0.3">
      <c r="A52" s="1" t="s">
        <v>44</v>
      </c>
      <c r="B52" s="1" t="s">
        <v>27</v>
      </c>
      <c r="C52" s="1" t="s">
        <v>30</v>
      </c>
      <c r="D52" s="1" t="s">
        <v>18</v>
      </c>
      <c r="E52" s="2">
        <v>1</v>
      </c>
      <c r="F52" s="17">
        <f>IF(E52&gt;5,E52,(E52-discount))</f>
        <v>0.5</v>
      </c>
      <c r="G52" s="17">
        <f t="shared" si="14"/>
        <v>1</v>
      </c>
      <c r="H52">
        <f t="shared" si="15"/>
        <v>0.5</v>
      </c>
      <c r="I52" s="17">
        <f t="shared" si="16"/>
        <v>0.5</v>
      </c>
      <c r="J52" s="17">
        <f t="shared" si="17"/>
        <v>0.5</v>
      </c>
      <c r="K52" s="17">
        <f t="shared" si="18"/>
        <v>0.5</v>
      </c>
      <c r="L52" s="17">
        <f t="shared" si="19"/>
        <v>1</v>
      </c>
      <c r="Q52" s="25"/>
    </row>
    <row r="53" spans="1:17" ht="15.75" thickBot="1" x14ac:dyDescent="0.3">
      <c r="A53" s="3" t="s">
        <v>45</v>
      </c>
      <c r="B53" s="3" t="s">
        <v>28</v>
      </c>
      <c r="C53" s="3" t="s">
        <v>31</v>
      </c>
      <c r="D53" s="3" t="s">
        <v>18</v>
      </c>
      <c r="E53" s="4">
        <v>1</v>
      </c>
      <c r="F53" s="17">
        <f>IF(E53&gt;5,E53,(E53-discount))</f>
        <v>0.5</v>
      </c>
      <c r="G53" s="17">
        <f t="shared" si="14"/>
        <v>1</v>
      </c>
      <c r="H53">
        <f t="shared" si="15"/>
        <v>0.5</v>
      </c>
      <c r="I53" s="17">
        <f t="shared" si="16"/>
        <v>0.5</v>
      </c>
      <c r="J53" s="17">
        <f t="shared" si="17"/>
        <v>0.5</v>
      </c>
      <c r="K53" s="17">
        <f t="shared" si="18"/>
        <v>0.5</v>
      </c>
      <c r="L53" s="17">
        <f t="shared" si="19"/>
        <v>1</v>
      </c>
      <c r="Q53" s="25"/>
    </row>
    <row r="54" spans="1:17" ht="15.75" thickBot="1" x14ac:dyDescent="0.3">
      <c r="A54" s="1" t="s">
        <v>46</v>
      </c>
      <c r="B54" s="1" t="s">
        <v>29</v>
      </c>
      <c r="C54" s="1" t="s">
        <v>32</v>
      </c>
      <c r="D54" s="1" t="s">
        <v>13</v>
      </c>
      <c r="E54" s="2">
        <v>4</v>
      </c>
      <c r="F54" s="17">
        <f>IF(E54&gt;5,E54,(E54-discount))</f>
        <v>3.5</v>
      </c>
      <c r="G54" s="17">
        <f t="shared" si="14"/>
        <v>6</v>
      </c>
      <c r="H54">
        <f t="shared" si="15"/>
        <v>0.58333333333333337</v>
      </c>
      <c r="I54" s="17">
        <f t="shared" si="16"/>
        <v>0.58333333333333337</v>
      </c>
      <c r="J54" s="17">
        <f t="shared" si="17"/>
        <v>0.83333333333333337</v>
      </c>
      <c r="K54" s="17">
        <f t="shared" si="18"/>
        <v>0.83333333333333337</v>
      </c>
      <c r="L54" s="17">
        <f t="shared" si="19"/>
        <v>1</v>
      </c>
      <c r="Q54" s="25"/>
    </row>
    <row r="55" spans="1:17" ht="15.75" thickBot="1" x14ac:dyDescent="0.3">
      <c r="A55" s="3" t="s">
        <v>47</v>
      </c>
      <c r="B55" s="3" t="s">
        <v>29</v>
      </c>
      <c r="C55" s="3" t="s">
        <v>33</v>
      </c>
      <c r="D55" s="3" t="s">
        <v>15</v>
      </c>
      <c r="E55" s="4">
        <v>2</v>
      </c>
      <c r="F55" s="17">
        <f>IF(E55&gt;5,E55,(E55-discount))</f>
        <v>1.5</v>
      </c>
      <c r="G55" s="17">
        <f t="shared" si="14"/>
        <v>6</v>
      </c>
      <c r="H55">
        <f t="shared" si="15"/>
        <v>0.25</v>
      </c>
      <c r="I55" s="17">
        <f t="shared" si="16"/>
        <v>0.25</v>
      </c>
      <c r="J55" s="17">
        <f t="shared" si="17"/>
        <v>0.83333333333333337</v>
      </c>
      <c r="K55" s="17">
        <f t="shared" si="18"/>
        <v>0.83333333333333337</v>
      </c>
      <c r="L55" s="17">
        <f t="shared" si="19"/>
        <v>1</v>
      </c>
      <c r="Q55" s="25"/>
    </row>
    <row r="56" spans="1:17" ht="15.75" thickBot="1" x14ac:dyDescent="0.3">
      <c r="A56" s="1" t="s">
        <v>48</v>
      </c>
      <c r="B56" s="1" t="s">
        <v>30</v>
      </c>
      <c r="C56" s="1" t="s">
        <v>34</v>
      </c>
      <c r="D56" s="1" t="s">
        <v>15</v>
      </c>
      <c r="E56" s="2">
        <v>1</v>
      </c>
      <c r="F56" s="17">
        <f>IF(E56&gt;5,E56,(E56-discount))</f>
        <v>0.5</v>
      </c>
      <c r="G56" s="17">
        <f t="shared" si="14"/>
        <v>1</v>
      </c>
      <c r="H56">
        <f t="shared" si="15"/>
        <v>0.5</v>
      </c>
      <c r="I56" s="17">
        <f t="shared" si="16"/>
        <v>0.5</v>
      </c>
      <c r="J56" s="17">
        <f t="shared" si="17"/>
        <v>0.5</v>
      </c>
      <c r="K56" s="17">
        <f t="shared" si="18"/>
        <v>0.5</v>
      </c>
      <c r="L56" s="17">
        <f t="shared" si="19"/>
        <v>1</v>
      </c>
      <c r="Q56" s="25"/>
    </row>
    <row r="57" spans="1:17" ht="15.75" thickBot="1" x14ac:dyDescent="0.3">
      <c r="A57" s="3" t="s">
        <v>49</v>
      </c>
      <c r="B57" s="3" t="s">
        <v>31</v>
      </c>
      <c r="C57" s="3" t="s">
        <v>35</v>
      </c>
      <c r="D57" s="3" t="s">
        <v>13</v>
      </c>
      <c r="E57" s="4">
        <v>1</v>
      </c>
      <c r="F57" s="17">
        <f>IF(E57&gt;5,E57,(E57-discount))</f>
        <v>0.5</v>
      </c>
      <c r="G57" s="17">
        <f t="shared" si="14"/>
        <v>1</v>
      </c>
      <c r="H57">
        <f t="shared" si="15"/>
        <v>0.5</v>
      </c>
      <c r="I57" s="17">
        <f t="shared" si="16"/>
        <v>0.5</v>
      </c>
      <c r="J57" s="17">
        <f t="shared" si="17"/>
        <v>0.5</v>
      </c>
      <c r="K57" s="17">
        <f t="shared" si="18"/>
        <v>0.5</v>
      </c>
      <c r="L57" s="17">
        <f t="shared" si="19"/>
        <v>1</v>
      </c>
      <c r="Q57" s="25"/>
    </row>
    <row r="58" spans="1:17" ht="15.75" thickBot="1" x14ac:dyDescent="0.3">
      <c r="A58" s="1" t="s">
        <v>50</v>
      </c>
      <c r="B58" s="1" t="s">
        <v>32</v>
      </c>
      <c r="C58" s="1" t="s">
        <v>36</v>
      </c>
      <c r="D58" s="1" t="s">
        <v>12</v>
      </c>
      <c r="E58" s="2">
        <v>4</v>
      </c>
      <c r="F58" s="17">
        <f>IF(E58&gt;5,E58,(E58-discount))</f>
        <v>3.5</v>
      </c>
      <c r="G58" s="17">
        <f t="shared" si="14"/>
        <v>4</v>
      </c>
      <c r="H58">
        <f t="shared" si="15"/>
        <v>0.875</v>
      </c>
      <c r="I58" s="17">
        <f t="shared" si="16"/>
        <v>0.9</v>
      </c>
      <c r="J58" s="17">
        <f t="shared" si="17"/>
        <v>0.875</v>
      </c>
      <c r="K58" s="17">
        <f t="shared" si="18"/>
        <v>0.9</v>
      </c>
      <c r="L58" s="17">
        <f t="shared" si="19"/>
        <v>1.2500000000000002</v>
      </c>
      <c r="Q58" s="25"/>
    </row>
    <row r="59" spans="1:17" ht="15.75" thickBot="1" x14ac:dyDescent="0.3">
      <c r="A59" s="3" t="s">
        <v>51</v>
      </c>
      <c r="B59" s="3" t="s">
        <v>33</v>
      </c>
      <c r="C59" s="3" t="s">
        <v>37</v>
      </c>
      <c r="D59" s="3" t="s">
        <v>12</v>
      </c>
      <c r="E59" s="4">
        <v>2</v>
      </c>
      <c r="F59" s="17">
        <f>IF(E59&gt;5,E59,(E59-discount))</f>
        <v>1.5</v>
      </c>
      <c r="G59" s="17">
        <f t="shared" si="14"/>
        <v>2</v>
      </c>
      <c r="H59">
        <f t="shared" si="15"/>
        <v>0.75</v>
      </c>
      <c r="I59" s="17">
        <f t="shared" si="16"/>
        <v>0.83333333333333337</v>
      </c>
      <c r="J59" s="17">
        <f t="shared" si="17"/>
        <v>0.75</v>
      </c>
      <c r="K59" s="17">
        <f t="shared" si="18"/>
        <v>0.83333333333333337</v>
      </c>
      <c r="L59" s="17">
        <f t="shared" si="19"/>
        <v>1.5000000000000004</v>
      </c>
      <c r="Q59" s="25"/>
    </row>
    <row r="60" spans="1:17" ht="15.75" thickBot="1" x14ac:dyDescent="0.3">
      <c r="A60" s="1" t="s">
        <v>52</v>
      </c>
      <c r="B60" s="1" t="s">
        <v>34</v>
      </c>
      <c r="C60" s="1" t="s">
        <v>37</v>
      </c>
      <c r="D60" s="1" t="s">
        <v>12</v>
      </c>
      <c r="E60" s="2">
        <v>1</v>
      </c>
      <c r="F60" s="17">
        <f>IF(E60&gt;5,E60,(E60-discount))</f>
        <v>0.5</v>
      </c>
      <c r="G60" s="17">
        <f t="shared" si="14"/>
        <v>1</v>
      </c>
      <c r="H60">
        <f t="shared" si="15"/>
        <v>0.5</v>
      </c>
      <c r="I60" s="17">
        <f t="shared" si="16"/>
        <v>0.83333333333333337</v>
      </c>
      <c r="J60" s="17">
        <f t="shared" si="17"/>
        <v>0.5</v>
      </c>
      <c r="K60" s="17">
        <f t="shared" si="18"/>
        <v>0.83333333333333337</v>
      </c>
      <c r="L60" s="17">
        <f t="shared" si="19"/>
        <v>3.0000000000000009</v>
      </c>
      <c r="Q60" s="25"/>
    </row>
    <row r="61" spans="1:17" ht="15.75" thickBot="1" x14ac:dyDescent="0.3">
      <c r="A61" s="3" t="s">
        <v>53</v>
      </c>
      <c r="B61" s="3" t="s">
        <v>35</v>
      </c>
      <c r="C61" s="3" t="s">
        <v>36</v>
      </c>
      <c r="D61" s="3" t="s">
        <v>12</v>
      </c>
      <c r="E61" s="4">
        <v>1</v>
      </c>
      <c r="F61" s="17">
        <f>IF(E61&gt;5,E61,(E61-discount))</f>
        <v>0.5</v>
      </c>
      <c r="G61" s="17">
        <f t="shared" si="14"/>
        <v>1</v>
      </c>
      <c r="H61">
        <f t="shared" si="15"/>
        <v>0.5</v>
      </c>
      <c r="I61" s="17">
        <f t="shared" si="16"/>
        <v>0.9</v>
      </c>
      <c r="J61" s="17">
        <f t="shared" si="17"/>
        <v>0.5</v>
      </c>
      <c r="K61" s="17">
        <f t="shared" si="18"/>
        <v>0.9</v>
      </c>
      <c r="L61" s="17">
        <f t="shared" si="19"/>
        <v>5.0000000000000009</v>
      </c>
      <c r="Q61" s="25"/>
    </row>
    <row r="62" spans="1:17" x14ac:dyDescent="0.25">
      <c r="A62" s="12" t="s">
        <v>57</v>
      </c>
      <c r="E62">
        <f t="shared" ref="E62:F62" si="20">SUM(E48:E61)</f>
        <v>32</v>
      </c>
      <c r="F62">
        <f t="shared" si="20"/>
        <v>26</v>
      </c>
    </row>
  </sheetData>
  <sortState ref="R17:R24">
    <sortCondition ref="R17:R24"/>
  </sortState>
  <mergeCells count="4">
    <mergeCell ref="F4:G4"/>
    <mergeCell ref="A15:E15"/>
    <mergeCell ref="A30:E30"/>
    <mergeCell ref="A46:E4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2017-06-09T18:00:31Z</cp:lastPrinted>
  <dcterms:created xsi:type="dcterms:W3CDTF">2017-06-09T13:54:33Z</dcterms:created>
  <dcterms:modified xsi:type="dcterms:W3CDTF">2017-06-10T07:16:44Z</dcterms:modified>
</cp:coreProperties>
</file>