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senior second\hardware security\final project\logic-locking\baseline\"/>
    </mc:Choice>
  </mc:AlternateContent>
  <xr:revisionPtr revIDLastSave="0" documentId="13_ncr:1_{84E32A1A-69CC-4E6C-83C4-7E3B4ADD4A65}" xr6:coauthVersionLast="36" xr6:coauthVersionMax="36" xr10:uidLastSave="{00000000-0000-0000-0000-000000000000}"/>
  <bookViews>
    <workbookView xWindow="0" yWindow="0" windowWidth="26970" windowHeight="10785" xr2:uid="{1823960D-D8FC-4E77-8D10-14729815AC3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4" i="1"/>
  <c r="K25" i="1"/>
  <c r="K23" i="1"/>
  <c r="K22" i="1"/>
  <c r="K21" i="1"/>
  <c r="K20" i="1"/>
  <c r="N83" i="1" l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C27" i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  <c r="C25" i="1"/>
  <c r="D25" i="1"/>
  <c r="E25" i="1"/>
  <c r="F25" i="1"/>
  <c r="G25" i="1"/>
  <c r="H25" i="1"/>
  <c r="B25" i="1"/>
  <c r="C24" i="1"/>
  <c r="D24" i="1"/>
  <c r="E24" i="1"/>
  <c r="F24" i="1"/>
  <c r="G24" i="1"/>
  <c r="H24" i="1"/>
  <c r="B24" i="1"/>
  <c r="B23" i="1"/>
  <c r="C23" i="1"/>
  <c r="D23" i="1"/>
  <c r="E23" i="1"/>
  <c r="F23" i="1"/>
  <c r="G23" i="1"/>
  <c r="H23" i="1"/>
  <c r="C22" i="1"/>
  <c r="D22" i="1"/>
  <c r="E22" i="1"/>
  <c r="F22" i="1"/>
  <c r="G22" i="1"/>
  <c r="H22" i="1"/>
  <c r="B22" i="1"/>
  <c r="C21" i="1"/>
  <c r="D21" i="1"/>
  <c r="E21" i="1"/>
  <c r="F21" i="1"/>
  <c r="G21" i="1"/>
  <c r="H21" i="1"/>
  <c r="B21" i="1"/>
  <c r="D20" i="1"/>
  <c r="E20" i="1"/>
  <c r="F20" i="1"/>
  <c r="G20" i="1"/>
  <c r="H20" i="1"/>
  <c r="C20" i="1"/>
  <c r="B20" i="1"/>
  <c r="V6" i="1"/>
  <c r="U6" i="1"/>
  <c r="V7" i="1"/>
  <c r="U7" i="1"/>
  <c r="V8" i="1"/>
  <c r="U8" i="1"/>
  <c r="V9" i="1"/>
  <c r="U9" i="1"/>
  <c r="V11" i="1"/>
  <c r="U11" i="1"/>
  <c r="V12" i="1"/>
  <c r="U12" i="1"/>
  <c r="V15" i="1"/>
  <c r="U15" i="1"/>
  <c r="V16" i="1"/>
  <c r="U16" i="1"/>
  <c r="V17" i="1"/>
  <c r="U17" i="1"/>
  <c r="V18" i="1"/>
  <c r="U18" i="1"/>
  <c r="V20" i="1"/>
  <c r="U20" i="1"/>
  <c r="V21" i="1"/>
  <c r="U21" i="1"/>
  <c r="V23" i="1"/>
  <c r="U23" i="1"/>
  <c r="V25" i="1"/>
  <c r="U25" i="1"/>
  <c r="U28" i="1"/>
  <c r="V28" i="1"/>
  <c r="V27" i="1"/>
  <c r="U27" i="1"/>
  <c r="K5" i="1"/>
  <c r="K6" i="1" l="1"/>
  <c r="K7" i="1"/>
  <c r="K8" i="1"/>
  <c r="K9" i="1"/>
  <c r="K10" i="1"/>
  <c r="K11" i="1"/>
  <c r="K12" i="1"/>
  <c r="V10" i="1"/>
  <c r="J21" i="1" s="1"/>
  <c r="V13" i="1"/>
  <c r="J22" i="1" s="1"/>
  <c r="V14" i="1"/>
  <c r="J23" i="1" s="1"/>
  <c r="V19" i="1"/>
  <c r="J24" i="1" s="1"/>
  <c r="V22" i="1"/>
  <c r="J25" i="1" s="1"/>
  <c r="V24" i="1"/>
  <c r="J26" i="1" s="1"/>
  <c r="V26" i="1"/>
  <c r="J27" i="1" s="1"/>
  <c r="V5" i="1"/>
  <c r="J20" i="1" s="1"/>
  <c r="U5" i="1"/>
  <c r="U26" i="1"/>
  <c r="U24" i="1"/>
  <c r="L26" i="1" s="1"/>
  <c r="U22" i="1"/>
  <c r="I25" i="1" s="1"/>
  <c r="U19" i="1"/>
  <c r="I24" i="1" s="1"/>
  <c r="U14" i="1"/>
  <c r="U13" i="1"/>
  <c r="L22" i="1" s="1"/>
  <c r="U10" i="1"/>
  <c r="L21" i="1" s="1"/>
  <c r="J5" i="1"/>
  <c r="J6" i="1"/>
  <c r="J7" i="1"/>
  <c r="J8" i="1"/>
  <c r="J9" i="1"/>
  <c r="J10" i="1"/>
  <c r="J11" i="1"/>
  <c r="J12" i="1"/>
  <c r="L23" i="1" l="1"/>
  <c r="I23" i="1"/>
  <c r="L27" i="1"/>
  <c r="I27" i="1"/>
  <c r="I21" i="1"/>
  <c r="I26" i="1"/>
  <c r="I22" i="1"/>
  <c r="L25" i="1"/>
  <c r="L20" i="1"/>
  <c r="I20" i="1"/>
  <c r="L24" i="1"/>
</calcChain>
</file>

<file path=xl/sharedStrings.xml><?xml version="1.0" encoding="utf-8"?>
<sst xmlns="http://schemas.openxmlformats.org/spreadsheetml/2006/main" count="37" uniqueCount="11">
  <si>
    <t>insert num</t>
    <phoneticPr fontId="1" type="noConversion"/>
  </si>
  <si>
    <t>gate</t>
    <phoneticPr fontId="1" type="noConversion"/>
  </si>
  <si>
    <t>cube</t>
    <phoneticPr fontId="1" type="noConversion"/>
  </si>
  <si>
    <t>cpu time</t>
    <phoneticPr fontId="1" type="noConversion"/>
  </si>
  <si>
    <t>alpha</t>
    <phoneticPr fontId="1" type="noConversion"/>
  </si>
  <si>
    <t>beta</t>
    <phoneticPr fontId="1" type="noConversion"/>
  </si>
  <si>
    <t xml:space="preserve">profiling </t>
    <phoneticPr fontId="1" type="noConversion"/>
  </si>
  <si>
    <t>ratio</t>
    <phoneticPr fontId="1" type="noConversion"/>
  </si>
  <si>
    <t>actual</t>
    <phoneticPr fontId="1" type="noConversion"/>
  </si>
  <si>
    <t xml:space="preserve">std/ 2 </t>
    <phoneticPr fontId="1" type="noConversion"/>
  </si>
  <si>
    <t>no masking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</si>
</sst>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actual</a:t>
            </a:r>
            <a:r>
              <a:rPr lang="en-US" altLang="zh-TW" baseline="0"/>
              <a:t> vs insert key without masking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8097222222222226"/>
          <c:w val="0.83953018372703414"/>
          <c:h val="0.65144320501603969"/>
        </c:manualLayout>
      </c:layout>
      <c:scatterChart>
        <c:scatterStyle val="lineMarker"/>
        <c:varyColors val="0"/>
        <c:ser>
          <c:idx val="2"/>
          <c:order val="0"/>
          <c:tx>
            <c:strRef>
              <c:f>工作表1!$C$20:$C$27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plus>
            <c:min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工作表1!$C$20:$C$27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工作表1!$J$20:$J$27</c:f>
              <c:numCache>
                <c:formatCode>General</c:formatCode>
                <c:ptCount val="8"/>
                <c:pt idx="0">
                  <c:v>104528.06666666665</c:v>
                </c:pt>
                <c:pt idx="1">
                  <c:v>83058.933333333334</c:v>
                </c:pt>
                <c:pt idx="2">
                  <c:v>110131.13333333335</c:v>
                </c:pt>
                <c:pt idx="3">
                  <c:v>125870.16666666667</c:v>
                </c:pt>
                <c:pt idx="4">
                  <c:v>107459.03333333333</c:v>
                </c:pt>
                <c:pt idx="5">
                  <c:v>132854.66666666666</c:v>
                </c:pt>
                <c:pt idx="6">
                  <c:v>145354.93333333335</c:v>
                </c:pt>
                <c:pt idx="7">
                  <c:v>124555.29999999999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F-423B-B4E1-804B81F2263A}"/>
            </c:ext>
          </c:extLst>
        </c:ser>
        <c:ser>
          <c:idx val="3"/>
          <c:order val="1"/>
          <c:tx>
            <c:strRef>
              <c:f>工作表1!$C$20:$C$27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plus>
            <c:min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工作表1!$C$20:$C$27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工作表1!$J$20:$J$27</c:f>
              <c:numCache>
                <c:formatCode>General</c:formatCode>
                <c:ptCount val="8"/>
                <c:pt idx="0">
                  <c:v>104528.06666666665</c:v>
                </c:pt>
                <c:pt idx="1">
                  <c:v>83058.933333333334</c:v>
                </c:pt>
                <c:pt idx="2">
                  <c:v>110131.13333333335</c:v>
                </c:pt>
                <c:pt idx="3">
                  <c:v>125870.16666666667</c:v>
                </c:pt>
                <c:pt idx="4">
                  <c:v>107459.03333333333</c:v>
                </c:pt>
                <c:pt idx="5">
                  <c:v>132854.66666666666</c:v>
                </c:pt>
                <c:pt idx="6">
                  <c:v>145354.93333333335</c:v>
                </c:pt>
                <c:pt idx="7">
                  <c:v>124555.29999999999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FF-423B-B4E1-804B81F2263A}"/>
            </c:ext>
          </c:extLst>
        </c:ser>
        <c:ser>
          <c:idx val="0"/>
          <c:order val="2"/>
          <c:tx>
            <c:strRef>
              <c:f>工作表1!$C$20:$C$27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plus>
            <c:min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工作表1!$C$20:$C$27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工作表1!$J$20:$J$27</c:f>
              <c:numCache>
                <c:formatCode>General</c:formatCode>
                <c:ptCount val="8"/>
                <c:pt idx="0">
                  <c:v>104528.06666666665</c:v>
                </c:pt>
                <c:pt idx="1">
                  <c:v>83058.933333333334</c:v>
                </c:pt>
                <c:pt idx="2">
                  <c:v>110131.13333333335</c:v>
                </c:pt>
                <c:pt idx="3">
                  <c:v>125870.16666666667</c:v>
                </c:pt>
                <c:pt idx="4">
                  <c:v>107459.03333333333</c:v>
                </c:pt>
                <c:pt idx="5">
                  <c:v>132854.66666666666</c:v>
                </c:pt>
                <c:pt idx="6">
                  <c:v>145354.93333333335</c:v>
                </c:pt>
                <c:pt idx="7">
                  <c:v>124555.29999999999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FF-423B-B4E1-804B81F2263A}"/>
            </c:ext>
          </c:extLst>
        </c:ser>
        <c:ser>
          <c:idx val="1"/>
          <c:order val="3"/>
          <c:tx>
            <c:strRef>
              <c:f>工作表1!$C$20:$C$27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plus>
            <c:min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工作表1!$C$20:$C$27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工作表1!$J$20:$J$27</c:f>
              <c:numCache>
                <c:formatCode>General</c:formatCode>
                <c:ptCount val="8"/>
                <c:pt idx="0">
                  <c:v>104528.06666666665</c:v>
                </c:pt>
                <c:pt idx="1">
                  <c:v>83058.933333333334</c:v>
                </c:pt>
                <c:pt idx="2">
                  <c:v>110131.13333333335</c:v>
                </c:pt>
                <c:pt idx="3">
                  <c:v>125870.16666666667</c:v>
                </c:pt>
                <c:pt idx="4">
                  <c:v>107459.03333333333</c:v>
                </c:pt>
                <c:pt idx="5">
                  <c:v>132854.66666666666</c:v>
                </c:pt>
                <c:pt idx="6">
                  <c:v>145354.93333333335</c:v>
                </c:pt>
                <c:pt idx="7">
                  <c:v>124555.29999999999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FF-423B-B4E1-804B81F2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89775"/>
        <c:axId val="1454425823"/>
      </c:scatterChart>
      <c:valAx>
        <c:axId val="151888977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</a:t>
                </a:r>
                <a:r>
                  <a:rPr lang="en-US" altLang="zh-TW" baseline="0"/>
                  <a:t> key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4425823"/>
        <c:crosses val="autoZero"/>
        <c:crossBetween val="midCat"/>
      </c:valAx>
      <c:valAx>
        <c:axId val="1454425823"/>
        <c:scaling>
          <c:orientation val="minMax"/>
          <c:min val="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CPU_TIME *</a:t>
                </a:r>
                <a:r>
                  <a:rPr lang="en-US" altLang="zh-TW" baseline="0"/>
                  <a:t> 100000 + cube_count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889775"/>
        <c:crossesAt val="0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quality vs without</a:t>
            </a:r>
            <a:r>
              <a:rPr lang="en-US" altLang="zh-TW" baseline="0"/>
              <a:t> masking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8097222222222226"/>
          <c:w val="0.83953018372703414"/>
          <c:h val="0.65144320501603969"/>
        </c:manualLayout>
      </c:layout>
      <c:scatterChart>
        <c:scatterStyle val="lineMarker"/>
        <c:varyColors val="0"/>
        <c:ser>
          <c:idx val="1"/>
          <c:order val="0"/>
          <c:tx>
            <c:strRef>
              <c:f>工作表1!$C$20:$C$27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plus>
            <c:minus>
              <c:numRef>
                <c:f>工作表1!$L$20:$L$27</c:f>
                <c:numCache>
                  <c:formatCode>General</c:formatCode>
                  <c:ptCount val="8"/>
                  <c:pt idx="0">
                    <c:v>7468.4024255898375</c:v>
                  </c:pt>
                  <c:pt idx="1">
                    <c:v>3974.66607451354</c:v>
                  </c:pt>
                  <c:pt idx="2">
                    <c:v>13442.93968819896</c:v>
                  </c:pt>
                  <c:pt idx="3">
                    <c:v>12589.532788017028</c:v>
                  </c:pt>
                  <c:pt idx="4">
                    <c:v>5464.1798168212044</c:v>
                  </c:pt>
                  <c:pt idx="5">
                    <c:v>7942.4264768744206</c:v>
                  </c:pt>
                  <c:pt idx="6">
                    <c:v>20191.403589330323</c:v>
                  </c:pt>
                  <c:pt idx="7">
                    <c:v>4158.7152164660965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工作表1!$C$20:$C$27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工作表1!$I$20:$I$27</c:f>
              <c:numCache>
                <c:formatCode>General</c:formatCode>
                <c:ptCount val="8"/>
                <c:pt idx="0">
                  <c:v>12.47325417357137</c:v>
                </c:pt>
                <c:pt idx="1">
                  <c:v>4.9348521938678553</c:v>
                </c:pt>
                <c:pt idx="2">
                  <c:v>4.0711119611588655</c:v>
                </c:pt>
                <c:pt idx="3">
                  <c:v>3.7044991131495024</c:v>
                </c:pt>
                <c:pt idx="4">
                  <c:v>2.5178405326400686</c:v>
                </c:pt>
                <c:pt idx="5">
                  <c:v>2.4953514920170234</c:v>
                </c:pt>
                <c:pt idx="6">
                  <c:v>2.4171904735932705</c:v>
                </c:pt>
                <c:pt idx="7">
                  <c:v>1.8023370808756187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4CF7-91DA-6ABD3677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89775"/>
        <c:axId val="1454425823"/>
      </c:scatterChart>
      <c:valAx>
        <c:axId val="1518889775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</a:t>
                </a:r>
                <a:r>
                  <a:rPr lang="en-US" altLang="zh-TW" baseline="0"/>
                  <a:t> key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4425823"/>
        <c:crosses val="autoZero"/>
        <c:crossBetween val="midCat"/>
      </c:valAx>
      <c:valAx>
        <c:axId val="1454425823"/>
        <c:scaling>
          <c:orientation val="minMax"/>
          <c:max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quality (alpha &amp; beta fixed)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889775"/>
        <c:crossesAt val="0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32</xdr:row>
      <xdr:rowOff>19050</xdr:rowOff>
    </xdr:from>
    <xdr:to>
      <xdr:col>10</xdr:col>
      <xdr:colOff>300037</xdr:colOff>
      <xdr:row>45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5C304AF-9054-4746-8D4D-A97CA23A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31</xdr:row>
      <xdr:rowOff>104775</xdr:rowOff>
    </xdr:from>
    <xdr:to>
      <xdr:col>19</xdr:col>
      <xdr:colOff>566737</xdr:colOff>
      <xdr:row>44</xdr:row>
      <xdr:rowOff>123825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200E7EF-EC90-4CBB-B24F-A3924F82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B768-ACAF-470D-9AD0-EDEB88FEA863}">
  <dimension ref="B3:V83"/>
  <sheetViews>
    <sheetView tabSelected="1" topLeftCell="B15" workbookViewId="0">
      <selection activeCell="V33" sqref="V33"/>
    </sheetView>
  </sheetViews>
  <sheetFormatPr defaultRowHeight="16.5" x14ac:dyDescent="0.25"/>
  <sheetData>
    <row r="3" spans="4:22" ht="17.25" thickBot="1" x14ac:dyDescent="0.3">
      <c r="M3" t="s">
        <v>10</v>
      </c>
    </row>
    <row r="4" spans="4:22" ht="17.25" thickBot="1" x14ac:dyDescent="0.3">
      <c r="D4" s="4" t="s">
        <v>0</v>
      </c>
      <c r="E4" s="5" t="s">
        <v>1</v>
      </c>
      <c r="F4" s="8" t="s">
        <v>2</v>
      </c>
      <c r="G4" s="12" t="s">
        <v>3</v>
      </c>
      <c r="H4" s="13" t="s">
        <v>4</v>
      </c>
      <c r="I4" s="9" t="s">
        <v>5</v>
      </c>
      <c r="J4" s="5" t="s">
        <v>6</v>
      </c>
      <c r="K4" s="9" t="s">
        <v>8</v>
      </c>
      <c r="N4" s="12" t="s">
        <v>7</v>
      </c>
      <c r="O4" s="13" t="s">
        <v>0</v>
      </c>
      <c r="P4" s="13" t="s">
        <v>1</v>
      </c>
      <c r="Q4" s="13" t="s">
        <v>2</v>
      </c>
      <c r="R4" s="13" t="s">
        <v>3</v>
      </c>
      <c r="S4" s="13" t="s">
        <v>4</v>
      </c>
      <c r="T4" s="13" t="s">
        <v>5</v>
      </c>
      <c r="U4" s="13" t="s">
        <v>6</v>
      </c>
      <c r="V4" s="18" t="s">
        <v>8</v>
      </c>
    </row>
    <row r="5" spans="4:22" ht="17.25" thickBot="1" x14ac:dyDescent="0.3">
      <c r="D5" s="12">
        <v>5</v>
      </c>
      <c r="E5" s="13">
        <v>1677</v>
      </c>
      <c r="F5" s="12">
        <v>29654</v>
      </c>
      <c r="G5" s="12">
        <v>0.90521499999999999</v>
      </c>
      <c r="H5" s="12">
        <v>1</v>
      </c>
      <c r="I5" s="13">
        <v>100000</v>
      </c>
      <c r="J5" s="9">
        <f t="shared" ref="J5:J12" si="0">(H5*F5/(E5*D5))+(I5*G5/(E5*D5))</f>
        <v>14.332200357781753</v>
      </c>
      <c r="K5" s="9">
        <f>F5+G5*I5</f>
        <v>120175.5</v>
      </c>
      <c r="N5" s="1">
        <v>0.1</v>
      </c>
      <c r="O5" s="12">
        <v>5</v>
      </c>
      <c r="P5" s="13">
        <v>1677</v>
      </c>
      <c r="Q5" s="12">
        <v>29654</v>
      </c>
      <c r="R5" s="12">
        <v>0.90521499999999999</v>
      </c>
      <c r="S5" s="12">
        <v>1</v>
      </c>
      <c r="T5" s="13">
        <v>100000</v>
      </c>
      <c r="U5" s="6">
        <f t="shared" ref="U5:U14" si="1">(S5*Q5/(P5*O5))+(T5*R5/(P5*O5))</f>
        <v>14.332200357781753</v>
      </c>
      <c r="V5" s="10">
        <f>Q5+R5*T5</f>
        <v>120175.5</v>
      </c>
    </row>
    <row r="6" spans="4:22" ht="17.25" thickBot="1" x14ac:dyDescent="0.3">
      <c r="D6" s="1">
        <v>10</v>
      </c>
      <c r="E6" s="6">
        <v>1685</v>
      </c>
      <c r="F6" s="1">
        <v>44994</v>
      </c>
      <c r="G6" s="1">
        <v>0.48923299999999997</v>
      </c>
      <c r="H6" s="1">
        <v>1</v>
      </c>
      <c r="I6" s="6">
        <v>100000</v>
      </c>
      <c r="J6" s="10">
        <f t="shared" si="0"/>
        <v>5.5737270029673587</v>
      </c>
      <c r="K6" s="9">
        <f t="shared" ref="K6:K12" si="2">F6+G6*I6</f>
        <v>93917.299999999988</v>
      </c>
      <c r="N6" s="1">
        <v>0.1</v>
      </c>
      <c r="O6" s="6">
        <v>5</v>
      </c>
      <c r="P6" s="6">
        <v>1676</v>
      </c>
      <c r="Q6" s="6">
        <v>22302</v>
      </c>
      <c r="R6" s="6">
        <v>0.62112900000000004</v>
      </c>
      <c r="S6" s="6">
        <v>1</v>
      </c>
      <c r="T6" s="6">
        <v>100000</v>
      </c>
      <c r="U6" s="6">
        <f t="shared" si="1"/>
        <v>10.07337708830549</v>
      </c>
      <c r="V6" s="10">
        <f>Q6+R6*T6</f>
        <v>84414.9</v>
      </c>
    </row>
    <row r="7" spans="4:22" ht="17.25" thickBot="1" x14ac:dyDescent="0.3">
      <c r="D7" s="1">
        <v>16</v>
      </c>
      <c r="E7" s="6">
        <v>1693</v>
      </c>
      <c r="F7" s="1">
        <v>45490</v>
      </c>
      <c r="G7" s="1">
        <v>0.99384399999999995</v>
      </c>
      <c r="H7" s="1">
        <v>1</v>
      </c>
      <c r="I7" s="6">
        <v>100000</v>
      </c>
      <c r="J7" s="9">
        <f t="shared" si="0"/>
        <v>5.3482870643827525</v>
      </c>
      <c r="K7" s="9">
        <f t="shared" si="2"/>
        <v>144874.4</v>
      </c>
      <c r="N7" s="1">
        <v>0.1</v>
      </c>
      <c r="O7" s="6">
        <v>5</v>
      </c>
      <c r="P7" s="6">
        <v>1675</v>
      </c>
      <c r="Q7" s="6">
        <v>29630</v>
      </c>
      <c r="R7" s="6">
        <v>0.79363799999999995</v>
      </c>
      <c r="S7" s="6">
        <v>1</v>
      </c>
      <c r="T7" s="6">
        <v>100000</v>
      </c>
      <c r="U7" s="6">
        <f t="shared" si="1"/>
        <v>13.014185074626864</v>
      </c>
      <c r="V7" s="10">
        <f>Q7+R7*T7</f>
        <v>108993.79999999999</v>
      </c>
    </row>
    <row r="8" spans="4:22" ht="17.25" thickBot="1" x14ac:dyDescent="0.3">
      <c r="D8" s="1">
        <v>20</v>
      </c>
      <c r="E8" s="6">
        <v>1699</v>
      </c>
      <c r="F8" s="1">
        <v>45674</v>
      </c>
      <c r="G8" s="1">
        <v>1.12358</v>
      </c>
      <c r="H8" s="1">
        <v>1</v>
      </c>
      <c r="I8" s="6">
        <v>100000</v>
      </c>
      <c r="J8" s="10">
        <f t="shared" si="0"/>
        <v>4.6507357268981755</v>
      </c>
      <c r="K8" s="9">
        <f t="shared" si="2"/>
        <v>158032</v>
      </c>
      <c r="N8" s="1">
        <v>0.2</v>
      </c>
      <c r="O8" s="6">
        <v>10</v>
      </c>
      <c r="P8" s="6">
        <v>1685</v>
      </c>
      <c r="Q8" s="6">
        <v>44994</v>
      </c>
      <c r="R8" s="6">
        <v>0.48923299999999997</v>
      </c>
      <c r="S8" s="6">
        <v>1</v>
      </c>
      <c r="T8" s="6">
        <v>100000</v>
      </c>
      <c r="U8" s="6">
        <f t="shared" si="1"/>
        <v>5.5737270029673587</v>
      </c>
      <c r="V8" s="10">
        <f t="shared" ref="V8" si="3">Q8+R8*T8</f>
        <v>93917.299999999988</v>
      </c>
    </row>
    <row r="9" spans="4:22" ht="17.25" thickBot="1" x14ac:dyDescent="0.3">
      <c r="D9" s="1">
        <v>25</v>
      </c>
      <c r="E9" s="6">
        <v>1705</v>
      </c>
      <c r="F9" s="1">
        <v>61358</v>
      </c>
      <c r="G9" s="1">
        <v>0.61536199999999996</v>
      </c>
      <c r="H9" s="1">
        <v>1</v>
      </c>
      <c r="I9" s="6">
        <v>100000</v>
      </c>
      <c r="J9" s="9">
        <f t="shared" si="0"/>
        <v>2.8831483870967745</v>
      </c>
      <c r="K9" s="9">
        <f t="shared" si="2"/>
        <v>122894.2</v>
      </c>
      <c r="N9" s="1">
        <v>0.2</v>
      </c>
      <c r="O9" s="6">
        <v>10</v>
      </c>
      <c r="P9" s="6">
        <v>1683</v>
      </c>
      <c r="Q9" s="6">
        <v>37264</v>
      </c>
      <c r="R9" s="6">
        <v>0.37843900000000003</v>
      </c>
      <c r="S9" s="6">
        <v>1</v>
      </c>
      <c r="T9" s="6">
        <v>100000</v>
      </c>
      <c r="U9" s="6">
        <f t="shared" si="1"/>
        <v>4.4627391562685688</v>
      </c>
      <c r="V9" s="10">
        <f t="shared" ref="V9" si="4">Q9+R9*T9</f>
        <v>75107.899999999994</v>
      </c>
    </row>
    <row r="10" spans="4:22" ht="17.25" thickBot="1" x14ac:dyDescent="0.3">
      <c r="D10" s="1">
        <v>31</v>
      </c>
      <c r="E10" s="6">
        <v>1721</v>
      </c>
      <c r="F10" s="1">
        <v>61808</v>
      </c>
      <c r="G10" s="1">
        <v>0.58990900000000002</v>
      </c>
      <c r="H10" s="1">
        <v>1</v>
      </c>
      <c r="I10" s="6">
        <v>100000</v>
      </c>
      <c r="J10" s="10">
        <f t="shared" si="0"/>
        <v>2.2642293490281347</v>
      </c>
      <c r="K10" s="9">
        <f t="shared" si="2"/>
        <v>120798.9</v>
      </c>
      <c r="N10" s="1">
        <v>0.2</v>
      </c>
      <c r="O10" s="6">
        <v>10</v>
      </c>
      <c r="P10" s="6">
        <v>1681</v>
      </c>
      <c r="Q10" s="6">
        <v>37458</v>
      </c>
      <c r="R10" s="6">
        <v>0.42693599999999998</v>
      </c>
      <c r="S10" s="6">
        <v>1</v>
      </c>
      <c r="T10" s="6">
        <v>100000</v>
      </c>
      <c r="U10" s="6">
        <f t="shared" si="1"/>
        <v>4.7680904223676386</v>
      </c>
      <c r="V10" s="10">
        <f t="shared" ref="V10" si="5">Q10+R10*T10</f>
        <v>80151.600000000006</v>
      </c>
    </row>
    <row r="11" spans="4:22" ht="17.25" thickBot="1" x14ac:dyDescent="0.3">
      <c r="D11" s="1">
        <v>35</v>
      </c>
      <c r="E11" s="6">
        <v>1720</v>
      </c>
      <c r="F11" s="1">
        <v>54486</v>
      </c>
      <c r="G11" s="1">
        <v>1.4690300000000001</v>
      </c>
      <c r="H11" s="1">
        <v>1</v>
      </c>
      <c r="I11" s="6">
        <v>100000</v>
      </c>
      <c r="J11" s="9">
        <f t="shared" si="0"/>
        <v>3.3453322259136211</v>
      </c>
      <c r="K11" s="9">
        <f t="shared" si="2"/>
        <v>201389</v>
      </c>
      <c r="N11" s="1">
        <v>0.3</v>
      </c>
      <c r="O11" s="6">
        <v>16</v>
      </c>
      <c r="P11" s="6">
        <v>1693</v>
      </c>
      <c r="Q11" s="6">
        <v>45490</v>
      </c>
      <c r="R11" s="6">
        <v>0.99384399999999995</v>
      </c>
      <c r="S11" s="6">
        <v>1</v>
      </c>
      <c r="T11" s="6">
        <v>100000</v>
      </c>
      <c r="U11" s="6">
        <f t="shared" si="1"/>
        <v>5.3482870643827525</v>
      </c>
      <c r="V11" s="10">
        <f>Q11+R11*T11</f>
        <v>144874.4</v>
      </c>
    </row>
    <row r="12" spans="4:22" ht="17.25" thickBot="1" x14ac:dyDescent="0.3">
      <c r="D12" s="3">
        <v>40</v>
      </c>
      <c r="E12" s="7">
        <v>1726</v>
      </c>
      <c r="F12" s="3">
        <v>54922</v>
      </c>
      <c r="G12" s="3">
        <v>0.49853199999999998</v>
      </c>
      <c r="H12" s="3">
        <v>1</v>
      </c>
      <c r="I12" s="7">
        <v>100000</v>
      </c>
      <c r="J12" s="11">
        <f t="shared" si="0"/>
        <v>1.5176013904982617</v>
      </c>
      <c r="K12" s="9">
        <f t="shared" si="2"/>
        <v>104775.2</v>
      </c>
      <c r="N12" s="1">
        <v>0.3</v>
      </c>
      <c r="O12" s="6">
        <v>16</v>
      </c>
      <c r="P12" s="6">
        <v>1695</v>
      </c>
      <c r="Q12" s="6">
        <v>45456</v>
      </c>
      <c r="R12" s="6">
        <v>0.60680900000000004</v>
      </c>
      <c r="S12" s="6">
        <v>1</v>
      </c>
      <c r="T12" s="6">
        <v>100000</v>
      </c>
      <c r="U12" s="6">
        <f t="shared" si="1"/>
        <v>3.9136025073746312</v>
      </c>
      <c r="V12" s="10">
        <f>Q12+R12*T12</f>
        <v>106136.9</v>
      </c>
    </row>
    <row r="13" spans="4:22" x14ac:dyDescent="0.25">
      <c r="E13" s="2"/>
      <c r="F13" s="2"/>
      <c r="G13" s="2"/>
      <c r="H13" s="2"/>
      <c r="I13" s="2"/>
      <c r="J13" s="2"/>
      <c r="K13" s="2"/>
      <c r="L13" s="2"/>
      <c r="N13" s="1">
        <v>0.3</v>
      </c>
      <c r="O13" s="6">
        <v>16</v>
      </c>
      <c r="P13" s="6">
        <v>1681</v>
      </c>
      <c r="Q13" s="6">
        <v>37264</v>
      </c>
      <c r="R13" s="6">
        <v>0.42118100000000003</v>
      </c>
      <c r="S13" s="6">
        <v>1</v>
      </c>
      <c r="T13" s="6">
        <v>100000</v>
      </c>
      <c r="U13" s="6">
        <f t="shared" si="1"/>
        <v>2.9514463117192147</v>
      </c>
      <c r="V13" s="10">
        <f>Q13+R13*T13</f>
        <v>79382.100000000006</v>
      </c>
    </row>
    <row r="14" spans="4:22" x14ac:dyDescent="0.25">
      <c r="E14" s="2"/>
      <c r="F14" s="2"/>
      <c r="G14" s="2"/>
      <c r="H14" s="2"/>
      <c r="I14" s="2"/>
      <c r="J14" s="2"/>
      <c r="K14" s="2"/>
      <c r="L14" s="2"/>
      <c r="N14" s="1">
        <v>0.4</v>
      </c>
      <c r="O14" s="6">
        <v>20</v>
      </c>
      <c r="P14" s="6">
        <v>1699</v>
      </c>
      <c r="Q14" s="6">
        <v>45674</v>
      </c>
      <c r="R14" s="6">
        <v>1.12358</v>
      </c>
      <c r="S14" s="6">
        <v>1</v>
      </c>
      <c r="T14" s="6">
        <v>100000</v>
      </c>
      <c r="U14" s="6">
        <f t="shared" si="1"/>
        <v>4.6507357268981755</v>
      </c>
      <c r="V14" s="10">
        <f>Q14+R14*T14</f>
        <v>158032</v>
      </c>
    </row>
    <row r="15" spans="4:22" x14ac:dyDescent="0.25">
      <c r="E15" s="2"/>
      <c r="F15" s="2"/>
      <c r="G15" s="2"/>
      <c r="H15" s="2"/>
      <c r="I15" s="2"/>
      <c r="J15" s="2"/>
      <c r="K15" s="2"/>
      <c r="L15" s="2"/>
      <c r="N15" s="1">
        <v>0.4</v>
      </c>
      <c r="O15" s="6">
        <v>20</v>
      </c>
      <c r="P15" s="6">
        <v>1696</v>
      </c>
      <c r="Q15" s="6">
        <v>45956</v>
      </c>
      <c r="R15" s="6">
        <v>0.50597300000000001</v>
      </c>
      <c r="S15" s="6">
        <v>1</v>
      </c>
      <c r="T15" s="6">
        <v>100000</v>
      </c>
      <c r="U15" s="6">
        <f t="shared" ref="U15" si="6">(S15*Q15/(P15*O15))+(T15*R15/(P15*O15))</f>
        <v>2.8465005896226416</v>
      </c>
      <c r="V15" s="10">
        <f t="shared" ref="V15" si="7">Q15+R15*T15</f>
        <v>96553.3</v>
      </c>
    </row>
    <row r="16" spans="4:22" x14ac:dyDescent="0.25">
      <c r="E16" s="2"/>
      <c r="F16" s="2"/>
      <c r="G16" s="2"/>
      <c r="H16" s="2"/>
      <c r="I16" s="2"/>
      <c r="J16" s="2"/>
      <c r="K16" s="2"/>
      <c r="L16" s="2"/>
      <c r="N16" s="1">
        <v>0.4</v>
      </c>
      <c r="O16" s="6">
        <v>20</v>
      </c>
      <c r="P16" s="6">
        <v>1701</v>
      </c>
      <c r="Q16" s="6">
        <v>45956</v>
      </c>
      <c r="R16" s="6">
        <v>0.77069200000000004</v>
      </c>
      <c r="S16" s="6">
        <v>1</v>
      </c>
      <c r="T16" s="6">
        <v>100000</v>
      </c>
      <c r="U16" s="6">
        <f t="shared" ref="U16" si="8">(S16*Q16/(P16*O16))+(T16*R16/(P16*O16))</f>
        <v>3.6162610229276897</v>
      </c>
      <c r="V16" s="10">
        <f t="shared" ref="V16" si="9">Q16+R16*T16</f>
        <v>123025.20000000001</v>
      </c>
    </row>
    <row r="17" spans="2:22" x14ac:dyDescent="0.25">
      <c r="E17" s="2"/>
      <c r="F17" s="2"/>
      <c r="G17" s="2"/>
      <c r="H17" s="2"/>
      <c r="I17" s="2"/>
      <c r="J17" s="2"/>
      <c r="K17" s="2"/>
      <c r="L17" s="2"/>
      <c r="N17" s="1">
        <v>0.5</v>
      </c>
      <c r="O17" s="6">
        <v>25</v>
      </c>
      <c r="P17" s="6">
        <v>1705</v>
      </c>
      <c r="Q17" s="6">
        <v>61358</v>
      </c>
      <c r="R17" s="6">
        <v>0.61536000000000002</v>
      </c>
      <c r="S17" s="6">
        <v>1</v>
      </c>
      <c r="T17" s="6">
        <v>100000</v>
      </c>
      <c r="U17" s="6">
        <f t="shared" ref="U17:U24" si="10">(S17*Q17/(P17*O17))+(T17*R17/(P17*O17))</f>
        <v>2.8831436950146627</v>
      </c>
      <c r="V17" s="10">
        <f t="shared" ref="V17:V24" si="11">Q17+R17*T17</f>
        <v>122894</v>
      </c>
    </row>
    <row r="18" spans="2:22" ht="17.25" thickBot="1" x14ac:dyDescent="0.3">
      <c r="E18" s="2"/>
      <c r="F18" s="2"/>
      <c r="G18" s="2"/>
      <c r="H18" s="2"/>
      <c r="I18" s="2"/>
      <c r="J18" s="2"/>
      <c r="K18" s="2"/>
      <c r="L18" s="2"/>
      <c r="N18" s="1">
        <v>0.5</v>
      </c>
      <c r="O18" s="6">
        <v>25</v>
      </c>
      <c r="P18" s="6">
        <v>1709</v>
      </c>
      <c r="Q18" s="6">
        <v>53652</v>
      </c>
      <c r="R18" s="6">
        <v>0.45407700000000001</v>
      </c>
      <c r="S18" s="6">
        <v>1</v>
      </c>
      <c r="T18" s="6">
        <v>100000</v>
      </c>
      <c r="U18" s="6">
        <f t="shared" si="10"/>
        <v>2.318541837331773</v>
      </c>
      <c r="V18" s="10">
        <f t="shared" si="11"/>
        <v>99059.700000000012</v>
      </c>
    </row>
    <row r="19" spans="2:22" x14ac:dyDescent="0.25">
      <c r="B19" s="12" t="s">
        <v>7</v>
      </c>
      <c r="C19" s="13" t="s">
        <v>0</v>
      </c>
      <c r="D19" s="13" t="s">
        <v>1</v>
      </c>
      <c r="E19" s="13" t="s">
        <v>2</v>
      </c>
      <c r="F19" s="13" t="s">
        <v>3</v>
      </c>
      <c r="G19" s="13" t="s">
        <v>4</v>
      </c>
      <c r="H19" s="13" t="s">
        <v>5</v>
      </c>
      <c r="I19" s="13" t="s">
        <v>6</v>
      </c>
      <c r="J19" s="18" t="s">
        <v>8</v>
      </c>
      <c r="K19" s="2"/>
      <c r="L19" s="15" t="s">
        <v>9</v>
      </c>
      <c r="N19" s="1">
        <v>0.5</v>
      </c>
      <c r="O19" s="6">
        <v>25</v>
      </c>
      <c r="P19" s="6">
        <v>1708</v>
      </c>
      <c r="Q19" s="6">
        <v>53804</v>
      </c>
      <c r="R19" s="6">
        <v>0.466194</v>
      </c>
      <c r="S19" s="6">
        <v>1</v>
      </c>
      <c r="T19" s="6">
        <v>100000</v>
      </c>
      <c r="U19" s="6">
        <f t="shared" si="10"/>
        <v>2.3518360655737705</v>
      </c>
      <c r="V19" s="10">
        <f t="shared" si="11"/>
        <v>100423.4</v>
      </c>
    </row>
    <row r="20" spans="2:22" x14ac:dyDescent="0.25">
      <c r="B20" s="1">
        <f>AVERAGE(N5:N7)</f>
        <v>0.10000000000000002</v>
      </c>
      <c r="C20" s="6">
        <f>AVERAGE(O5:O7)</f>
        <v>5</v>
      </c>
      <c r="D20" s="1">
        <f>AVERAGE(P5:P7)</f>
        <v>1676</v>
      </c>
      <c r="E20" s="6">
        <f>AVERAGE(Q5:Q7)</f>
        <v>27195.333333333332</v>
      </c>
      <c r="F20" s="1">
        <f>AVERAGE(R5:R7)</f>
        <v>0.77332733333333337</v>
      </c>
      <c r="G20" s="6">
        <f>AVERAGE(S5:S7)</f>
        <v>1</v>
      </c>
      <c r="H20" s="1">
        <f>AVERAGE(T5:T7)</f>
        <v>100000</v>
      </c>
      <c r="I20" s="6">
        <f>AVERAGE(U5:U7)</f>
        <v>12.47325417357137</v>
      </c>
      <c r="J20" s="6">
        <f>AVERAGE(V5:V7)</f>
        <v>104528.06666666665</v>
      </c>
      <c r="K20" s="14">
        <f>_xlfn.STDEV.P(V5:V7)</f>
        <v>14936.804851179675</v>
      </c>
      <c r="L20" s="14">
        <f>K20/2</f>
        <v>7468.4024255898375</v>
      </c>
      <c r="N20" s="1">
        <v>0.6</v>
      </c>
      <c r="O20" s="6">
        <v>31</v>
      </c>
      <c r="P20" s="6">
        <v>1712</v>
      </c>
      <c r="Q20" s="6">
        <v>69932</v>
      </c>
      <c r="R20" s="6">
        <v>0.52534499999999995</v>
      </c>
      <c r="S20" s="6">
        <v>1</v>
      </c>
      <c r="T20" s="6">
        <v>100000</v>
      </c>
      <c r="U20" s="6">
        <f t="shared" si="10"/>
        <v>2.307553889056376</v>
      </c>
      <c r="V20" s="10">
        <f t="shared" si="11"/>
        <v>122466.5</v>
      </c>
    </row>
    <row r="21" spans="2:22" x14ac:dyDescent="0.25">
      <c r="B21" s="1">
        <f>AVERAGE(N8:N10)</f>
        <v>0.20000000000000004</v>
      </c>
      <c r="C21" s="1">
        <f>AVERAGE(O8:O10)</f>
        <v>10</v>
      </c>
      <c r="D21" s="1">
        <f>AVERAGE(P8:P10)</f>
        <v>1683</v>
      </c>
      <c r="E21" s="1">
        <f>AVERAGE(Q8:Q10)</f>
        <v>39905.333333333336</v>
      </c>
      <c r="F21" s="1">
        <f>AVERAGE(R8:R10)</f>
        <v>0.43153599999999998</v>
      </c>
      <c r="G21" s="1">
        <f>AVERAGE(S8:S10)</f>
        <v>1</v>
      </c>
      <c r="H21" s="1">
        <f>AVERAGE(T8:T10)</f>
        <v>100000</v>
      </c>
      <c r="I21" s="1">
        <f>AVERAGE(U8:U10)</f>
        <v>4.9348521938678553</v>
      </c>
      <c r="J21" s="6">
        <f>AVERAGE(V8:V10)</f>
        <v>83058.933333333334</v>
      </c>
      <c r="K21" s="14">
        <f>_xlfn.STDEV.P(V8:V10)</f>
        <v>7949.33214902708</v>
      </c>
      <c r="L21" s="14">
        <f t="shared" ref="L21:L27" si="12">K21/2</f>
        <v>3974.66607451354</v>
      </c>
      <c r="N21" s="1">
        <v>0.6</v>
      </c>
      <c r="O21" s="6">
        <v>31</v>
      </c>
      <c r="P21" s="6">
        <v>1719</v>
      </c>
      <c r="Q21" s="6">
        <v>70292</v>
      </c>
      <c r="R21" s="6">
        <v>0.85006599999999999</v>
      </c>
      <c r="S21" s="6">
        <v>1</v>
      </c>
      <c r="T21" s="6">
        <v>100000</v>
      </c>
      <c r="U21" s="6">
        <f t="shared" si="10"/>
        <v>2.9142712379665596</v>
      </c>
      <c r="V21" s="10">
        <f t="shared" si="11"/>
        <v>155298.6</v>
      </c>
    </row>
    <row r="22" spans="2:22" x14ac:dyDescent="0.25">
      <c r="B22" s="1">
        <f>AVERAGE(N11:N13)</f>
        <v>0.3</v>
      </c>
      <c r="C22" s="1">
        <f>AVERAGE(O11:O13)</f>
        <v>16</v>
      </c>
      <c r="D22" s="1">
        <f>AVERAGE(P11:P13)</f>
        <v>1689.6666666666667</v>
      </c>
      <c r="E22" s="1">
        <f>AVERAGE(Q11:Q13)</f>
        <v>42736.666666666664</v>
      </c>
      <c r="F22" s="1">
        <f>AVERAGE(R11:R13)</f>
        <v>0.67394466666666675</v>
      </c>
      <c r="G22" s="1">
        <f>AVERAGE(S11:S13)</f>
        <v>1</v>
      </c>
      <c r="H22" s="1">
        <f>AVERAGE(T11:T13)</f>
        <v>100000</v>
      </c>
      <c r="I22" s="1">
        <f>AVERAGE(U11:U13)</f>
        <v>4.0711119611588655</v>
      </c>
      <c r="J22" s="6">
        <f>AVERAGE(V11:V13)</f>
        <v>110131.13333333335</v>
      </c>
      <c r="K22" s="14">
        <f>_xlfn.STDEV.P(V11:V13)</f>
        <v>26885.879376397919</v>
      </c>
      <c r="L22" s="14">
        <f t="shared" si="12"/>
        <v>13442.93968819896</v>
      </c>
      <c r="N22" s="1">
        <v>0.6</v>
      </c>
      <c r="O22" s="6">
        <v>31</v>
      </c>
      <c r="P22" s="6">
        <v>1721</v>
      </c>
      <c r="Q22" s="6">
        <v>61808</v>
      </c>
      <c r="R22" s="6">
        <v>0.58990900000000002</v>
      </c>
      <c r="S22" s="6">
        <v>1</v>
      </c>
      <c r="T22" s="6">
        <v>100000</v>
      </c>
      <c r="U22" s="6">
        <f t="shared" si="10"/>
        <v>2.2642293490281347</v>
      </c>
      <c r="V22" s="10">
        <f t="shared" si="11"/>
        <v>120798.9</v>
      </c>
    </row>
    <row r="23" spans="2:22" x14ac:dyDescent="0.25">
      <c r="B23" s="1">
        <f>AVERAGE(N14:N16)</f>
        <v>0.40000000000000008</v>
      </c>
      <c r="C23" s="1">
        <f>AVERAGE(O14:O16)</f>
        <v>20</v>
      </c>
      <c r="D23" s="1">
        <f>AVERAGE(P14:P16)</f>
        <v>1698.6666666666667</v>
      </c>
      <c r="E23" s="1">
        <f>AVERAGE(Q14:Q16)</f>
        <v>45862</v>
      </c>
      <c r="F23" s="1">
        <f>AVERAGE(R14:R16)</f>
        <v>0.80008166666666669</v>
      </c>
      <c r="G23" s="1">
        <f>AVERAGE(S14:S16)</f>
        <v>1</v>
      </c>
      <c r="H23" s="1">
        <f>AVERAGE(T14:T16)</f>
        <v>100000</v>
      </c>
      <c r="I23" s="1">
        <f>AVERAGE(U14:U16)</f>
        <v>3.7044991131495024</v>
      </c>
      <c r="J23" s="6">
        <f>AVERAGE(V14:V16)</f>
        <v>125870.16666666667</v>
      </c>
      <c r="K23" s="14">
        <f>_xlfn.STDEV.P(V14:V16)</f>
        <v>25179.065576034056</v>
      </c>
      <c r="L23" s="14">
        <f t="shared" si="12"/>
        <v>12589.532788017028</v>
      </c>
      <c r="N23" s="1">
        <v>0.7</v>
      </c>
      <c r="O23" s="6">
        <v>35</v>
      </c>
      <c r="P23" s="6">
        <v>1711</v>
      </c>
      <c r="Q23" s="6">
        <v>62064</v>
      </c>
      <c r="R23" s="6">
        <v>0.64828699999999995</v>
      </c>
      <c r="S23" s="6">
        <v>1</v>
      </c>
      <c r="T23" s="6">
        <v>100000</v>
      </c>
      <c r="U23" s="6">
        <f t="shared" si="10"/>
        <v>2.1189396342990729</v>
      </c>
      <c r="V23" s="10">
        <f t="shared" si="11"/>
        <v>126892.7</v>
      </c>
    </row>
    <row r="24" spans="2:22" x14ac:dyDescent="0.25">
      <c r="B24" s="1">
        <f>AVERAGE(N17:N19)</f>
        <v>0.5</v>
      </c>
      <c r="C24" s="1">
        <f>AVERAGE(O17:O19)</f>
        <v>25</v>
      </c>
      <c r="D24" s="1">
        <f>AVERAGE(P17:P19)</f>
        <v>1707.3333333333333</v>
      </c>
      <c r="E24" s="1">
        <f>AVERAGE(Q17:Q19)</f>
        <v>56271.333333333336</v>
      </c>
      <c r="F24" s="1">
        <f>AVERAGE(R17:R19)</f>
        <v>0.51187700000000003</v>
      </c>
      <c r="G24" s="1">
        <f>AVERAGE(S17:S19)</f>
        <v>1</v>
      </c>
      <c r="H24" s="1">
        <f>AVERAGE(T17:T19)</f>
        <v>100000</v>
      </c>
      <c r="I24" s="1">
        <f>AVERAGE(U17:U19)</f>
        <v>2.5178405326400686</v>
      </c>
      <c r="J24" s="6">
        <f>AVERAGE(V17:V19)</f>
        <v>107459.03333333333</v>
      </c>
      <c r="K24" s="14">
        <f>_xlfn.STDEV.P(V17:V19)</f>
        <v>10928.359633642409</v>
      </c>
      <c r="L24" s="14">
        <f t="shared" si="12"/>
        <v>5464.1798168212044</v>
      </c>
      <c r="N24" s="1">
        <v>0.7</v>
      </c>
      <c r="O24" s="6">
        <v>35</v>
      </c>
      <c r="P24" s="6">
        <v>1720</v>
      </c>
      <c r="Q24" s="6">
        <v>54486</v>
      </c>
      <c r="R24" s="6">
        <v>1.4690300000000001</v>
      </c>
      <c r="S24" s="6">
        <v>1</v>
      </c>
      <c r="T24" s="6">
        <v>100000</v>
      </c>
      <c r="U24" s="6">
        <f t="shared" si="10"/>
        <v>3.3453322259136211</v>
      </c>
      <c r="V24" s="10">
        <f t="shared" si="11"/>
        <v>201389</v>
      </c>
    </row>
    <row r="25" spans="2:22" x14ac:dyDescent="0.25">
      <c r="B25" s="1">
        <f>AVERAGE(N20:N22)</f>
        <v>0.6</v>
      </c>
      <c r="C25" s="1">
        <f>AVERAGE(O20:O22)</f>
        <v>31</v>
      </c>
      <c r="D25" s="1">
        <f>AVERAGE(P20:P22)</f>
        <v>1717.3333333333333</v>
      </c>
      <c r="E25" s="1">
        <f>AVERAGE(Q20:Q22)</f>
        <v>67344</v>
      </c>
      <c r="F25" s="1">
        <f>AVERAGE(R20:R22)</f>
        <v>0.65510666666666661</v>
      </c>
      <c r="G25" s="1">
        <f>AVERAGE(S20:S22)</f>
        <v>1</v>
      </c>
      <c r="H25" s="1">
        <f>AVERAGE(T20:T22)</f>
        <v>100000</v>
      </c>
      <c r="I25" s="1">
        <f>AVERAGE(U20:U22)</f>
        <v>2.4953514920170234</v>
      </c>
      <c r="J25" s="6">
        <f>AVERAGE(V20:V22)</f>
        <v>132854.66666666666</v>
      </c>
      <c r="K25" s="14">
        <f>_xlfn.STDEV.P(V20:V22)</f>
        <v>15884.852953748841</v>
      </c>
      <c r="L25" s="14">
        <f t="shared" si="12"/>
        <v>7942.4264768744206</v>
      </c>
      <c r="N25" s="1">
        <v>0.7</v>
      </c>
      <c r="O25" s="6">
        <v>35</v>
      </c>
      <c r="P25" s="6">
        <v>1723</v>
      </c>
      <c r="Q25" s="6">
        <v>64382</v>
      </c>
      <c r="R25" s="6">
        <v>0.43401099999999998</v>
      </c>
      <c r="S25" s="6">
        <v>1</v>
      </c>
      <c r="T25" s="6">
        <v>100000</v>
      </c>
      <c r="U25" s="6">
        <f t="shared" ref="U25" si="13">(S25*Q25/(P25*O25))+(T25*R25/(P25*O25))</f>
        <v>1.7872995605671171</v>
      </c>
      <c r="V25" s="10">
        <f t="shared" ref="V25" si="14">Q25+R25*T25</f>
        <v>107783.1</v>
      </c>
    </row>
    <row r="26" spans="2:22" x14ac:dyDescent="0.25">
      <c r="B26" s="1">
        <f>AVERAGE(N23:N25)</f>
        <v>0.69999999999999984</v>
      </c>
      <c r="C26" s="1">
        <f>AVERAGE(O23:O25)</f>
        <v>35</v>
      </c>
      <c r="D26" s="1">
        <f>AVERAGE(P23:P25)</f>
        <v>1718</v>
      </c>
      <c r="E26" s="1">
        <f>AVERAGE(Q23:Q25)</f>
        <v>60310.666666666664</v>
      </c>
      <c r="F26" s="1">
        <f>AVERAGE(R23:R25)</f>
        <v>0.85044266666666657</v>
      </c>
      <c r="G26" s="1">
        <f>AVERAGE(S23:S25)</f>
        <v>1</v>
      </c>
      <c r="H26" s="1">
        <f>AVERAGE(T23:T25)</f>
        <v>100000</v>
      </c>
      <c r="I26" s="1">
        <f>AVERAGE(U23:U25)</f>
        <v>2.4171904735932705</v>
      </c>
      <c r="J26" s="6">
        <f>AVERAGE(V23:V25)</f>
        <v>145354.93333333335</v>
      </c>
      <c r="K26" s="14">
        <f>_xlfn.STDEV.P(V23:V25)</f>
        <v>40382.807178660645</v>
      </c>
      <c r="L26" s="14">
        <f t="shared" si="12"/>
        <v>20191.403589330323</v>
      </c>
      <c r="N26" s="1">
        <v>0.8</v>
      </c>
      <c r="O26" s="6">
        <v>40</v>
      </c>
      <c r="P26" s="6">
        <v>1729</v>
      </c>
      <c r="Q26" s="6">
        <v>78914</v>
      </c>
      <c r="R26" s="6">
        <v>0.55716299999999996</v>
      </c>
      <c r="S26" s="6">
        <v>1</v>
      </c>
      <c r="T26" s="6">
        <v>100000</v>
      </c>
      <c r="U26" s="6">
        <f>(S26*Q26/(P26*O26))+(T26*R26/(P26*O26))</f>
        <v>1.9466497975708501</v>
      </c>
      <c r="V26" s="10">
        <f>Q26+R26*T26</f>
        <v>134630.29999999999</v>
      </c>
    </row>
    <row r="27" spans="2:22" ht="17.25" thickBot="1" x14ac:dyDescent="0.3">
      <c r="B27" s="3">
        <f>AVERAGE(N26:N28)</f>
        <v>0.80000000000000016</v>
      </c>
      <c r="C27" s="3">
        <f>AVERAGE(O26:O28)</f>
        <v>40</v>
      </c>
      <c r="D27" s="3">
        <f>AVERAGE(P26:P28)</f>
        <v>1727.6666666666667</v>
      </c>
      <c r="E27" s="3">
        <f>AVERAGE(Q26:Q28)</f>
        <v>65692</v>
      </c>
      <c r="F27" s="3">
        <f>AVERAGE(R26:R28)</f>
        <v>0.58863300000000007</v>
      </c>
      <c r="G27" s="3">
        <f>AVERAGE(S26:S28)</f>
        <v>1</v>
      </c>
      <c r="H27" s="3">
        <f>AVERAGE(T26:T28)</f>
        <v>100000</v>
      </c>
      <c r="I27" s="3">
        <f>AVERAGE(U26:U28)</f>
        <v>1.8023370808756187</v>
      </c>
      <c r="J27" s="7">
        <f>AVERAGE(V26:V28)</f>
        <v>124555.29999999999</v>
      </c>
      <c r="K27" s="14">
        <f>_xlfn.STDEV.P(V26:V28)</f>
        <v>8317.4304329321931</v>
      </c>
      <c r="L27" s="14">
        <f t="shared" si="12"/>
        <v>4158.7152164660965</v>
      </c>
      <c r="N27" s="1">
        <v>0.8</v>
      </c>
      <c r="O27" s="6">
        <v>40</v>
      </c>
      <c r="P27" s="6">
        <v>1728</v>
      </c>
      <c r="Q27" s="6">
        <v>63240</v>
      </c>
      <c r="R27" s="6">
        <v>0.51020399999999999</v>
      </c>
      <c r="S27" s="6">
        <v>1</v>
      </c>
      <c r="T27" s="6">
        <v>100000</v>
      </c>
      <c r="U27" s="6">
        <f t="shared" ref="U27:U28" si="15">(S27*Q27/(P27*O27))+(T27*R27/(P27*O27))</f>
        <v>1.6530729166666667</v>
      </c>
      <c r="V27" s="10">
        <f t="shared" ref="V27:V28" si="16">Q27+R27*T27</f>
        <v>114260.4</v>
      </c>
    </row>
    <row r="28" spans="2:22" ht="17.25" thickBot="1" x14ac:dyDescent="0.3">
      <c r="C28" s="2"/>
      <c r="D28" s="2"/>
      <c r="E28" s="2"/>
      <c r="F28" s="2"/>
      <c r="G28" s="2"/>
      <c r="H28" s="2"/>
      <c r="I28" s="2"/>
      <c r="J28" s="2"/>
      <c r="K28" s="2"/>
      <c r="N28" s="3">
        <v>0.8</v>
      </c>
      <c r="O28" s="17">
        <v>40</v>
      </c>
      <c r="P28" s="17">
        <v>1726</v>
      </c>
      <c r="Q28" s="17">
        <v>54922</v>
      </c>
      <c r="R28" s="17">
        <v>0.69853200000000004</v>
      </c>
      <c r="S28" s="17">
        <v>1</v>
      </c>
      <c r="T28" s="17">
        <v>100000</v>
      </c>
      <c r="U28" s="17">
        <f t="shared" si="15"/>
        <v>1.8072885283893396</v>
      </c>
      <c r="V28" s="16">
        <f t="shared" si="16"/>
        <v>124775.2</v>
      </c>
    </row>
    <row r="29" spans="2:22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2:22" x14ac:dyDescent="0.25">
      <c r="C30" s="2"/>
      <c r="D30" s="2"/>
      <c r="E30" s="2"/>
      <c r="F30" s="2"/>
      <c r="G30" s="2"/>
      <c r="H30" s="2"/>
      <c r="I30" s="2"/>
      <c r="J30" s="2"/>
      <c r="K30" s="2"/>
    </row>
    <row r="31" spans="2:22" x14ac:dyDescent="0.25">
      <c r="C31" s="2"/>
      <c r="D31" s="2"/>
      <c r="E31" s="2"/>
      <c r="F31" s="2"/>
      <c r="G31" s="2"/>
      <c r="H31" s="2"/>
      <c r="I31" s="2"/>
      <c r="J31" s="2"/>
      <c r="K31" s="2"/>
    </row>
    <row r="32" spans="2:22" x14ac:dyDescent="0.25">
      <c r="C32" s="2"/>
      <c r="D32" s="2"/>
      <c r="E32" s="2"/>
      <c r="F32" s="2"/>
      <c r="G32" s="2"/>
      <c r="H32" s="2"/>
      <c r="I32" s="2"/>
      <c r="J32" s="2"/>
      <c r="K32" s="2"/>
    </row>
    <row r="33" spans="3:11" x14ac:dyDescent="0.25">
      <c r="C33" s="2"/>
      <c r="D33" s="2"/>
      <c r="E33" s="2"/>
      <c r="F33" s="2"/>
      <c r="G33" s="2"/>
      <c r="H33" s="2"/>
      <c r="I33" s="2"/>
      <c r="J33" s="2"/>
      <c r="K33" s="2"/>
    </row>
    <row r="34" spans="3:11" x14ac:dyDescent="0.25">
      <c r="C34" s="2"/>
      <c r="D34" s="2"/>
      <c r="E34" s="2"/>
      <c r="F34" s="2"/>
      <c r="G34" s="2"/>
      <c r="H34" s="2"/>
      <c r="I34" s="2"/>
      <c r="J34" s="2"/>
      <c r="K34" s="2"/>
    </row>
    <row r="35" spans="3:11" x14ac:dyDescent="0.25">
      <c r="C35" s="2"/>
      <c r="D35" s="2"/>
      <c r="E35" s="2"/>
      <c r="F35" s="2"/>
      <c r="G35" s="2"/>
      <c r="H35" s="2"/>
      <c r="I35" s="2"/>
      <c r="J35" s="2"/>
      <c r="K35" s="2"/>
    </row>
    <row r="36" spans="3:11" x14ac:dyDescent="0.25">
      <c r="C36" s="2"/>
      <c r="D36" s="2"/>
      <c r="E36" s="2"/>
      <c r="F36" s="2"/>
      <c r="G36" s="2"/>
      <c r="H36" s="2"/>
      <c r="I36" s="2"/>
      <c r="J36" s="2"/>
      <c r="K36" s="2"/>
    </row>
    <row r="37" spans="3:11" x14ac:dyDescent="0.25">
      <c r="C37" s="2"/>
      <c r="D37" s="2"/>
      <c r="E37" s="2"/>
      <c r="F37" s="2"/>
      <c r="G37" s="2"/>
      <c r="H37" s="2"/>
      <c r="I37" s="2"/>
      <c r="J37" s="2"/>
      <c r="K37" s="2"/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15"/>
      <c r="E43" s="15"/>
      <c r="F43" s="15"/>
      <c r="G43" s="15"/>
      <c r="H43" s="15"/>
      <c r="I43" s="15"/>
      <c r="J43" s="15"/>
      <c r="K43" s="15"/>
    </row>
    <row r="58" spans="6:14" ht="17.25" thickBot="1" x14ac:dyDescent="0.3"/>
    <row r="59" spans="6:14" x14ac:dyDescent="0.25">
      <c r="F59" s="12" t="s">
        <v>7</v>
      </c>
      <c r="G59" s="13" t="s">
        <v>0</v>
      </c>
      <c r="H59" s="13" t="s">
        <v>1</v>
      </c>
      <c r="I59" s="13" t="s">
        <v>2</v>
      </c>
      <c r="J59" s="13" t="s">
        <v>3</v>
      </c>
      <c r="K59" s="13" t="s">
        <v>4</v>
      </c>
      <c r="L59" s="13" t="s">
        <v>5</v>
      </c>
      <c r="M59" s="13" t="s">
        <v>6</v>
      </c>
      <c r="N59" s="18" t="s">
        <v>8</v>
      </c>
    </row>
    <row r="60" spans="6:14" x14ac:dyDescent="0.25">
      <c r="F60" s="1">
        <v>0.1</v>
      </c>
      <c r="G60" s="6">
        <v>27</v>
      </c>
      <c r="H60" s="6">
        <v>1676</v>
      </c>
      <c r="I60" s="6">
        <v>37258</v>
      </c>
      <c r="J60" s="6">
        <v>1.46102</v>
      </c>
      <c r="K60" s="6">
        <v>1</v>
      </c>
      <c r="L60" s="6">
        <v>100000</v>
      </c>
      <c r="M60" s="6">
        <f t="shared" ref="M60:M69" si="17">(K60*I60/(H60*G60))+(L60*J60/(H60*G60))</f>
        <v>4.0519756032882528</v>
      </c>
      <c r="N60" s="10">
        <f>I60+J60*L60</f>
        <v>183360</v>
      </c>
    </row>
    <row r="61" spans="6:14" x14ac:dyDescent="0.25">
      <c r="F61" s="1">
        <v>0.1</v>
      </c>
      <c r="G61" s="6">
        <v>27</v>
      </c>
      <c r="H61" s="6">
        <v>1676</v>
      </c>
      <c r="I61" s="6">
        <v>44568</v>
      </c>
      <c r="J61" s="6">
        <v>0.70282599999999995</v>
      </c>
      <c r="K61" s="6">
        <v>1</v>
      </c>
      <c r="L61" s="6">
        <v>100000</v>
      </c>
      <c r="M61" s="6">
        <f t="shared" si="17"/>
        <v>2.5380226288340846</v>
      </c>
      <c r="N61" s="10">
        <f>I61+J61*L61</f>
        <v>114850.59999999999</v>
      </c>
    </row>
    <row r="62" spans="6:14" x14ac:dyDescent="0.25">
      <c r="F62" s="1">
        <v>0.1</v>
      </c>
      <c r="G62" s="6">
        <v>27</v>
      </c>
      <c r="H62" s="6">
        <v>1675</v>
      </c>
      <c r="I62" s="6">
        <v>44428</v>
      </c>
      <c r="J62" s="6">
        <v>0.39707700000000001</v>
      </c>
      <c r="K62" s="6">
        <v>1</v>
      </c>
      <c r="L62" s="6">
        <v>100000</v>
      </c>
      <c r="M62" s="6">
        <f t="shared" si="17"/>
        <v>1.8603803206191267</v>
      </c>
      <c r="N62" s="10">
        <f>I62+J62*L62</f>
        <v>84135.700000000012</v>
      </c>
    </row>
    <row r="63" spans="6:14" x14ac:dyDescent="0.25">
      <c r="F63" s="1">
        <v>0.2</v>
      </c>
      <c r="G63" s="6">
        <v>32</v>
      </c>
      <c r="H63" s="6">
        <v>1687</v>
      </c>
      <c r="I63" s="6">
        <v>67786</v>
      </c>
      <c r="J63" s="6">
        <v>1.1809400000000001</v>
      </c>
      <c r="K63" s="6">
        <v>1</v>
      </c>
      <c r="L63" s="6">
        <v>100000</v>
      </c>
      <c r="M63" s="6">
        <f t="shared" si="17"/>
        <v>3.443242442205098</v>
      </c>
      <c r="N63" s="10">
        <f t="shared" ref="N63:N65" si="18">I63+J63*L63</f>
        <v>185880</v>
      </c>
    </row>
    <row r="64" spans="6:14" x14ac:dyDescent="0.25">
      <c r="F64" s="1">
        <v>0.2</v>
      </c>
      <c r="G64" s="6">
        <v>32</v>
      </c>
      <c r="H64" s="6">
        <v>1683</v>
      </c>
      <c r="I64" s="6">
        <v>60486</v>
      </c>
      <c r="J64" s="6">
        <v>1.27698</v>
      </c>
      <c r="K64" s="6">
        <v>1</v>
      </c>
      <c r="L64" s="6">
        <v>100000</v>
      </c>
      <c r="M64" s="6">
        <f t="shared" si="17"/>
        <v>3.4942067736185383</v>
      </c>
      <c r="N64" s="10">
        <f t="shared" si="18"/>
        <v>188184</v>
      </c>
    </row>
    <row r="65" spans="6:14" x14ac:dyDescent="0.25">
      <c r="F65" s="1">
        <v>0.2</v>
      </c>
      <c r="G65" s="6">
        <v>32</v>
      </c>
      <c r="H65" s="6">
        <v>1685</v>
      </c>
      <c r="I65" s="6">
        <v>67668</v>
      </c>
      <c r="J65" s="6">
        <v>1.13486</v>
      </c>
      <c r="K65" s="6">
        <v>1</v>
      </c>
      <c r="L65" s="6">
        <v>100000</v>
      </c>
      <c r="M65" s="6">
        <f t="shared" si="17"/>
        <v>3.359681008902077</v>
      </c>
      <c r="N65" s="10">
        <f t="shared" si="18"/>
        <v>181154</v>
      </c>
    </row>
    <row r="66" spans="6:14" x14ac:dyDescent="0.25">
      <c r="F66" s="1">
        <v>0.3</v>
      </c>
      <c r="G66" s="6">
        <v>38</v>
      </c>
      <c r="H66" s="6">
        <v>1692</v>
      </c>
      <c r="I66" s="6">
        <v>45728</v>
      </c>
      <c r="J66" s="6">
        <v>1.1427799999999999</v>
      </c>
      <c r="K66" s="6">
        <v>1</v>
      </c>
      <c r="L66" s="6">
        <v>100000</v>
      </c>
      <c r="M66" s="6">
        <f t="shared" si="17"/>
        <v>2.4885840487744177</v>
      </c>
      <c r="N66" s="10">
        <f>I66+J66*L66</f>
        <v>160006</v>
      </c>
    </row>
    <row r="67" spans="6:14" x14ac:dyDescent="0.25">
      <c r="F67" s="1">
        <v>0.3</v>
      </c>
      <c r="G67" s="6">
        <v>38</v>
      </c>
      <c r="H67" s="6">
        <v>1694</v>
      </c>
      <c r="I67" s="6">
        <v>48478</v>
      </c>
      <c r="J67" s="6">
        <v>0.63839500000000005</v>
      </c>
      <c r="K67" s="6">
        <v>1</v>
      </c>
      <c r="L67" s="6">
        <v>100000</v>
      </c>
      <c r="M67" s="6">
        <f t="shared" si="17"/>
        <v>1.7448191760392719</v>
      </c>
      <c r="N67" s="10">
        <f>I67+J67*L67</f>
        <v>112317.5</v>
      </c>
    </row>
    <row r="68" spans="6:14" x14ac:dyDescent="0.25">
      <c r="F68" s="1">
        <v>0.3</v>
      </c>
      <c r="G68" s="6">
        <v>38</v>
      </c>
      <c r="H68" s="6">
        <v>1694</v>
      </c>
      <c r="I68" s="6">
        <v>68508</v>
      </c>
      <c r="J68" s="6">
        <v>0.58950000000000002</v>
      </c>
      <c r="K68" s="6">
        <v>1</v>
      </c>
      <c r="L68" s="6">
        <v>100000</v>
      </c>
      <c r="M68" s="6">
        <f t="shared" si="17"/>
        <v>1.980022369974523</v>
      </c>
      <c r="N68" s="10">
        <f>I68+J68*L68</f>
        <v>127458</v>
      </c>
    </row>
    <row r="69" spans="6:14" x14ac:dyDescent="0.25">
      <c r="F69" s="1">
        <v>0.4</v>
      </c>
      <c r="G69" s="6">
        <v>42</v>
      </c>
      <c r="H69" s="6">
        <v>1699</v>
      </c>
      <c r="I69" s="6">
        <v>61210</v>
      </c>
      <c r="J69" s="6">
        <v>0.50236899999999995</v>
      </c>
      <c r="K69" s="6">
        <v>1</v>
      </c>
      <c r="L69" s="6">
        <v>100000</v>
      </c>
      <c r="M69" s="6">
        <f t="shared" si="17"/>
        <v>1.5617996580621654</v>
      </c>
      <c r="N69" s="10">
        <f>I69+J69*L69</f>
        <v>111446.9</v>
      </c>
    </row>
    <row r="70" spans="6:14" x14ac:dyDescent="0.25">
      <c r="F70" s="1">
        <v>0.4</v>
      </c>
      <c r="G70" s="6">
        <v>42</v>
      </c>
      <c r="H70" s="6">
        <v>1696</v>
      </c>
      <c r="I70" s="6">
        <v>53356</v>
      </c>
      <c r="J70" s="6">
        <v>1.6526799999999999</v>
      </c>
      <c r="K70" s="6">
        <v>1</v>
      </c>
      <c r="L70" s="6">
        <v>100000</v>
      </c>
      <c r="M70" s="6">
        <f t="shared" ref="M70:M71" si="19">(K70*I70/(H70*G70))+(L70*J70/(H70*G70))</f>
        <v>3.0691823899371067</v>
      </c>
      <c r="N70" s="10">
        <f t="shared" ref="N70:N71" si="20">I70+J70*L70</f>
        <v>218624</v>
      </c>
    </row>
    <row r="71" spans="6:14" x14ac:dyDescent="0.25">
      <c r="F71" s="1">
        <v>0.4</v>
      </c>
      <c r="G71" s="6">
        <v>42</v>
      </c>
      <c r="H71" s="6">
        <v>1698</v>
      </c>
      <c r="I71" s="6">
        <v>68892</v>
      </c>
      <c r="J71" s="6">
        <v>0.53465200000000002</v>
      </c>
      <c r="K71" s="6">
        <v>1</v>
      </c>
      <c r="L71" s="6">
        <v>100000</v>
      </c>
      <c r="M71" s="6">
        <f t="shared" si="19"/>
        <v>1.7157047506870828</v>
      </c>
      <c r="N71" s="10">
        <f t="shared" si="20"/>
        <v>122357.20000000001</v>
      </c>
    </row>
    <row r="72" spans="6:14" x14ac:dyDescent="0.25">
      <c r="F72" s="1">
        <v>0.5</v>
      </c>
      <c r="G72" s="6">
        <v>47</v>
      </c>
      <c r="H72" s="6">
        <v>1713</v>
      </c>
      <c r="I72" s="6">
        <v>53998</v>
      </c>
      <c r="J72" s="6">
        <v>0.87991799999999998</v>
      </c>
      <c r="K72" s="6">
        <v>1</v>
      </c>
      <c r="L72" s="6">
        <v>100000</v>
      </c>
      <c r="M72" s="6">
        <f t="shared" ref="M72:M79" si="21">(K72*I72/(H72*G72))+(L72*J72/(H72*G72))</f>
        <v>1.7636074573660743</v>
      </c>
      <c r="N72" s="10">
        <f t="shared" ref="N72:N79" si="22">I72+J72*L72</f>
        <v>141989.79999999999</v>
      </c>
    </row>
    <row r="73" spans="6:14" x14ac:dyDescent="0.25">
      <c r="F73" s="1">
        <v>0.5</v>
      </c>
      <c r="G73" s="6">
        <v>47</v>
      </c>
      <c r="H73" s="6">
        <v>1708</v>
      </c>
      <c r="I73" s="6">
        <v>77054</v>
      </c>
      <c r="J73" s="6">
        <v>1.0212399999999999</v>
      </c>
      <c r="K73" s="6">
        <v>1</v>
      </c>
      <c r="L73" s="6">
        <v>100000</v>
      </c>
      <c r="M73" s="6">
        <f t="shared" si="21"/>
        <v>2.2320245154217946</v>
      </c>
      <c r="N73" s="10">
        <f t="shared" si="22"/>
        <v>179178</v>
      </c>
    </row>
    <row r="74" spans="6:14" x14ac:dyDescent="0.25">
      <c r="F74" s="1">
        <v>0.5</v>
      </c>
      <c r="G74" s="6">
        <v>47</v>
      </c>
      <c r="H74" s="6">
        <v>1708</v>
      </c>
      <c r="I74" s="6">
        <v>61830</v>
      </c>
      <c r="J74" s="6">
        <v>0.55932499999999996</v>
      </c>
      <c r="K74" s="6">
        <v>1</v>
      </c>
      <c r="L74" s="6">
        <v>100000</v>
      </c>
      <c r="M74" s="6">
        <f t="shared" si="21"/>
        <v>1.4669702028003386</v>
      </c>
      <c r="N74" s="10">
        <f t="shared" si="22"/>
        <v>117762.5</v>
      </c>
    </row>
    <row r="75" spans="6:14" x14ac:dyDescent="0.25">
      <c r="F75" s="1">
        <v>0.6</v>
      </c>
      <c r="G75" s="6">
        <v>53</v>
      </c>
      <c r="H75" s="6">
        <v>1721</v>
      </c>
      <c r="I75" s="6">
        <v>62452</v>
      </c>
      <c r="J75" s="6">
        <v>0.57497600000000004</v>
      </c>
      <c r="K75" s="6">
        <v>1</v>
      </c>
      <c r="L75" s="6">
        <v>100000</v>
      </c>
      <c r="M75" s="6">
        <f t="shared" si="21"/>
        <v>1.3150493898895992</v>
      </c>
      <c r="N75" s="10">
        <f t="shared" si="22"/>
        <v>119949.6</v>
      </c>
    </row>
    <row r="76" spans="6:14" x14ac:dyDescent="0.25">
      <c r="F76" s="1">
        <v>0.6</v>
      </c>
      <c r="G76" s="6">
        <v>53</v>
      </c>
      <c r="H76" s="6">
        <v>1714</v>
      </c>
      <c r="I76" s="6">
        <v>77834</v>
      </c>
      <c r="J76" s="6">
        <v>0.58530000000000004</v>
      </c>
      <c r="K76" s="6">
        <v>1</v>
      </c>
      <c r="L76" s="6">
        <v>100000</v>
      </c>
      <c r="M76" s="6">
        <f t="shared" si="21"/>
        <v>1.5011118205235463</v>
      </c>
      <c r="N76" s="10">
        <f t="shared" si="22"/>
        <v>136364</v>
      </c>
    </row>
    <row r="77" spans="6:14" x14ac:dyDescent="0.25">
      <c r="F77" s="1">
        <v>0.6</v>
      </c>
      <c r="G77" s="6">
        <v>53</v>
      </c>
      <c r="H77" s="6">
        <v>1721</v>
      </c>
      <c r="I77" s="6">
        <v>61692</v>
      </c>
      <c r="J77" s="6">
        <v>0.51524999999999999</v>
      </c>
      <c r="K77" s="6">
        <v>1</v>
      </c>
      <c r="L77" s="6">
        <v>100000</v>
      </c>
      <c r="M77" s="6">
        <f t="shared" si="21"/>
        <v>1.2412375428941052</v>
      </c>
      <c r="N77" s="10">
        <f t="shared" si="22"/>
        <v>113217</v>
      </c>
    </row>
    <row r="78" spans="6:14" x14ac:dyDescent="0.25">
      <c r="F78" s="1">
        <v>0.7</v>
      </c>
      <c r="G78" s="6">
        <v>57</v>
      </c>
      <c r="H78" s="6">
        <v>1722</v>
      </c>
      <c r="I78" s="6">
        <v>78448</v>
      </c>
      <c r="J78" s="6">
        <v>2.2095500000000001</v>
      </c>
      <c r="K78" s="6">
        <v>1</v>
      </c>
      <c r="L78" s="6">
        <v>100000</v>
      </c>
      <c r="M78" s="6">
        <f t="shared" si="21"/>
        <v>3.0503392627911241</v>
      </c>
      <c r="N78" s="10">
        <f t="shared" si="22"/>
        <v>299403</v>
      </c>
    </row>
    <row r="79" spans="6:14" x14ac:dyDescent="0.25">
      <c r="F79" s="1">
        <v>0.7</v>
      </c>
      <c r="G79" s="6">
        <v>57</v>
      </c>
      <c r="H79" s="6">
        <v>1721</v>
      </c>
      <c r="I79" s="6">
        <v>63120</v>
      </c>
      <c r="J79" s="6">
        <v>0.71157499999999996</v>
      </c>
      <c r="K79" s="6">
        <v>1</v>
      </c>
      <c r="L79" s="6">
        <v>100000</v>
      </c>
      <c r="M79" s="6">
        <f t="shared" si="21"/>
        <v>1.3688237153022009</v>
      </c>
      <c r="N79" s="10">
        <f t="shared" si="22"/>
        <v>134277.5</v>
      </c>
    </row>
    <row r="80" spans="6:14" x14ac:dyDescent="0.25">
      <c r="F80" s="1">
        <v>0.7</v>
      </c>
      <c r="G80" s="6">
        <v>57</v>
      </c>
      <c r="H80" s="6">
        <v>1718</v>
      </c>
      <c r="I80" s="6">
        <v>86130</v>
      </c>
      <c r="J80" s="6">
        <v>0.64229999999999998</v>
      </c>
      <c r="K80" s="6">
        <v>1</v>
      </c>
      <c r="L80" s="6">
        <v>100000</v>
      </c>
      <c r="M80" s="6">
        <f t="shared" ref="M80" si="23">(K80*I80/(H80*G80))+(L80*J80/(H80*G80))</f>
        <v>1.5354451320384781</v>
      </c>
      <c r="N80" s="10">
        <f t="shared" ref="N80" si="24">I80+J80*L80</f>
        <v>150360</v>
      </c>
    </row>
    <row r="81" spans="6:14" x14ac:dyDescent="0.25">
      <c r="F81" s="1">
        <v>0.8</v>
      </c>
      <c r="G81" s="6">
        <v>62</v>
      </c>
      <c r="H81" s="6">
        <v>1731</v>
      </c>
      <c r="I81" s="6">
        <v>55592</v>
      </c>
      <c r="J81" s="6">
        <v>0.61429800000000001</v>
      </c>
      <c r="K81" s="6">
        <v>1</v>
      </c>
      <c r="L81" s="6">
        <v>100000</v>
      </c>
      <c r="M81" s="6">
        <f>(K81*I81/(H81*G81))+(L81*J81/(H81*G81))</f>
        <v>1.0903803507202623</v>
      </c>
      <c r="N81" s="10">
        <f>I81+J81*L81</f>
        <v>117021.8</v>
      </c>
    </row>
    <row r="82" spans="6:14" x14ac:dyDescent="0.25">
      <c r="F82" s="1">
        <v>0.8</v>
      </c>
      <c r="G82" s="6">
        <v>62</v>
      </c>
      <c r="H82" s="6">
        <v>1727</v>
      </c>
      <c r="I82" s="6">
        <v>78580</v>
      </c>
      <c r="J82" s="6">
        <v>0.63819899999999996</v>
      </c>
      <c r="K82" s="6">
        <v>1</v>
      </c>
      <c r="L82" s="6">
        <v>100000</v>
      </c>
      <c r="M82" s="6">
        <f t="shared" ref="M82:M83" si="25">(K82*I82/(H82*G82))+(L82*J82/(H82*G82))</f>
        <v>1.3299204288622821</v>
      </c>
      <c r="N82" s="10">
        <f t="shared" ref="N82:N83" si="26">I82+J82*L82</f>
        <v>142399.9</v>
      </c>
    </row>
    <row r="83" spans="6:14" ht="17.25" thickBot="1" x14ac:dyDescent="0.3">
      <c r="F83" s="3">
        <v>0.8</v>
      </c>
      <c r="G83" s="17">
        <v>62</v>
      </c>
      <c r="H83" s="17">
        <v>1731</v>
      </c>
      <c r="I83" s="17">
        <v>70996</v>
      </c>
      <c r="J83" s="17">
        <v>0.85516800000000004</v>
      </c>
      <c r="K83" s="17">
        <v>1</v>
      </c>
      <c r="L83" s="17">
        <v>100000</v>
      </c>
      <c r="M83" s="17">
        <f t="shared" si="25"/>
        <v>1.4583477758521086</v>
      </c>
      <c r="N83" s="16">
        <f t="shared" si="26"/>
        <v>156512.79999999999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蘇裕恆</dc:creator>
  <cp:lastModifiedBy>蘇裕恆</cp:lastModifiedBy>
  <dcterms:created xsi:type="dcterms:W3CDTF">2024-06-26T11:50:08Z</dcterms:created>
  <dcterms:modified xsi:type="dcterms:W3CDTF">2024-06-26T15:03:17Z</dcterms:modified>
</cp:coreProperties>
</file>