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5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1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agcgr.sharepoint.com/sites/display_ADT-kama/GN2/04_EF-COLD/00 EF4/01 事務所相關/95 俊淵區/PEGAS@S/2025/"/>
    </mc:Choice>
  </mc:AlternateContent>
  <xr:revisionPtr revIDLastSave="3169" documentId="11_F25DC773A252ABDACC1048E7111C77D25ADE5915" xr6:coauthVersionLast="47" xr6:coauthVersionMax="47" xr10:uidLastSave="{5205F1E3-2B3C-4BD6-BDC7-ED1CDE04680A}"/>
  <bookViews>
    <workbookView xWindow="-120" yWindow="-120" windowWidth="29040" windowHeight="15720" tabRatio="772" activeTab="6" xr2:uid="{00000000-000D-0000-FFFF-FFFF00000000}"/>
  </bookViews>
  <sheets>
    <sheet name="Sheet1" sheetId="1" r:id="rId1"/>
    <sheet name="(1685.7mm)PLC數據 (Part1)" sheetId="12" r:id="rId2"/>
    <sheet name="(155.09mm)PLC數據 (Part2)" sheetId="10" r:id="rId3"/>
    <sheet name="(154.9625mm)PLC數據 (Part3)" sheetId="11" r:id="rId4"/>
    <sheet name="(54.7416mm)PLC數據 (Part4)" sheetId="13" r:id="rId5"/>
    <sheet name="(4466.765mm)PLC數據 (Part5)" sheetId="14" r:id="rId6"/>
    <sheet name="工作表1" sheetId="15" r:id="rId7"/>
  </sheets>
  <definedNames>
    <definedName name="_xlnm._FilterDatabase" localSheetId="3" hidden="1">'(154.9625mm)PLC數據 (Part3)'!$B$3:$E$87</definedName>
    <definedName name="_xlnm._FilterDatabase" localSheetId="2" hidden="1">'(155.09mm)PLC數據 (Part2)'!$B$3:$E$92</definedName>
    <definedName name="_xlnm._FilterDatabase" localSheetId="1" hidden="1">'(1685.7mm)PLC數據 (Part1)'!$B$3:$E$92</definedName>
    <definedName name="_xlnm._FilterDatabase" localSheetId="5" hidden="1">'(4466.765mm)PLC數據 (Part5)'!$B$3:$E$79</definedName>
    <definedName name="_xlnm._FilterDatabase" localSheetId="4" hidden="1">'(54.7416mm)PLC數據 (Part4)'!$B$3:$E$79</definedName>
    <definedName name="_xlchart.v1.0" hidden="1">'(1685.7mm)PLC數據 (Part1)'!$M$4:$M$92</definedName>
    <definedName name="_xlchart.v1.1" hidden="1">'(155.09mm)PLC數據 (Part2)'!$M$4:$M$92</definedName>
    <definedName name="_xlchart.v1.2" hidden="1">'(154.9625mm)PLC數據 (Part3)'!$M$4:$M$87</definedName>
    <definedName name="_xlchart.v1.3" hidden="1">'(54.7416mm)PLC數據 (Part4)'!$M$4:$M$79</definedName>
    <definedName name="_xlchart.v1.4" hidden="1">'(4466.765mm)PLC數據 (Part5)'!$M$4:$M$79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14" l="1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F80" i="14"/>
  <c r="G80" i="14" s="1"/>
  <c r="F81" i="14"/>
  <c r="H81" i="14" s="1"/>
  <c r="K81" i="14" s="1"/>
  <c r="G81" i="14"/>
  <c r="I81" i="14" s="1"/>
  <c r="L81" i="14" s="1"/>
  <c r="M81" i="14" s="1"/>
  <c r="F82" i="14"/>
  <c r="G82" i="14" s="1"/>
  <c r="F83" i="14"/>
  <c r="G83" i="14" s="1"/>
  <c r="F84" i="14"/>
  <c r="G84" i="14" s="1"/>
  <c r="F85" i="14"/>
  <c r="G85" i="14" s="1"/>
  <c r="F86" i="14"/>
  <c r="G86" i="14" s="1"/>
  <c r="F87" i="14"/>
  <c r="G87" i="14" s="1"/>
  <c r="F88" i="14"/>
  <c r="G88" i="14" s="1"/>
  <c r="F89" i="14"/>
  <c r="G89" i="14" s="1"/>
  <c r="F90" i="14"/>
  <c r="H90" i="14" s="1"/>
  <c r="K90" i="14" s="1"/>
  <c r="G90" i="14"/>
  <c r="J90" i="14" s="1"/>
  <c r="F91" i="14"/>
  <c r="H91" i="14" s="1"/>
  <c r="K91" i="14" s="1"/>
  <c r="F92" i="14"/>
  <c r="G92" i="14" s="1"/>
  <c r="F93" i="14"/>
  <c r="H93" i="14" s="1"/>
  <c r="K93" i="14" s="1"/>
  <c r="F94" i="14"/>
  <c r="G94" i="14" s="1"/>
  <c r="F95" i="14"/>
  <c r="G95" i="14" s="1"/>
  <c r="F96" i="14"/>
  <c r="H96" i="14" s="1"/>
  <c r="K96" i="14" s="1"/>
  <c r="F97" i="14"/>
  <c r="H97" i="14" s="1"/>
  <c r="K97" i="14" s="1"/>
  <c r="F98" i="14"/>
  <c r="G98" i="14" s="1"/>
  <c r="F99" i="14"/>
  <c r="H99" i="14" s="1"/>
  <c r="K99" i="14" s="1"/>
  <c r="G99" i="14"/>
  <c r="I99" i="14" s="1"/>
  <c r="L99" i="14" s="1"/>
  <c r="M99" i="14" s="1"/>
  <c r="F100" i="14"/>
  <c r="G100" i="14" s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F79" i="14"/>
  <c r="G79" i="14" s="1"/>
  <c r="F78" i="14"/>
  <c r="H78" i="14" s="1"/>
  <c r="K78" i="14" s="1"/>
  <c r="F77" i="14"/>
  <c r="H77" i="14" s="1"/>
  <c r="K77" i="14" s="1"/>
  <c r="F76" i="14"/>
  <c r="F75" i="14"/>
  <c r="G75" i="14" s="1"/>
  <c r="J75" i="14" s="1"/>
  <c r="F74" i="14"/>
  <c r="H74" i="14" s="1"/>
  <c r="K74" i="14" s="1"/>
  <c r="F73" i="14"/>
  <c r="H73" i="14" s="1"/>
  <c r="K73" i="14" s="1"/>
  <c r="F72" i="14"/>
  <c r="F71" i="14"/>
  <c r="H71" i="14" s="1"/>
  <c r="K71" i="14" s="1"/>
  <c r="F70" i="14"/>
  <c r="H70" i="14" s="1"/>
  <c r="K70" i="14" s="1"/>
  <c r="F69" i="14"/>
  <c r="H69" i="14" s="1"/>
  <c r="K69" i="14" s="1"/>
  <c r="F68" i="14"/>
  <c r="F67" i="14"/>
  <c r="F66" i="14"/>
  <c r="G66" i="14" s="1"/>
  <c r="F65" i="14"/>
  <c r="H65" i="14" s="1"/>
  <c r="K65" i="14" s="1"/>
  <c r="F64" i="14"/>
  <c r="F63" i="14"/>
  <c r="H63" i="14" s="1"/>
  <c r="K63" i="14" s="1"/>
  <c r="F62" i="14"/>
  <c r="H62" i="14" s="1"/>
  <c r="K62" i="14" s="1"/>
  <c r="F61" i="14"/>
  <c r="G61" i="14" s="1"/>
  <c r="J61" i="14" s="1"/>
  <c r="F60" i="14"/>
  <c r="F59" i="14"/>
  <c r="H59" i="14" s="1"/>
  <c r="K59" i="14" s="1"/>
  <c r="F58" i="14"/>
  <c r="G58" i="14" s="1"/>
  <c r="F57" i="14"/>
  <c r="G57" i="14" s="1"/>
  <c r="J57" i="14" s="1"/>
  <c r="F56" i="14"/>
  <c r="F55" i="14"/>
  <c r="G55" i="14" s="1"/>
  <c r="F54" i="14"/>
  <c r="G54" i="14" s="1"/>
  <c r="J54" i="14" s="1"/>
  <c r="F53" i="14"/>
  <c r="H53" i="14" s="1"/>
  <c r="K53" i="14" s="1"/>
  <c r="F52" i="14"/>
  <c r="F51" i="14"/>
  <c r="G51" i="14" s="1"/>
  <c r="F50" i="14"/>
  <c r="H50" i="14" s="1"/>
  <c r="K50" i="14" s="1"/>
  <c r="F49" i="14"/>
  <c r="H49" i="14" s="1"/>
  <c r="K49" i="14" s="1"/>
  <c r="F48" i="14"/>
  <c r="F47" i="14"/>
  <c r="F46" i="14"/>
  <c r="H46" i="14" s="1"/>
  <c r="K46" i="14" s="1"/>
  <c r="F45" i="14"/>
  <c r="G45" i="14" s="1"/>
  <c r="F44" i="14"/>
  <c r="F43" i="14"/>
  <c r="H43" i="14" s="1"/>
  <c r="K43" i="14" s="1"/>
  <c r="F42" i="14"/>
  <c r="G42" i="14" s="1"/>
  <c r="F41" i="14"/>
  <c r="H41" i="14" s="1"/>
  <c r="K41" i="14" s="1"/>
  <c r="F40" i="14"/>
  <c r="F39" i="14"/>
  <c r="H39" i="14" s="1"/>
  <c r="K39" i="14" s="1"/>
  <c r="F38" i="14"/>
  <c r="H38" i="14" s="1"/>
  <c r="F37" i="14"/>
  <c r="G37" i="14" s="1"/>
  <c r="F36" i="14"/>
  <c r="F35" i="14"/>
  <c r="G35" i="14" s="1"/>
  <c r="F34" i="14"/>
  <c r="H34" i="14" s="1"/>
  <c r="K34" i="14" s="1"/>
  <c r="F33" i="14"/>
  <c r="F32" i="14"/>
  <c r="F31" i="14"/>
  <c r="H31" i="14" s="1"/>
  <c r="K31" i="14" s="1"/>
  <c r="F30" i="14"/>
  <c r="F29" i="14"/>
  <c r="H29" i="14" s="1"/>
  <c r="K29" i="14" s="1"/>
  <c r="F28" i="14"/>
  <c r="F27" i="14"/>
  <c r="G27" i="14" s="1"/>
  <c r="J27" i="14" s="1"/>
  <c r="F26" i="14"/>
  <c r="G26" i="14" s="1"/>
  <c r="F25" i="14"/>
  <c r="G25" i="14" s="1"/>
  <c r="F24" i="14"/>
  <c r="F23" i="14"/>
  <c r="H23" i="14" s="1"/>
  <c r="K23" i="14" s="1"/>
  <c r="F22" i="14"/>
  <c r="H22" i="14" s="1"/>
  <c r="K22" i="14" s="1"/>
  <c r="F21" i="14"/>
  <c r="G21" i="14" s="1"/>
  <c r="F20" i="14"/>
  <c r="F19" i="14"/>
  <c r="H19" i="14" s="1"/>
  <c r="K19" i="14" s="1"/>
  <c r="F18" i="14"/>
  <c r="G18" i="14" s="1"/>
  <c r="F17" i="14"/>
  <c r="H17" i="14" s="1"/>
  <c r="K17" i="14" s="1"/>
  <c r="F16" i="14"/>
  <c r="H16" i="14" s="1"/>
  <c r="K16" i="14" s="1"/>
  <c r="F15" i="14"/>
  <c r="H15" i="14" s="1"/>
  <c r="K15" i="14" s="1"/>
  <c r="F14" i="14"/>
  <c r="H14" i="14" s="1"/>
  <c r="K14" i="14" s="1"/>
  <c r="F13" i="14"/>
  <c r="H13" i="14" s="1"/>
  <c r="K13" i="14" s="1"/>
  <c r="F12" i="14"/>
  <c r="H12" i="14" s="1"/>
  <c r="K12" i="14" s="1"/>
  <c r="F11" i="14"/>
  <c r="G11" i="14" s="1"/>
  <c r="F10" i="14"/>
  <c r="G10" i="14" s="1"/>
  <c r="F9" i="14"/>
  <c r="H9" i="14" s="1"/>
  <c r="K9" i="14" s="1"/>
  <c r="F8" i="14"/>
  <c r="H8" i="14" s="1"/>
  <c r="K8" i="14" s="1"/>
  <c r="F7" i="14"/>
  <c r="H7" i="14" s="1"/>
  <c r="K7" i="14" s="1"/>
  <c r="F6" i="14"/>
  <c r="G6" i="14" s="1"/>
  <c r="J6" i="14" s="1"/>
  <c r="F5" i="14"/>
  <c r="G5" i="14" s="1"/>
  <c r="J5" i="14" s="1"/>
  <c r="F4" i="14"/>
  <c r="G4" i="14" s="1"/>
  <c r="J4" i="14" s="1"/>
  <c r="B80" i="13"/>
  <c r="E80" i="13"/>
  <c r="H82" i="14" l="1"/>
  <c r="K82" i="14" s="1"/>
  <c r="G93" i="14"/>
  <c r="I93" i="14" s="1"/>
  <c r="L93" i="14" s="1"/>
  <c r="M93" i="14" s="1"/>
  <c r="J100" i="14"/>
  <c r="J84" i="14"/>
  <c r="H100" i="14"/>
  <c r="K100" i="14" s="1"/>
  <c r="H84" i="14"/>
  <c r="K84" i="14" s="1"/>
  <c r="G91" i="14"/>
  <c r="I91" i="14" s="1"/>
  <c r="L91" i="14" s="1"/>
  <c r="M91" i="14" s="1"/>
  <c r="J82" i="14"/>
  <c r="G97" i="14"/>
  <c r="I97" i="14" s="1"/>
  <c r="L97" i="14" s="1"/>
  <c r="M97" i="14" s="1"/>
  <c r="G96" i="14"/>
  <c r="J96" i="14" s="1"/>
  <c r="J87" i="14"/>
  <c r="H87" i="14"/>
  <c r="K87" i="14" s="1"/>
  <c r="I90" i="14"/>
  <c r="L90" i="14" s="1"/>
  <c r="M90" i="14" s="1"/>
  <c r="H85" i="14"/>
  <c r="K85" i="14" s="1"/>
  <c r="J94" i="14"/>
  <c r="J88" i="14"/>
  <c r="J99" i="14"/>
  <c r="J81" i="14"/>
  <c r="H94" i="14"/>
  <c r="K94" i="14" s="1"/>
  <c r="J93" i="14"/>
  <c r="H88" i="14"/>
  <c r="K88" i="14" s="1"/>
  <c r="J85" i="14"/>
  <c r="J95" i="14"/>
  <c r="J92" i="14"/>
  <c r="J89" i="14"/>
  <c r="J86" i="14"/>
  <c r="J83" i="14"/>
  <c r="J98" i="14"/>
  <c r="J80" i="14"/>
  <c r="H98" i="14"/>
  <c r="K98" i="14" s="1"/>
  <c r="H95" i="14"/>
  <c r="K95" i="14" s="1"/>
  <c r="H92" i="14"/>
  <c r="K92" i="14" s="1"/>
  <c r="H89" i="14"/>
  <c r="K89" i="14" s="1"/>
  <c r="H86" i="14"/>
  <c r="K86" i="14" s="1"/>
  <c r="H83" i="14"/>
  <c r="K83" i="14" s="1"/>
  <c r="H80" i="14"/>
  <c r="K80" i="14" s="1"/>
  <c r="G63" i="14"/>
  <c r="J63" i="14" s="1"/>
  <c r="H57" i="14"/>
  <c r="K57" i="14" s="1"/>
  <c r="H5" i="14"/>
  <c r="K5" i="14" s="1"/>
  <c r="H25" i="14"/>
  <c r="K25" i="14" s="1"/>
  <c r="G74" i="14"/>
  <c r="J74" i="14" s="1"/>
  <c r="H58" i="14"/>
  <c r="K58" i="14" s="1"/>
  <c r="H26" i="14"/>
  <c r="K26" i="14" s="1"/>
  <c r="G59" i="14"/>
  <c r="J59" i="14" s="1"/>
  <c r="H11" i="14"/>
  <c r="K11" i="14" s="1"/>
  <c r="G22" i="14"/>
  <c r="J22" i="14" s="1"/>
  <c r="H61" i="14"/>
  <c r="K61" i="14" s="1"/>
  <c r="H66" i="14"/>
  <c r="K66" i="14" s="1"/>
  <c r="H55" i="14"/>
  <c r="K55" i="14" s="1"/>
  <c r="J55" i="14"/>
  <c r="K38" i="14"/>
  <c r="H75" i="14"/>
  <c r="K75" i="14" s="1"/>
  <c r="H6" i="14"/>
  <c r="K6" i="14" s="1"/>
  <c r="G15" i="14"/>
  <c r="G31" i="14"/>
  <c r="H54" i="14"/>
  <c r="H45" i="14"/>
  <c r="K45" i="14" s="1"/>
  <c r="H10" i="14"/>
  <c r="K10" i="14" s="1"/>
  <c r="G71" i="14"/>
  <c r="J71" i="14" s="1"/>
  <c r="H18" i="14"/>
  <c r="K18" i="14" s="1"/>
  <c r="G49" i="14"/>
  <c r="J49" i="14" s="1"/>
  <c r="H27" i="14"/>
  <c r="K27" i="14" s="1"/>
  <c r="G41" i="14"/>
  <c r="J41" i="14" s="1"/>
  <c r="G65" i="14"/>
  <c r="J65" i="14" s="1"/>
  <c r="G69" i="14"/>
  <c r="J69" i="14" s="1"/>
  <c r="H35" i="14"/>
  <c r="K35" i="14" s="1"/>
  <c r="G29" i="14"/>
  <c r="J29" i="14" s="1"/>
  <c r="G38" i="14"/>
  <c r="J38" i="14" s="1"/>
  <c r="J18" i="14"/>
  <c r="J35" i="14"/>
  <c r="J45" i="14"/>
  <c r="J37" i="14"/>
  <c r="J51" i="14"/>
  <c r="J21" i="14"/>
  <c r="J10" i="14"/>
  <c r="J42" i="14"/>
  <c r="J66" i="14"/>
  <c r="J26" i="14"/>
  <c r="J79" i="14"/>
  <c r="H76" i="14"/>
  <c r="K76" i="14" s="1"/>
  <c r="G76" i="14"/>
  <c r="G14" i="14"/>
  <c r="G17" i="14"/>
  <c r="H24" i="14"/>
  <c r="K24" i="14" s="1"/>
  <c r="G24" i="14"/>
  <c r="H33" i="14"/>
  <c r="K33" i="14" s="1"/>
  <c r="G33" i="14"/>
  <c r="H40" i="14"/>
  <c r="K40" i="14" s="1"/>
  <c r="G40" i="14"/>
  <c r="G9" i="14"/>
  <c r="H47" i="14"/>
  <c r="K47" i="14" s="1"/>
  <c r="G47" i="14"/>
  <c r="H56" i="14"/>
  <c r="K56" i="14" s="1"/>
  <c r="G56" i="14"/>
  <c r="H67" i="14"/>
  <c r="K67" i="14" s="1"/>
  <c r="G67" i="14"/>
  <c r="H28" i="14"/>
  <c r="K28" i="14" s="1"/>
  <c r="G28" i="14"/>
  <c r="H37" i="14"/>
  <c r="K37" i="14" s="1"/>
  <c r="H42" i="14"/>
  <c r="K42" i="14" s="1"/>
  <c r="H51" i="14"/>
  <c r="K51" i="14" s="1"/>
  <c r="H60" i="14"/>
  <c r="K60" i="14" s="1"/>
  <c r="G60" i="14"/>
  <c r="G73" i="14"/>
  <c r="G8" i="14"/>
  <c r="J11" i="14"/>
  <c r="J58" i="14"/>
  <c r="H79" i="14"/>
  <c r="K79" i="14" s="1"/>
  <c r="H30" i="14"/>
  <c r="K30" i="14" s="1"/>
  <c r="G30" i="14"/>
  <c r="G77" i="14"/>
  <c r="H21" i="14"/>
  <c r="K21" i="14" s="1"/>
  <c r="G23" i="14"/>
  <c r="H32" i="14"/>
  <c r="K32" i="14" s="1"/>
  <c r="G32" i="14"/>
  <c r="G53" i="14"/>
  <c r="G13" i="14"/>
  <c r="G16" i="14"/>
  <c r="G34" i="14"/>
  <c r="G39" i="14"/>
  <c r="G46" i="14"/>
  <c r="G62" i="14"/>
  <c r="G19" i="14"/>
  <c r="J25" i="14"/>
  <c r="H48" i="14"/>
  <c r="K48" i="14" s="1"/>
  <c r="G48" i="14"/>
  <c r="H68" i="14"/>
  <c r="K68" i="14" s="1"/>
  <c r="G68" i="14"/>
  <c r="H72" i="14"/>
  <c r="K72" i="14" s="1"/>
  <c r="G72" i="14"/>
  <c r="G7" i="14"/>
  <c r="H20" i="14"/>
  <c r="K20" i="14" s="1"/>
  <c r="G20" i="14"/>
  <c r="H36" i="14"/>
  <c r="K36" i="14" s="1"/>
  <c r="G36" i="14"/>
  <c r="G43" i="14"/>
  <c r="G50" i="14"/>
  <c r="H52" i="14"/>
  <c r="K52" i="14" s="1"/>
  <c r="G52" i="14"/>
  <c r="G70" i="14"/>
  <c r="H4" i="14"/>
  <c r="K4" i="14" s="1"/>
  <c r="H64" i="14"/>
  <c r="K64" i="14" s="1"/>
  <c r="G64" i="14"/>
  <c r="G78" i="14"/>
  <c r="G12" i="14"/>
  <c r="H44" i="14"/>
  <c r="K44" i="14" s="1"/>
  <c r="G44" i="14"/>
  <c r="F79" i="13"/>
  <c r="H79" i="13" s="1"/>
  <c r="K79" i="13" s="1"/>
  <c r="D79" i="13"/>
  <c r="F78" i="13"/>
  <c r="G78" i="13" s="1"/>
  <c r="D78" i="13"/>
  <c r="F77" i="13"/>
  <c r="H77" i="13" s="1"/>
  <c r="K77" i="13" s="1"/>
  <c r="D77" i="13"/>
  <c r="F76" i="13"/>
  <c r="D76" i="13"/>
  <c r="F75" i="13"/>
  <c r="H75" i="13" s="1"/>
  <c r="K75" i="13" s="1"/>
  <c r="D75" i="13"/>
  <c r="F74" i="13"/>
  <c r="G74" i="13" s="1"/>
  <c r="D74" i="13"/>
  <c r="F73" i="13"/>
  <c r="G73" i="13" s="1"/>
  <c r="J73" i="13" s="1"/>
  <c r="D73" i="13"/>
  <c r="F72" i="13"/>
  <c r="D72" i="13"/>
  <c r="F71" i="13"/>
  <c r="H71" i="13" s="1"/>
  <c r="K71" i="13" s="1"/>
  <c r="D71" i="13"/>
  <c r="F70" i="13"/>
  <c r="H70" i="13" s="1"/>
  <c r="K70" i="13" s="1"/>
  <c r="D70" i="13"/>
  <c r="F69" i="13"/>
  <c r="H69" i="13" s="1"/>
  <c r="K69" i="13" s="1"/>
  <c r="D69" i="13"/>
  <c r="F68" i="13"/>
  <c r="D68" i="13"/>
  <c r="F67" i="13"/>
  <c r="H67" i="13" s="1"/>
  <c r="K67" i="13" s="1"/>
  <c r="D67" i="13"/>
  <c r="F66" i="13"/>
  <c r="H66" i="13" s="1"/>
  <c r="K66" i="13" s="1"/>
  <c r="D66" i="13"/>
  <c r="F65" i="13"/>
  <c r="H65" i="13" s="1"/>
  <c r="K65" i="13" s="1"/>
  <c r="D65" i="13"/>
  <c r="F64" i="13"/>
  <c r="D64" i="13"/>
  <c r="F63" i="13"/>
  <c r="H63" i="13" s="1"/>
  <c r="K63" i="13" s="1"/>
  <c r="D63" i="13"/>
  <c r="F62" i="13"/>
  <c r="H62" i="13" s="1"/>
  <c r="K62" i="13" s="1"/>
  <c r="D62" i="13"/>
  <c r="F61" i="13"/>
  <c r="D61" i="13"/>
  <c r="F60" i="13"/>
  <c r="D60" i="13"/>
  <c r="F59" i="13"/>
  <c r="H59" i="13" s="1"/>
  <c r="K59" i="13" s="1"/>
  <c r="D59" i="13"/>
  <c r="F58" i="13"/>
  <c r="D58" i="13"/>
  <c r="F57" i="13"/>
  <c r="H57" i="13" s="1"/>
  <c r="K57" i="13" s="1"/>
  <c r="D57" i="13"/>
  <c r="F56" i="13"/>
  <c r="D56" i="13"/>
  <c r="F55" i="13"/>
  <c r="H55" i="13" s="1"/>
  <c r="K55" i="13" s="1"/>
  <c r="D55" i="13"/>
  <c r="F54" i="13"/>
  <c r="H54" i="13" s="1"/>
  <c r="K54" i="13" s="1"/>
  <c r="D54" i="13"/>
  <c r="F53" i="13"/>
  <c r="G53" i="13" s="1"/>
  <c r="J53" i="13" s="1"/>
  <c r="D53" i="13"/>
  <c r="F52" i="13"/>
  <c r="D52" i="13"/>
  <c r="F51" i="13"/>
  <c r="H51" i="13" s="1"/>
  <c r="K51" i="13" s="1"/>
  <c r="D51" i="13"/>
  <c r="F50" i="13"/>
  <c r="G50" i="13" s="1"/>
  <c r="D50" i="13"/>
  <c r="F49" i="13"/>
  <c r="H49" i="13" s="1"/>
  <c r="K49" i="13" s="1"/>
  <c r="D49" i="13"/>
  <c r="F48" i="13"/>
  <c r="D48" i="13"/>
  <c r="F47" i="13"/>
  <c r="H47" i="13" s="1"/>
  <c r="K47" i="13" s="1"/>
  <c r="D47" i="13"/>
  <c r="F46" i="13"/>
  <c r="H46" i="13" s="1"/>
  <c r="K46" i="13" s="1"/>
  <c r="D46" i="13"/>
  <c r="F45" i="13"/>
  <c r="H45" i="13" s="1"/>
  <c r="K45" i="13" s="1"/>
  <c r="D45" i="13"/>
  <c r="F44" i="13"/>
  <c r="H44" i="13" s="1"/>
  <c r="K44" i="13" s="1"/>
  <c r="D44" i="13"/>
  <c r="F43" i="13"/>
  <c r="H43" i="13" s="1"/>
  <c r="K43" i="13" s="1"/>
  <c r="D43" i="13"/>
  <c r="F42" i="13"/>
  <c r="H42" i="13" s="1"/>
  <c r="K42" i="13" s="1"/>
  <c r="D42" i="13"/>
  <c r="F41" i="13"/>
  <c r="H41" i="13" s="1"/>
  <c r="K41" i="13" s="1"/>
  <c r="D41" i="13"/>
  <c r="F40" i="13"/>
  <c r="D40" i="13"/>
  <c r="F39" i="13"/>
  <c r="H39" i="13" s="1"/>
  <c r="K39" i="13" s="1"/>
  <c r="D39" i="13"/>
  <c r="F38" i="13"/>
  <c r="G38" i="13" s="1"/>
  <c r="D38" i="13"/>
  <c r="F37" i="13"/>
  <c r="H37" i="13" s="1"/>
  <c r="K37" i="13" s="1"/>
  <c r="D37" i="13"/>
  <c r="F36" i="13"/>
  <c r="D36" i="13"/>
  <c r="F35" i="13"/>
  <c r="H35" i="13" s="1"/>
  <c r="K35" i="13" s="1"/>
  <c r="D35" i="13"/>
  <c r="F34" i="13"/>
  <c r="H34" i="13" s="1"/>
  <c r="K34" i="13" s="1"/>
  <c r="D34" i="13"/>
  <c r="F33" i="13"/>
  <c r="H33" i="13" s="1"/>
  <c r="K33" i="13" s="1"/>
  <c r="D33" i="13"/>
  <c r="F32" i="13"/>
  <c r="D32" i="13"/>
  <c r="F31" i="13"/>
  <c r="H31" i="13" s="1"/>
  <c r="K31" i="13" s="1"/>
  <c r="D31" i="13"/>
  <c r="F30" i="13"/>
  <c r="D30" i="13"/>
  <c r="F29" i="13"/>
  <c r="H29" i="13" s="1"/>
  <c r="K29" i="13" s="1"/>
  <c r="D29" i="13"/>
  <c r="F28" i="13"/>
  <c r="H28" i="13" s="1"/>
  <c r="K28" i="13" s="1"/>
  <c r="D28" i="13"/>
  <c r="F27" i="13"/>
  <c r="H27" i="13" s="1"/>
  <c r="K27" i="13" s="1"/>
  <c r="D27" i="13"/>
  <c r="F26" i="13"/>
  <c r="H26" i="13" s="1"/>
  <c r="K26" i="13" s="1"/>
  <c r="D26" i="13"/>
  <c r="F25" i="13"/>
  <c r="H25" i="13" s="1"/>
  <c r="K25" i="13" s="1"/>
  <c r="D25" i="13"/>
  <c r="F24" i="13"/>
  <c r="H24" i="13" s="1"/>
  <c r="K24" i="13" s="1"/>
  <c r="D24" i="13"/>
  <c r="F23" i="13"/>
  <c r="H23" i="13" s="1"/>
  <c r="K23" i="13" s="1"/>
  <c r="D23" i="13"/>
  <c r="F22" i="13"/>
  <c r="H22" i="13" s="1"/>
  <c r="K22" i="13" s="1"/>
  <c r="D22" i="13"/>
  <c r="F21" i="13"/>
  <c r="H21" i="13" s="1"/>
  <c r="K21" i="13" s="1"/>
  <c r="D21" i="13"/>
  <c r="F20" i="13"/>
  <c r="H20" i="13" s="1"/>
  <c r="K20" i="13" s="1"/>
  <c r="D20" i="13"/>
  <c r="F19" i="13"/>
  <c r="H19" i="13" s="1"/>
  <c r="K19" i="13" s="1"/>
  <c r="D19" i="13"/>
  <c r="F18" i="13"/>
  <c r="G18" i="13" s="1"/>
  <c r="J18" i="13" s="1"/>
  <c r="D18" i="13"/>
  <c r="F17" i="13"/>
  <c r="H17" i="13" s="1"/>
  <c r="K17" i="13" s="1"/>
  <c r="D17" i="13"/>
  <c r="F16" i="13"/>
  <c r="H16" i="13" s="1"/>
  <c r="K16" i="13" s="1"/>
  <c r="D16" i="13"/>
  <c r="F15" i="13"/>
  <c r="H15" i="13" s="1"/>
  <c r="K15" i="13" s="1"/>
  <c r="D15" i="13"/>
  <c r="F14" i="13"/>
  <c r="D14" i="13"/>
  <c r="F13" i="13"/>
  <c r="H13" i="13" s="1"/>
  <c r="K13" i="13" s="1"/>
  <c r="D13" i="13"/>
  <c r="F12" i="13"/>
  <c r="D12" i="13"/>
  <c r="F11" i="13"/>
  <c r="G11" i="13" s="1"/>
  <c r="J11" i="13" s="1"/>
  <c r="D11" i="13"/>
  <c r="F10" i="13"/>
  <c r="H10" i="13" s="1"/>
  <c r="K10" i="13" s="1"/>
  <c r="D10" i="13"/>
  <c r="F9" i="13"/>
  <c r="H9" i="13" s="1"/>
  <c r="K9" i="13" s="1"/>
  <c r="D9" i="13"/>
  <c r="F8" i="13"/>
  <c r="H8" i="13" s="1"/>
  <c r="K8" i="13" s="1"/>
  <c r="D8" i="13"/>
  <c r="F7" i="13"/>
  <c r="H7" i="13" s="1"/>
  <c r="K7" i="13" s="1"/>
  <c r="D7" i="13"/>
  <c r="F6" i="13"/>
  <c r="G6" i="13" s="1"/>
  <c r="J6" i="13" s="1"/>
  <c r="D6" i="13"/>
  <c r="F5" i="13"/>
  <c r="H5" i="13" s="1"/>
  <c r="K5" i="13" s="1"/>
  <c r="D5" i="13"/>
  <c r="F4" i="13"/>
  <c r="D4" i="13"/>
  <c r="G8" i="12"/>
  <c r="H8" i="12"/>
  <c r="G9" i="12"/>
  <c r="H9" i="12"/>
  <c r="G10" i="12"/>
  <c r="H10" i="12"/>
  <c r="G15" i="12"/>
  <c r="H15" i="12"/>
  <c r="G21" i="12"/>
  <c r="H21" i="12"/>
  <c r="G27" i="12"/>
  <c r="H27" i="12"/>
  <c r="G33" i="12"/>
  <c r="H33" i="12"/>
  <c r="H38" i="12"/>
  <c r="G39" i="12"/>
  <c r="H39" i="12"/>
  <c r="H40" i="12"/>
  <c r="H42" i="12"/>
  <c r="H43" i="12"/>
  <c r="H44" i="12"/>
  <c r="G45" i="12"/>
  <c r="H45" i="12"/>
  <c r="H46" i="12"/>
  <c r="H48" i="12"/>
  <c r="H49" i="12"/>
  <c r="H50" i="12"/>
  <c r="G51" i="12"/>
  <c r="H51" i="12"/>
  <c r="H52" i="12"/>
  <c r="H54" i="12"/>
  <c r="K54" i="12" s="1"/>
  <c r="H55" i="12"/>
  <c r="G58" i="12"/>
  <c r="J58" i="12" s="1"/>
  <c r="H58" i="12"/>
  <c r="H61" i="12"/>
  <c r="G64" i="12"/>
  <c r="H64" i="12"/>
  <c r="G67" i="12"/>
  <c r="H67" i="12"/>
  <c r="H69" i="12"/>
  <c r="G70" i="12"/>
  <c r="J70" i="12" s="1"/>
  <c r="H70" i="12"/>
  <c r="K70" i="12" s="1"/>
  <c r="H72" i="12"/>
  <c r="G73" i="12"/>
  <c r="H73" i="12"/>
  <c r="G75" i="12"/>
  <c r="H75" i="12"/>
  <c r="K75" i="12" s="1"/>
  <c r="G76" i="12"/>
  <c r="H76" i="12"/>
  <c r="G78" i="12"/>
  <c r="J78" i="12" s="1"/>
  <c r="H78" i="12"/>
  <c r="G81" i="12"/>
  <c r="H81" i="12"/>
  <c r="G82" i="12"/>
  <c r="H82" i="12"/>
  <c r="G84" i="12"/>
  <c r="H84" i="12"/>
  <c r="G87" i="12"/>
  <c r="H87" i="12"/>
  <c r="G88" i="12"/>
  <c r="H88" i="12"/>
  <c r="G90" i="12"/>
  <c r="H90" i="12"/>
  <c r="H4" i="12"/>
  <c r="G4" i="12"/>
  <c r="G8" i="11"/>
  <c r="G10" i="11"/>
  <c r="H11" i="11"/>
  <c r="G14" i="11"/>
  <c r="G16" i="11"/>
  <c r="G20" i="11"/>
  <c r="G25" i="11"/>
  <c r="G26" i="11"/>
  <c r="G28" i="11"/>
  <c r="J28" i="11" s="1"/>
  <c r="G31" i="11"/>
  <c r="G34" i="11"/>
  <c r="H34" i="11"/>
  <c r="G37" i="11"/>
  <c r="H37" i="11"/>
  <c r="G38" i="11"/>
  <c r="H39" i="11"/>
  <c r="H43" i="11"/>
  <c r="G44" i="11"/>
  <c r="H49" i="11"/>
  <c r="G50" i="11"/>
  <c r="H51" i="11"/>
  <c r="H54" i="11"/>
  <c r="G55" i="11"/>
  <c r="G56" i="11"/>
  <c r="H60" i="11"/>
  <c r="K60" i="11" s="1"/>
  <c r="G62" i="11"/>
  <c r="G67" i="11"/>
  <c r="H67" i="11"/>
  <c r="G68" i="11"/>
  <c r="G73" i="11"/>
  <c r="G79" i="11"/>
  <c r="H79" i="11"/>
  <c r="G80" i="11"/>
  <c r="G85" i="11"/>
  <c r="H148" i="12"/>
  <c r="G148" i="12"/>
  <c r="F148" i="12"/>
  <c r="E152" i="12" s="1"/>
  <c r="E148" i="12"/>
  <c r="H129" i="12"/>
  <c r="G129" i="12"/>
  <c r="M111" i="12" s="1"/>
  <c r="F129" i="12"/>
  <c r="E129" i="12"/>
  <c r="E133" i="12" s="1"/>
  <c r="H121" i="12"/>
  <c r="G121" i="12"/>
  <c r="F121" i="12"/>
  <c r="E121" i="12"/>
  <c r="K111" i="12" s="1"/>
  <c r="E117" i="12"/>
  <c r="H113" i="12"/>
  <c r="G113" i="12"/>
  <c r="F113" i="12"/>
  <c r="E113" i="12"/>
  <c r="N112" i="12"/>
  <c r="M112" i="12"/>
  <c r="L112" i="12"/>
  <c r="K112" i="12"/>
  <c r="J111" i="12"/>
  <c r="H105" i="12"/>
  <c r="G109" i="12" s="1"/>
  <c r="G105" i="12"/>
  <c r="F105" i="12"/>
  <c r="E105" i="12"/>
  <c r="E101" i="12"/>
  <c r="H97" i="12"/>
  <c r="G97" i="12"/>
  <c r="F97" i="12"/>
  <c r="E97" i="12"/>
  <c r="F92" i="12"/>
  <c r="G92" i="12" s="1"/>
  <c r="D92" i="12"/>
  <c r="F91" i="12"/>
  <c r="G91" i="12" s="1"/>
  <c r="D91" i="12"/>
  <c r="F90" i="12"/>
  <c r="D90" i="12"/>
  <c r="F89" i="12"/>
  <c r="H89" i="12" s="1"/>
  <c r="D89" i="12"/>
  <c r="F88" i="12"/>
  <c r="D88" i="12"/>
  <c r="F87" i="12"/>
  <c r="D87" i="12"/>
  <c r="F86" i="12"/>
  <c r="G86" i="12" s="1"/>
  <c r="J86" i="12" s="1"/>
  <c r="D86" i="12"/>
  <c r="F85" i="12"/>
  <c r="G85" i="12" s="1"/>
  <c r="D85" i="12"/>
  <c r="F84" i="12"/>
  <c r="D84" i="12"/>
  <c r="F83" i="12"/>
  <c r="H83" i="12" s="1"/>
  <c r="D83" i="12"/>
  <c r="F82" i="12"/>
  <c r="D82" i="12"/>
  <c r="F81" i="12"/>
  <c r="D81" i="12"/>
  <c r="F80" i="12"/>
  <c r="G80" i="12" s="1"/>
  <c r="D80" i="12"/>
  <c r="F79" i="12"/>
  <c r="G79" i="12" s="1"/>
  <c r="D79" i="12"/>
  <c r="F78" i="12"/>
  <c r="D78" i="12"/>
  <c r="F77" i="12"/>
  <c r="H77" i="12" s="1"/>
  <c r="D77" i="12"/>
  <c r="F76" i="12"/>
  <c r="D76" i="12"/>
  <c r="F75" i="12"/>
  <c r="D75" i="12"/>
  <c r="F74" i="12"/>
  <c r="G74" i="12" s="1"/>
  <c r="D74" i="12"/>
  <c r="F73" i="12"/>
  <c r="D73" i="12"/>
  <c r="F72" i="12"/>
  <c r="G72" i="12" s="1"/>
  <c r="D72" i="12"/>
  <c r="F71" i="12"/>
  <c r="D71" i="12"/>
  <c r="F70" i="12"/>
  <c r="D70" i="12"/>
  <c r="F69" i="12"/>
  <c r="D69" i="12"/>
  <c r="F68" i="12"/>
  <c r="G68" i="12" s="1"/>
  <c r="D68" i="12"/>
  <c r="F67" i="12"/>
  <c r="D67" i="12"/>
  <c r="F66" i="12"/>
  <c r="G66" i="12" s="1"/>
  <c r="D66" i="12"/>
  <c r="F65" i="12"/>
  <c r="D65" i="12"/>
  <c r="F64" i="12"/>
  <c r="D64" i="12"/>
  <c r="F63" i="12"/>
  <c r="H63" i="12" s="1"/>
  <c r="D63" i="12"/>
  <c r="F62" i="12"/>
  <c r="G62" i="12" s="1"/>
  <c r="D62" i="12"/>
  <c r="F61" i="12"/>
  <c r="G61" i="12" s="1"/>
  <c r="D61" i="12"/>
  <c r="F60" i="12"/>
  <c r="G60" i="12" s="1"/>
  <c r="D60" i="12"/>
  <c r="F59" i="12"/>
  <c r="D59" i="12"/>
  <c r="F58" i="12"/>
  <c r="D58" i="12"/>
  <c r="F57" i="12"/>
  <c r="G57" i="12" s="1"/>
  <c r="D57" i="12"/>
  <c r="F56" i="12"/>
  <c r="G56" i="12" s="1"/>
  <c r="D56" i="12"/>
  <c r="F55" i="12"/>
  <c r="G55" i="12" s="1"/>
  <c r="D55" i="12"/>
  <c r="F54" i="12"/>
  <c r="G54" i="12" s="1"/>
  <c r="D54" i="12"/>
  <c r="F53" i="12"/>
  <c r="D53" i="12"/>
  <c r="F52" i="12"/>
  <c r="G52" i="12" s="1"/>
  <c r="D52" i="12"/>
  <c r="F51" i="12"/>
  <c r="D51" i="12"/>
  <c r="F50" i="12"/>
  <c r="G50" i="12" s="1"/>
  <c r="D50" i="12"/>
  <c r="F49" i="12"/>
  <c r="D49" i="12"/>
  <c r="F48" i="12"/>
  <c r="D48" i="12"/>
  <c r="F47" i="12"/>
  <c r="D47" i="12"/>
  <c r="F46" i="12"/>
  <c r="G46" i="12" s="1"/>
  <c r="D46" i="12"/>
  <c r="F45" i="12"/>
  <c r="D45" i="12"/>
  <c r="F44" i="12"/>
  <c r="G44" i="12" s="1"/>
  <c r="D44" i="12"/>
  <c r="F43" i="12"/>
  <c r="D43" i="12"/>
  <c r="F42" i="12"/>
  <c r="D42" i="12"/>
  <c r="F41" i="12"/>
  <c r="D41" i="12"/>
  <c r="F40" i="12"/>
  <c r="G40" i="12" s="1"/>
  <c r="D40" i="12"/>
  <c r="F39" i="12"/>
  <c r="D39" i="12"/>
  <c r="F38" i="12"/>
  <c r="G38" i="12" s="1"/>
  <c r="D38" i="12"/>
  <c r="F37" i="12"/>
  <c r="G37" i="12" s="1"/>
  <c r="D37" i="12"/>
  <c r="F36" i="12"/>
  <c r="D36" i="12"/>
  <c r="F35" i="12"/>
  <c r="H35" i="12" s="1"/>
  <c r="D35" i="12"/>
  <c r="F34" i="12"/>
  <c r="G34" i="12" s="1"/>
  <c r="D34" i="12"/>
  <c r="F33" i="12"/>
  <c r="D33" i="12"/>
  <c r="F32" i="12"/>
  <c r="G32" i="12" s="1"/>
  <c r="D32" i="12"/>
  <c r="F31" i="12"/>
  <c r="D31" i="12"/>
  <c r="F30" i="12"/>
  <c r="D30" i="12"/>
  <c r="F29" i="12"/>
  <c r="D29" i="12"/>
  <c r="F28" i="12"/>
  <c r="H28" i="12" s="1"/>
  <c r="D28" i="12"/>
  <c r="F27" i="12"/>
  <c r="D27" i="12"/>
  <c r="F26" i="12"/>
  <c r="G26" i="12" s="1"/>
  <c r="D26" i="12"/>
  <c r="F25" i="12"/>
  <c r="G25" i="12" s="1"/>
  <c r="D25" i="12"/>
  <c r="F24" i="12"/>
  <c r="D24" i="12"/>
  <c r="F23" i="12"/>
  <c r="H23" i="12" s="1"/>
  <c r="D23" i="12"/>
  <c r="F22" i="12"/>
  <c r="G22" i="12" s="1"/>
  <c r="D22" i="12"/>
  <c r="F21" i="12"/>
  <c r="D21" i="12"/>
  <c r="F20" i="12"/>
  <c r="G20" i="12" s="1"/>
  <c r="D20" i="12"/>
  <c r="F19" i="12"/>
  <c r="D19" i="12"/>
  <c r="F18" i="12"/>
  <c r="G18" i="12" s="1"/>
  <c r="D18" i="12"/>
  <c r="F17" i="12"/>
  <c r="D17" i="12"/>
  <c r="F16" i="12"/>
  <c r="H16" i="12" s="1"/>
  <c r="D16" i="12"/>
  <c r="F15" i="12"/>
  <c r="D15" i="12"/>
  <c r="F14" i="12"/>
  <c r="G14" i="12" s="1"/>
  <c r="D14" i="12"/>
  <c r="F13" i="12"/>
  <c r="D13" i="12"/>
  <c r="F12" i="12"/>
  <c r="H12" i="12" s="1"/>
  <c r="D12" i="12"/>
  <c r="F11" i="12"/>
  <c r="D11" i="12"/>
  <c r="F10" i="12"/>
  <c r="D10" i="12"/>
  <c r="F9" i="12"/>
  <c r="D9" i="12"/>
  <c r="F8" i="12"/>
  <c r="D8" i="12"/>
  <c r="F7" i="12"/>
  <c r="D7" i="12"/>
  <c r="F6" i="12"/>
  <c r="G6" i="12" s="1"/>
  <c r="D6" i="12"/>
  <c r="F5" i="12"/>
  <c r="H5" i="12" s="1"/>
  <c r="D5" i="12"/>
  <c r="F4" i="12"/>
  <c r="D4" i="12"/>
  <c r="E88" i="11"/>
  <c r="B88" i="11"/>
  <c r="F87" i="11"/>
  <c r="G87" i="11" s="1"/>
  <c r="D87" i="11"/>
  <c r="F86" i="11"/>
  <c r="H86" i="11" s="1"/>
  <c r="D86" i="11"/>
  <c r="F85" i="11"/>
  <c r="H85" i="11" s="1"/>
  <c r="D85" i="11"/>
  <c r="F84" i="11"/>
  <c r="G84" i="11" s="1"/>
  <c r="D84" i="11"/>
  <c r="F83" i="11"/>
  <c r="D83" i="11"/>
  <c r="F82" i="11"/>
  <c r="G82" i="11" s="1"/>
  <c r="D82" i="11"/>
  <c r="F81" i="11"/>
  <c r="G81" i="11" s="1"/>
  <c r="D81" i="11"/>
  <c r="F80" i="11"/>
  <c r="D80" i="11"/>
  <c r="F79" i="11"/>
  <c r="D79" i="11"/>
  <c r="F78" i="11"/>
  <c r="G78" i="11" s="1"/>
  <c r="D78" i="11"/>
  <c r="F77" i="11"/>
  <c r="H77" i="11" s="1"/>
  <c r="D77" i="11"/>
  <c r="F76" i="11"/>
  <c r="G76" i="11" s="1"/>
  <c r="D76" i="11"/>
  <c r="F75" i="11"/>
  <c r="G75" i="11" s="1"/>
  <c r="D75" i="11"/>
  <c r="F74" i="11"/>
  <c r="H74" i="11" s="1"/>
  <c r="D74" i="11"/>
  <c r="F73" i="11"/>
  <c r="H73" i="11" s="1"/>
  <c r="D73" i="11"/>
  <c r="F72" i="11"/>
  <c r="G72" i="11" s="1"/>
  <c r="D72" i="11"/>
  <c r="F71" i="11"/>
  <c r="G71" i="11" s="1"/>
  <c r="D71" i="11"/>
  <c r="F70" i="11"/>
  <c r="G70" i="11" s="1"/>
  <c r="D70" i="11"/>
  <c r="F69" i="11"/>
  <c r="H69" i="11" s="1"/>
  <c r="D69" i="11"/>
  <c r="F68" i="11"/>
  <c r="D68" i="11"/>
  <c r="F67" i="11"/>
  <c r="D67" i="11"/>
  <c r="F66" i="11"/>
  <c r="G66" i="11" s="1"/>
  <c r="D66" i="11"/>
  <c r="F65" i="11"/>
  <c r="D65" i="11"/>
  <c r="F64" i="11"/>
  <c r="G64" i="11" s="1"/>
  <c r="D64" i="11"/>
  <c r="F63" i="11"/>
  <c r="H63" i="11" s="1"/>
  <c r="D63" i="11"/>
  <c r="F62" i="11"/>
  <c r="D62" i="11"/>
  <c r="F61" i="11"/>
  <c r="G61" i="11" s="1"/>
  <c r="D61" i="11"/>
  <c r="F60" i="11"/>
  <c r="G60" i="11" s="1"/>
  <c r="J60" i="11" s="1"/>
  <c r="D60" i="11"/>
  <c r="F59" i="11"/>
  <c r="G59" i="11" s="1"/>
  <c r="D59" i="11"/>
  <c r="F58" i="11"/>
  <c r="G58" i="11" s="1"/>
  <c r="D58" i="11"/>
  <c r="F57" i="11"/>
  <c r="H57" i="11" s="1"/>
  <c r="D57" i="11"/>
  <c r="F56" i="11"/>
  <c r="H56" i="11" s="1"/>
  <c r="D56" i="11"/>
  <c r="F55" i="11"/>
  <c r="H55" i="11" s="1"/>
  <c r="D55" i="11"/>
  <c r="F54" i="11"/>
  <c r="G54" i="11" s="1"/>
  <c r="D54" i="11"/>
  <c r="F53" i="11"/>
  <c r="G53" i="11" s="1"/>
  <c r="D53" i="11"/>
  <c r="F52" i="11"/>
  <c r="G52" i="11" s="1"/>
  <c r="D52" i="11"/>
  <c r="F51" i="11"/>
  <c r="G51" i="11" s="1"/>
  <c r="D51" i="11"/>
  <c r="F50" i="11"/>
  <c r="H50" i="11" s="1"/>
  <c r="D50" i="11"/>
  <c r="F49" i="11"/>
  <c r="G49" i="11" s="1"/>
  <c r="D49" i="11"/>
  <c r="F48" i="11"/>
  <c r="G48" i="11" s="1"/>
  <c r="D48" i="11"/>
  <c r="F47" i="11"/>
  <c r="G47" i="11" s="1"/>
  <c r="D47" i="11"/>
  <c r="F46" i="11"/>
  <c r="G46" i="11" s="1"/>
  <c r="D46" i="11"/>
  <c r="F45" i="11"/>
  <c r="H45" i="11" s="1"/>
  <c r="D45" i="11"/>
  <c r="F44" i="11"/>
  <c r="H44" i="11" s="1"/>
  <c r="D44" i="11"/>
  <c r="F43" i="11"/>
  <c r="G43" i="11" s="1"/>
  <c r="D43" i="11"/>
  <c r="F42" i="11"/>
  <c r="G42" i="11" s="1"/>
  <c r="D42" i="11"/>
  <c r="F41" i="11"/>
  <c r="H41" i="11" s="1"/>
  <c r="D41" i="11"/>
  <c r="F40" i="11"/>
  <c r="G40" i="11" s="1"/>
  <c r="D40" i="11"/>
  <c r="F39" i="11"/>
  <c r="G39" i="11" s="1"/>
  <c r="D39" i="11"/>
  <c r="F38" i="11"/>
  <c r="H38" i="11" s="1"/>
  <c r="D38" i="11"/>
  <c r="F37" i="11"/>
  <c r="D37" i="11"/>
  <c r="F36" i="11"/>
  <c r="G36" i="11" s="1"/>
  <c r="J36" i="11" s="1"/>
  <c r="D36" i="11"/>
  <c r="F35" i="11"/>
  <c r="G35" i="11" s="1"/>
  <c r="D35" i="11"/>
  <c r="F34" i="11"/>
  <c r="D34" i="11"/>
  <c r="F33" i="11"/>
  <c r="G33" i="11" s="1"/>
  <c r="D33" i="11"/>
  <c r="F32" i="11"/>
  <c r="G32" i="11" s="1"/>
  <c r="D32" i="11"/>
  <c r="F31" i="11"/>
  <c r="H31" i="11" s="1"/>
  <c r="K31" i="11" s="1"/>
  <c r="D31" i="11"/>
  <c r="F30" i="11"/>
  <c r="D30" i="11"/>
  <c r="F29" i="11"/>
  <c r="D29" i="11"/>
  <c r="F28" i="11"/>
  <c r="H28" i="11" s="1"/>
  <c r="K28" i="11" s="1"/>
  <c r="D28" i="11"/>
  <c r="F27" i="11"/>
  <c r="G27" i="11" s="1"/>
  <c r="D27" i="11"/>
  <c r="F26" i="11"/>
  <c r="H26" i="11" s="1"/>
  <c r="D26" i="11"/>
  <c r="F25" i="11"/>
  <c r="H25" i="11" s="1"/>
  <c r="D25" i="11"/>
  <c r="F24" i="11"/>
  <c r="G24" i="11" s="1"/>
  <c r="D24" i="11"/>
  <c r="F23" i="11"/>
  <c r="G23" i="11" s="1"/>
  <c r="D23" i="11"/>
  <c r="F22" i="11"/>
  <c r="G22" i="11" s="1"/>
  <c r="D22" i="11"/>
  <c r="F21" i="11"/>
  <c r="G21" i="11" s="1"/>
  <c r="D21" i="11"/>
  <c r="F20" i="11"/>
  <c r="D20" i="11"/>
  <c r="F19" i="11"/>
  <c r="G19" i="11" s="1"/>
  <c r="D19" i="11"/>
  <c r="F18" i="11"/>
  <c r="G18" i="11" s="1"/>
  <c r="D18" i="11"/>
  <c r="F17" i="11"/>
  <c r="G17" i="11" s="1"/>
  <c r="D17" i="11"/>
  <c r="F16" i="11"/>
  <c r="H16" i="11" s="1"/>
  <c r="K16" i="11" s="1"/>
  <c r="D16" i="11"/>
  <c r="F15" i="11"/>
  <c r="G15" i="11" s="1"/>
  <c r="D15" i="11"/>
  <c r="F14" i="11"/>
  <c r="D14" i="11"/>
  <c r="F13" i="11"/>
  <c r="H13" i="11" s="1"/>
  <c r="D13" i="11"/>
  <c r="F12" i="11"/>
  <c r="G12" i="11" s="1"/>
  <c r="D12" i="11"/>
  <c r="F11" i="11"/>
  <c r="G11" i="11" s="1"/>
  <c r="D11" i="11"/>
  <c r="F10" i="11"/>
  <c r="H10" i="11" s="1"/>
  <c r="D10" i="11"/>
  <c r="F9" i="11"/>
  <c r="G9" i="11" s="1"/>
  <c r="D9" i="11"/>
  <c r="F8" i="11"/>
  <c r="D8" i="11"/>
  <c r="F7" i="11"/>
  <c r="H7" i="11" s="1"/>
  <c r="D7" i="11"/>
  <c r="F6" i="11"/>
  <c r="G6" i="11" s="1"/>
  <c r="D6" i="11"/>
  <c r="F5" i="11"/>
  <c r="G5" i="11" s="1"/>
  <c r="D5" i="11"/>
  <c r="F4" i="11"/>
  <c r="D4" i="11"/>
  <c r="G132" i="10"/>
  <c r="D132" i="10"/>
  <c r="G123" i="10"/>
  <c r="D123" i="10"/>
  <c r="G114" i="10"/>
  <c r="D114" i="10"/>
  <c r="G105" i="10"/>
  <c r="D105" i="10"/>
  <c r="E98" i="10"/>
  <c r="B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F18" i="10"/>
  <c r="H18" i="10" s="1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F56" i="10"/>
  <c r="H56" i="10" s="1"/>
  <c r="I82" i="14" l="1"/>
  <c r="L82" i="14" s="1"/>
  <c r="M82" i="14" s="1"/>
  <c r="J91" i="14"/>
  <c r="I84" i="14"/>
  <c r="L84" i="14" s="1"/>
  <c r="M84" i="14" s="1"/>
  <c r="I100" i="14"/>
  <c r="L100" i="14" s="1"/>
  <c r="M100" i="14" s="1"/>
  <c r="I58" i="14"/>
  <c r="L58" i="14" s="1"/>
  <c r="M58" i="14" s="1"/>
  <c r="I95" i="14"/>
  <c r="L95" i="14" s="1"/>
  <c r="M95" i="14" s="1"/>
  <c r="I96" i="14"/>
  <c r="L96" i="14" s="1"/>
  <c r="M96" i="14" s="1"/>
  <c r="J97" i="14"/>
  <c r="I98" i="14"/>
  <c r="L98" i="14" s="1"/>
  <c r="M98" i="14" s="1"/>
  <c r="I87" i="14"/>
  <c r="L87" i="14" s="1"/>
  <c r="M87" i="14" s="1"/>
  <c r="I88" i="14"/>
  <c r="L88" i="14" s="1"/>
  <c r="M88" i="14" s="1"/>
  <c r="I85" i="14"/>
  <c r="L85" i="14" s="1"/>
  <c r="M85" i="14" s="1"/>
  <c r="I83" i="14"/>
  <c r="L83" i="14" s="1"/>
  <c r="M83" i="14" s="1"/>
  <c r="I94" i="14"/>
  <c r="L94" i="14" s="1"/>
  <c r="M94" i="14" s="1"/>
  <c r="I86" i="14"/>
  <c r="L86" i="14" s="1"/>
  <c r="M86" i="14" s="1"/>
  <c r="I89" i="14"/>
  <c r="L89" i="14" s="1"/>
  <c r="M89" i="14" s="1"/>
  <c r="I92" i="14"/>
  <c r="L92" i="14" s="1"/>
  <c r="M92" i="14" s="1"/>
  <c r="I80" i="14"/>
  <c r="L80" i="14" s="1"/>
  <c r="M80" i="14" s="1"/>
  <c r="I25" i="14"/>
  <c r="L25" i="14" s="1"/>
  <c r="M25" i="14" s="1"/>
  <c r="I74" i="14"/>
  <c r="L74" i="14" s="1"/>
  <c r="M74" i="14" s="1"/>
  <c r="I5" i="14"/>
  <c r="L5" i="14" s="1"/>
  <c r="M5" i="14" s="1"/>
  <c r="I63" i="14"/>
  <c r="L63" i="14" s="1"/>
  <c r="M63" i="14" s="1"/>
  <c r="I66" i="14"/>
  <c r="L66" i="14" s="1"/>
  <c r="M66" i="14" s="1"/>
  <c r="I57" i="14"/>
  <c r="L57" i="14" s="1"/>
  <c r="M57" i="14" s="1"/>
  <c r="I75" i="14"/>
  <c r="L75" i="14" s="1"/>
  <c r="M75" i="14" s="1"/>
  <c r="I21" i="14"/>
  <c r="L21" i="14" s="1"/>
  <c r="M21" i="14" s="1"/>
  <c r="I61" i="14"/>
  <c r="L61" i="14" s="1"/>
  <c r="M61" i="14" s="1"/>
  <c r="I11" i="14"/>
  <c r="L11" i="14" s="1"/>
  <c r="M11" i="14" s="1"/>
  <c r="I55" i="14"/>
  <c r="L55" i="14" s="1"/>
  <c r="M55" i="14" s="1"/>
  <c r="I22" i="14"/>
  <c r="L22" i="14" s="1"/>
  <c r="M22" i="14" s="1"/>
  <c r="I59" i="14"/>
  <c r="L59" i="14" s="1"/>
  <c r="M59" i="14" s="1"/>
  <c r="I26" i="14"/>
  <c r="L26" i="14" s="1"/>
  <c r="M26" i="14" s="1"/>
  <c r="I18" i="14"/>
  <c r="L18" i="14" s="1"/>
  <c r="M18" i="14" s="1"/>
  <c r="I65" i="14"/>
  <c r="L65" i="14" s="1"/>
  <c r="M65" i="14" s="1"/>
  <c r="I41" i="14"/>
  <c r="L41" i="14" s="1"/>
  <c r="M41" i="14" s="1"/>
  <c r="I6" i="14"/>
  <c r="L6" i="14" s="1"/>
  <c r="M6" i="14" s="1"/>
  <c r="I49" i="14"/>
  <c r="L49" i="14" s="1"/>
  <c r="M49" i="14" s="1"/>
  <c r="I27" i="14"/>
  <c r="L27" i="14" s="1"/>
  <c r="M27" i="14" s="1"/>
  <c r="I54" i="14"/>
  <c r="L54" i="14" s="1"/>
  <c r="M54" i="14" s="1"/>
  <c r="K54" i="14"/>
  <c r="I45" i="14"/>
  <c r="L45" i="14" s="1"/>
  <c r="M45" i="14" s="1"/>
  <c r="I31" i="14"/>
  <c r="L31" i="14" s="1"/>
  <c r="M31" i="14" s="1"/>
  <c r="J31" i="14"/>
  <c r="I15" i="14"/>
  <c r="L15" i="14" s="1"/>
  <c r="M15" i="14" s="1"/>
  <c r="J15" i="14"/>
  <c r="I35" i="14"/>
  <c r="L35" i="14" s="1"/>
  <c r="M35" i="14" s="1"/>
  <c r="I69" i="14"/>
  <c r="L69" i="14" s="1"/>
  <c r="M69" i="14" s="1"/>
  <c r="I38" i="14"/>
  <c r="L38" i="14" s="1"/>
  <c r="M38" i="14" s="1"/>
  <c r="I10" i="14"/>
  <c r="L10" i="14" s="1"/>
  <c r="M10" i="14" s="1"/>
  <c r="I29" i="14"/>
  <c r="L29" i="14" s="1"/>
  <c r="M29" i="14" s="1"/>
  <c r="I71" i="14"/>
  <c r="L71" i="14" s="1"/>
  <c r="M71" i="14" s="1"/>
  <c r="I4" i="14"/>
  <c r="J39" i="14"/>
  <c r="I39" i="14"/>
  <c r="L39" i="14" s="1"/>
  <c r="M39" i="14" s="1"/>
  <c r="J16" i="14"/>
  <c r="I16" i="14"/>
  <c r="L16" i="14" s="1"/>
  <c r="M16" i="14" s="1"/>
  <c r="J40" i="14"/>
  <c r="I40" i="14"/>
  <c r="L40" i="14" s="1"/>
  <c r="M40" i="14" s="1"/>
  <c r="J70" i="14"/>
  <c r="I70" i="14"/>
  <c r="L70" i="14" s="1"/>
  <c r="M70" i="14" s="1"/>
  <c r="J68" i="14"/>
  <c r="I68" i="14"/>
  <c r="L68" i="14" s="1"/>
  <c r="M68" i="14" s="1"/>
  <c r="J13" i="14"/>
  <c r="I13" i="14"/>
  <c r="L13" i="14" s="1"/>
  <c r="M13" i="14" s="1"/>
  <c r="J28" i="14"/>
  <c r="I28" i="14"/>
  <c r="L28" i="14" s="1"/>
  <c r="M28" i="14" s="1"/>
  <c r="J44" i="14"/>
  <c r="I44" i="14"/>
  <c r="L44" i="14" s="1"/>
  <c r="M44" i="14" s="1"/>
  <c r="I52" i="14"/>
  <c r="L52" i="14" s="1"/>
  <c r="M52" i="14" s="1"/>
  <c r="J52" i="14"/>
  <c r="J33" i="14"/>
  <c r="I33" i="14"/>
  <c r="L33" i="14" s="1"/>
  <c r="M33" i="14" s="1"/>
  <c r="I79" i="14"/>
  <c r="L79" i="14" s="1"/>
  <c r="M79" i="14" s="1"/>
  <c r="I51" i="14"/>
  <c r="L51" i="14" s="1"/>
  <c r="M51" i="14" s="1"/>
  <c r="I7" i="14"/>
  <c r="L7" i="14" s="1"/>
  <c r="M7" i="14" s="1"/>
  <c r="J7" i="14"/>
  <c r="J76" i="14"/>
  <c r="I76" i="14"/>
  <c r="L76" i="14" s="1"/>
  <c r="M76" i="14" s="1"/>
  <c r="I34" i="14"/>
  <c r="L34" i="14" s="1"/>
  <c r="M34" i="14" s="1"/>
  <c r="J34" i="14"/>
  <c r="J30" i="14"/>
  <c r="I30" i="14"/>
  <c r="L30" i="14" s="1"/>
  <c r="M30" i="14" s="1"/>
  <c r="J48" i="14"/>
  <c r="I48" i="14"/>
  <c r="L48" i="14" s="1"/>
  <c r="M48" i="14" s="1"/>
  <c r="I12" i="14"/>
  <c r="L12" i="14" s="1"/>
  <c r="M12" i="14" s="1"/>
  <c r="J12" i="14"/>
  <c r="I50" i="14"/>
  <c r="L50" i="14" s="1"/>
  <c r="M50" i="14" s="1"/>
  <c r="J50" i="14"/>
  <c r="J32" i="14"/>
  <c r="I32" i="14"/>
  <c r="L32" i="14" s="1"/>
  <c r="M32" i="14" s="1"/>
  <c r="J8" i="14"/>
  <c r="I8" i="14"/>
  <c r="L8" i="14" s="1"/>
  <c r="M8" i="14" s="1"/>
  <c r="J78" i="14"/>
  <c r="I78" i="14"/>
  <c r="L78" i="14" s="1"/>
  <c r="M78" i="14" s="1"/>
  <c r="J43" i="14"/>
  <c r="I43" i="14"/>
  <c r="L43" i="14" s="1"/>
  <c r="M43" i="14" s="1"/>
  <c r="J56" i="14"/>
  <c r="I56" i="14"/>
  <c r="L56" i="14" s="1"/>
  <c r="M56" i="14" s="1"/>
  <c r="I19" i="14"/>
  <c r="L19" i="14" s="1"/>
  <c r="M19" i="14" s="1"/>
  <c r="J19" i="14"/>
  <c r="J60" i="14"/>
  <c r="I60" i="14"/>
  <c r="L60" i="14" s="1"/>
  <c r="M60" i="14" s="1"/>
  <c r="J17" i="14"/>
  <c r="I17" i="14"/>
  <c r="L17" i="14" s="1"/>
  <c r="M17" i="14" s="1"/>
  <c r="J46" i="14"/>
  <c r="I46" i="14"/>
  <c r="L46" i="14" s="1"/>
  <c r="M46" i="14" s="1"/>
  <c r="I9" i="14"/>
  <c r="L9" i="14" s="1"/>
  <c r="M9" i="14" s="1"/>
  <c r="J9" i="14"/>
  <c r="J72" i="14"/>
  <c r="I72" i="14"/>
  <c r="L72" i="14" s="1"/>
  <c r="M72" i="14" s="1"/>
  <c r="J53" i="14"/>
  <c r="I53" i="14"/>
  <c r="L53" i="14" s="1"/>
  <c r="M53" i="14" s="1"/>
  <c r="I67" i="14"/>
  <c r="L67" i="14" s="1"/>
  <c r="M67" i="14" s="1"/>
  <c r="J67" i="14"/>
  <c r="I37" i="14"/>
  <c r="L37" i="14" s="1"/>
  <c r="M37" i="14" s="1"/>
  <c r="J73" i="14"/>
  <c r="I73" i="14"/>
  <c r="L73" i="14" s="1"/>
  <c r="M73" i="14" s="1"/>
  <c r="J24" i="14"/>
  <c r="I24" i="14"/>
  <c r="L24" i="14" s="1"/>
  <c r="M24" i="14" s="1"/>
  <c r="I64" i="14"/>
  <c r="L64" i="14" s="1"/>
  <c r="M64" i="14" s="1"/>
  <c r="J64" i="14"/>
  <c r="J36" i="14"/>
  <c r="I36" i="14"/>
  <c r="L36" i="14" s="1"/>
  <c r="M36" i="14" s="1"/>
  <c r="J23" i="14"/>
  <c r="I23" i="14"/>
  <c r="L23" i="14" s="1"/>
  <c r="M23" i="14" s="1"/>
  <c r="I20" i="14"/>
  <c r="L20" i="14" s="1"/>
  <c r="M20" i="14" s="1"/>
  <c r="J20" i="14"/>
  <c r="J62" i="14"/>
  <c r="I62" i="14"/>
  <c r="L62" i="14" s="1"/>
  <c r="M62" i="14" s="1"/>
  <c r="J77" i="14"/>
  <c r="I77" i="14"/>
  <c r="L77" i="14" s="1"/>
  <c r="M77" i="14" s="1"/>
  <c r="I47" i="14"/>
  <c r="L47" i="14" s="1"/>
  <c r="M47" i="14" s="1"/>
  <c r="J47" i="14"/>
  <c r="I14" i="14"/>
  <c r="L14" i="14" s="1"/>
  <c r="M14" i="14" s="1"/>
  <c r="J14" i="14"/>
  <c r="I42" i="14"/>
  <c r="L42" i="14" s="1"/>
  <c r="M42" i="14" s="1"/>
  <c r="F80" i="13"/>
  <c r="G54" i="13"/>
  <c r="J54" i="13" s="1"/>
  <c r="G21" i="13"/>
  <c r="J21" i="13" s="1"/>
  <c r="H6" i="13"/>
  <c r="K6" i="13" s="1"/>
  <c r="H38" i="13"/>
  <c r="K38" i="13" s="1"/>
  <c r="G17" i="13"/>
  <c r="J17" i="13" s="1"/>
  <c r="H50" i="13"/>
  <c r="K50" i="13" s="1"/>
  <c r="G28" i="13"/>
  <c r="I28" i="13" s="1"/>
  <c r="L28" i="13" s="1"/>
  <c r="M28" i="13" s="1"/>
  <c r="G13" i="13"/>
  <c r="J13" i="13" s="1"/>
  <c r="G63" i="13"/>
  <c r="J63" i="13" s="1"/>
  <c r="G10" i="13"/>
  <c r="J10" i="13" s="1"/>
  <c r="G25" i="13"/>
  <c r="J25" i="13" s="1"/>
  <c r="G59" i="13"/>
  <c r="J59" i="13" s="1"/>
  <c r="G7" i="13"/>
  <c r="I7" i="13" s="1"/>
  <c r="L7" i="13" s="1"/>
  <c r="M7" i="13" s="1"/>
  <c r="H18" i="13"/>
  <c r="K18" i="13" s="1"/>
  <c r="G43" i="13"/>
  <c r="I43" i="13" s="1"/>
  <c r="L43" i="13" s="1"/>
  <c r="M43" i="13" s="1"/>
  <c r="G47" i="13"/>
  <c r="J47" i="13" s="1"/>
  <c r="G51" i="13"/>
  <c r="I51" i="13" s="1"/>
  <c r="L51" i="13" s="1"/>
  <c r="M51" i="13" s="1"/>
  <c r="G55" i="13"/>
  <c r="J55" i="13" s="1"/>
  <c r="G22" i="13"/>
  <c r="J22" i="13" s="1"/>
  <c r="G35" i="13"/>
  <c r="J35" i="13" s="1"/>
  <c r="G39" i="13"/>
  <c r="J39" i="13" s="1"/>
  <c r="G15" i="13"/>
  <c r="J15" i="13" s="1"/>
  <c r="G19" i="13"/>
  <c r="J19" i="13" s="1"/>
  <c r="G8" i="13"/>
  <c r="I8" i="13" s="1"/>
  <c r="L8" i="13" s="1"/>
  <c r="M8" i="13" s="1"/>
  <c r="H11" i="13"/>
  <c r="K11" i="13" s="1"/>
  <c r="G31" i="13"/>
  <c r="J31" i="13" s="1"/>
  <c r="G5" i="13"/>
  <c r="J5" i="13" s="1"/>
  <c r="G23" i="13"/>
  <c r="J23" i="13" s="1"/>
  <c r="G27" i="13"/>
  <c r="J27" i="13" s="1"/>
  <c r="G66" i="13"/>
  <c r="J66" i="13" s="1"/>
  <c r="H74" i="13"/>
  <c r="K74" i="13" s="1"/>
  <c r="G45" i="13"/>
  <c r="J45" i="13" s="1"/>
  <c r="H53" i="13"/>
  <c r="K53" i="13" s="1"/>
  <c r="G71" i="13"/>
  <c r="I71" i="13" s="1"/>
  <c r="L71" i="13" s="1"/>
  <c r="M71" i="13" s="1"/>
  <c r="H73" i="13"/>
  <c r="K73" i="13" s="1"/>
  <c r="H78" i="13"/>
  <c r="K78" i="13" s="1"/>
  <c r="G9" i="13"/>
  <c r="I9" i="13" s="1"/>
  <c r="L9" i="13" s="1"/>
  <c r="M9" i="13" s="1"/>
  <c r="G20" i="13"/>
  <c r="I20" i="13" s="1"/>
  <c r="L20" i="13" s="1"/>
  <c r="M20" i="13" s="1"/>
  <c r="G79" i="13"/>
  <c r="I79" i="13" s="1"/>
  <c r="L79" i="13" s="1"/>
  <c r="M79" i="13" s="1"/>
  <c r="G67" i="13"/>
  <c r="J67" i="13" s="1"/>
  <c r="G75" i="13"/>
  <c r="J75" i="13" s="1"/>
  <c r="J50" i="13"/>
  <c r="H14" i="13"/>
  <c r="K14" i="13" s="1"/>
  <c r="G14" i="13"/>
  <c r="G42" i="13"/>
  <c r="J74" i="13"/>
  <c r="G56" i="13"/>
  <c r="H56" i="13"/>
  <c r="K56" i="13" s="1"/>
  <c r="H12" i="13"/>
  <c r="K12" i="13" s="1"/>
  <c r="G12" i="13"/>
  <c r="G36" i="13"/>
  <c r="H36" i="13"/>
  <c r="K36" i="13" s="1"/>
  <c r="G72" i="13"/>
  <c r="H72" i="13"/>
  <c r="K72" i="13" s="1"/>
  <c r="G40" i="13"/>
  <c r="H40" i="13"/>
  <c r="K40" i="13" s="1"/>
  <c r="G49" i="13"/>
  <c r="J78" i="13"/>
  <c r="G64" i="13"/>
  <c r="H64" i="13"/>
  <c r="K64" i="13" s="1"/>
  <c r="J38" i="13"/>
  <c r="G29" i="13"/>
  <c r="G24" i="13"/>
  <c r="G26" i="13"/>
  <c r="G33" i="13"/>
  <c r="G44" i="13"/>
  <c r="G46" i="13"/>
  <c r="H61" i="13"/>
  <c r="K61" i="13" s="1"/>
  <c r="G61" i="13"/>
  <c r="G65" i="13"/>
  <c r="G69" i="13"/>
  <c r="H4" i="13"/>
  <c r="K4" i="13" s="1"/>
  <c r="G37" i="13"/>
  <c r="G57" i="13"/>
  <c r="G4" i="13"/>
  <c r="G77" i="13"/>
  <c r="G41" i="13"/>
  <c r="G16" i="13"/>
  <c r="H30" i="13"/>
  <c r="K30" i="13" s="1"/>
  <c r="G30" i="13"/>
  <c r="G34" i="13"/>
  <c r="G62" i="13"/>
  <c r="G70" i="13"/>
  <c r="G32" i="13"/>
  <c r="H32" i="13"/>
  <c r="K32" i="13" s="1"/>
  <c r="G52" i="13"/>
  <c r="H52" i="13"/>
  <c r="K52" i="13" s="1"/>
  <c r="G68" i="13"/>
  <c r="H68" i="13"/>
  <c r="K68" i="13" s="1"/>
  <c r="H58" i="13"/>
  <c r="K58" i="13" s="1"/>
  <c r="G58" i="13"/>
  <c r="G60" i="13"/>
  <c r="H60" i="13"/>
  <c r="K60" i="13" s="1"/>
  <c r="G76" i="13"/>
  <c r="H76" i="13"/>
  <c r="K76" i="13" s="1"/>
  <c r="G48" i="13"/>
  <c r="H48" i="13"/>
  <c r="K48" i="13" s="1"/>
  <c r="H66" i="11"/>
  <c r="H18" i="11"/>
  <c r="H75" i="11"/>
  <c r="G86" i="11"/>
  <c r="G74" i="11"/>
  <c r="H61" i="11"/>
  <c r="H48" i="11"/>
  <c r="H17" i="11"/>
  <c r="H5" i="11"/>
  <c r="K5" i="11" s="1"/>
  <c r="H23" i="11"/>
  <c r="K23" i="11" s="1"/>
  <c r="H78" i="11"/>
  <c r="H6" i="11"/>
  <c r="K6" i="11" s="1"/>
  <c r="H87" i="11"/>
  <c r="H84" i="11"/>
  <c r="K84" i="11" s="1"/>
  <c r="H72" i="11"/>
  <c r="H12" i="11"/>
  <c r="K12" i="11" s="1"/>
  <c r="H81" i="11"/>
  <c r="H42" i="11"/>
  <c r="K42" i="11" s="1"/>
  <c r="G7" i="11"/>
  <c r="K25" i="11"/>
  <c r="H30" i="11"/>
  <c r="K30" i="11" s="1"/>
  <c r="G30" i="11"/>
  <c r="J30" i="11" s="1"/>
  <c r="H83" i="11"/>
  <c r="K83" i="11" s="1"/>
  <c r="H71" i="11"/>
  <c r="K71" i="11" s="1"/>
  <c r="H59" i="11"/>
  <c r="I59" i="11" s="1"/>
  <c r="L59" i="11" s="1"/>
  <c r="M59" i="11" s="1"/>
  <c r="H47" i="11"/>
  <c r="H35" i="11"/>
  <c r="K61" i="11"/>
  <c r="G83" i="11"/>
  <c r="G77" i="11"/>
  <c r="G65" i="11"/>
  <c r="G41" i="11"/>
  <c r="G29" i="11"/>
  <c r="K32" i="11"/>
  <c r="K73" i="11"/>
  <c r="K79" i="11"/>
  <c r="K85" i="11"/>
  <c r="G4" i="11"/>
  <c r="J4" i="11" s="1"/>
  <c r="H82" i="11"/>
  <c r="K82" i="11" s="1"/>
  <c r="H76" i="11"/>
  <c r="I76" i="11" s="1"/>
  <c r="L76" i="11" s="1"/>
  <c r="M76" i="11" s="1"/>
  <c r="H70" i="11"/>
  <c r="H64" i="11"/>
  <c r="K64" i="11" s="1"/>
  <c r="H58" i="11"/>
  <c r="H52" i="11"/>
  <c r="I52" i="11" s="1"/>
  <c r="L52" i="11" s="1"/>
  <c r="M52" i="11" s="1"/>
  <c r="H46" i="11"/>
  <c r="I46" i="11" s="1"/>
  <c r="L46" i="11" s="1"/>
  <c r="M46" i="11" s="1"/>
  <c r="H40" i="11"/>
  <c r="K40" i="11" s="1"/>
  <c r="H22" i="11"/>
  <c r="K22" i="11" s="1"/>
  <c r="K53" i="11"/>
  <c r="J20" i="11"/>
  <c r="K62" i="11"/>
  <c r="K17" i="11"/>
  <c r="K80" i="11"/>
  <c r="H33" i="11"/>
  <c r="H27" i="11"/>
  <c r="I27" i="11" s="1"/>
  <c r="L27" i="11" s="1"/>
  <c r="M27" i="11" s="1"/>
  <c r="H21" i="11"/>
  <c r="K21" i="11" s="1"/>
  <c r="H15" i="11"/>
  <c r="K15" i="11" s="1"/>
  <c r="H9" i="11"/>
  <c r="K9" i="11" s="1"/>
  <c r="K13" i="11"/>
  <c r="K19" i="11"/>
  <c r="K35" i="11"/>
  <c r="H19" i="11"/>
  <c r="K41" i="11"/>
  <c r="G13" i="11"/>
  <c r="H36" i="11"/>
  <c r="K36" i="11" s="1"/>
  <c r="H24" i="11"/>
  <c r="K24" i="11" s="1"/>
  <c r="J84" i="11"/>
  <c r="H53" i="11"/>
  <c r="H4" i="11"/>
  <c r="K4" i="11" s="1"/>
  <c r="K45" i="11"/>
  <c r="K57" i="11"/>
  <c r="K63" i="11"/>
  <c r="K69" i="11"/>
  <c r="G69" i="11"/>
  <c r="G63" i="11"/>
  <c r="J63" i="11" s="1"/>
  <c r="G57" i="11"/>
  <c r="G45" i="11"/>
  <c r="K77" i="11"/>
  <c r="H65" i="11"/>
  <c r="K65" i="11" s="1"/>
  <c r="H29" i="11"/>
  <c r="K29" i="11" s="1"/>
  <c r="K18" i="11"/>
  <c r="K34" i="11"/>
  <c r="H80" i="11"/>
  <c r="H68" i="11"/>
  <c r="K68" i="11" s="1"/>
  <c r="H62" i="11"/>
  <c r="H32" i="11"/>
  <c r="H20" i="11"/>
  <c r="K20" i="11" s="1"/>
  <c r="H14" i="11"/>
  <c r="K14" i="11" s="1"/>
  <c r="H8" i="11"/>
  <c r="K8" i="11" s="1"/>
  <c r="J54" i="12"/>
  <c r="I54" i="12"/>
  <c r="L54" i="12" s="1"/>
  <c r="M54" i="12" s="1"/>
  <c r="H34" i="12"/>
  <c r="I34" i="12" s="1"/>
  <c r="L34" i="12" s="1"/>
  <c r="M34" i="12" s="1"/>
  <c r="G152" i="12"/>
  <c r="I82" i="12"/>
  <c r="L82" i="12" s="1"/>
  <c r="M82" i="12" s="1"/>
  <c r="G16" i="12"/>
  <c r="K17" i="12"/>
  <c r="K29" i="12"/>
  <c r="G63" i="12"/>
  <c r="J30" i="12"/>
  <c r="H57" i="12"/>
  <c r="K57" i="12" s="1"/>
  <c r="K41" i="12"/>
  <c r="K53" i="12"/>
  <c r="K69" i="12"/>
  <c r="E125" i="12"/>
  <c r="G69" i="12"/>
  <c r="K24" i="12"/>
  <c r="L111" i="12"/>
  <c r="K115" i="12" s="1"/>
  <c r="H92" i="12"/>
  <c r="H86" i="12"/>
  <c r="K86" i="12" s="1"/>
  <c r="H80" i="12"/>
  <c r="K80" i="12" s="1"/>
  <c r="H74" i="12"/>
  <c r="K74" i="12" s="1"/>
  <c r="H68" i="12"/>
  <c r="K68" i="12" s="1"/>
  <c r="H62" i="12"/>
  <c r="K62" i="12" s="1"/>
  <c r="H56" i="12"/>
  <c r="K56" i="12" s="1"/>
  <c r="H32" i="12"/>
  <c r="H26" i="12"/>
  <c r="H20" i="12"/>
  <c r="I20" i="12" s="1"/>
  <c r="L20" i="12" s="1"/>
  <c r="M20" i="12" s="1"/>
  <c r="H14" i="12"/>
  <c r="K7" i="12"/>
  <c r="K13" i="12"/>
  <c r="K42" i="12"/>
  <c r="K48" i="12"/>
  <c r="G125" i="12"/>
  <c r="H91" i="12"/>
  <c r="H85" i="12"/>
  <c r="H79" i="12"/>
  <c r="H37" i="12"/>
  <c r="K37" i="12" s="1"/>
  <c r="H31" i="12"/>
  <c r="K31" i="12" s="1"/>
  <c r="H25" i="12"/>
  <c r="I25" i="12" s="1"/>
  <c r="L25" i="12" s="1"/>
  <c r="M25" i="12" s="1"/>
  <c r="H19" i="12"/>
  <c r="K19" i="12" s="1"/>
  <c r="H13" i="12"/>
  <c r="H7" i="12"/>
  <c r="K8" i="12"/>
  <c r="K43" i="12"/>
  <c r="K49" i="12"/>
  <c r="G101" i="12"/>
  <c r="G49" i="12"/>
  <c r="G43" i="12"/>
  <c r="G31" i="12"/>
  <c r="G19" i="12"/>
  <c r="G13" i="12"/>
  <c r="J13" i="12" s="1"/>
  <c r="G7" i="12"/>
  <c r="H22" i="12"/>
  <c r="G28" i="12"/>
  <c r="H60" i="12"/>
  <c r="H30" i="12"/>
  <c r="H6" i="12"/>
  <c r="G12" i="12"/>
  <c r="K4" i="12"/>
  <c r="E109" i="12"/>
  <c r="H71" i="12"/>
  <c r="K71" i="12" s="1"/>
  <c r="H65" i="12"/>
  <c r="K65" i="12" s="1"/>
  <c r="H59" i="12"/>
  <c r="K59" i="12" s="1"/>
  <c r="H53" i="12"/>
  <c r="H47" i="12"/>
  <c r="K47" i="12" s="1"/>
  <c r="H41" i="12"/>
  <c r="H29" i="12"/>
  <c r="H17" i="12"/>
  <c r="H11" i="12"/>
  <c r="K11" i="12" s="1"/>
  <c r="K5" i="12"/>
  <c r="K79" i="12"/>
  <c r="K91" i="12"/>
  <c r="K23" i="12"/>
  <c r="K35" i="12"/>
  <c r="K63" i="12"/>
  <c r="H66" i="12"/>
  <c r="K66" i="12" s="1"/>
  <c r="H36" i="12"/>
  <c r="K36" i="12" s="1"/>
  <c r="H24" i="12"/>
  <c r="H18" i="12"/>
  <c r="K83" i="12"/>
  <c r="K89" i="12"/>
  <c r="N111" i="12"/>
  <c r="M115" i="12" s="1"/>
  <c r="G48" i="12"/>
  <c r="G42" i="12"/>
  <c r="G36" i="12"/>
  <c r="I36" i="12" s="1"/>
  <c r="L36" i="12" s="1"/>
  <c r="M36" i="12" s="1"/>
  <c r="G30" i="12"/>
  <c r="I30" i="12" s="1"/>
  <c r="L30" i="12" s="1"/>
  <c r="M30" i="12" s="1"/>
  <c r="G24" i="12"/>
  <c r="J90" i="12"/>
  <c r="G117" i="12"/>
  <c r="G89" i="12"/>
  <c r="G83" i="12"/>
  <c r="G77" i="12"/>
  <c r="J77" i="12" s="1"/>
  <c r="G71" i="12"/>
  <c r="G65" i="12"/>
  <c r="G59" i="12"/>
  <c r="G53" i="12"/>
  <c r="J53" i="12" s="1"/>
  <c r="G47" i="12"/>
  <c r="G41" i="12"/>
  <c r="G35" i="12"/>
  <c r="G29" i="12"/>
  <c r="G23" i="12"/>
  <c r="G17" i="12"/>
  <c r="G11" i="12"/>
  <c r="G5" i="12"/>
  <c r="J5" i="12" s="1"/>
  <c r="G18" i="10"/>
  <c r="G56" i="10"/>
  <c r="K18" i="10"/>
  <c r="K58" i="12"/>
  <c r="K14" i="12"/>
  <c r="K32" i="12"/>
  <c r="K9" i="12"/>
  <c r="K44" i="12"/>
  <c r="K15" i="12"/>
  <c r="K21" i="12"/>
  <c r="J33" i="12"/>
  <c r="K10" i="12"/>
  <c r="K51" i="12"/>
  <c r="K61" i="12"/>
  <c r="K22" i="12"/>
  <c r="K28" i="12"/>
  <c r="K67" i="12"/>
  <c r="J82" i="12"/>
  <c r="K40" i="12"/>
  <c r="K46" i="12"/>
  <c r="K52" i="12"/>
  <c r="K87" i="12"/>
  <c r="K64" i="12"/>
  <c r="K20" i="12"/>
  <c r="K26" i="12"/>
  <c r="J38" i="12"/>
  <c r="K81" i="12"/>
  <c r="K27" i="12"/>
  <c r="K55" i="12"/>
  <c r="K39" i="12"/>
  <c r="J34" i="12"/>
  <c r="K73" i="12"/>
  <c r="I50" i="12"/>
  <c r="L50" i="12" s="1"/>
  <c r="M50" i="12" s="1"/>
  <c r="K50" i="12"/>
  <c r="K30" i="12"/>
  <c r="K82" i="12"/>
  <c r="K90" i="12"/>
  <c r="K6" i="12"/>
  <c r="I28" i="12"/>
  <c r="L28" i="12" s="1"/>
  <c r="M28" i="12" s="1"/>
  <c r="K38" i="12"/>
  <c r="K18" i="12"/>
  <c r="K77" i="12"/>
  <c r="J81" i="12"/>
  <c r="J22" i="12"/>
  <c r="J26" i="12"/>
  <c r="J50" i="12"/>
  <c r="J61" i="12"/>
  <c r="K34" i="12"/>
  <c r="J8" i="12"/>
  <c r="K33" i="12"/>
  <c r="J40" i="12"/>
  <c r="K58" i="11"/>
  <c r="J64" i="11"/>
  <c r="K87" i="11"/>
  <c r="J15" i="11"/>
  <c r="K26" i="11"/>
  <c r="K48" i="11"/>
  <c r="K54" i="11"/>
  <c r="K10" i="11"/>
  <c r="K27" i="11"/>
  <c r="K37" i="11"/>
  <c r="K43" i="11"/>
  <c r="K49" i="11"/>
  <c r="K38" i="11"/>
  <c r="K50" i="11"/>
  <c r="K72" i="11"/>
  <c r="K33" i="11"/>
  <c r="K67" i="11"/>
  <c r="I81" i="11"/>
  <c r="L81" i="11" s="1"/>
  <c r="M81" i="11" s="1"/>
  <c r="J81" i="11"/>
  <c r="I24" i="11"/>
  <c r="L24" i="11" s="1"/>
  <c r="M24" i="11" s="1"/>
  <c r="J24" i="11"/>
  <c r="J71" i="11"/>
  <c r="I44" i="11"/>
  <c r="L44" i="11" s="1"/>
  <c r="M44" i="11" s="1"/>
  <c r="J44" i="11"/>
  <c r="J56" i="11"/>
  <c r="I56" i="11"/>
  <c r="L56" i="11" s="1"/>
  <c r="M56" i="11" s="1"/>
  <c r="J32" i="11"/>
  <c r="J50" i="11"/>
  <c r="K47" i="11"/>
  <c r="K44" i="11"/>
  <c r="K51" i="11"/>
  <c r="J72" i="11"/>
  <c r="J87" i="11"/>
  <c r="J48" i="11"/>
  <c r="J19" i="11"/>
  <c r="J52" i="11"/>
  <c r="K56" i="11"/>
  <c r="J73" i="11"/>
  <c r="J77" i="11"/>
  <c r="K81" i="11"/>
  <c r="J58" i="11"/>
  <c r="J11" i="11"/>
  <c r="I51" i="11"/>
  <c r="L51" i="11" s="1"/>
  <c r="M51" i="11" s="1"/>
  <c r="I62" i="11"/>
  <c r="L62" i="11" s="1"/>
  <c r="M62" i="11" s="1"/>
  <c r="J22" i="11"/>
  <c r="J26" i="11"/>
  <c r="I16" i="11"/>
  <c r="L16" i="11" s="1"/>
  <c r="M16" i="11" s="1"/>
  <c r="J42" i="11"/>
  <c r="J85" i="11"/>
  <c r="K56" i="10"/>
  <c r="F30" i="10"/>
  <c r="J47" i="11"/>
  <c r="F24" i="10"/>
  <c r="F42" i="10"/>
  <c r="F52" i="10"/>
  <c r="K55" i="11"/>
  <c r="F59" i="10"/>
  <c r="F14" i="10"/>
  <c r="F6" i="10"/>
  <c r="F93" i="10"/>
  <c r="F44" i="10"/>
  <c r="J51" i="11"/>
  <c r="F10" i="10"/>
  <c r="F69" i="10"/>
  <c r="F35" i="10"/>
  <c r="F11" i="10"/>
  <c r="F31" i="10"/>
  <c r="F73" i="10"/>
  <c r="F15" i="10"/>
  <c r="F25" i="10"/>
  <c r="F38" i="10"/>
  <c r="F45" i="10"/>
  <c r="F55" i="10"/>
  <c r="F63" i="10"/>
  <c r="F76" i="10"/>
  <c r="K12" i="12"/>
  <c r="F7" i="10"/>
  <c r="F13" i="10"/>
  <c r="F17" i="10"/>
  <c r="F21" i="10"/>
  <c r="F87" i="10"/>
  <c r="F23" i="10"/>
  <c r="F66" i="10"/>
  <c r="F68" i="10"/>
  <c r="F95" i="10"/>
  <c r="F49" i="10"/>
  <c r="F8" i="10"/>
  <c r="F54" i="10"/>
  <c r="F32" i="10"/>
  <c r="F34" i="10"/>
  <c r="F94" i="10"/>
  <c r="F90" i="10"/>
  <c r="F86" i="10"/>
  <c r="F82" i="10"/>
  <c r="F78" i="10"/>
  <c r="F83" i="10"/>
  <c r="F96" i="10"/>
  <c r="F92" i="10"/>
  <c r="F97" i="10"/>
  <c r="F91" i="10"/>
  <c r="F89" i="10"/>
  <c r="F80" i="10"/>
  <c r="F70" i="10"/>
  <c r="F60" i="10"/>
  <c r="F53" i="10"/>
  <c r="F46" i="10"/>
  <c r="F36" i="10"/>
  <c r="F29" i="10"/>
  <c r="F22" i="10"/>
  <c r="F12" i="10"/>
  <c r="F5" i="10"/>
  <c r="F88" i="10"/>
  <c r="F84" i="10"/>
  <c r="F67" i="10"/>
  <c r="F43" i="10"/>
  <c r="F19" i="10"/>
  <c r="F47" i="10"/>
  <c r="F64" i="10"/>
  <c r="F57" i="10"/>
  <c r="F50" i="10"/>
  <c r="F40" i="10"/>
  <c r="F33" i="10"/>
  <c r="F26" i="10"/>
  <c r="F16" i="10"/>
  <c r="F9" i="10"/>
  <c r="F79" i="10"/>
  <c r="F74" i="10"/>
  <c r="F71" i="10"/>
  <c r="F81" i="10"/>
  <c r="F51" i="10"/>
  <c r="F27" i="10"/>
  <c r="F41" i="10"/>
  <c r="F75" i="10"/>
  <c r="F72" i="10"/>
  <c r="F65" i="10"/>
  <c r="F58" i="10"/>
  <c r="F48" i="10"/>
  <c r="F61" i="10"/>
  <c r="F77" i="10"/>
  <c r="K11" i="11"/>
  <c r="I11" i="11"/>
  <c r="L11" i="11" s="1"/>
  <c r="M11" i="11" s="1"/>
  <c r="F39" i="10"/>
  <c r="J18" i="12"/>
  <c r="F28" i="10"/>
  <c r="F4" i="10"/>
  <c r="F85" i="10"/>
  <c r="F20" i="10"/>
  <c r="F37" i="10"/>
  <c r="F62" i="10"/>
  <c r="K7" i="11"/>
  <c r="J27" i="11"/>
  <c r="J38" i="11"/>
  <c r="I38" i="11"/>
  <c r="L38" i="11" s="1"/>
  <c r="M38" i="11" s="1"/>
  <c r="J16" i="11"/>
  <c r="J14" i="11"/>
  <c r="K39" i="11"/>
  <c r="J37" i="12"/>
  <c r="J89" i="12"/>
  <c r="I89" i="12"/>
  <c r="L89" i="12" s="1"/>
  <c r="M89" i="12" s="1"/>
  <c r="I28" i="11"/>
  <c r="L28" i="11" s="1"/>
  <c r="M28" i="11" s="1"/>
  <c r="I42" i="11"/>
  <c r="L42" i="11" s="1"/>
  <c r="M42" i="11" s="1"/>
  <c r="J59" i="11"/>
  <c r="F88" i="11"/>
  <c r="J34" i="11"/>
  <c r="I34" i="11"/>
  <c r="L34" i="11" s="1"/>
  <c r="M34" i="11" s="1"/>
  <c r="J65" i="11"/>
  <c r="I65" i="11"/>
  <c r="L65" i="11" s="1"/>
  <c r="M65" i="11" s="1"/>
  <c r="J68" i="11"/>
  <c r="J6" i="12"/>
  <c r="I6" i="12"/>
  <c r="L6" i="12" s="1"/>
  <c r="M6" i="12" s="1"/>
  <c r="K78" i="12"/>
  <c r="I78" i="12"/>
  <c r="L78" i="12" s="1"/>
  <c r="M78" i="12" s="1"/>
  <c r="J76" i="11"/>
  <c r="K85" i="12"/>
  <c r="K60" i="12"/>
  <c r="J18" i="11"/>
  <c r="I18" i="11"/>
  <c r="L18" i="11" s="1"/>
  <c r="M18" i="11" s="1"/>
  <c r="I60" i="11"/>
  <c r="L60" i="11" s="1"/>
  <c r="M60" i="11" s="1"/>
  <c r="K75" i="11"/>
  <c r="K16" i="12"/>
  <c r="J25" i="12"/>
  <c r="I31" i="11"/>
  <c r="L31" i="11" s="1"/>
  <c r="M31" i="11" s="1"/>
  <c r="J4" i="12"/>
  <c r="I4" i="12"/>
  <c r="L4" i="12" s="1"/>
  <c r="M4" i="12" s="1"/>
  <c r="J31" i="11"/>
  <c r="J54" i="11"/>
  <c r="I54" i="11"/>
  <c r="L54" i="11" s="1"/>
  <c r="M54" i="11" s="1"/>
  <c r="K45" i="12"/>
  <c r="J62" i="12"/>
  <c r="I62" i="12"/>
  <c r="L62" i="12" s="1"/>
  <c r="M62" i="12" s="1"/>
  <c r="J66" i="12"/>
  <c r="K78" i="11"/>
  <c r="I58" i="12"/>
  <c r="L58" i="12" s="1"/>
  <c r="M58" i="12" s="1"/>
  <c r="J46" i="11"/>
  <c r="K66" i="11"/>
  <c r="I73" i="11"/>
  <c r="L73" i="11" s="1"/>
  <c r="M73" i="11" s="1"/>
  <c r="J52" i="12"/>
  <c r="I52" i="12"/>
  <c r="L52" i="12" s="1"/>
  <c r="M52" i="12" s="1"/>
  <c r="J74" i="12"/>
  <c r="I74" i="12"/>
  <c r="L74" i="12" s="1"/>
  <c r="M74" i="12" s="1"/>
  <c r="J44" i="12"/>
  <c r="I44" i="12"/>
  <c r="L44" i="12" s="1"/>
  <c r="M44" i="12" s="1"/>
  <c r="K84" i="12"/>
  <c r="K76" i="12"/>
  <c r="K70" i="11"/>
  <c r="J20" i="12"/>
  <c r="J68" i="12"/>
  <c r="I68" i="12"/>
  <c r="L68" i="12" s="1"/>
  <c r="M68" i="12" s="1"/>
  <c r="I70" i="12"/>
  <c r="L70" i="12" s="1"/>
  <c r="M70" i="12" s="1"/>
  <c r="K72" i="12"/>
  <c r="I26" i="12"/>
  <c r="L26" i="12" s="1"/>
  <c r="M26" i="12" s="1"/>
  <c r="K92" i="12"/>
  <c r="G133" i="12"/>
  <c r="I90" i="12"/>
  <c r="L90" i="12" s="1"/>
  <c r="M90" i="12" s="1"/>
  <c r="K74" i="11"/>
  <c r="I38" i="12"/>
  <c r="L38" i="12" s="1"/>
  <c r="M38" i="12" s="1"/>
  <c r="K88" i="12"/>
  <c r="K86" i="11"/>
  <c r="I40" i="12"/>
  <c r="L40" i="12" s="1"/>
  <c r="M40" i="12" s="1"/>
  <c r="L4" i="14" l="1"/>
  <c r="M4" i="14" s="1"/>
  <c r="I2" i="14"/>
  <c r="I101" i="14"/>
  <c r="L101" i="14" s="1"/>
  <c r="M101" i="14" s="1"/>
  <c r="I17" i="13"/>
  <c r="L17" i="13" s="1"/>
  <c r="M17" i="13" s="1"/>
  <c r="I31" i="13"/>
  <c r="L31" i="13" s="1"/>
  <c r="M31" i="13" s="1"/>
  <c r="I21" i="13"/>
  <c r="L21" i="13" s="1"/>
  <c r="M21" i="13" s="1"/>
  <c r="I18" i="13"/>
  <c r="L18" i="13" s="1"/>
  <c r="M18" i="13" s="1"/>
  <c r="I6" i="13"/>
  <c r="L6" i="13" s="1"/>
  <c r="M6" i="13" s="1"/>
  <c r="J28" i="13"/>
  <c r="I54" i="13"/>
  <c r="L54" i="13" s="1"/>
  <c r="M54" i="13" s="1"/>
  <c r="I15" i="13"/>
  <c r="L15" i="13" s="1"/>
  <c r="M15" i="13" s="1"/>
  <c r="I35" i="13"/>
  <c r="L35" i="13" s="1"/>
  <c r="M35" i="13" s="1"/>
  <c r="I38" i="13"/>
  <c r="L38" i="13" s="1"/>
  <c r="M38" i="13" s="1"/>
  <c r="I67" i="13"/>
  <c r="L67" i="13" s="1"/>
  <c r="M67" i="13" s="1"/>
  <c r="I50" i="13"/>
  <c r="L50" i="13" s="1"/>
  <c r="M50" i="13" s="1"/>
  <c r="I47" i="13"/>
  <c r="L47" i="13" s="1"/>
  <c r="M47" i="13" s="1"/>
  <c r="J79" i="13"/>
  <c r="I13" i="13"/>
  <c r="L13" i="13" s="1"/>
  <c r="M13" i="13" s="1"/>
  <c r="I11" i="13"/>
  <c r="L11" i="13" s="1"/>
  <c r="M11" i="13" s="1"/>
  <c r="J8" i="13"/>
  <c r="I53" i="13"/>
  <c r="L53" i="13" s="1"/>
  <c r="M53" i="13" s="1"/>
  <c r="I73" i="13"/>
  <c r="L73" i="13" s="1"/>
  <c r="M73" i="13" s="1"/>
  <c r="I59" i="13"/>
  <c r="L59" i="13" s="1"/>
  <c r="M59" i="13" s="1"/>
  <c r="J7" i="13"/>
  <c r="I63" i="13"/>
  <c r="L63" i="13" s="1"/>
  <c r="M63" i="13" s="1"/>
  <c r="I25" i="13"/>
  <c r="L25" i="13" s="1"/>
  <c r="M25" i="13" s="1"/>
  <c r="J51" i="13"/>
  <c r="I19" i="13"/>
  <c r="L19" i="13" s="1"/>
  <c r="M19" i="13" s="1"/>
  <c r="J9" i="13"/>
  <c r="J71" i="13"/>
  <c r="I10" i="13"/>
  <c r="L10" i="13" s="1"/>
  <c r="M10" i="13" s="1"/>
  <c r="I5" i="13"/>
  <c r="L5" i="13" s="1"/>
  <c r="M5" i="13" s="1"/>
  <c r="I39" i="13"/>
  <c r="L39" i="13" s="1"/>
  <c r="M39" i="13" s="1"/>
  <c r="I66" i="13"/>
  <c r="L66" i="13" s="1"/>
  <c r="M66" i="13" s="1"/>
  <c r="I22" i="13"/>
  <c r="L22" i="13" s="1"/>
  <c r="M22" i="13" s="1"/>
  <c r="I27" i="13"/>
  <c r="L27" i="13" s="1"/>
  <c r="M27" i="13" s="1"/>
  <c r="J43" i="13"/>
  <c r="I75" i="13"/>
  <c r="L75" i="13" s="1"/>
  <c r="M75" i="13" s="1"/>
  <c r="I78" i="13"/>
  <c r="L78" i="13" s="1"/>
  <c r="M78" i="13" s="1"/>
  <c r="I74" i="13"/>
  <c r="L74" i="13" s="1"/>
  <c r="M74" i="13" s="1"/>
  <c r="I23" i="13"/>
  <c r="L23" i="13" s="1"/>
  <c r="M23" i="13" s="1"/>
  <c r="I45" i="13"/>
  <c r="L45" i="13" s="1"/>
  <c r="M45" i="13" s="1"/>
  <c r="I55" i="13"/>
  <c r="L55" i="13" s="1"/>
  <c r="M55" i="13" s="1"/>
  <c r="J20" i="13"/>
  <c r="I64" i="13"/>
  <c r="L64" i="13" s="1"/>
  <c r="M64" i="13" s="1"/>
  <c r="J64" i="13"/>
  <c r="J30" i="13"/>
  <c r="I30" i="13"/>
  <c r="L30" i="13" s="1"/>
  <c r="M30" i="13" s="1"/>
  <c r="J37" i="13"/>
  <c r="I37" i="13"/>
  <c r="L37" i="13" s="1"/>
  <c r="M37" i="13" s="1"/>
  <c r="I24" i="13"/>
  <c r="L24" i="13" s="1"/>
  <c r="M24" i="13" s="1"/>
  <c r="J24" i="13"/>
  <c r="I40" i="13"/>
  <c r="L40" i="13" s="1"/>
  <c r="M40" i="13" s="1"/>
  <c r="J40" i="13"/>
  <c r="I72" i="13"/>
  <c r="L72" i="13" s="1"/>
  <c r="M72" i="13" s="1"/>
  <c r="J72" i="13"/>
  <c r="I60" i="13"/>
  <c r="L60" i="13" s="1"/>
  <c r="M60" i="13" s="1"/>
  <c r="J60" i="13"/>
  <c r="I16" i="13"/>
  <c r="L16" i="13" s="1"/>
  <c r="M16" i="13" s="1"/>
  <c r="J16" i="13"/>
  <c r="J77" i="13"/>
  <c r="I77" i="13"/>
  <c r="L77" i="13" s="1"/>
  <c r="M77" i="13" s="1"/>
  <c r="J58" i="13"/>
  <c r="I58" i="13"/>
  <c r="L58" i="13" s="1"/>
  <c r="M58" i="13" s="1"/>
  <c r="J69" i="13"/>
  <c r="I69" i="13"/>
  <c r="L69" i="13" s="1"/>
  <c r="M69" i="13" s="1"/>
  <c r="J61" i="13"/>
  <c r="I61" i="13"/>
  <c r="L61" i="13" s="1"/>
  <c r="M61" i="13" s="1"/>
  <c r="I36" i="13"/>
  <c r="L36" i="13" s="1"/>
  <c r="M36" i="13" s="1"/>
  <c r="J36" i="13"/>
  <c r="J26" i="13"/>
  <c r="I26" i="13"/>
  <c r="L26" i="13" s="1"/>
  <c r="M26" i="13" s="1"/>
  <c r="I70" i="13"/>
  <c r="L70" i="13" s="1"/>
  <c r="M70" i="13" s="1"/>
  <c r="J70" i="13"/>
  <c r="I44" i="13"/>
  <c r="L44" i="13" s="1"/>
  <c r="M44" i="13" s="1"/>
  <c r="J44" i="13"/>
  <c r="I12" i="13"/>
  <c r="L12" i="13" s="1"/>
  <c r="M12" i="13" s="1"/>
  <c r="J12" i="13"/>
  <c r="J14" i="13"/>
  <c r="I14" i="13"/>
  <c r="L14" i="13" s="1"/>
  <c r="M14" i="13" s="1"/>
  <c r="I76" i="13"/>
  <c r="L76" i="13" s="1"/>
  <c r="M76" i="13" s="1"/>
  <c r="J76" i="13"/>
  <c r="I34" i="13"/>
  <c r="L34" i="13" s="1"/>
  <c r="M34" i="13" s="1"/>
  <c r="J34" i="13"/>
  <c r="I68" i="13"/>
  <c r="L68" i="13" s="1"/>
  <c r="M68" i="13" s="1"/>
  <c r="J68" i="13"/>
  <c r="I52" i="13"/>
  <c r="L52" i="13" s="1"/>
  <c r="M52" i="13" s="1"/>
  <c r="J52" i="13"/>
  <c r="J29" i="13"/>
  <c r="I29" i="13"/>
  <c r="L29" i="13" s="1"/>
  <c r="M29" i="13" s="1"/>
  <c r="I56" i="13"/>
  <c r="L56" i="13" s="1"/>
  <c r="M56" i="13" s="1"/>
  <c r="J56" i="13"/>
  <c r="I32" i="13"/>
  <c r="L32" i="13" s="1"/>
  <c r="M32" i="13" s="1"/>
  <c r="J32" i="13"/>
  <c r="J65" i="13"/>
  <c r="I65" i="13"/>
  <c r="L65" i="13" s="1"/>
  <c r="M65" i="13" s="1"/>
  <c r="I48" i="13"/>
  <c r="L48" i="13" s="1"/>
  <c r="M48" i="13" s="1"/>
  <c r="J48" i="13"/>
  <c r="I4" i="13"/>
  <c r="L4" i="13" s="1"/>
  <c r="M4" i="13" s="1"/>
  <c r="J4" i="13"/>
  <c r="J46" i="13"/>
  <c r="I46" i="13"/>
  <c r="L46" i="13" s="1"/>
  <c r="M46" i="13" s="1"/>
  <c r="J42" i="13"/>
  <c r="I42" i="13"/>
  <c r="L42" i="13" s="1"/>
  <c r="M42" i="13" s="1"/>
  <c r="I62" i="13"/>
  <c r="L62" i="13" s="1"/>
  <c r="M62" i="13" s="1"/>
  <c r="J62" i="13"/>
  <c r="J41" i="13"/>
  <c r="I41" i="13"/>
  <c r="L41" i="13" s="1"/>
  <c r="M41" i="13" s="1"/>
  <c r="J57" i="13"/>
  <c r="I57" i="13"/>
  <c r="L57" i="13" s="1"/>
  <c r="M57" i="13" s="1"/>
  <c r="J33" i="13"/>
  <c r="I33" i="13"/>
  <c r="L33" i="13" s="1"/>
  <c r="M33" i="13" s="1"/>
  <c r="J49" i="13"/>
  <c r="I49" i="13"/>
  <c r="L49" i="13" s="1"/>
  <c r="M49" i="13" s="1"/>
  <c r="I68" i="11"/>
  <c r="L68" i="11" s="1"/>
  <c r="M68" i="11" s="1"/>
  <c r="I14" i="11"/>
  <c r="L14" i="11" s="1"/>
  <c r="M14" i="11" s="1"/>
  <c r="I36" i="11"/>
  <c r="L36" i="11" s="1"/>
  <c r="M36" i="11" s="1"/>
  <c r="K52" i="11"/>
  <c r="K46" i="11"/>
  <c r="I12" i="11"/>
  <c r="L12" i="11" s="1"/>
  <c r="M12" i="11" s="1"/>
  <c r="I20" i="11"/>
  <c r="L20" i="11" s="1"/>
  <c r="M20" i="11" s="1"/>
  <c r="K76" i="11"/>
  <c r="I63" i="11"/>
  <c r="L63" i="11" s="1"/>
  <c r="M63" i="11" s="1"/>
  <c r="K59" i="11"/>
  <c r="I15" i="11"/>
  <c r="L15" i="11" s="1"/>
  <c r="M15" i="11" s="1"/>
  <c r="I71" i="11"/>
  <c r="L71" i="11" s="1"/>
  <c r="M71" i="11" s="1"/>
  <c r="I64" i="11"/>
  <c r="L64" i="11" s="1"/>
  <c r="M64" i="11" s="1"/>
  <c r="J36" i="12"/>
  <c r="I13" i="12"/>
  <c r="L13" i="12" s="1"/>
  <c r="M13" i="12" s="1"/>
  <c r="I37" i="12"/>
  <c r="L37" i="12" s="1"/>
  <c r="M37" i="12" s="1"/>
  <c r="I86" i="12"/>
  <c r="L86" i="12" s="1"/>
  <c r="M86" i="12" s="1"/>
  <c r="K25" i="12"/>
  <c r="I5" i="12"/>
  <c r="L5" i="12" s="1"/>
  <c r="M5" i="12" s="1"/>
  <c r="I66" i="12"/>
  <c r="L66" i="12" s="1"/>
  <c r="M66" i="12" s="1"/>
  <c r="G62" i="10"/>
  <c r="H62" i="10"/>
  <c r="G61" i="10"/>
  <c r="H61" i="10"/>
  <c r="K61" i="10" s="1"/>
  <c r="H79" i="10"/>
  <c r="K79" i="10" s="1"/>
  <c r="G79" i="10"/>
  <c r="H67" i="10"/>
  <c r="K67" i="10" s="1"/>
  <c r="G67" i="10"/>
  <c r="H80" i="10"/>
  <c r="K80" i="10" s="1"/>
  <c r="G80" i="10"/>
  <c r="G23" i="10"/>
  <c r="H23" i="10"/>
  <c r="K23" i="10" s="1"/>
  <c r="G25" i="10"/>
  <c r="H25" i="10"/>
  <c r="G6" i="10"/>
  <c r="H6" i="10"/>
  <c r="G37" i="10"/>
  <c r="H37" i="10"/>
  <c r="K37" i="10" s="1"/>
  <c r="G48" i="10"/>
  <c r="H48" i="10"/>
  <c r="K48" i="10" s="1"/>
  <c r="G9" i="10"/>
  <c r="H9" i="10"/>
  <c r="K9" i="10" s="1"/>
  <c r="H84" i="10"/>
  <c r="K84" i="10" s="1"/>
  <c r="G84" i="10"/>
  <c r="G89" i="10"/>
  <c r="H89" i="10"/>
  <c r="K89" i="10" s="1"/>
  <c r="G87" i="10"/>
  <c r="H87" i="10"/>
  <c r="G15" i="10"/>
  <c r="H15" i="10"/>
  <c r="K15" i="10" s="1"/>
  <c r="G14" i="10"/>
  <c r="H14" i="10"/>
  <c r="K14" i="10" s="1"/>
  <c r="H20" i="10"/>
  <c r="K20" i="10" s="1"/>
  <c r="G20" i="10"/>
  <c r="G58" i="10"/>
  <c r="H58" i="10"/>
  <c r="K58" i="10" s="1"/>
  <c r="G16" i="10"/>
  <c r="H16" i="10"/>
  <c r="G88" i="10"/>
  <c r="H88" i="10"/>
  <c r="K88" i="10" s="1"/>
  <c r="H91" i="10"/>
  <c r="K91" i="10" s="1"/>
  <c r="G91" i="10"/>
  <c r="G34" i="10"/>
  <c r="H34" i="10"/>
  <c r="G21" i="10"/>
  <c r="H21" i="10"/>
  <c r="K21" i="10" s="1"/>
  <c r="G73" i="10"/>
  <c r="H73" i="10"/>
  <c r="K73" i="10" s="1"/>
  <c r="G59" i="10"/>
  <c r="H59" i="10"/>
  <c r="K59" i="10" s="1"/>
  <c r="G85" i="10"/>
  <c r="H85" i="10"/>
  <c r="K85" i="10" s="1"/>
  <c r="G65" i="10"/>
  <c r="H65" i="10"/>
  <c r="K65" i="10" s="1"/>
  <c r="G26" i="10"/>
  <c r="H26" i="10"/>
  <c r="K26" i="10" s="1"/>
  <c r="G5" i="10"/>
  <c r="H5" i="10"/>
  <c r="K5" i="10" s="1"/>
  <c r="G97" i="10"/>
  <c r="H97" i="10"/>
  <c r="K97" i="10" s="1"/>
  <c r="H32" i="10"/>
  <c r="G32" i="10"/>
  <c r="G17" i="10"/>
  <c r="H17" i="10"/>
  <c r="H31" i="10"/>
  <c r="K31" i="10" s="1"/>
  <c r="G31" i="10"/>
  <c r="G4" i="10"/>
  <c r="H4" i="10"/>
  <c r="K4" i="10" s="1"/>
  <c r="G72" i="10"/>
  <c r="H72" i="10"/>
  <c r="K72" i="10" s="1"/>
  <c r="G33" i="10"/>
  <c r="H33" i="10"/>
  <c r="K33" i="10" s="1"/>
  <c r="G12" i="10"/>
  <c r="H12" i="10"/>
  <c r="H92" i="10"/>
  <c r="G92" i="10"/>
  <c r="G54" i="10"/>
  <c r="H54" i="10"/>
  <c r="K54" i="10" s="1"/>
  <c r="G13" i="10"/>
  <c r="H13" i="10"/>
  <c r="K13" i="10" s="1"/>
  <c r="G11" i="10"/>
  <c r="H11" i="10"/>
  <c r="K11" i="10" s="1"/>
  <c r="G52" i="10"/>
  <c r="H52" i="10"/>
  <c r="K52" i="10" s="1"/>
  <c r="G28" i="10"/>
  <c r="H28" i="10"/>
  <c r="G75" i="10"/>
  <c r="H75" i="10"/>
  <c r="G40" i="10"/>
  <c r="H40" i="10"/>
  <c r="G22" i="10"/>
  <c r="H22" i="10"/>
  <c r="K22" i="10" s="1"/>
  <c r="G96" i="10"/>
  <c r="H96" i="10"/>
  <c r="K96" i="10" s="1"/>
  <c r="H8" i="10"/>
  <c r="K8" i="10" s="1"/>
  <c r="G8" i="10"/>
  <c r="H7" i="10"/>
  <c r="G7" i="10"/>
  <c r="G42" i="10"/>
  <c r="H42" i="10"/>
  <c r="K42" i="10" s="1"/>
  <c r="G41" i="10"/>
  <c r="H41" i="10"/>
  <c r="K41" i="10" s="1"/>
  <c r="G50" i="10"/>
  <c r="H50" i="10"/>
  <c r="K50" i="10" s="1"/>
  <c r="G29" i="10"/>
  <c r="H29" i="10"/>
  <c r="K29" i="10" s="1"/>
  <c r="G83" i="10"/>
  <c r="H83" i="10"/>
  <c r="K83" i="10" s="1"/>
  <c r="G49" i="10"/>
  <c r="H49" i="10"/>
  <c r="G35" i="10"/>
  <c r="H35" i="10"/>
  <c r="G24" i="10"/>
  <c r="H24" i="10"/>
  <c r="K24" i="10" s="1"/>
  <c r="G39" i="10"/>
  <c r="H39" i="10"/>
  <c r="K39" i="10" s="1"/>
  <c r="G27" i="10"/>
  <c r="H27" i="10"/>
  <c r="K27" i="10" s="1"/>
  <c r="G57" i="10"/>
  <c r="H57" i="10"/>
  <c r="K57" i="10" s="1"/>
  <c r="H36" i="10"/>
  <c r="G36" i="10"/>
  <c r="H78" i="10"/>
  <c r="G78" i="10"/>
  <c r="G76" i="10"/>
  <c r="H76" i="10"/>
  <c r="K76" i="10" s="1"/>
  <c r="G69" i="10"/>
  <c r="H69" i="10"/>
  <c r="K69" i="10" s="1"/>
  <c r="G51" i="10"/>
  <c r="H51" i="10"/>
  <c r="K51" i="10" s="1"/>
  <c r="G64" i="10"/>
  <c r="H64" i="10"/>
  <c r="K64" i="10" s="1"/>
  <c r="G46" i="10"/>
  <c r="H46" i="10"/>
  <c r="K46" i="10" s="1"/>
  <c r="G82" i="10"/>
  <c r="H82" i="10"/>
  <c r="K82" i="10" s="1"/>
  <c r="G63" i="10"/>
  <c r="H63" i="10"/>
  <c r="K63" i="10" s="1"/>
  <c r="G10" i="10"/>
  <c r="H10" i="10"/>
  <c r="K10" i="10" s="1"/>
  <c r="H30" i="10"/>
  <c r="K30" i="10" s="1"/>
  <c r="G30" i="10"/>
  <c r="G81" i="10"/>
  <c r="H81" i="10"/>
  <c r="K81" i="10" s="1"/>
  <c r="G47" i="10"/>
  <c r="H47" i="10"/>
  <c r="G53" i="10"/>
  <c r="H53" i="10"/>
  <c r="G86" i="10"/>
  <c r="H86" i="10"/>
  <c r="G95" i="10"/>
  <c r="H95" i="10"/>
  <c r="K95" i="10" s="1"/>
  <c r="H55" i="10"/>
  <c r="K55" i="10" s="1"/>
  <c r="G55" i="10"/>
  <c r="G71" i="10"/>
  <c r="H71" i="10"/>
  <c r="K71" i="10" s="1"/>
  <c r="H19" i="10"/>
  <c r="G19" i="10"/>
  <c r="G60" i="10"/>
  <c r="H60" i="10"/>
  <c r="G90" i="10"/>
  <c r="H90" i="10"/>
  <c r="K90" i="10" s="1"/>
  <c r="H68" i="10"/>
  <c r="K68" i="10" s="1"/>
  <c r="G68" i="10"/>
  <c r="G45" i="10"/>
  <c r="H45" i="10"/>
  <c r="K45" i="10" s="1"/>
  <c r="H44" i="10"/>
  <c r="K44" i="10" s="1"/>
  <c r="G44" i="10"/>
  <c r="G77" i="10"/>
  <c r="H77" i="10"/>
  <c r="H74" i="10"/>
  <c r="G74" i="10"/>
  <c r="H43" i="10"/>
  <c r="K43" i="10" s="1"/>
  <c r="G43" i="10"/>
  <c r="G70" i="10"/>
  <c r="H70" i="10"/>
  <c r="K70" i="10" s="1"/>
  <c r="G94" i="10"/>
  <c r="H94" i="10"/>
  <c r="K94" i="10" s="1"/>
  <c r="G66" i="10"/>
  <c r="H66" i="10"/>
  <c r="K66" i="10" s="1"/>
  <c r="G38" i="10"/>
  <c r="H38" i="10"/>
  <c r="G93" i="10"/>
  <c r="H93" i="10"/>
  <c r="K93" i="10" s="1"/>
  <c r="I8" i="12"/>
  <c r="L8" i="12" s="1"/>
  <c r="M8" i="12" s="1"/>
  <c r="I61" i="12"/>
  <c r="L61" i="12" s="1"/>
  <c r="M61" i="12" s="1"/>
  <c r="I81" i="12"/>
  <c r="L81" i="12" s="1"/>
  <c r="M81" i="12" s="1"/>
  <c r="I33" i="12"/>
  <c r="L33" i="12" s="1"/>
  <c r="M33" i="12" s="1"/>
  <c r="J14" i="12"/>
  <c r="I14" i="12"/>
  <c r="L14" i="12" s="1"/>
  <c r="M14" i="12" s="1"/>
  <c r="I53" i="12"/>
  <c r="L53" i="12" s="1"/>
  <c r="M53" i="12" s="1"/>
  <c r="I18" i="12"/>
  <c r="L18" i="12" s="1"/>
  <c r="M18" i="12" s="1"/>
  <c r="J28" i="12"/>
  <c r="I42" i="12"/>
  <c r="L42" i="12" s="1"/>
  <c r="M42" i="12" s="1"/>
  <c r="J42" i="12"/>
  <c r="I10" i="12"/>
  <c r="L10" i="12" s="1"/>
  <c r="M10" i="12" s="1"/>
  <c r="J10" i="12"/>
  <c r="I22" i="12"/>
  <c r="L22" i="12" s="1"/>
  <c r="M22" i="12" s="1"/>
  <c r="J46" i="12"/>
  <c r="I46" i="12"/>
  <c r="L46" i="12" s="1"/>
  <c r="M46" i="12" s="1"/>
  <c r="J29" i="12"/>
  <c r="I29" i="12"/>
  <c r="L29" i="12" s="1"/>
  <c r="M29" i="12" s="1"/>
  <c r="I77" i="12"/>
  <c r="L77" i="12" s="1"/>
  <c r="M77" i="12" s="1"/>
  <c r="J21" i="12"/>
  <c r="I21" i="12"/>
  <c r="L21" i="12" s="1"/>
  <c r="M21" i="12" s="1"/>
  <c r="J40" i="11"/>
  <c r="I40" i="11"/>
  <c r="L40" i="11" s="1"/>
  <c r="M40" i="11" s="1"/>
  <c r="I48" i="11"/>
  <c r="L48" i="11" s="1"/>
  <c r="M48" i="11" s="1"/>
  <c r="I50" i="11"/>
  <c r="L50" i="11" s="1"/>
  <c r="M50" i="11" s="1"/>
  <c r="J12" i="11"/>
  <c r="I4" i="11"/>
  <c r="L4" i="11" s="1"/>
  <c r="M4" i="11" s="1"/>
  <c r="I87" i="11"/>
  <c r="L87" i="11" s="1"/>
  <c r="M87" i="11" s="1"/>
  <c r="I19" i="11"/>
  <c r="L19" i="11" s="1"/>
  <c r="M19" i="11" s="1"/>
  <c r="I26" i="11"/>
  <c r="L26" i="11" s="1"/>
  <c r="M26" i="11" s="1"/>
  <c r="I85" i="11"/>
  <c r="L85" i="11" s="1"/>
  <c r="M85" i="11" s="1"/>
  <c r="I22" i="11"/>
  <c r="L22" i="11" s="1"/>
  <c r="M22" i="11" s="1"/>
  <c r="I30" i="11"/>
  <c r="L30" i="11" s="1"/>
  <c r="M30" i="11" s="1"/>
  <c r="J62" i="11"/>
  <c r="I77" i="11"/>
  <c r="L77" i="11" s="1"/>
  <c r="M77" i="11" s="1"/>
  <c r="I72" i="11"/>
  <c r="L72" i="11" s="1"/>
  <c r="M72" i="11" s="1"/>
  <c r="I47" i="11"/>
  <c r="L47" i="11" s="1"/>
  <c r="M47" i="11" s="1"/>
  <c r="I58" i="11"/>
  <c r="L58" i="11" s="1"/>
  <c r="M58" i="11" s="1"/>
  <c r="I32" i="11"/>
  <c r="L32" i="11" s="1"/>
  <c r="M32" i="11" s="1"/>
  <c r="I84" i="11"/>
  <c r="L84" i="11" s="1"/>
  <c r="M84" i="11" s="1"/>
  <c r="I69" i="11"/>
  <c r="L69" i="11" s="1"/>
  <c r="M69" i="11" s="1"/>
  <c r="J69" i="11"/>
  <c r="I8" i="11"/>
  <c r="L8" i="11" s="1"/>
  <c r="M8" i="11" s="1"/>
  <c r="J8" i="11"/>
  <c r="J83" i="11"/>
  <c r="I83" i="11"/>
  <c r="L83" i="11" s="1"/>
  <c r="M83" i="11" s="1"/>
  <c r="J16" i="12"/>
  <c r="I16" i="12"/>
  <c r="L16" i="12" s="1"/>
  <c r="M16" i="12" s="1"/>
  <c r="K32" i="10"/>
  <c r="I47" i="12"/>
  <c r="L47" i="12" s="1"/>
  <c r="M47" i="12" s="1"/>
  <c r="J47" i="12"/>
  <c r="I43" i="12"/>
  <c r="L43" i="12" s="1"/>
  <c r="M43" i="12" s="1"/>
  <c r="J43" i="12"/>
  <c r="I9" i="11"/>
  <c r="L9" i="11" s="1"/>
  <c r="M9" i="11" s="1"/>
  <c r="J9" i="11"/>
  <c r="J85" i="12"/>
  <c r="I85" i="12"/>
  <c r="L85" i="12" s="1"/>
  <c r="M85" i="12" s="1"/>
  <c r="I53" i="11"/>
  <c r="L53" i="11" s="1"/>
  <c r="M53" i="11" s="1"/>
  <c r="J53" i="11"/>
  <c r="K87" i="10"/>
  <c r="I74" i="11"/>
  <c r="L74" i="11" s="1"/>
  <c r="M74" i="11" s="1"/>
  <c r="J74" i="11"/>
  <c r="J80" i="12"/>
  <c r="I80" i="12"/>
  <c r="L80" i="12" s="1"/>
  <c r="M80" i="12" s="1"/>
  <c r="K62" i="10"/>
  <c r="K60" i="10"/>
  <c r="I79" i="12"/>
  <c r="L79" i="12" s="1"/>
  <c r="M79" i="12" s="1"/>
  <c r="J79" i="12"/>
  <c r="I31" i="12"/>
  <c r="L31" i="12" s="1"/>
  <c r="M31" i="12" s="1"/>
  <c r="J31" i="12"/>
  <c r="I45" i="11"/>
  <c r="L45" i="11" s="1"/>
  <c r="M45" i="11" s="1"/>
  <c r="J45" i="11"/>
  <c r="J57" i="12"/>
  <c r="I57" i="12"/>
  <c r="L57" i="12" s="1"/>
  <c r="M57" i="12" s="1"/>
  <c r="I78" i="11"/>
  <c r="L78" i="11" s="1"/>
  <c r="M78" i="11" s="1"/>
  <c r="J78" i="11"/>
  <c r="K77" i="10"/>
  <c r="K74" i="10"/>
  <c r="K49" i="10"/>
  <c r="K17" i="10"/>
  <c r="J60" i="12"/>
  <c r="I60" i="12"/>
  <c r="L60" i="12" s="1"/>
  <c r="M60" i="12" s="1"/>
  <c r="J92" i="12"/>
  <c r="I92" i="12"/>
  <c r="L92" i="12" s="1"/>
  <c r="M92" i="12" s="1"/>
  <c r="J75" i="11"/>
  <c r="I75" i="11"/>
  <c r="L75" i="11" s="1"/>
  <c r="M75" i="11" s="1"/>
  <c r="K25" i="10"/>
  <c r="I35" i="12"/>
  <c r="L35" i="12" s="1"/>
  <c r="M35" i="12" s="1"/>
  <c r="J35" i="12"/>
  <c r="K19" i="10"/>
  <c r="I75" i="12"/>
  <c r="L75" i="12" s="1"/>
  <c r="M75" i="12" s="1"/>
  <c r="J75" i="12"/>
  <c r="I27" i="12"/>
  <c r="L27" i="12" s="1"/>
  <c r="M27" i="12" s="1"/>
  <c r="J27" i="12"/>
  <c r="I41" i="11"/>
  <c r="L41" i="11" s="1"/>
  <c r="M41" i="11" s="1"/>
  <c r="J41" i="11"/>
  <c r="I35" i="11"/>
  <c r="L35" i="11" s="1"/>
  <c r="M35" i="11" s="1"/>
  <c r="J35" i="11"/>
  <c r="J56" i="12"/>
  <c r="I56" i="12"/>
  <c r="L56" i="12" s="1"/>
  <c r="M56" i="12" s="1"/>
  <c r="I51" i="12"/>
  <c r="L51" i="12" s="1"/>
  <c r="M51" i="12" s="1"/>
  <c r="J51" i="12"/>
  <c r="J76" i="12"/>
  <c r="I76" i="12"/>
  <c r="L76" i="12" s="1"/>
  <c r="M76" i="12" s="1"/>
  <c r="I61" i="11"/>
  <c r="L61" i="11" s="1"/>
  <c r="M61" i="11" s="1"/>
  <c r="J61" i="11"/>
  <c r="I39" i="11"/>
  <c r="L39" i="11" s="1"/>
  <c r="M39" i="11" s="1"/>
  <c r="J39" i="11"/>
  <c r="I57" i="11"/>
  <c r="L57" i="11" s="1"/>
  <c r="M57" i="11" s="1"/>
  <c r="J57" i="11"/>
  <c r="J48" i="12"/>
  <c r="I48" i="12"/>
  <c r="L48" i="12" s="1"/>
  <c r="M48" i="12" s="1"/>
  <c r="J45" i="12"/>
  <c r="I45" i="12"/>
  <c r="L45" i="12" s="1"/>
  <c r="M45" i="12" s="1"/>
  <c r="I7" i="11"/>
  <c r="L7" i="11" s="1"/>
  <c r="M7" i="11" s="1"/>
  <c r="J7" i="11"/>
  <c r="I87" i="12"/>
  <c r="L87" i="12" s="1"/>
  <c r="M87" i="12" s="1"/>
  <c r="J87" i="12"/>
  <c r="I5" i="11"/>
  <c r="L5" i="11" s="1"/>
  <c r="M5" i="11" s="1"/>
  <c r="J5" i="11"/>
  <c r="J84" i="12"/>
  <c r="I84" i="12"/>
  <c r="L84" i="12" s="1"/>
  <c r="M84" i="12" s="1"/>
  <c r="K47" i="10"/>
  <c r="K53" i="10"/>
  <c r="K86" i="10"/>
  <c r="J56" i="10"/>
  <c r="I56" i="10"/>
  <c r="L56" i="10" s="1"/>
  <c r="M56" i="10" s="1"/>
  <c r="I83" i="12"/>
  <c r="L83" i="12" s="1"/>
  <c r="M83" i="12" s="1"/>
  <c r="J83" i="12"/>
  <c r="J88" i="12"/>
  <c r="I88" i="12"/>
  <c r="L88" i="12" s="1"/>
  <c r="M88" i="12" s="1"/>
  <c r="I71" i="12"/>
  <c r="L71" i="12" s="1"/>
  <c r="M71" i="12" s="1"/>
  <c r="J71" i="12"/>
  <c r="J73" i="12"/>
  <c r="I73" i="12"/>
  <c r="L73" i="12" s="1"/>
  <c r="M73" i="12" s="1"/>
  <c r="I37" i="11"/>
  <c r="L37" i="11" s="1"/>
  <c r="M37" i="11" s="1"/>
  <c r="J37" i="11"/>
  <c r="J24" i="12"/>
  <c r="I24" i="12"/>
  <c r="L24" i="12" s="1"/>
  <c r="M24" i="12" s="1"/>
  <c r="K7" i="10"/>
  <c r="I55" i="11"/>
  <c r="L55" i="11" s="1"/>
  <c r="M55" i="11" s="1"/>
  <c r="J55" i="11"/>
  <c r="I67" i="12"/>
  <c r="L67" i="12" s="1"/>
  <c r="M67" i="12" s="1"/>
  <c r="J67" i="12"/>
  <c r="J69" i="12"/>
  <c r="I69" i="12"/>
  <c r="L69" i="12" s="1"/>
  <c r="M69" i="12" s="1"/>
  <c r="I65" i="12"/>
  <c r="L65" i="12" s="1"/>
  <c r="M65" i="12" s="1"/>
  <c r="J65" i="12"/>
  <c r="J64" i="12"/>
  <c r="I64" i="12"/>
  <c r="L64" i="12" s="1"/>
  <c r="M64" i="12" s="1"/>
  <c r="F98" i="10"/>
  <c r="K16" i="10"/>
  <c r="I43" i="11"/>
  <c r="L43" i="11" s="1"/>
  <c r="M43" i="11" s="1"/>
  <c r="J43" i="11"/>
  <c r="J12" i="12"/>
  <c r="I12" i="12"/>
  <c r="L12" i="12" s="1"/>
  <c r="M12" i="12" s="1"/>
  <c r="J6" i="11"/>
  <c r="I6" i="11"/>
  <c r="L6" i="11" s="1"/>
  <c r="M6" i="11" s="1"/>
  <c r="I63" i="12"/>
  <c r="L63" i="12" s="1"/>
  <c r="M63" i="12" s="1"/>
  <c r="J63" i="12"/>
  <c r="I15" i="12"/>
  <c r="L15" i="12" s="1"/>
  <c r="M15" i="12" s="1"/>
  <c r="J15" i="12"/>
  <c r="I29" i="11"/>
  <c r="L29" i="11" s="1"/>
  <c r="M29" i="11" s="1"/>
  <c r="J29" i="11"/>
  <c r="J49" i="12"/>
  <c r="I49" i="12"/>
  <c r="L49" i="12" s="1"/>
  <c r="M49" i="12" s="1"/>
  <c r="J41" i="12"/>
  <c r="I41" i="12"/>
  <c r="L41" i="12" s="1"/>
  <c r="M41" i="12" s="1"/>
  <c r="K28" i="10"/>
  <c r="K35" i="10"/>
  <c r="I66" i="11"/>
  <c r="L66" i="11" s="1"/>
  <c r="M66" i="11" s="1"/>
  <c r="J66" i="11"/>
  <c r="I91" i="12"/>
  <c r="L91" i="12" s="1"/>
  <c r="M91" i="12" s="1"/>
  <c r="J91" i="12"/>
  <c r="J80" i="11"/>
  <c r="I80" i="11"/>
  <c r="L80" i="11" s="1"/>
  <c r="M80" i="11" s="1"/>
  <c r="K38" i="10"/>
  <c r="I39" i="12"/>
  <c r="L39" i="12" s="1"/>
  <c r="M39" i="12" s="1"/>
  <c r="J39" i="12"/>
  <c r="K6" i="10"/>
  <c r="I49" i="11"/>
  <c r="L49" i="11" s="1"/>
  <c r="M49" i="11" s="1"/>
  <c r="J49" i="11"/>
  <c r="I23" i="12"/>
  <c r="L23" i="12" s="1"/>
  <c r="M23" i="12" s="1"/>
  <c r="J23" i="12"/>
  <c r="I19" i="12"/>
  <c r="L19" i="12" s="1"/>
  <c r="M19" i="12" s="1"/>
  <c r="J19" i="12"/>
  <c r="I33" i="11"/>
  <c r="L33" i="11" s="1"/>
  <c r="M33" i="11" s="1"/>
  <c r="J33" i="11"/>
  <c r="J9" i="12"/>
  <c r="I9" i="12"/>
  <c r="L9" i="12" s="1"/>
  <c r="M9" i="12" s="1"/>
  <c r="I59" i="12"/>
  <c r="L59" i="12" s="1"/>
  <c r="M59" i="12" s="1"/>
  <c r="J59" i="12"/>
  <c r="I11" i="12"/>
  <c r="L11" i="12" s="1"/>
  <c r="M11" i="12" s="1"/>
  <c r="J11" i="12"/>
  <c r="J32" i="12"/>
  <c r="I32" i="12"/>
  <c r="L32" i="12" s="1"/>
  <c r="M32" i="12" s="1"/>
  <c r="I25" i="11"/>
  <c r="L25" i="11" s="1"/>
  <c r="M25" i="11" s="1"/>
  <c r="J25" i="11"/>
  <c r="I82" i="11"/>
  <c r="L82" i="11" s="1"/>
  <c r="M82" i="11" s="1"/>
  <c r="J82" i="11"/>
  <c r="J67" i="11"/>
  <c r="I67" i="11"/>
  <c r="L67" i="11" s="1"/>
  <c r="M67" i="11" s="1"/>
  <c r="I70" i="11"/>
  <c r="L70" i="11" s="1"/>
  <c r="M70" i="11" s="1"/>
  <c r="J70" i="11"/>
  <c r="K12" i="10"/>
  <c r="K92" i="10"/>
  <c r="I55" i="12"/>
  <c r="L55" i="12" s="1"/>
  <c r="M55" i="12" s="1"/>
  <c r="J55" i="12"/>
  <c r="I7" i="12"/>
  <c r="L7" i="12" s="1"/>
  <c r="M7" i="12" s="1"/>
  <c r="J7" i="12"/>
  <c r="I17" i="12"/>
  <c r="L17" i="12" s="1"/>
  <c r="M17" i="12" s="1"/>
  <c r="J17" i="12"/>
  <c r="I21" i="11"/>
  <c r="L21" i="11" s="1"/>
  <c r="M21" i="11" s="1"/>
  <c r="J21" i="11"/>
  <c r="K75" i="10"/>
  <c r="K40" i="10"/>
  <c r="K34" i="10"/>
  <c r="I13" i="11"/>
  <c r="L13" i="11" s="1"/>
  <c r="M13" i="11" s="1"/>
  <c r="J13" i="11"/>
  <c r="I23" i="11"/>
  <c r="L23" i="11" s="1"/>
  <c r="M23" i="11" s="1"/>
  <c r="J23" i="11"/>
  <c r="K36" i="10"/>
  <c r="K78" i="10"/>
  <c r="J18" i="10"/>
  <c r="I18" i="10"/>
  <c r="L18" i="10" s="1"/>
  <c r="M18" i="10" s="1"/>
  <c r="I17" i="11"/>
  <c r="L17" i="11" s="1"/>
  <c r="M17" i="11" s="1"/>
  <c r="J17" i="11"/>
  <c r="J72" i="12"/>
  <c r="I72" i="12"/>
  <c r="L72" i="12" s="1"/>
  <c r="M72" i="12" s="1"/>
  <c r="I86" i="11"/>
  <c r="L86" i="11" s="1"/>
  <c r="M86" i="11" s="1"/>
  <c r="J86" i="11"/>
  <c r="J79" i="11"/>
  <c r="I79" i="11"/>
  <c r="L79" i="11" s="1"/>
  <c r="M79" i="11" s="1"/>
  <c r="J10" i="11"/>
  <c r="I10" i="11"/>
  <c r="L10" i="11" s="1"/>
  <c r="M10" i="11" s="1"/>
  <c r="J8" i="10" l="1"/>
  <c r="I8" i="10"/>
  <c r="L8" i="10" s="1"/>
  <c r="M8" i="10" s="1"/>
  <c r="I81" i="10"/>
  <c r="L81" i="10" s="1"/>
  <c r="M81" i="10" s="1"/>
  <c r="J81" i="10"/>
  <c r="J87" i="10"/>
  <c r="I87" i="10"/>
  <c r="L87" i="10" s="1"/>
  <c r="M87" i="10" s="1"/>
  <c r="J10" i="10"/>
  <c r="I10" i="10"/>
  <c r="L10" i="10" s="1"/>
  <c r="M10" i="10" s="1"/>
  <c r="J65" i="10"/>
  <c r="I65" i="10"/>
  <c r="L65" i="10" s="1"/>
  <c r="M65" i="10" s="1"/>
  <c r="J95" i="10"/>
  <c r="I95" i="10"/>
  <c r="L95" i="10" s="1"/>
  <c r="M95" i="10" s="1"/>
  <c r="J7" i="10"/>
  <c r="I7" i="10"/>
  <c r="L7" i="10" s="1"/>
  <c r="M7" i="10" s="1"/>
  <c r="J54" i="10"/>
  <c r="I54" i="10"/>
  <c r="L54" i="10" s="1"/>
  <c r="M54" i="10" s="1"/>
  <c r="J25" i="10"/>
  <c r="I25" i="10"/>
  <c r="L25" i="10" s="1"/>
  <c r="M25" i="10" s="1"/>
  <c r="I74" i="10"/>
  <c r="L74" i="10" s="1"/>
  <c r="M74" i="10" s="1"/>
  <c r="J74" i="10"/>
  <c r="I62" i="10"/>
  <c r="L62" i="10" s="1"/>
  <c r="M62" i="10" s="1"/>
  <c r="J62" i="10"/>
  <c r="J52" i="10"/>
  <c r="I52" i="10"/>
  <c r="L52" i="10" s="1"/>
  <c r="M52" i="10" s="1"/>
  <c r="J30" i="10"/>
  <c r="I30" i="10"/>
  <c r="L30" i="10" s="1"/>
  <c r="M30" i="10" s="1"/>
  <c r="J76" i="10"/>
  <c r="I76" i="10"/>
  <c r="L76" i="10" s="1"/>
  <c r="M76" i="10" s="1"/>
  <c r="J97" i="10"/>
  <c r="I97" i="10"/>
  <c r="L97" i="10" s="1"/>
  <c r="M97" i="10" s="1"/>
  <c r="J61" i="10"/>
  <c r="I61" i="10"/>
  <c r="L61" i="10" s="1"/>
  <c r="M61" i="10" s="1"/>
  <c r="J73" i="10"/>
  <c r="I73" i="10"/>
  <c r="L73" i="10" s="1"/>
  <c r="M73" i="10" s="1"/>
  <c r="I83" i="10"/>
  <c r="L83" i="10" s="1"/>
  <c r="M83" i="10" s="1"/>
  <c r="J83" i="10"/>
  <c r="J9" i="10"/>
  <c r="I9" i="10"/>
  <c r="L9" i="10" s="1"/>
  <c r="M9" i="10" s="1"/>
  <c r="I47" i="10"/>
  <c r="L47" i="10" s="1"/>
  <c r="M47" i="10" s="1"/>
  <c r="J47" i="10"/>
  <c r="J51" i="10"/>
  <c r="I51" i="10"/>
  <c r="L51" i="10" s="1"/>
  <c r="M51" i="10" s="1"/>
  <c r="J80" i="10"/>
  <c r="I80" i="10"/>
  <c r="L80" i="10" s="1"/>
  <c r="M80" i="10" s="1"/>
  <c r="J90" i="10"/>
  <c r="I90" i="10"/>
  <c r="L90" i="10" s="1"/>
  <c r="M90" i="10" s="1"/>
  <c r="J55" i="10"/>
  <c r="I55" i="10"/>
  <c r="L55" i="10" s="1"/>
  <c r="M55" i="10" s="1"/>
  <c r="J57" i="10"/>
  <c r="I57" i="10"/>
  <c r="L57" i="10" s="1"/>
  <c r="M57" i="10" s="1"/>
  <c r="I39" i="10"/>
  <c r="L39" i="10" s="1"/>
  <c r="M39" i="10" s="1"/>
  <c r="J39" i="10"/>
  <c r="I16" i="10"/>
  <c r="L16" i="10" s="1"/>
  <c r="M16" i="10" s="1"/>
  <c r="J16" i="10"/>
  <c r="J34" i="10"/>
  <c r="I34" i="10"/>
  <c r="L34" i="10" s="1"/>
  <c r="M34" i="10" s="1"/>
  <c r="J89" i="10"/>
  <c r="I89" i="10"/>
  <c r="L89" i="10" s="1"/>
  <c r="M89" i="10" s="1"/>
  <c r="J86" i="10"/>
  <c r="I86" i="10"/>
  <c r="L86" i="10" s="1"/>
  <c r="M86" i="10" s="1"/>
  <c r="J20" i="10"/>
  <c r="I20" i="10"/>
  <c r="L20" i="10" s="1"/>
  <c r="M20" i="10" s="1"/>
  <c r="I64" i="10"/>
  <c r="L64" i="10" s="1"/>
  <c r="M64" i="10" s="1"/>
  <c r="J64" i="10"/>
  <c r="J78" i="10"/>
  <c r="I78" i="10"/>
  <c r="L78" i="10" s="1"/>
  <c r="M78" i="10" s="1"/>
  <c r="J50" i="10"/>
  <c r="I50" i="10"/>
  <c r="L50" i="10" s="1"/>
  <c r="M50" i="10" s="1"/>
  <c r="J68" i="10"/>
  <c r="I68" i="10"/>
  <c r="L68" i="10" s="1"/>
  <c r="M68" i="10" s="1"/>
  <c r="J93" i="10"/>
  <c r="I93" i="10"/>
  <c r="L93" i="10" s="1"/>
  <c r="M93" i="10" s="1"/>
  <c r="J17" i="10"/>
  <c r="I17" i="10"/>
  <c r="L17" i="10" s="1"/>
  <c r="M17" i="10" s="1"/>
  <c r="J77" i="10"/>
  <c r="I77" i="10"/>
  <c r="L77" i="10" s="1"/>
  <c r="M77" i="10" s="1"/>
  <c r="J96" i="10"/>
  <c r="I96" i="10"/>
  <c r="L96" i="10" s="1"/>
  <c r="M96" i="10" s="1"/>
  <c r="J5" i="10"/>
  <c r="I5" i="10"/>
  <c r="L5" i="10" s="1"/>
  <c r="M5" i="10" s="1"/>
  <c r="J91" i="10"/>
  <c r="I91" i="10"/>
  <c r="L91" i="10" s="1"/>
  <c r="M91" i="10" s="1"/>
  <c r="J53" i="10"/>
  <c r="I53" i="10"/>
  <c r="L53" i="10" s="1"/>
  <c r="M53" i="10" s="1"/>
  <c r="J46" i="10"/>
  <c r="I46" i="10"/>
  <c r="L46" i="10" s="1"/>
  <c r="M46" i="10" s="1"/>
  <c r="J13" i="10"/>
  <c r="I13" i="10"/>
  <c r="L13" i="10" s="1"/>
  <c r="M13" i="10" s="1"/>
  <c r="I21" i="10"/>
  <c r="L21" i="10" s="1"/>
  <c r="M21" i="10" s="1"/>
  <c r="J21" i="10"/>
  <c r="J49" i="10"/>
  <c r="I49" i="10"/>
  <c r="L49" i="10" s="1"/>
  <c r="M49" i="10" s="1"/>
  <c r="J31" i="10"/>
  <c r="I31" i="10"/>
  <c r="L31" i="10" s="1"/>
  <c r="M31" i="10" s="1"/>
  <c r="J15" i="10"/>
  <c r="I15" i="10"/>
  <c r="L15" i="10" s="1"/>
  <c r="M15" i="10" s="1"/>
  <c r="J29" i="10"/>
  <c r="I29" i="10"/>
  <c r="L29" i="10" s="1"/>
  <c r="M29" i="10" s="1"/>
  <c r="J36" i="10"/>
  <c r="I36" i="10"/>
  <c r="L36" i="10" s="1"/>
  <c r="M36" i="10" s="1"/>
  <c r="J24" i="10"/>
  <c r="I24" i="10"/>
  <c r="L24" i="10" s="1"/>
  <c r="M24" i="10" s="1"/>
  <c r="J22" i="10"/>
  <c r="I22" i="10"/>
  <c r="L22" i="10" s="1"/>
  <c r="M22" i="10" s="1"/>
  <c r="J92" i="10"/>
  <c r="I92" i="10"/>
  <c r="L92" i="10" s="1"/>
  <c r="M92" i="10" s="1"/>
  <c r="J6" i="10"/>
  <c r="I6" i="10"/>
  <c r="L6" i="10" s="1"/>
  <c r="M6" i="10" s="1"/>
  <c r="I26" i="10"/>
  <c r="L26" i="10" s="1"/>
  <c r="M26" i="10" s="1"/>
  <c r="J26" i="10"/>
  <c r="J88" i="10"/>
  <c r="I88" i="10"/>
  <c r="L88" i="10" s="1"/>
  <c r="M88" i="10" s="1"/>
  <c r="J84" i="10"/>
  <c r="I84" i="10"/>
  <c r="L84" i="10" s="1"/>
  <c r="M84" i="10" s="1"/>
  <c r="J37" i="10"/>
  <c r="I37" i="10"/>
  <c r="L37" i="10" s="1"/>
  <c r="M37" i="10" s="1"/>
  <c r="I14" i="10"/>
  <c r="L14" i="10" s="1"/>
  <c r="M14" i="10" s="1"/>
  <c r="J14" i="10"/>
  <c r="I94" i="10"/>
  <c r="L94" i="10" s="1"/>
  <c r="M94" i="10" s="1"/>
  <c r="J94" i="10"/>
  <c r="J12" i="10"/>
  <c r="I12" i="10"/>
  <c r="L12" i="10" s="1"/>
  <c r="M12" i="10" s="1"/>
  <c r="I85" i="10"/>
  <c r="L85" i="10" s="1"/>
  <c r="M85" i="10" s="1"/>
  <c r="J85" i="10"/>
  <c r="J32" i="10"/>
  <c r="I32" i="10"/>
  <c r="L32" i="10" s="1"/>
  <c r="M32" i="10" s="1"/>
  <c r="J44" i="10"/>
  <c r="I44" i="10"/>
  <c r="L44" i="10" s="1"/>
  <c r="M44" i="10" s="1"/>
  <c r="J27" i="10"/>
  <c r="I27" i="10"/>
  <c r="L27" i="10" s="1"/>
  <c r="M27" i="10" s="1"/>
  <c r="J63" i="10"/>
  <c r="I63" i="10"/>
  <c r="L63" i="10" s="1"/>
  <c r="M63" i="10" s="1"/>
  <c r="J42" i="10"/>
  <c r="I42" i="10"/>
  <c r="L42" i="10" s="1"/>
  <c r="M42" i="10" s="1"/>
  <c r="J33" i="10"/>
  <c r="I33" i="10"/>
  <c r="L33" i="10" s="1"/>
  <c r="M33" i="10" s="1"/>
  <c r="J11" i="10"/>
  <c r="I11" i="10"/>
  <c r="L11" i="10" s="1"/>
  <c r="M11" i="10" s="1"/>
  <c r="J35" i="10"/>
  <c r="I35" i="10"/>
  <c r="L35" i="10" s="1"/>
  <c r="M35" i="10" s="1"/>
  <c r="J28" i="10"/>
  <c r="I28" i="10"/>
  <c r="L28" i="10" s="1"/>
  <c r="M28" i="10" s="1"/>
  <c r="J41" i="10"/>
  <c r="I41" i="10"/>
  <c r="L41" i="10" s="1"/>
  <c r="M41" i="10" s="1"/>
  <c r="J67" i="10"/>
  <c r="I67" i="10"/>
  <c r="L67" i="10" s="1"/>
  <c r="M67" i="10" s="1"/>
  <c r="J19" i="10"/>
  <c r="I19" i="10"/>
  <c r="L19" i="10" s="1"/>
  <c r="M19" i="10" s="1"/>
  <c r="I75" i="10"/>
  <c r="L75" i="10" s="1"/>
  <c r="M75" i="10" s="1"/>
  <c r="J75" i="10"/>
  <c r="I58" i="10"/>
  <c r="L58" i="10" s="1"/>
  <c r="M58" i="10" s="1"/>
  <c r="J58" i="10"/>
  <c r="J59" i="10"/>
  <c r="I59" i="10"/>
  <c r="L59" i="10" s="1"/>
  <c r="M59" i="10" s="1"/>
  <c r="I71" i="10"/>
  <c r="L71" i="10" s="1"/>
  <c r="M71" i="10" s="1"/>
  <c r="J71" i="10"/>
  <c r="J82" i="10"/>
  <c r="I82" i="10"/>
  <c r="L82" i="10" s="1"/>
  <c r="M82" i="10" s="1"/>
  <c r="I40" i="10"/>
  <c r="L40" i="10" s="1"/>
  <c r="M40" i="10" s="1"/>
  <c r="J40" i="10"/>
  <c r="J70" i="10"/>
  <c r="I70" i="10"/>
  <c r="L70" i="10" s="1"/>
  <c r="M70" i="10" s="1"/>
  <c r="J60" i="10"/>
  <c r="I60" i="10"/>
  <c r="L60" i="10" s="1"/>
  <c r="M60" i="10" s="1"/>
  <c r="I23" i="10"/>
  <c r="L23" i="10" s="1"/>
  <c r="M23" i="10" s="1"/>
  <c r="J23" i="10"/>
  <c r="I45" i="10"/>
  <c r="L45" i="10" s="1"/>
  <c r="M45" i="10" s="1"/>
  <c r="J45" i="10"/>
  <c r="J66" i="10"/>
  <c r="I66" i="10"/>
  <c r="L66" i="10" s="1"/>
  <c r="M66" i="10" s="1"/>
  <c r="I69" i="10"/>
  <c r="L69" i="10" s="1"/>
  <c r="M69" i="10" s="1"/>
  <c r="J69" i="10"/>
  <c r="J72" i="10"/>
  <c r="I72" i="10"/>
  <c r="L72" i="10" s="1"/>
  <c r="M72" i="10" s="1"/>
  <c r="J48" i="10"/>
  <c r="I48" i="10"/>
  <c r="L48" i="10" s="1"/>
  <c r="M48" i="10" s="1"/>
  <c r="I38" i="10"/>
  <c r="L38" i="10" s="1"/>
  <c r="M38" i="10" s="1"/>
  <c r="J38" i="10"/>
  <c r="J4" i="10"/>
  <c r="I4" i="10"/>
  <c r="L4" i="10" s="1"/>
  <c r="M4" i="10" s="1"/>
  <c r="I79" i="10"/>
  <c r="L79" i="10" s="1"/>
  <c r="M79" i="10" s="1"/>
  <c r="J79" i="10"/>
  <c r="J43" i="10"/>
  <c r="I43" i="10"/>
  <c r="L43" i="10" s="1"/>
  <c r="M43" i="10" s="1"/>
  <c r="S29" i="1" l="1"/>
  <c r="S30" i="1"/>
  <c r="T34" i="1"/>
  <c r="T32" i="1"/>
  <c r="T33" i="1"/>
  <c r="T31" i="1"/>
  <c r="S32" i="1"/>
  <c r="S33" i="1"/>
  <c r="S31" i="1"/>
  <c r="X3" i="1" l="1"/>
  <c r="Z3" i="1" s="1"/>
  <c r="Z7" i="1" l="1"/>
  <c r="L11" i="1"/>
  <c r="L9" i="1" l="1"/>
  <c r="L5" i="1"/>
  <c r="L6" i="1" s="1"/>
  <c r="L7" i="1" l="1"/>
  <c r="L10" i="1"/>
  <c r="L12" i="1" s="1"/>
</calcChain>
</file>

<file path=xl/sharedStrings.xml><?xml version="1.0" encoding="utf-8"?>
<sst xmlns="http://schemas.openxmlformats.org/spreadsheetml/2006/main" count="777" uniqueCount="91">
  <si>
    <t>數值</t>
    <phoneticPr fontId="1" type="noConversion"/>
  </si>
  <si>
    <t>單位</t>
    <phoneticPr fontId="1" type="noConversion"/>
  </si>
  <si>
    <r>
      <t>A</t>
    </r>
    <r>
      <rPr>
        <sz val="11"/>
        <color theme="1"/>
        <rFont val="新細明體"/>
        <family val="1"/>
        <charset val="136"/>
      </rPr>
      <t>→B秒數</t>
    </r>
    <phoneticPr fontId="1" type="noConversion"/>
  </si>
  <si>
    <r>
      <t>A</t>
    </r>
    <r>
      <rPr>
        <sz val="11"/>
        <color theme="1"/>
        <rFont val="新細明體"/>
        <family val="1"/>
        <charset val="136"/>
      </rPr>
      <t>→B距離</t>
    </r>
    <phoneticPr fontId="1" type="noConversion"/>
  </si>
  <si>
    <t>G8秒數</t>
    <phoneticPr fontId="1" type="noConversion"/>
  </si>
  <si>
    <t>實測吋法R側</t>
    <phoneticPr fontId="1" type="noConversion"/>
  </si>
  <si>
    <t>Sensor秒數</t>
    <phoneticPr fontId="1" type="noConversion"/>
  </si>
  <si>
    <t>增速段速率</t>
    <phoneticPr fontId="1" type="noConversion"/>
  </si>
  <si>
    <t>A→B秒數</t>
    <phoneticPr fontId="1" type="noConversion"/>
  </si>
  <si>
    <t>A→B距離</t>
    <phoneticPr fontId="1" type="noConversion"/>
  </si>
  <si>
    <t xml:space="preserve">現況L/S </t>
    <phoneticPr fontId="1" type="noConversion"/>
  </si>
  <si>
    <t>m/h</t>
    <phoneticPr fontId="1" type="noConversion"/>
  </si>
  <si>
    <r>
      <t>A</t>
    </r>
    <r>
      <rPr>
        <b/>
        <sz val="11"/>
        <color theme="1"/>
        <rFont val="新細明體"/>
        <family val="1"/>
        <charset val="136"/>
      </rPr>
      <t>→B距離</t>
    </r>
    <phoneticPr fontId="1" type="noConversion"/>
  </si>
  <si>
    <t>m</t>
    <phoneticPr fontId="1" type="noConversion"/>
  </si>
  <si>
    <t>s</t>
    <phoneticPr fontId="1" type="noConversion"/>
  </si>
  <si>
    <t>A→B速率</t>
    <phoneticPr fontId="1" type="noConversion"/>
  </si>
  <si>
    <t>m/s</t>
    <phoneticPr fontId="1" type="noConversion"/>
  </si>
  <si>
    <t>平均</t>
    <phoneticPr fontId="1" type="noConversion"/>
  </si>
  <si>
    <t>G8平均秒數</t>
    <phoneticPr fontId="1" type="noConversion"/>
  </si>
  <si>
    <t>G8換算吋法</t>
    <phoneticPr fontId="1" type="noConversion"/>
  </si>
  <si>
    <t>mm</t>
    <phoneticPr fontId="1" type="noConversion"/>
  </si>
  <si>
    <t>G8吋法</t>
    <phoneticPr fontId="1" type="noConversion"/>
  </si>
  <si>
    <t>實吋 - 換算</t>
    <phoneticPr fontId="1" type="noConversion"/>
  </si>
  <si>
    <t>上游Sensor</t>
    <phoneticPr fontId="1" type="noConversion"/>
  </si>
  <si>
    <t>下游Sensor</t>
    <phoneticPr fontId="1" type="noConversion"/>
  </si>
  <si>
    <t>A→B秒數</t>
  </si>
  <si>
    <t>平均數</t>
  </si>
  <si>
    <t>標準差</t>
  </si>
  <si>
    <t>變異數</t>
  </si>
  <si>
    <t>範圍</t>
  </si>
  <si>
    <t>最小值</t>
  </si>
  <si>
    <t>最大值</t>
  </si>
  <si>
    <t>個數</t>
  </si>
  <si>
    <t>實測G8 Size</t>
    <phoneticPr fontId="1" type="noConversion"/>
  </si>
  <si>
    <t>加嚴管理</t>
    <phoneticPr fontId="1" type="noConversion"/>
  </si>
  <si>
    <t>出荷值</t>
    <phoneticPr fontId="1" type="noConversion"/>
  </si>
  <si>
    <t>Sensor平均</t>
    <phoneticPr fontId="1" type="noConversion"/>
  </si>
  <si>
    <t>上游Sensor換算G8</t>
    <phoneticPr fontId="1" type="noConversion"/>
  </si>
  <si>
    <t>下游Sensor換算G8</t>
    <phoneticPr fontId="1" type="noConversion"/>
  </si>
  <si>
    <t>上游Sensor誤差</t>
    <phoneticPr fontId="1" type="noConversion"/>
  </si>
  <si>
    <t>下游Sensor誤差</t>
    <phoneticPr fontId="1" type="noConversion"/>
  </si>
  <si>
    <t>平均誤差</t>
    <phoneticPr fontId="1" type="noConversion"/>
  </si>
  <si>
    <t>平均誤差* 0.1</t>
    <phoneticPr fontId="1" type="noConversion"/>
  </si>
  <si>
    <t>上限</t>
    <phoneticPr fontId="1" type="noConversion"/>
  </si>
  <si>
    <t>下線</t>
    <phoneticPr fontId="1" type="noConversion"/>
  </si>
  <si>
    <t>A→B速率(m/s)</t>
  </si>
  <si>
    <t>總和</t>
  </si>
  <si>
    <t>Sensor</t>
  </si>
  <si>
    <t>寸法</t>
  </si>
  <si>
    <t>B點</t>
  </si>
  <si>
    <t>A點至B點</t>
  </si>
  <si>
    <t>實測值</t>
  </si>
  <si>
    <t>A點</t>
    <phoneticPr fontId="1" type="noConversion"/>
  </si>
  <si>
    <t>增速段速率1</t>
    <phoneticPr fontId="1" type="noConversion"/>
  </si>
  <si>
    <t>增速段速率2</t>
  </si>
  <si>
    <t>增速段速率3</t>
  </si>
  <si>
    <t>上游Sensor</t>
  </si>
  <si>
    <t>下游Sensor</t>
  </si>
  <si>
    <t>誤差(4 Sigma)</t>
    <phoneticPr fontId="1" type="noConversion"/>
  </si>
  <si>
    <t>誤差(5 Sigma)</t>
    <phoneticPr fontId="1" type="noConversion"/>
  </si>
  <si>
    <t>下限</t>
    <phoneticPr fontId="1" type="noConversion"/>
  </si>
  <si>
    <t>上限 - 下限 相差</t>
    <phoneticPr fontId="1" type="noConversion"/>
  </si>
  <si>
    <t>換算誤差(4 Sigma)</t>
    <phoneticPr fontId="1" type="noConversion"/>
  </si>
  <si>
    <t>換算誤差(5 Sigma)</t>
    <phoneticPr fontId="1" type="noConversion"/>
  </si>
  <si>
    <t>平均值換算G8長度</t>
    <phoneticPr fontId="1" type="noConversion"/>
  </si>
  <si>
    <t>上限 - 下限 相差 G8吋法mm</t>
    <phoneticPr fontId="1" type="noConversion"/>
  </si>
  <si>
    <t>上限 - 下限 相差(S)秒數</t>
    <phoneticPr fontId="1" type="noConversion"/>
  </si>
  <si>
    <t>上+下游Sensor平均</t>
    <phoneticPr fontId="1" type="noConversion"/>
  </si>
  <si>
    <t>上限 - 下限 相差 m/s速率</t>
    <phoneticPr fontId="1" type="noConversion"/>
  </si>
  <si>
    <t>西格瑪等級</t>
  </si>
  <si>
    <t>百萬次錯誤率</t>
  </si>
  <si>
    <t>殘疵百分比</t>
  </si>
  <si>
    <t>產出百分比</t>
  </si>
  <si>
    <t>上下游Sensor換算G8平均mm</t>
    <phoneticPr fontId="1" type="noConversion"/>
  </si>
  <si>
    <t>上限 - 下限 相差mm</t>
    <phoneticPr fontId="1" type="noConversion"/>
  </si>
  <si>
    <t>A→B速率(mm/s)</t>
  </si>
  <si>
    <t>A→B速率(mm/s)</t>
    <phoneticPr fontId="1" type="noConversion"/>
  </si>
  <si>
    <r>
      <t>A</t>
    </r>
    <r>
      <rPr>
        <b/>
        <sz val="12"/>
        <color theme="1"/>
        <rFont val="新細明體"/>
        <family val="1"/>
        <charset val="136"/>
      </rPr>
      <t>→B距離</t>
    </r>
    <r>
      <rPr>
        <b/>
        <sz val="12"/>
        <color theme="1"/>
        <rFont val="新細明體"/>
        <family val="1"/>
        <charset val="136"/>
        <scheme val="minor"/>
      </rPr>
      <t>(mm)</t>
    </r>
    <phoneticPr fontId="1" type="noConversion"/>
  </si>
  <si>
    <t>154.9625mm Part 3</t>
    <phoneticPr fontId="1" type="noConversion"/>
  </si>
  <si>
    <t>155.09mm Part 2</t>
    <phoneticPr fontId="1" type="noConversion"/>
  </si>
  <si>
    <t>1685.7mm Part 1</t>
    <phoneticPr fontId="1" type="noConversion"/>
  </si>
  <si>
    <t>上游Sensor誤差</t>
  </si>
  <si>
    <t>54.7416mm Part 4</t>
    <phoneticPr fontId="1" type="noConversion"/>
  </si>
  <si>
    <t>下限(-1mm)</t>
    <phoneticPr fontId="1" type="noConversion"/>
  </si>
  <si>
    <t>上限(1.0mm)</t>
    <phoneticPr fontId="1" type="noConversion"/>
  </si>
  <si>
    <t>上限(0.5mm)</t>
    <phoneticPr fontId="1" type="noConversion"/>
  </si>
  <si>
    <t>下限(-0.5mm)</t>
    <phoneticPr fontId="1" type="noConversion"/>
  </si>
  <si>
    <t>誤差(實測 - 換算)</t>
    <phoneticPr fontId="1" type="noConversion"/>
  </si>
  <si>
    <r>
      <rPr>
        <b/>
        <sz val="12"/>
        <color rgb="FF0000FF"/>
        <rFont val="新細明體"/>
        <family val="1"/>
        <charset val="136"/>
        <scheme val="minor"/>
      </rPr>
      <t>155.09mm</t>
    </r>
    <r>
      <rPr>
        <b/>
        <sz val="12"/>
        <color theme="1"/>
        <rFont val="新細明體"/>
        <family val="1"/>
        <charset val="136"/>
        <scheme val="minor"/>
      </rPr>
      <t xml:space="preserve"> A→B秒數</t>
    </r>
    <phoneticPr fontId="1" type="noConversion"/>
  </si>
  <si>
    <r>
      <rPr>
        <b/>
        <sz val="12"/>
        <color rgb="FF0000FF"/>
        <rFont val="新細明體"/>
        <family val="1"/>
        <charset val="136"/>
        <scheme val="minor"/>
      </rPr>
      <t>1685.7mm</t>
    </r>
    <r>
      <rPr>
        <b/>
        <sz val="12"/>
        <color theme="1"/>
        <rFont val="新細明體"/>
        <family val="1"/>
        <charset val="136"/>
        <scheme val="minor"/>
      </rPr>
      <t xml:space="preserve"> A→B秒數</t>
    </r>
    <phoneticPr fontId="1" type="noConversion"/>
  </si>
  <si>
    <t>4466.765mm Part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</si>
</sst>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000"/>
    <numFmt numFmtId="177" formatCode="0.00000"/>
    <numFmt numFmtId="178" formatCode="0.000000_ "/>
    <numFmt numFmtId="179" formatCode="0.000"/>
    <numFmt numFmtId="180" formatCode="0.00_ "/>
    <numFmt numFmtId="181" formatCode="0.00000_ "/>
    <numFmt numFmtId="182" formatCode="0.000%"/>
    <numFmt numFmtId="183" formatCode="0.00000000_ "/>
  </numFmts>
  <fonts count="1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</font>
    <font>
      <b/>
      <sz val="11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1"/>
      <color rgb="FF0000FF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</font>
    <font>
      <sz val="12"/>
      <color rgb="FF0000FF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8" xfId="0" applyFont="1" applyBorder="1"/>
    <xf numFmtId="0" fontId="5" fillId="0" borderId="2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180" fontId="0" fillId="0" borderId="7" xfId="0" applyNumberFormat="1" applyBorder="1" applyAlignment="1">
      <alignment horizontal="center" vertical="center"/>
    </xf>
    <xf numFmtId="180" fontId="0" fillId="0" borderId="8" xfId="0" applyNumberFormat="1" applyBorder="1" applyAlignment="1">
      <alignment horizontal="center" vertical="center"/>
    </xf>
    <xf numFmtId="180" fontId="0" fillId="0" borderId="9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0" fillId="0" borderId="12" xfId="0" applyFont="1" applyFill="1" applyBorder="1" applyAlignment="1">
      <alignment horizontal="centerContinuous"/>
    </xf>
    <xf numFmtId="0" fontId="0" fillId="0" borderId="14" xfId="0" applyBorder="1" applyAlignment="1">
      <alignment horizontal="centerContinuous"/>
    </xf>
    <xf numFmtId="177" fontId="0" fillId="0" borderId="0" xfId="0" applyNumberFormat="1"/>
    <xf numFmtId="0" fontId="0" fillId="0" borderId="11" xfId="0" applyBorder="1"/>
    <xf numFmtId="0" fontId="0" fillId="0" borderId="15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Border="1" applyAlignment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 applyBorder="1" applyAlignment="1"/>
    <xf numFmtId="0" fontId="0" fillId="4" borderId="0" xfId="0" applyFill="1" applyAlignment="1">
      <alignment horizontal="center" vertical="center"/>
    </xf>
    <xf numFmtId="0" fontId="0" fillId="4" borderId="0" xfId="0" applyFill="1"/>
    <xf numFmtId="177" fontId="0" fillId="4" borderId="0" xfId="0" applyNumberFormat="1" applyFill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Fill="1" applyBorder="1" applyAlignment="1">
      <alignment horizontal="centerContinuous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1" fontId="0" fillId="0" borderId="11" xfId="0" applyNumberForma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'(1685.7mm)PLC數據 (Part1)'!$B$3</c:f>
              <c:strCache>
                <c:ptCount val="1"/>
                <c:pt idx="0">
                  <c:v>上游Sensor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'(1685.7mm)PLC數據 (Part1)'!$B$4:$B$92</c:f>
              <c:numCache>
                <c:formatCode>General</c:formatCode>
                <c:ptCount val="89"/>
                <c:pt idx="0">
                  <c:v>6.4296199999999999</c:v>
                </c:pt>
                <c:pt idx="1">
                  <c:v>6.4239899999999999</c:v>
                </c:pt>
                <c:pt idx="2">
                  <c:v>6.4235800000000003</c:v>
                </c:pt>
                <c:pt idx="3">
                  <c:v>6.4270100000000001</c:v>
                </c:pt>
                <c:pt idx="4">
                  <c:v>6.42448</c:v>
                </c:pt>
                <c:pt idx="5">
                  <c:v>6.4254699999999998</c:v>
                </c:pt>
                <c:pt idx="6">
                  <c:v>6.4220300000000003</c:v>
                </c:pt>
                <c:pt idx="7">
                  <c:v>6.42143</c:v>
                </c:pt>
                <c:pt idx="8">
                  <c:v>6.42903</c:v>
                </c:pt>
                <c:pt idx="9">
                  <c:v>6.4234</c:v>
                </c:pt>
                <c:pt idx="10">
                  <c:v>6.4229900000000004</c:v>
                </c:pt>
                <c:pt idx="11">
                  <c:v>6.4244399999999997</c:v>
                </c:pt>
                <c:pt idx="12">
                  <c:v>6.4220600000000001</c:v>
                </c:pt>
                <c:pt idx="13">
                  <c:v>6.4325099999999997</c:v>
                </c:pt>
                <c:pt idx="14">
                  <c:v>6.4219600000000003</c:v>
                </c:pt>
                <c:pt idx="15">
                  <c:v>6.4244599999999998</c:v>
                </c:pt>
                <c:pt idx="16">
                  <c:v>6.42699</c:v>
                </c:pt>
                <c:pt idx="17">
                  <c:v>6.4285699999999997</c:v>
                </c:pt>
                <c:pt idx="18">
                  <c:v>6.4230799999999997</c:v>
                </c:pt>
                <c:pt idx="19">
                  <c:v>6.42408</c:v>
                </c:pt>
                <c:pt idx="20">
                  <c:v>6.42401</c:v>
                </c:pt>
                <c:pt idx="21">
                  <c:v>6.4299600000000003</c:v>
                </c:pt>
                <c:pt idx="22">
                  <c:v>6.4245200000000002</c:v>
                </c:pt>
                <c:pt idx="23">
                  <c:v>6.4254699999999998</c:v>
                </c:pt>
                <c:pt idx="24">
                  <c:v>6.4215</c:v>
                </c:pt>
                <c:pt idx="25">
                  <c:v>6.42347</c:v>
                </c:pt>
                <c:pt idx="26">
                  <c:v>6.4255100000000001</c:v>
                </c:pt>
                <c:pt idx="27">
                  <c:v>6.4244700000000003</c:v>
                </c:pt>
                <c:pt idx="28">
                  <c:v>6.42502</c:v>
                </c:pt>
                <c:pt idx="29">
                  <c:v>6.4275700000000002</c:v>
                </c:pt>
                <c:pt idx="30">
                  <c:v>6.4269800000000004</c:v>
                </c:pt>
                <c:pt idx="31">
                  <c:v>6.4230299999999998</c:v>
                </c:pt>
                <c:pt idx="32">
                  <c:v>6.4230799999999997</c:v>
                </c:pt>
                <c:pt idx="33">
                  <c:v>6.4249299999999998</c:v>
                </c:pt>
                <c:pt idx="34">
                  <c:v>6.4289699999999996</c:v>
                </c:pt>
                <c:pt idx="35">
                  <c:v>6.4305700000000003</c:v>
                </c:pt>
                <c:pt idx="36">
                  <c:v>6.42659</c:v>
                </c:pt>
                <c:pt idx="37">
                  <c:v>6.4230400000000003</c:v>
                </c:pt>
                <c:pt idx="38">
                  <c:v>6.4268900000000002</c:v>
                </c:pt>
                <c:pt idx="39">
                  <c:v>6.42401</c:v>
                </c:pt>
                <c:pt idx="40">
                  <c:v>6.4249599999999996</c:v>
                </c:pt>
                <c:pt idx="41">
                  <c:v>6.4265400000000001</c:v>
                </c:pt>
                <c:pt idx="42">
                  <c:v>6.4245200000000002</c:v>
                </c:pt>
                <c:pt idx="43">
                  <c:v>6.4279099999999998</c:v>
                </c:pt>
                <c:pt idx="44">
                  <c:v>6.4264900000000003</c:v>
                </c:pt>
                <c:pt idx="45">
                  <c:v>6.4363900000000003</c:v>
                </c:pt>
                <c:pt idx="46">
                  <c:v>6.4225000000000003</c:v>
                </c:pt>
                <c:pt idx="47">
                  <c:v>6.4279400000000004</c:v>
                </c:pt>
                <c:pt idx="48">
                  <c:v>6.4274199999999997</c:v>
                </c:pt>
                <c:pt idx="49">
                  <c:v>6.4239800000000002</c:v>
                </c:pt>
                <c:pt idx="50">
                  <c:v>6.4230299999999998</c:v>
                </c:pt>
                <c:pt idx="51">
                  <c:v>6.4229500000000002</c:v>
                </c:pt>
                <c:pt idx="52">
                  <c:v>6.43154</c:v>
                </c:pt>
                <c:pt idx="53">
                  <c:v>6.4379299999999997</c:v>
                </c:pt>
                <c:pt idx="54">
                  <c:v>6.4254800000000003</c:v>
                </c:pt>
                <c:pt idx="55">
                  <c:v>6.42957</c:v>
                </c:pt>
                <c:pt idx="56">
                  <c:v>6.4224399999999999</c:v>
                </c:pt>
                <c:pt idx="57">
                  <c:v>6.4239800000000002</c:v>
                </c:pt>
                <c:pt idx="58">
                  <c:v>6.4255899999999997</c:v>
                </c:pt>
                <c:pt idx="59">
                  <c:v>6.4325099999999997</c:v>
                </c:pt>
                <c:pt idx="60">
                  <c:v>6.4289199999999997</c:v>
                </c:pt>
                <c:pt idx="61">
                  <c:v>6.4275200000000003</c:v>
                </c:pt>
                <c:pt idx="62">
                  <c:v>6.4209800000000001</c:v>
                </c:pt>
                <c:pt idx="63">
                  <c:v>6.4249499999999999</c:v>
                </c:pt>
                <c:pt idx="64">
                  <c:v>6.4280600000000003</c:v>
                </c:pt>
                <c:pt idx="65">
                  <c:v>6.4260700000000002</c:v>
                </c:pt>
                <c:pt idx="66">
                  <c:v>6.4239899999999999</c:v>
                </c:pt>
                <c:pt idx="67">
                  <c:v>6.42753</c:v>
                </c:pt>
                <c:pt idx="68">
                  <c:v>6.4214200000000003</c:v>
                </c:pt>
                <c:pt idx="69">
                  <c:v>6.4239199999999999</c:v>
                </c:pt>
                <c:pt idx="70">
                  <c:v>6.4229200000000004</c:v>
                </c:pt>
                <c:pt idx="71">
                  <c:v>6.4289699999999996</c:v>
                </c:pt>
                <c:pt idx="72">
                  <c:v>6.43506</c:v>
                </c:pt>
                <c:pt idx="73">
                  <c:v>6.4230099999999997</c:v>
                </c:pt>
                <c:pt idx="74">
                  <c:v>6.4224399999999999</c:v>
                </c:pt>
                <c:pt idx="75">
                  <c:v>6.4245000000000001</c:v>
                </c:pt>
                <c:pt idx="76">
                  <c:v>6.4275099999999998</c:v>
                </c:pt>
                <c:pt idx="77">
                  <c:v>6.4239499999999996</c:v>
                </c:pt>
                <c:pt idx="78">
                  <c:v>6.4249900000000002</c:v>
                </c:pt>
                <c:pt idx="79">
                  <c:v>6.4230600000000004</c:v>
                </c:pt>
                <c:pt idx="80">
                  <c:v>6.4244199999999996</c:v>
                </c:pt>
                <c:pt idx="81">
                  <c:v>6.4235199999999999</c:v>
                </c:pt>
                <c:pt idx="82">
                  <c:v>6.4254600000000002</c:v>
                </c:pt>
                <c:pt idx="83">
                  <c:v>6.4244599999999998</c:v>
                </c:pt>
                <c:pt idx="84">
                  <c:v>6.4295400000000003</c:v>
                </c:pt>
                <c:pt idx="85">
                  <c:v>6.43201</c:v>
                </c:pt>
                <c:pt idx="86">
                  <c:v>6.4230600000000004</c:v>
                </c:pt>
                <c:pt idx="87">
                  <c:v>6.4234799999999996</c:v>
                </c:pt>
                <c:pt idx="88">
                  <c:v>6.4250400000000001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C-4B93-B6A7-04DD92CD06CE}"/>
            </c:ext>
          </c:extLst>
        </c:ser>
        <c:ser>
          <c:idx val="1"/>
          <c:order val="1"/>
          <c:tx>
            <c:strRef>
              <c:f>'(1685.7mm)PLC數據 (Part1)'!$C$3</c:f>
              <c:strCache>
                <c:ptCount val="1"/>
                <c:pt idx="0">
                  <c:v>下游Sensor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'(1685.7mm)PLC數據 (Part1)'!$C$4:$C$92</c:f>
              <c:numCache>
                <c:formatCode>General</c:formatCode>
                <c:ptCount val="89"/>
                <c:pt idx="0">
                  <c:v>6.4399600000000001</c:v>
                </c:pt>
                <c:pt idx="1">
                  <c:v>6.4284699999999999</c:v>
                </c:pt>
                <c:pt idx="2">
                  <c:v>6.4310700000000001</c:v>
                </c:pt>
                <c:pt idx="3">
                  <c:v>6.4280499999999998</c:v>
                </c:pt>
                <c:pt idx="4">
                  <c:v>6.4325099999999997</c:v>
                </c:pt>
                <c:pt idx="5">
                  <c:v>6.4330699999999998</c:v>
                </c:pt>
                <c:pt idx="6">
                  <c:v>6.4310099999999997</c:v>
                </c:pt>
                <c:pt idx="7">
                  <c:v>6.4300300000000004</c:v>
                </c:pt>
                <c:pt idx="8">
                  <c:v>6.4374200000000004</c:v>
                </c:pt>
                <c:pt idx="9">
                  <c:v>6.43546</c:v>
                </c:pt>
                <c:pt idx="10">
                  <c:v>6.4335800000000001</c:v>
                </c:pt>
                <c:pt idx="11">
                  <c:v>6.4265499999999998</c:v>
                </c:pt>
                <c:pt idx="12">
                  <c:v>6.4315499999999997</c:v>
                </c:pt>
                <c:pt idx="13">
                  <c:v>6.4379900000000001</c:v>
                </c:pt>
                <c:pt idx="14">
                  <c:v>6.4279200000000003</c:v>
                </c:pt>
                <c:pt idx="15">
                  <c:v>6.4299200000000001</c:v>
                </c:pt>
                <c:pt idx="16">
                  <c:v>6.4309900000000004</c:v>
                </c:pt>
                <c:pt idx="17">
                  <c:v>6.4370200000000004</c:v>
                </c:pt>
                <c:pt idx="18">
                  <c:v>6.4295</c:v>
                </c:pt>
                <c:pt idx="19">
                  <c:v>6.4304800000000002</c:v>
                </c:pt>
                <c:pt idx="20">
                  <c:v>6.4309599999999998</c:v>
                </c:pt>
                <c:pt idx="21">
                  <c:v>6.4409700000000001</c:v>
                </c:pt>
                <c:pt idx="22">
                  <c:v>6.4304899999999998</c:v>
                </c:pt>
                <c:pt idx="23">
                  <c:v>6.4374799999999999</c:v>
                </c:pt>
                <c:pt idx="24">
                  <c:v>6.4314400000000003</c:v>
                </c:pt>
                <c:pt idx="25">
                  <c:v>6.4334699999999998</c:v>
                </c:pt>
                <c:pt idx="26">
                  <c:v>6.4285100000000002</c:v>
                </c:pt>
                <c:pt idx="27">
                  <c:v>6.4314999999999998</c:v>
                </c:pt>
                <c:pt idx="28">
                  <c:v>6.4379999999999997</c:v>
                </c:pt>
                <c:pt idx="29">
                  <c:v>6.4414600000000002</c:v>
                </c:pt>
                <c:pt idx="30">
                  <c:v>6.43004</c:v>
                </c:pt>
                <c:pt idx="31">
                  <c:v>6.4310099999999997</c:v>
                </c:pt>
                <c:pt idx="32">
                  <c:v>6.4349699999999999</c:v>
                </c:pt>
                <c:pt idx="33">
                  <c:v>6.4405700000000001</c:v>
                </c:pt>
                <c:pt idx="34">
                  <c:v>6.4289899999999998</c:v>
                </c:pt>
                <c:pt idx="35">
                  <c:v>6.43004</c:v>
                </c:pt>
                <c:pt idx="36">
                  <c:v>6.43642</c:v>
                </c:pt>
                <c:pt idx="37">
                  <c:v>6.4279900000000003</c:v>
                </c:pt>
                <c:pt idx="38">
                  <c:v>6.4309900000000004</c:v>
                </c:pt>
                <c:pt idx="39">
                  <c:v>6.4340000000000002</c:v>
                </c:pt>
                <c:pt idx="40">
                  <c:v>6.4299900000000001</c:v>
                </c:pt>
                <c:pt idx="41">
                  <c:v>6.4299099999999996</c:v>
                </c:pt>
                <c:pt idx="42">
                  <c:v>6.4304600000000001</c:v>
                </c:pt>
                <c:pt idx="43">
                  <c:v>6.4369899999999998</c:v>
                </c:pt>
                <c:pt idx="44">
                  <c:v>6.4279999999999999</c:v>
                </c:pt>
                <c:pt idx="45">
                  <c:v>6.4295200000000001</c:v>
                </c:pt>
                <c:pt idx="46">
                  <c:v>6.4270699999999996</c:v>
                </c:pt>
                <c:pt idx="47">
                  <c:v>6.4414600000000002</c:v>
                </c:pt>
                <c:pt idx="48">
                  <c:v>6.4335199999999997</c:v>
                </c:pt>
                <c:pt idx="49">
                  <c:v>6.4299400000000002</c:v>
                </c:pt>
                <c:pt idx="50">
                  <c:v>6.4294900000000004</c:v>
                </c:pt>
                <c:pt idx="51">
                  <c:v>6.4370500000000002</c:v>
                </c:pt>
                <c:pt idx="52">
                  <c:v>6.4364999999999997</c:v>
                </c:pt>
                <c:pt idx="53">
                  <c:v>6.4309399999999997</c:v>
                </c:pt>
                <c:pt idx="54">
                  <c:v>6.4284299999999996</c:v>
                </c:pt>
                <c:pt idx="55">
                  <c:v>6.4439700000000002</c:v>
                </c:pt>
                <c:pt idx="56">
                  <c:v>6.4275599999999997</c:v>
                </c:pt>
                <c:pt idx="57">
                  <c:v>6.4310099999999997</c:v>
                </c:pt>
                <c:pt idx="58">
                  <c:v>6.4280600000000003</c:v>
                </c:pt>
                <c:pt idx="59">
                  <c:v>6.4405799999999997</c:v>
                </c:pt>
                <c:pt idx="60">
                  <c:v>6.4379299999999997</c:v>
                </c:pt>
                <c:pt idx="61">
                  <c:v>6.4319899999999999</c:v>
                </c:pt>
                <c:pt idx="62">
                  <c:v>6.4285699999999997</c:v>
                </c:pt>
                <c:pt idx="63">
                  <c:v>6.4379900000000001</c:v>
                </c:pt>
                <c:pt idx="64">
                  <c:v>6.4358899999999997</c:v>
                </c:pt>
                <c:pt idx="65">
                  <c:v>6.43194</c:v>
                </c:pt>
                <c:pt idx="66">
                  <c:v>6.4294599999999997</c:v>
                </c:pt>
                <c:pt idx="67">
                  <c:v>6.4409999999999998</c:v>
                </c:pt>
                <c:pt idx="68">
                  <c:v>6.4364800000000004</c:v>
                </c:pt>
                <c:pt idx="69">
                  <c:v>6.4305199999999996</c:v>
                </c:pt>
                <c:pt idx="70">
                  <c:v>6.4295600000000004</c:v>
                </c:pt>
                <c:pt idx="71">
                  <c:v>6.4409999999999998</c:v>
                </c:pt>
                <c:pt idx="72">
                  <c:v>6.4380300000000004</c:v>
                </c:pt>
                <c:pt idx="73">
                  <c:v>6.4309200000000004</c:v>
                </c:pt>
                <c:pt idx="74">
                  <c:v>6.4284100000000004</c:v>
                </c:pt>
                <c:pt idx="75">
                  <c:v>6.4319600000000001</c:v>
                </c:pt>
                <c:pt idx="76">
                  <c:v>6.4399300000000004</c:v>
                </c:pt>
                <c:pt idx="77">
                  <c:v>6.4335100000000001</c:v>
                </c:pt>
                <c:pt idx="78">
                  <c:v>6.42849</c:v>
                </c:pt>
                <c:pt idx="79">
                  <c:v>6.4319699999999997</c:v>
                </c:pt>
                <c:pt idx="80">
                  <c:v>6.4314799999999996</c:v>
                </c:pt>
                <c:pt idx="81">
                  <c:v>6.4320000000000004</c:v>
                </c:pt>
                <c:pt idx="82">
                  <c:v>6.4285699999999997</c:v>
                </c:pt>
                <c:pt idx="83">
                  <c:v>6.4336000000000002</c:v>
                </c:pt>
                <c:pt idx="84">
                  <c:v>6.4360600000000003</c:v>
                </c:pt>
                <c:pt idx="85">
                  <c:v>6.4280299999999997</c:v>
                </c:pt>
                <c:pt idx="86">
                  <c:v>6.43248</c:v>
                </c:pt>
                <c:pt idx="87">
                  <c:v>6.4279299999999999</c:v>
                </c:pt>
                <c:pt idx="88">
                  <c:v>6.4375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C-4B93-B6A7-04DD92CD0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7879"/>
        <c:axId val="161111815"/>
      </c:lineChart>
      <c:catAx>
        <c:axId val="161107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111815"/>
        <c:crosses val="autoZero"/>
        <c:auto val="1"/>
        <c:lblAlgn val="ctr"/>
        <c:lblOffset val="100"/>
        <c:noMultiLvlLbl val="0"/>
      </c:catAx>
      <c:valAx>
        <c:axId val="161111815"/>
        <c:scaling>
          <c:orientation val="minMax"/>
          <c:max val="6.4450000000000003"/>
          <c:min val="6.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107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'(54.7416mm)PLC數據 (Part4)'!$B$3</c:f>
              <c:strCache>
                <c:ptCount val="1"/>
                <c:pt idx="0">
                  <c:v>上游Sensor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'(54.7416mm)PLC數據 (Part4)'!$B$4:$B$79</c:f>
              <c:numCache>
                <c:formatCode>General</c:formatCode>
                <c:ptCount val="76"/>
                <c:pt idx="0">
                  <c:v>5.9565900000000003</c:v>
                </c:pt>
                <c:pt idx="1">
                  <c:v>5.9454599999999997</c:v>
                </c:pt>
                <c:pt idx="2">
                  <c:v>5.9509999999999996</c:v>
                </c:pt>
                <c:pt idx="3">
                  <c:v>5.9465700000000004</c:v>
                </c:pt>
                <c:pt idx="4">
                  <c:v>5.9454799999999999</c:v>
                </c:pt>
                <c:pt idx="5">
                  <c:v>5.9529300000000003</c:v>
                </c:pt>
                <c:pt idx="6">
                  <c:v>5.9455499999999999</c:v>
                </c:pt>
                <c:pt idx="7">
                  <c:v>5.9494899999999999</c:v>
                </c:pt>
                <c:pt idx="8">
                  <c:v>5.9420700000000002</c:v>
                </c:pt>
                <c:pt idx="9">
                  <c:v>5.9444499999999998</c:v>
                </c:pt>
                <c:pt idx="10">
                  <c:v>5.9534399999999996</c:v>
                </c:pt>
                <c:pt idx="11">
                  <c:v>5.9505800000000004</c:v>
                </c:pt>
                <c:pt idx="12">
                  <c:v>5.9455</c:v>
                </c:pt>
                <c:pt idx="13">
                  <c:v>5.9440900000000001</c:v>
                </c:pt>
                <c:pt idx="14">
                  <c:v>5.94496</c:v>
                </c:pt>
                <c:pt idx="15">
                  <c:v>5.9460300000000004</c:v>
                </c:pt>
                <c:pt idx="16">
                  <c:v>5.9434699999999996</c:v>
                </c:pt>
                <c:pt idx="17">
                  <c:v>5.9479699999999998</c:v>
                </c:pt>
                <c:pt idx="18">
                  <c:v>5.9449399999999999</c:v>
                </c:pt>
                <c:pt idx="19">
                  <c:v>5.9454900000000004</c:v>
                </c:pt>
                <c:pt idx="20">
                  <c:v>5.9430399999999999</c:v>
                </c:pt>
                <c:pt idx="21">
                  <c:v>5.9484700000000004</c:v>
                </c:pt>
                <c:pt idx="22">
                  <c:v>5.944</c:v>
                </c:pt>
                <c:pt idx="23">
                  <c:v>5.9454900000000004</c:v>
                </c:pt>
                <c:pt idx="24">
                  <c:v>5.9454500000000001</c:v>
                </c:pt>
                <c:pt idx="25">
                  <c:v>5.9520200000000001</c:v>
                </c:pt>
                <c:pt idx="26">
                  <c:v>5.95153</c:v>
                </c:pt>
                <c:pt idx="27">
                  <c:v>5.9434100000000001</c:v>
                </c:pt>
                <c:pt idx="28">
                  <c:v>5.9449899999999998</c:v>
                </c:pt>
                <c:pt idx="29">
                  <c:v>5.9464699999999997</c:v>
                </c:pt>
                <c:pt idx="30">
                  <c:v>5.9505999999999997</c:v>
                </c:pt>
                <c:pt idx="31">
                  <c:v>5.9444999999999997</c:v>
                </c:pt>
                <c:pt idx="32">
                  <c:v>5.9439599999999997</c:v>
                </c:pt>
                <c:pt idx="33">
                  <c:v>5.9519599999999997</c:v>
                </c:pt>
                <c:pt idx="34">
                  <c:v>5.95296</c:v>
                </c:pt>
                <c:pt idx="35">
                  <c:v>5.94252</c:v>
                </c:pt>
                <c:pt idx="36">
                  <c:v>5.94503</c:v>
                </c:pt>
                <c:pt idx="37">
                  <c:v>5.9418800000000003</c:v>
                </c:pt>
                <c:pt idx="38">
                  <c:v>5.9485700000000001</c:v>
                </c:pt>
                <c:pt idx="39">
                  <c:v>5.9404300000000001</c:v>
                </c:pt>
                <c:pt idx="40">
                  <c:v>5.9524699999999999</c:v>
                </c:pt>
                <c:pt idx="41">
                  <c:v>5.9479199999999999</c:v>
                </c:pt>
                <c:pt idx="42">
                  <c:v>5.9455299999999998</c:v>
                </c:pt>
                <c:pt idx="43">
                  <c:v>5.9465599999999998</c:v>
                </c:pt>
                <c:pt idx="44">
                  <c:v>5.9519599999999997</c:v>
                </c:pt>
                <c:pt idx="45">
                  <c:v>5.94353</c:v>
                </c:pt>
                <c:pt idx="46">
                  <c:v>5.9449399999999999</c:v>
                </c:pt>
                <c:pt idx="47">
                  <c:v>5.9430800000000001</c:v>
                </c:pt>
                <c:pt idx="48">
                  <c:v>5.9520400000000002</c:v>
                </c:pt>
                <c:pt idx="49">
                  <c:v>5.9428999999999998</c:v>
                </c:pt>
                <c:pt idx="50">
                  <c:v>5.9435200000000004</c:v>
                </c:pt>
                <c:pt idx="51">
                  <c:v>5.95397</c:v>
                </c:pt>
                <c:pt idx="52">
                  <c:v>5.9440799999999996</c:v>
                </c:pt>
                <c:pt idx="53">
                  <c:v>5.9440299999999997</c:v>
                </c:pt>
                <c:pt idx="54">
                  <c:v>5.9445600000000001</c:v>
                </c:pt>
                <c:pt idx="55">
                  <c:v>5.9485999999999999</c:v>
                </c:pt>
                <c:pt idx="56">
                  <c:v>5.9455200000000001</c:v>
                </c:pt>
                <c:pt idx="57">
                  <c:v>5.9450599999999998</c:v>
                </c:pt>
                <c:pt idx="58">
                  <c:v>5.94299</c:v>
                </c:pt>
                <c:pt idx="59">
                  <c:v>5.9475300000000004</c:v>
                </c:pt>
                <c:pt idx="60">
                  <c:v>5.9475600000000002</c:v>
                </c:pt>
                <c:pt idx="61">
                  <c:v>5.9445300000000003</c:v>
                </c:pt>
                <c:pt idx="62">
                  <c:v>5.9460600000000001</c:v>
                </c:pt>
                <c:pt idx="63">
                  <c:v>5.9505999999999997</c:v>
                </c:pt>
                <c:pt idx="64">
                  <c:v>5.9450799999999999</c:v>
                </c:pt>
                <c:pt idx="65">
                  <c:v>5.9434399999999998</c:v>
                </c:pt>
                <c:pt idx="66">
                  <c:v>5.9515099999999999</c:v>
                </c:pt>
                <c:pt idx="67">
                  <c:v>5.9430500000000004</c:v>
                </c:pt>
                <c:pt idx="68">
                  <c:v>5.9470999999999998</c:v>
                </c:pt>
                <c:pt idx="69">
                  <c:v>5.9399600000000001</c:v>
                </c:pt>
                <c:pt idx="70">
                  <c:v>5.9635400000000001</c:v>
                </c:pt>
                <c:pt idx="71">
                  <c:v>5.9615</c:v>
                </c:pt>
                <c:pt idx="72">
                  <c:v>5.9505499999999998</c:v>
                </c:pt>
                <c:pt idx="73">
                  <c:v>5.9520299999999997</c:v>
                </c:pt>
                <c:pt idx="74">
                  <c:v>5.9595599999999997</c:v>
                </c:pt>
                <c:pt idx="75">
                  <c:v>5.9549799999999999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ECE-A3F7-0856FD977857}"/>
            </c:ext>
          </c:extLst>
        </c:ser>
        <c:ser>
          <c:idx val="1"/>
          <c:order val="1"/>
          <c:tx>
            <c:strRef>
              <c:f>'(54.7416mm)PLC數據 (Part4)'!$C$3</c:f>
              <c:strCache>
                <c:ptCount val="1"/>
                <c:pt idx="0">
                  <c:v>下游Sensor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'(54.7416mm)PLC數據 (Part4)'!$C$4:$C$79</c:f>
              <c:numCache>
                <c:formatCode>General</c:formatCode>
                <c:ptCount val="76"/>
                <c:pt idx="0">
                  <c:v>5.9589999999999996</c:v>
                </c:pt>
                <c:pt idx="1">
                  <c:v>5.9465300000000001</c:v>
                </c:pt>
                <c:pt idx="2">
                  <c:v>5.9564700000000004</c:v>
                </c:pt>
                <c:pt idx="3">
                  <c:v>5.9499399999999998</c:v>
                </c:pt>
                <c:pt idx="4">
                  <c:v>5.9464199999999998</c:v>
                </c:pt>
                <c:pt idx="5">
                  <c:v>5.9545899999999996</c:v>
                </c:pt>
                <c:pt idx="6">
                  <c:v>5.9459400000000002</c:v>
                </c:pt>
                <c:pt idx="7">
                  <c:v>5.9520400000000002</c:v>
                </c:pt>
                <c:pt idx="8">
                  <c:v>5.9424999999999999</c:v>
                </c:pt>
                <c:pt idx="9">
                  <c:v>5.9464899999999998</c:v>
                </c:pt>
                <c:pt idx="10">
                  <c:v>5.9548800000000002</c:v>
                </c:pt>
                <c:pt idx="11">
                  <c:v>5.94855</c:v>
                </c:pt>
                <c:pt idx="12">
                  <c:v>5.9474499999999999</c:v>
                </c:pt>
                <c:pt idx="13">
                  <c:v>5.9470000000000001</c:v>
                </c:pt>
                <c:pt idx="14">
                  <c:v>5.9464800000000002</c:v>
                </c:pt>
                <c:pt idx="15">
                  <c:v>5.9449500000000004</c:v>
                </c:pt>
                <c:pt idx="16">
                  <c:v>5.9454200000000004</c:v>
                </c:pt>
                <c:pt idx="17">
                  <c:v>5.9529199999999998</c:v>
                </c:pt>
                <c:pt idx="18">
                  <c:v>5.9464300000000003</c:v>
                </c:pt>
                <c:pt idx="19">
                  <c:v>5.9444800000000004</c:v>
                </c:pt>
                <c:pt idx="20">
                  <c:v>5.94557</c:v>
                </c:pt>
                <c:pt idx="21">
                  <c:v>5.9509699999999999</c:v>
                </c:pt>
                <c:pt idx="22">
                  <c:v>5.9474099999999996</c:v>
                </c:pt>
                <c:pt idx="23">
                  <c:v>5.9495100000000001</c:v>
                </c:pt>
                <c:pt idx="24">
                  <c:v>5.9489999999999998</c:v>
                </c:pt>
                <c:pt idx="25">
                  <c:v>5.9554600000000004</c:v>
                </c:pt>
                <c:pt idx="26">
                  <c:v>5.9530200000000004</c:v>
                </c:pt>
                <c:pt idx="27">
                  <c:v>5.9455400000000003</c:v>
                </c:pt>
                <c:pt idx="28">
                  <c:v>5.9495399999999998</c:v>
                </c:pt>
                <c:pt idx="29">
                  <c:v>5.9451000000000001</c:v>
                </c:pt>
                <c:pt idx="30">
                  <c:v>5.9525499999999996</c:v>
                </c:pt>
                <c:pt idx="31">
                  <c:v>5.94346</c:v>
                </c:pt>
                <c:pt idx="32">
                  <c:v>5.9474</c:v>
                </c:pt>
                <c:pt idx="33">
                  <c:v>5.9524999999999997</c:v>
                </c:pt>
                <c:pt idx="34">
                  <c:v>5.9549899999999996</c:v>
                </c:pt>
                <c:pt idx="35">
                  <c:v>5.94407</c:v>
                </c:pt>
                <c:pt idx="36">
                  <c:v>5.9489400000000003</c:v>
                </c:pt>
                <c:pt idx="37">
                  <c:v>5.9454900000000004</c:v>
                </c:pt>
                <c:pt idx="38">
                  <c:v>5.9450399999999997</c:v>
                </c:pt>
                <c:pt idx="39">
                  <c:v>5.94306</c:v>
                </c:pt>
                <c:pt idx="40">
                  <c:v>5.95547</c:v>
                </c:pt>
                <c:pt idx="41">
                  <c:v>5.9510500000000004</c:v>
                </c:pt>
                <c:pt idx="42">
                  <c:v>5.94597</c:v>
                </c:pt>
                <c:pt idx="43">
                  <c:v>5.9465700000000004</c:v>
                </c:pt>
                <c:pt idx="44">
                  <c:v>5.9559600000000001</c:v>
                </c:pt>
                <c:pt idx="45">
                  <c:v>5.9464600000000001</c:v>
                </c:pt>
                <c:pt idx="46">
                  <c:v>5.9454799999999999</c:v>
                </c:pt>
                <c:pt idx="47">
                  <c:v>5.944</c:v>
                </c:pt>
                <c:pt idx="48">
                  <c:v>5.9489999999999998</c:v>
                </c:pt>
                <c:pt idx="49">
                  <c:v>5.9450099999999999</c:v>
                </c:pt>
                <c:pt idx="50">
                  <c:v>5.9419700000000004</c:v>
                </c:pt>
                <c:pt idx="51">
                  <c:v>5.9565400000000004</c:v>
                </c:pt>
                <c:pt idx="52">
                  <c:v>5.94658</c:v>
                </c:pt>
                <c:pt idx="53">
                  <c:v>5.9465500000000002</c:v>
                </c:pt>
                <c:pt idx="54">
                  <c:v>5.9464699999999997</c:v>
                </c:pt>
                <c:pt idx="55">
                  <c:v>5.9520499999999998</c:v>
                </c:pt>
                <c:pt idx="56">
                  <c:v>5.9469099999999999</c:v>
                </c:pt>
                <c:pt idx="57">
                  <c:v>5.9484599999999999</c:v>
                </c:pt>
                <c:pt idx="58">
                  <c:v>5.9440299999999997</c:v>
                </c:pt>
                <c:pt idx="59">
                  <c:v>5.94956</c:v>
                </c:pt>
                <c:pt idx="60">
                  <c:v>5.9439799999999998</c:v>
                </c:pt>
                <c:pt idx="61">
                  <c:v>5.9474400000000003</c:v>
                </c:pt>
                <c:pt idx="62">
                  <c:v>5.9484500000000002</c:v>
                </c:pt>
                <c:pt idx="63">
                  <c:v>5.9520499999999998</c:v>
                </c:pt>
                <c:pt idx="64">
                  <c:v>5.9445699999999997</c:v>
                </c:pt>
                <c:pt idx="65">
                  <c:v>5.9455499999999999</c:v>
                </c:pt>
                <c:pt idx="66">
                  <c:v>5.9534700000000003</c:v>
                </c:pt>
                <c:pt idx="67">
                  <c:v>5.94496</c:v>
                </c:pt>
                <c:pt idx="68">
                  <c:v>5.9480199999999996</c:v>
                </c:pt>
                <c:pt idx="69">
                  <c:v>5.9425100000000004</c:v>
                </c:pt>
                <c:pt idx="70">
                  <c:v>5.9664799999999998</c:v>
                </c:pt>
                <c:pt idx="71">
                  <c:v>5.96197</c:v>
                </c:pt>
                <c:pt idx="72">
                  <c:v>5.9506100000000002</c:v>
                </c:pt>
                <c:pt idx="73">
                  <c:v>5.9550299999999998</c:v>
                </c:pt>
                <c:pt idx="74">
                  <c:v>5.9619900000000001</c:v>
                </c:pt>
                <c:pt idx="75">
                  <c:v>5.9560199999999996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5-4ECE-A3F7-0856FD977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7879"/>
        <c:axId val="161111815"/>
      </c:lineChart>
      <c:catAx>
        <c:axId val="161107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111815"/>
        <c:crosses val="autoZero"/>
        <c:auto val="1"/>
        <c:lblAlgn val="ctr"/>
        <c:lblOffset val="100"/>
        <c:noMultiLvlLbl val="0"/>
      </c:catAx>
      <c:valAx>
        <c:axId val="161111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107879"/>
        <c:crosses val="autoZero"/>
        <c:crossBetween val="between"/>
        <c:majorUnit val="2.0000000000000005E-3"/>
        <c:minorUnit val="5.0000000000000012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'(54.7416mm)PLC數據 (Part4)'!$M$3</c:f>
              <c:strCache>
                <c:ptCount val="1"/>
                <c:pt idx="0">
                  <c:v>平均誤差* 0.1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'(54.7416mm)PLC數據 (Part4)'!$L$4:$L$79</c:f>
              <c:numCache>
                <c:formatCode>0.00_ </c:formatCode>
                <c:ptCount val="76"/>
                <c:pt idx="0">
                  <c:v>-0.59581986365083139</c:v>
                </c:pt>
                <c:pt idx="1">
                  <c:v>-12.224701808066584</c:v>
                </c:pt>
                <c:pt idx="2">
                  <c:v>19.384315330520622</c:v>
                </c:pt>
                <c:pt idx="3">
                  <c:v>34.857693823274531</c:v>
                </c:pt>
                <c:pt idx="4">
                  <c:v>-14.96139147885151</c:v>
                </c:pt>
                <c:pt idx="5">
                  <c:v>0.43448748255013925</c:v>
                </c:pt>
                <c:pt idx="6">
                  <c:v>4.4930000933418341</c:v>
                </c:pt>
                <c:pt idx="7">
                  <c:v>26.694906499412355</c:v>
                </c:pt>
                <c:pt idx="8">
                  <c:v>3.2165426371061585</c:v>
                </c:pt>
                <c:pt idx="9">
                  <c:v>14.458871940648351</c:v>
                </c:pt>
                <c:pt idx="10">
                  <c:v>-1.3546539367634978</c:v>
                </c:pt>
                <c:pt idx="11">
                  <c:v>-31.732319331851613</c:v>
                </c:pt>
                <c:pt idx="12">
                  <c:v>-13.963626775786906</c:v>
                </c:pt>
                <c:pt idx="13">
                  <c:v>15.881160900140458</c:v>
                </c:pt>
                <c:pt idx="14">
                  <c:v>-5.5213515766636192</c:v>
                </c:pt>
                <c:pt idx="15">
                  <c:v>-24.620735224913005</c:v>
                </c:pt>
                <c:pt idx="16">
                  <c:v>4.333287785903849</c:v>
                </c:pt>
                <c:pt idx="17">
                  <c:v>6.8885203983199972</c:v>
                </c:pt>
                <c:pt idx="18">
                  <c:v>14.749300187441804</c:v>
                </c:pt>
                <c:pt idx="19">
                  <c:v>-33.844421728470479</c:v>
                </c:pt>
                <c:pt idx="20">
                  <c:v>13.96083239359632</c:v>
                </c:pt>
                <c:pt idx="21">
                  <c:v>-4.0203505422996386</c:v>
                </c:pt>
                <c:pt idx="22">
                  <c:v>34.162414637601614</c:v>
                </c:pt>
                <c:pt idx="23">
                  <c:v>-11.782486286022959</c:v>
                </c:pt>
                <c:pt idx="24">
                  <c:v>-4.6876052998604791</c:v>
                </c:pt>
                <c:pt idx="25">
                  <c:v>37.623882773275</c:v>
                </c:pt>
                <c:pt idx="26">
                  <c:v>-20.029649584486833</c:v>
                </c:pt>
                <c:pt idx="27">
                  <c:v>5.9226394208317288</c:v>
                </c:pt>
                <c:pt idx="28">
                  <c:v>17.412194184774307</c:v>
                </c:pt>
                <c:pt idx="29">
                  <c:v>17.375621577672064</c:v>
                </c:pt>
                <c:pt idx="30">
                  <c:v>-2.2555931178794708</c:v>
                </c:pt>
                <c:pt idx="31">
                  <c:v>-15.599895268236196</c:v>
                </c:pt>
                <c:pt idx="32">
                  <c:v>4.8592398319592576</c:v>
                </c:pt>
                <c:pt idx="33">
                  <c:v>-0.21507547696592155</c:v>
                </c:pt>
                <c:pt idx="34">
                  <c:v>-19.506539509117829</c:v>
                </c:pt>
                <c:pt idx="35">
                  <c:v>25.089784043304462</c:v>
                </c:pt>
                <c:pt idx="36">
                  <c:v>-5.1802380229314622</c:v>
                </c:pt>
                <c:pt idx="37">
                  <c:v>15.48293526101952</c:v>
                </c:pt>
                <c:pt idx="38">
                  <c:v>-14.018193561337284</c:v>
                </c:pt>
                <c:pt idx="39">
                  <c:v>-14.992930470379179</c:v>
                </c:pt>
                <c:pt idx="40">
                  <c:v>19.882883338543706</c:v>
                </c:pt>
                <c:pt idx="41">
                  <c:v>18.163111184056106</c:v>
                </c:pt>
                <c:pt idx="42">
                  <c:v>-4.9223605083693656</c:v>
                </c:pt>
                <c:pt idx="43">
                  <c:v>-31.843429635875964</c:v>
                </c:pt>
                <c:pt idx="44">
                  <c:v>-1.8309132496515304</c:v>
                </c:pt>
                <c:pt idx="45">
                  <c:v>3.9767557906207003</c:v>
                </c:pt>
                <c:pt idx="46">
                  <c:v>-24.738594878892854</c:v>
                </c:pt>
                <c:pt idx="47">
                  <c:v>-15.785818108838157</c:v>
                </c:pt>
                <c:pt idx="48">
                  <c:v>-0.94105760819002171</c:v>
                </c:pt>
                <c:pt idx="49">
                  <c:v>15.59844191935008</c:v>
                </c:pt>
                <c:pt idx="50">
                  <c:v>-25.776180761245541</c:v>
                </c:pt>
                <c:pt idx="51">
                  <c:v>10.911565773902566</c:v>
                </c:pt>
                <c:pt idx="52">
                  <c:v>5.4983402957195722</c:v>
                </c:pt>
                <c:pt idx="53">
                  <c:v>-3.3571999689802396</c:v>
                </c:pt>
                <c:pt idx="54">
                  <c:v>14.27963082929864</c:v>
                </c:pt>
                <c:pt idx="55">
                  <c:v>7.0345741850151171</c:v>
                </c:pt>
                <c:pt idx="56">
                  <c:v>-5.506787697551772</c:v>
                </c:pt>
                <c:pt idx="57">
                  <c:v>14.414881449094537</c:v>
                </c:pt>
                <c:pt idx="58">
                  <c:v>3.1476731684551851</c:v>
                </c:pt>
                <c:pt idx="59">
                  <c:v>-1.9753937805353416</c:v>
                </c:pt>
                <c:pt idx="60">
                  <c:v>-3.5448535938589885</c:v>
                </c:pt>
                <c:pt idx="61">
                  <c:v>-5.6043285094510793</c:v>
                </c:pt>
                <c:pt idx="62">
                  <c:v>4.5451645384555377</c:v>
                </c:pt>
                <c:pt idx="63">
                  <c:v>-2.3616568239945082</c:v>
                </c:pt>
                <c:pt idx="64">
                  <c:v>-4.9238302588746592</c:v>
                </c:pt>
                <c:pt idx="65">
                  <c:v>-13.830194701475193</c:v>
                </c:pt>
                <c:pt idx="66">
                  <c:v>7.9566590212398296</c:v>
                </c:pt>
                <c:pt idx="67">
                  <c:v>3.7520979153705412</c:v>
                </c:pt>
                <c:pt idx="68">
                  <c:v>5.2658377100187863</c:v>
                </c:pt>
                <c:pt idx="69">
                  <c:v>-33.315378605934711</c:v>
                </c:pt>
                <c:pt idx="70">
                  <c:v>-6.1298130327359104</c:v>
                </c:pt>
                <c:pt idx="71">
                  <c:v>-8.2919243902442759</c:v>
                </c:pt>
                <c:pt idx="72">
                  <c:v>-11.063033153096967</c:v>
                </c:pt>
                <c:pt idx="73">
                  <c:v>9.9788232619694099</c:v>
                </c:pt>
                <c:pt idx="74">
                  <c:v>30.990974049392207</c:v>
                </c:pt>
                <c:pt idx="75">
                  <c:v>-8.3989368770762667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A-401F-B627-2544C1BEC997}"/>
            </c:ext>
          </c:extLst>
        </c:ser>
        <c:ser>
          <c:idx val="1"/>
          <c:order val="1"/>
          <c:tx>
            <c:strRef>
              <c:f>'(54.7416mm)PLC數據 (Part4)'!$N$3</c:f>
              <c:strCache>
                <c:ptCount val="1"/>
                <c:pt idx="0">
                  <c:v>上限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'(54.7416mm)PLC數據 (Part4)'!$N$4:$N$79</c:f>
              <c:numCache>
                <c:formatCode>General</c:formatCode>
                <c:ptCount val="7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A-401F-B627-2544C1BEC997}"/>
            </c:ext>
          </c:extLst>
        </c:ser>
        <c:ser>
          <c:idx val="2"/>
          <c:order val="2"/>
          <c:tx>
            <c:strRef>
              <c:f>'(54.7416mm)PLC數據 (Part4)'!$O$3</c:f>
              <c:strCache>
                <c:ptCount val="1"/>
                <c:pt idx="0">
                  <c:v>下線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'(54.7416mm)PLC數據 (Part4)'!$O$4:$O$79</c:f>
              <c:numCache>
                <c:formatCode>General</c:formatCode>
                <c:ptCount val="76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  <c:pt idx="52">
                  <c:v>-0.5</c:v>
                </c:pt>
                <c:pt idx="53">
                  <c:v>-0.5</c:v>
                </c:pt>
                <c:pt idx="54">
                  <c:v>-0.5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-0.5</c:v>
                </c:pt>
                <c:pt idx="59">
                  <c:v>-0.5</c:v>
                </c:pt>
                <c:pt idx="60">
                  <c:v>-0.5</c:v>
                </c:pt>
                <c:pt idx="61">
                  <c:v>-0.5</c:v>
                </c:pt>
                <c:pt idx="62">
                  <c:v>-0.5</c:v>
                </c:pt>
                <c:pt idx="63">
                  <c:v>-0.5</c:v>
                </c:pt>
                <c:pt idx="64">
                  <c:v>-0.5</c:v>
                </c:pt>
                <c:pt idx="65">
                  <c:v>-0.5</c:v>
                </c:pt>
                <c:pt idx="66">
                  <c:v>-0.5</c:v>
                </c:pt>
                <c:pt idx="67">
                  <c:v>-0.5</c:v>
                </c:pt>
                <c:pt idx="68">
                  <c:v>-0.5</c:v>
                </c:pt>
                <c:pt idx="69">
                  <c:v>-0.5</c:v>
                </c:pt>
                <c:pt idx="70">
                  <c:v>-0.5</c:v>
                </c:pt>
                <c:pt idx="71">
                  <c:v>-0.5</c:v>
                </c:pt>
                <c:pt idx="72">
                  <c:v>-0.5</c:v>
                </c:pt>
                <c:pt idx="73">
                  <c:v>-0.5</c:v>
                </c:pt>
                <c:pt idx="74">
                  <c:v>-0.5</c:v>
                </c:pt>
                <c:pt idx="75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6A-401F-B627-2544C1BEC997}"/>
            </c:ext>
          </c:extLst>
        </c:ser>
        <c:ser>
          <c:idx val="3"/>
          <c:order val="3"/>
          <c:tx>
            <c:strRef>
              <c:f>'(54.7416mm)PLC數據 (Part4)'!$P$3</c:f>
              <c:strCache>
                <c:ptCount val="1"/>
                <c:pt idx="0">
                  <c:v>上限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'(54.7416mm)PLC數據 (Part4)'!$P$4:$P$79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6A-401F-B627-2544C1BEC997}"/>
            </c:ext>
          </c:extLst>
        </c:ser>
        <c:ser>
          <c:idx val="4"/>
          <c:order val="4"/>
          <c:tx>
            <c:strRef>
              <c:f>'(54.7416mm)PLC數據 (Part4)'!$Q$3</c:f>
              <c:strCache>
                <c:ptCount val="1"/>
                <c:pt idx="0">
                  <c:v>下線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'(54.7416mm)PLC數據 (Part4)'!$Q$4:$Q$79</c:f>
              <c:numCache>
                <c:formatCode>General</c:formatCode>
                <c:ptCount val="7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6A-401F-B627-2544C1BEC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005640"/>
        <c:axId val="877004656"/>
      </c:lineChart>
      <c:catAx>
        <c:axId val="87700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crossAx val="877004656"/>
        <c:crosses val="autoZero"/>
        <c:auto val="1"/>
        <c:lblAlgn val="ctr"/>
        <c:lblOffset val="100"/>
        <c:noMultiLvlLbl val="0"/>
      </c:catAx>
      <c:valAx>
        <c:axId val="877004656"/>
        <c:scaling>
          <c:orientation val="minMax"/>
          <c:min val="-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00564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'(54.7416mm)PLC數據 (Part4)'!$M$3</c:f>
              <c:strCache>
                <c:ptCount val="1"/>
                <c:pt idx="0">
                  <c:v>平均誤差* 0.1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'(54.7416mm)PLC數據 (Part4)'!$M$4:$M$79</c:f>
              <c:numCache>
                <c:formatCode>0.000</c:formatCode>
                <c:ptCount val="76"/>
                <c:pt idx="0">
                  <c:v>-5.9581986365083141E-2</c:v>
                </c:pt>
                <c:pt idx="1">
                  <c:v>-1.2224701808066585</c:v>
                </c:pt>
                <c:pt idx="2">
                  <c:v>1.9384315330520623</c:v>
                </c:pt>
                <c:pt idx="3">
                  <c:v>3.4857693823274531</c:v>
                </c:pt>
                <c:pt idx="4">
                  <c:v>-1.4961391478851511</c:v>
                </c:pt>
                <c:pt idx="5">
                  <c:v>4.3448748255013929E-2</c:v>
                </c:pt>
                <c:pt idx="6">
                  <c:v>0.44930000933418346</c:v>
                </c:pt>
                <c:pt idx="7">
                  <c:v>2.6694906499412356</c:v>
                </c:pt>
                <c:pt idx="8">
                  <c:v>0.3216542637106159</c:v>
                </c:pt>
                <c:pt idx="9">
                  <c:v>1.4458871940648352</c:v>
                </c:pt>
                <c:pt idx="10">
                  <c:v>-0.13546539367634977</c:v>
                </c:pt>
                <c:pt idx="11">
                  <c:v>-3.1732319331851615</c:v>
                </c:pt>
                <c:pt idx="12">
                  <c:v>-1.3963626775786908</c:v>
                </c:pt>
                <c:pt idx="13">
                  <c:v>1.5881160900140459</c:v>
                </c:pt>
                <c:pt idx="14">
                  <c:v>-0.5521351576663619</c:v>
                </c:pt>
                <c:pt idx="15">
                  <c:v>-2.4620735224913006</c:v>
                </c:pt>
                <c:pt idx="16">
                  <c:v>0.43332877859038493</c:v>
                </c:pt>
                <c:pt idx="17">
                  <c:v>0.68885203983199972</c:v>
                </c:pt>
                <c:pt idx="18">
                  <c:v>1.4749300187441805</c:v>
                </c:pt>
                <c:pt idx="19">
                  <c:v>-3.3844421728470482</c:v>
                </c:pt>
                <c:pt idx="20">
                  <c:v>1.3960832393596321</c:v>
                </c:pt>
                <c:pt idx="21">
                  <c:v>-0.40203505422996388</c:v>
                </c:pt>
                <c:pt idx="22">
                  <c:v>3.4162414637601617</c:v>
                </c:pt>
                <c:pt idx="23">
                  <c:v>-1.178248628602296</c:v>
                </c:pt>
                <c:pt idx="24">
                  <c:v>-0.46876052998604795</c:v>
                </c:pt>
                <c:pt idx="25">
                  <c:v>3.7623882773275001</c:v>
                </c:pt>
                <c:pt idx="26">
                  <c:v>-2.0029649584486835</c:v>
                </c:pt>
                <c:pt idx="27">
                  <c:v>0.5922639420831729</c:v>
                </c:pt>
                <c:pt idx="28">
                  <c:v>1.7412194184774308</c:v>
                </c:pt>
                <c:pt idx="29">
                  <c:v>1.7375621577672065</c:v>
                </c:pt>
                <c:pt idx="30">
                  <c:v>-0.22555931178794708</c:v>
                </c:pt>
                <c:pt idx="31">
                  <c:v>-1.5599895268236197</c:v>
                </c:pt>
                <c:pt idx="32">
                  <c:v>0.48592398319592578</c:v>
                </c:pt>
                <c:pt idx="33">
                  <c:v>-2.1507547696592157E-2</c:v>
                </c:pt>
                <c:pt idx="34">
                  <c:v>-1.9506539509117831</c:v>
                </c:pt>
                <c:pt idx="35">
                  <c:v>2.5089784043304464</c:v>
                </c:pt>
                <c:pt idx="36">
                  <c:v>-0.51802380229314626</c:v>
                </c:pt>
                <c:pt idx="37">
                  <c:v>1.5482935261019521</c:v>
                </c:pt>
                <c:pt idx="38">
                  <c:v>-1.4018193561337284</c:v>
                </c:pt>
                <c:pt idx="39">
                  <c:v>-1.499293047037918</c:v>
                </c:pt>
                <c:pt idx="40">
                  <c:v>1.9882883338543706</c:v>
                </c:pt>
                <c:pt idx="41">
                  <c:v>1.8163111184056107</c:v>
                </c:pt>
                <c:pt idx="42">
                  <c:v>-0.49223605083693656</c:v>
                </c:pt>
                <c:pt idx="43">
                  <c:v>-3.1843429635875964</c:v>
                </c:pt>
                <c:pt idx="44">
                  <c:v>-0.18309132496515304</c:v>
                </c:pt>
                <c:pt idx="45">
                  <c:v>0.39767557906207007</c:v>
                </c:pt>
                <c:pt idx="46">
                  <c:v>-2.4738594878892854</c:v>
                </c:pt>
                <c:pt idx="47">
                  <c:v>-1.5785818108838159</c:v>
                </c:pt>
                <c:pt idx="48">
                  <c:v>-9.4105760819002182E-2</c:v>
                </c:pt>
                <c:pt idx="49">
                  <c:v>1.5598441919350081</c:v>
                </c:pt>
                <c:pt idx="50">
                  <c:v>-2.5776180761245544</c:v>
                </c:pt>
                <c:pt idx="51">
                  <c:v>1.0911565773902567</c:v>
                </c:pt>
                <c:pt idx="52">
                  <c:v>0.54983402957195726</c:v>
                </c:pt>
                <c:pt idx="53">
                  <c:v>-0.33571999689802401</c:v>
                </c:pt>
                <c:pt idx="54">
                  <c:v>1.427963082929864</c:v>
                </c:pt>
                <c:pt idx="55">
                  <c:v>0.70345741850151178</c:v>
                </c:pt>
                <c:pt idx="56">
                  <c:v>-0.55067876975517727</c:v>
                </c:pt>
                <c:pt idx="57">
                  <c:v>1.4414881449094539</c:v>
                </c:pt>
                <c:pt idx="58">
                  <c:v>0.31476731684551851</c:v>
                </c:pt>
                <c:pt idx="59">
                  <c:v>-0.19753937805353416</c:v>
                </c:pt>
                <c:pt idx="60">
                  <c:v>-0.35448535938589887</c:v>
                </c:pt>
                <c:pt idx="61">
                  <c:v>-0.56043285094510797</c:v>
                </c:pt>
                <c:pt idx="62">
                  <c:v>0.45451645384555378</c:v>
                </c:pt>
                <c:pt idx="63">
                  <c:v>-0.23616568239945082</c:v>
                </c:pt>
                <c:pt idx="64">
                  <c:v>-0.49238302588746596</c:v>
                </c:pt>
                <c:pt idx="65">
                  <c:v>-1.3830194701475194</c:v>
                </c:pt>
                <c:pt idx="66">
                  <c:v>0.79566590212398303</c:v>
                </c:pt>
                <c:pt idx="67">
                  <c:v>0.37520979153705414</c:v>
                </c:pt>
                <c:pt idx="68">
                  <c:v>0.5265837710018787</c:v>
                </c:pt>
                <c:pt idx="69">
                  <c:v>-3.3315378605934711</c:v>
                </c:pt>
                <c:pt idx="70">
                  <c:v>-0.61298130327359113</c:v>
                </c:pt>
                <c:pt idx="71">
                  <c:v>-0.82919243902442763</c:v>
                </c:pt>
                <c:pt idx="72">
                  <c:v>-1.1063033153096968</c:v>
                </c:pt>
                <c:pt idx="73">
                  <c:v>0.99788232619694106</c:v>
                </c:pt>
                <c:pt idx="74">
                  <c:v>3.0990974049392208</c:v>
                </c:pt>
                <c:pt idx="75">
                  <c:v>-0.83989368770762673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4-4675-9DFC-166BBE44E6F1}"/>
            </c:ext>
          </c:extLst>
        </c:ser>
        <c:ser>
          <c:idx val="1"/>
          <c:order val="1"/>
          <c:tx>
            <c:strRef>
              <c:f>'(54.7416mm)PLC數據 (Part4)'!$N$3</c:f>
              <c:strCache>
                <c:ptCount val="1"/>
                <c:pt idx="0">
                  <c:v>上限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'(54.7416mm)PLC數據 (Part4)'!$N$4:$N$79</c:f>
              <c:numCache>
                <c:formatCode>General</c:formatCode>
                <c:ptCount val="7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4-4675-9DFC-166BBE44E6F1}"/>
            </c:ext>
          </c:extLst>
        </c:ser>
        <c:ser>
          <c:idx val="2"/>
          <c:order val="2"/>
          <c:tx>
            <c:strRef>
              <c:f>'(54.7416mm)PLC數據 (Part4)'!$O$3</c:f>
              <c:strCache>
                <c:ptCount val="1"/>
                <c:pt idx="0">
                  <c:v>下線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'(54.7416mm)PLC數據 (Part4)'!$O$4:$O$79</c:f>
              <c:numCache>
                <c:formatCode>General</c:formatCode>
                <c:ptCount val="76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  <c:pt idx="52">
                  <c:v>-0.5</c:v>
                </c:pt>
                <c:pt idx="53">
                  <c:v>-0.5</c:v>
                </c:pt>
                <c:pt idx="54">
                  <c:v>-0.5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-0.5</c:v>
                </c:pt>
                <c:pt idx="59">
                  <c:v>-0.5</c:v>
                </c:pt>
                <c:pt idx="60">
                  <c:v>-0.5</c:v>
                </c:pt>
                <c:pt idx="61">
                  <c:v>-0.5</c:v>
                </c:pt>
                <c:pt idx="62">
                  <c:v>-0.5</c:v>
                </c:pt>
                <c:pt idx="63">
                  <c:v>-0.5</c:v>
                </c:pt>
                <c:pt idx="64">
                  <c:v>-0.5</c:v>
                </c:pt>
                <c:pt idx="65">
                  <c:v>-0.5</c:v>
                </c:pt>
                <c:pt idx="66">
                  <c:v>-0.5</c:v>
                </c:pt>
                <c:pt idx="67">
                  <c:v>-0.5</c:v>
                </c:pt>
                <c:pt idx="68">
                  <c:v>-0.5</c:v>
                </c:pt>
                <c:pt idx="69">
                  <c:v>-0.5</c:v>
                </c:pt>
                <c:pt idx="70">
                  <c:v>-0.5</c:v>
                </c:pt>
                <c:pt idx="71">
                  <c:v>-0.5</c:v>
                </c:pt>
                <c:pt idx="72">
                  <c:v>-0.5</c:v>
                </c:pt>
                <c:pt idx="73">
                  <c:v>-0.5</c:v>
                </c:pt>
                <c:pt idx="74">
                  <c:v>-0.5</c:v>
                </c:pt>
                <c:pt idx="75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4-4675-9DFC-166BBE44E6F1}"/>
            </c:ext>
          </c:extLst>
        </c:ser>
        <c:ser>
          <c:idx val="3"/>
          <c:order val="3"/>
          <c:tx>
            <c:strRef>
              <c:f>'(54.7416mm)PLC數據 (Part4)'!$P$3</c:f>
              <c:strCache>
                <c:ptCount val="1"/>
                <c:pt idx="0">
                  <c:v>上限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'(54.7416mm)PLC數據 (Part4)'!$P$4:$P$79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4-4675-9DFC-166BBE44E6F1}"/>
            </c:ext>
          </c:extLst>
        </c:ser>
        <c:ser>
          <c:idx val="4"/>
          <c:order val="4"/>
          <c:tx>
            <c:strRef>
              <c:f>'(54.7416mm)PLC數據 (Part4)'!$Q$3</c:f>
              <c:strCache>
                <c:ptCount val="1"/>
                <c:pt idx="0">
                  <c:v>下線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'(54.7416mm)PLC數據 (Part4)'!$Q$4:$Q$79</c:f>
              <c:numCache>
                <c:formatCode>General</c:formatCode>
                <c:ptCount val="7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D4-4675-9DFC-166BBE44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005640"/>
        <c:axId val="877004656"/>
      </c:lineChart>
      <c:catAx>
        <c:axId val="87700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004656"/>
        <c:crosses val="autoZero"/>
        <c:auto val="1"/>
        <c:lblAlgn val="ctr"/>
        <c:lblOffset val="100"/>
        <c:noMultiLvlLbl val="0"/>
      </c:catAx>
      <c:valAx>
        <c:axId val="877004656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00564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'(54.7416mm)PLC數據 (Part4)'!$E$3</c:f>
              <c:strCache>
                <c:ptCount val="1"/>
                <c:pt idx="0">
                  <c:v>A→B秒數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'(54.7416mm)PLC數據 (Part4)'!$E$4:$E$79</c:f>
              <c:numCache>
                <c:formatCode>General</c:formatCode>
                <c:ptCount val="76"/>
                <c:pt idx="0">
                  <c:v>0.12908</c:v>
                </c:pt>
                <c:pt idx="1">
                  <c:v>0.12942000000000001</c:v>
                </c:pt>
                <c:pt idx="2">
                  <c:v>0.12798000000000001</c:v>
                </c:pt>
                <c:pt idx="3">
                  <c:v>0.12709000000000001</c:v>
                </c:pt>
                <c:pt idx="4">
                  <c:v>0.12956000000000001</c:v>
                </c:pt>
                <c:pt idx="5">
                  <c:v>0.12894</c:v>
                </c:pt>
                <c:pt idx="6">
                  <c:v>0.12856000000000001</c:v>
                </c:pt>
                <c:pt idx="7">
                  <c:v>0.12755</c:v>
                </c:pt>
                <c:pt idx="8">
                  <c:v>0.12855</c:v>
                </c:pt>
                <c:pt idx="9">
                  <c:v>0.12805</c:v>
                </c:pt>
                <c:pt idx="10">
                  <c:v>0.12903999999999999</c:v>
                </c:pt>
                <c:pt idx="11">
                  <c:v>0.13050999999999999</c:v>
                </c:pt>
                <c:pt idx="12">
                  <c:v>0.12952</c:v>
                </c:pt>
                <c:pt idx="13">
                  <c:v>0.12798000000000001</c:v>
                </c:pt>
                <c:pt idx="14">
                  <c:v>0.12906999999999999</c:v>
                </c:pt>
                <c:pt idx="15">
                  <c:v>0.13005</c:v>
                </c:pt>
                <c:pt idx="16">
                  <c:v>0.12853999999999999</c:v>
                </c:pt>
                <c:pt idx="17">
                  <c:v>0.12853999999999999</c:v>
                </c:pt>
                <c:pt idx="18">
                  <c:v>0.12803999999999999</c:v>
                </c:pt>
                <c:pt idx="19">
                  <c:v>0.13052</c:v>
                </c:pt>
                <c:pt idx="20">
                  <c:v>0.12805</c:v>
                </c:pt>
                <c:pt idx="21">
                  <c:v>0.12908</c:v>
                </c:pt>
                <c:pt idx="22">
                  <c:v>0.12706999999999999</c:v>
                </c:pt>
                <c:pt idx="23">
                  <c:v>0.12942999999999999</c:v>
                </c:pt>
                <c:pt idx="24">
                  <c:v>0.12906000000000001</c:v>
                </c:pt>
                <c:pt idx="25">
                  <c:v>0.12706999999999999</c:v>
                </c:pt>
                <c:pt idx="26">
                  <c:v>0.12995999999999999</c:v>
                </c:pt>
                <c:pt idx="27">
                  <c:v>0.12845999999999999</c:v>
                </c:pt>
                <c:pt idx="28">
                  <c:v>0.12794</c:v>
                </c:pt>
                <c:pt idx="29">
                  <c:v>0.12791</c:v>
                </c:pt>
                <c:pt idx="30">
                  <c:v>0.12903000000000001</c:v>
                </c:pt>
                <c:pt idx="31">
                  <c:v>0.12955</c:v>
                </c:pt>
                <c:pt idx="32">
                  <c:v>0.12853999999999999</c:v>
                </c:pt>
                <c:pt idx="33">
                  <c:v>0.12894</c:v>
                </c:pt>
                <c:pt idx="34">
                  <c:v>0.12997</c:v>
                </c:pt>
                <c:pt idx="35">
                  <c:v>0.12747</c:v>
                </c:pt>
                <c:pt idx="36">
                  <c:v>0.12908</c:v>
                </c:pt>
                <c:pt idx="37">
                  <c:v>0.12795999999999999</c:v>
                </c:pt>
                <c:pt idx="38">
                  <c:v>0.12953000000000001</c:v>
                </c:pt>
                <c:pt idx="39">
                  <c:v>0.12947</c:v>
                </c:pt>
                <c:pt idx="40">
                  <c:v>0.12795999999999999</c:v>
                </c:pt>
                <c:pt idx="41">
                  <c:v>0.12795000000000001</c:v>
                </c:pt>
                <c:pt idx="42">
                  <c:v>0.12903999999999999</c:v>
                </c:pt>
                <c:pt idx="43">
                  <c:v>0.13045000000000001</c:v>
                </c:pt>
                <c:pt idx="44">
                  <c:v>0.12906000000000001</c:v>
                </c:pt>
                <c:pt idx="45">
                  <c:v>0.12856999999999999</c:v>
                </c:pt>
                <c:pt idx="46">
                  <c:v>0.13005</c:v>
                </c:pt>
                <c:pt idx="47">
                  <c:v>0.12955</c:v>
                </c:pt>
                <c:pt idx="48">
                  <c:v>0.12894</c:v>
                </c:pt>
                <c:pt idx="49">
                  <c:v>0.12795999999999999</c:v>
                </c:pt>
                <c:pt idx="50">
                  <c:v>0.13005</c:v>
                </c:pt>
                <c:pt idx="51">
                  <c:v>0.12844</c:v>
                </c:pt>
                <c:pt idx="52">
                  <c:v>0.1285</c:v>
                </c:pt>
                <c:pt idx="53">
                  <c:v>0.12895000000000001</c:v>
                </c:pt>
                <c:pt idx="54">
                  <c:v>0.12806000000000001</c:v>
                </c:pt>
                <c:pt idx="55">
                  <c:v>0.12853000000000001</c:v>
                </c:pt>
                <c:pt idx="56">
                  <c:v>0.12908</c:v>
                </c:pt>
                <c:pt idx="57">
                  <c:v>0.12808</c:v>
                </c:pt>
                <c:pt idx="58">
                  <c:v>0.12858</c:v>
                </c:pt>
                <c:pt idx="59">
                  <c:v>0.12895000000000001</c:v>
                </c:pt>
                <c:pt idx="60">
                  <c:v>0.12897</c:v>
                </c:pt>
                <c:pt idx="61">
                  <c:v>0.12908</c:v>
                </c:pt>
                <c:pt idx="62">
                  <c:v>0.12859000000000001</c:v>
                </c:pt>
                <c:pt idx="63">
                  <c:v>0.12903000000000001</c:v>
                </c:pt>
                <c:pt idx="64">
                  <c:v>0.12902</c:v>
                </c:pt>
                <c:pt idx="65">
                  <c:v>0.12947</c:v>
                </c:pt>
                <c:pt idx="66">
                  <c:v>0.12853000000000001</c:v>
                </c:pt>
                <c:pt idx="67">
                  <c:v>0.12856000000000001</c:v>
                </c:pt>
                <c:pt idx="68">
                  <c:v>0.12856000000000001</c:v>
                </c:pt>
                <c:pt idx="69">
                  <c:v>0.13041</c:v>
                </c:pt>
                <c:pt idx="70">
                  <c:v>0.12952</c:v>
                </c:pt>
                <c:pt idx="71">
                  <c:v>0.12956000000000001</c:v>
                </c:pt>
                <c:pt idx="72">
                  <c:v>0.12945999999999999</c:v>
                </c:pt>
                <c:pt idx="73">
                  <c:v>0.12845000000000001</c:v>
                </c:pt>
                <c:pt idx="74">
                  <c:v>0.12755</c:v>
                </c:pt>
                <c:pt idx="75">
                  <c:v>0.12942999999999999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6-4DE7-B3F7-329E7BD24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646824"/>
        <c:axId val="1312649448"/>
      </c:lineChart>
      <c:catAx>
        <c:axId val="131264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2649448"/>
        <c:crosses val="autoZero"/>
        <c:auto val="1"/>
        <c:lblAlgn val="ctr"/>
        <c:lblOffset val="100"/>
        <c:noMultiLvlLbl val="0"/>
      </c:catAx>
      <c:valAx>
        <c:axId val="131264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264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'(1685.7mm)PLC數據 (Part1)'!$E$3</c:f>
              <c:strCache>
                <c:ptCount val="1"/>
                <c:pt idx="0">
                  <c:v>A→B秒數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'(1685.7mm)PLC數據 (Part1)'!$E$4:$E$92</c:f>
              <c:numCache>
                <c:formatCode>General</c:formatCode>
                <c:ptCount val="89"/>
                <c:pt idx="0">
                  <c:v>4.28505</c:v>
                </c:pt>
                <c:pt idx="1">
                  <c:v>4.2894500000000004</c:v>
                </c:pt>
                <c:pt idx="2">
                  <c:v>4.2885200000000001</c:v>
                </c:pt>
                <c:pt idx="3">
                  <c:v>4.2889499999999998</c:v>
                </c:pt>
                <c:pt idx="4">
                  <c:v>4.2924600000000002</c:v>
                </c:pt>
                <c:pt idx="5">
                  <c:v>4.2894699999999997</c:v>
                </c:pt>
                <c:pt idx="6">
                  <c:v>4.2895500000000002</c:v>
                </c:pt>
                <c:pt idx="7">
                  <c:v>4.2849899999999996</c:v>
                </c:pt>
                <c:pt idx="8">
                  <c:v>4.2905300000000004</c:v>
                </c:pt>
                <c:pt idx="9">
                  <c:v>4.2869299999999999</c:v>
                </c:pt>
                <c:pt idx="10">
                  <c:v>4.2879500000000004</c:v>
                </c:pt>
                <c:pt idx="11">
                  <c:v>4.2889600000000003</c:v>
                </c:pt>
                <c:pt idx="12">
                  <c:v>4.2885200000000001</c:v>
                </c:pt>
                <c:pt idx="13">
                  <c:v>4.2895399999999997</c:v>
                </c:pt>
                <c:pt idx="14">
                  <c:v>4.2875500000000004</c:v>
                </c:pt>
                <c:pt idx="15">
                  <c:v>4.2885</c:v>
                </c:pt>
                <c:pt idx="16">
                  <c:v>4.2904400000000003</c:v>
                </c:pt>
                <c:pt idx="17">
                  <c:v>4.2895300000000001</c:v>
                </c:pt>
                <c:pt idx="18">
                  <c:v>4.2884799999999998</c:v>
                </c:pt>
                <c:pt idx="19">
                  <c:v>4.2870799999999996</c:v>
                </c:pt>
                <c:pt idx="20">
                  <c:v>4.2890800000000002</c:v>
                </c:pt>
                <c:pt idx="21">
                  <c:v>4.2865399999999996</c:v>
                </c:pt>
                <c:pt idx="22">
                  <c:v>4.2884599999999997</c:v>
                </c:pt>
                <c:pt idx="23">
                  <c:v>4.2890100000000002</c:v>
                </c:pt>
                <c:pt idx="24">
                  <c:v>4.2855800000000004</c:v>
                </c:pt>
                <c:pt idx="25">
                  <c:v>4.28653</c:v>
                </c:pt>
                <c:pt idx="26">
                  <c:v>4.2910500000000003</c:v>
                </c:pt>
                <c:pt idx="27">
                  <c:v>4.2884700000000002</c:v>
                </c:pt>
                <c:pt idx="28">
                  <c:v>4.2879899999999997</c:v>
                </c:pt>
                <c:pt idx="29">
                  <c:v>4.2880500000000001</c:v>
                </c:pt>
                <c:pt idx="30">
                  <c:v>4.2889699999999999</c:v>
                </c:pt>
                <c:pt idx="31">
                  <c:v>4.2860500000000004</c:v>
                </c:pt>
                <c:pt idx="32">
                  <c:v>4.2880599999999998</c:v>
                </c:pt>
                <c:pt idx="33">
                  <c:v>4.2869099999999998</c:v>
                </c:pt>
                <c:pt idx="34">
                  <c:v>4.2934599999999996</c:v>
                </c:pt>
                <c:pt idx="35">
                  <c:v>4.2889999999999997</c:v>
                </c:pt>
                <c:pt idx="36">
                  <c:v>4.2850999999999999</c:v>
                </c:pt>
                <c:pt idx="37">
                  <c:v>4.2894899999999998</c:v>
                </c:pt>
                <c:pt idx="38">
                  <c:v>4.2864300000000002</c:v>
                </c:pt>
                <c:pt idx="39">
                  <c:v>4.2899900000000004</c:v>
                </c:pt>
                <c:pt idx="40">
                  <c:v>4.2885099999999996</c:v>
                </c:pt>
                <c:pt idx="41">
                  <c:v>4.2890499999999996</c:v>
                </c:pt>
                <c:pt idx="42">
                  <c:v>4.2895300000000001</c:v>
                </c:pt>
                <c:pt idx="43">
                  <c:v>4.2865200000000003</c:v>
                </c:pt>
                <c:pt idx="44">
                  <c:v>4.2930200000000003</c:v>
                </c:pt>
                <c:pt idx="45">
                  <c:v>4.2874600000000003</c:v>
                </c:pt>
                <c:pt idx="46">
                  <c:v>4.2905100000000003</c:v>
                </c:pt>
                <c:pt idx="47">
                  <c:v>4.2869599999999997</c:v>
                </c:pt>
                <c:pt idx="48">
                  <c:v>4.2893999999999997</c:v>
                </c:pt>
                <c:pt idx="49">
                  <c:v>4.2890600000000001</c:v>
                </c:pt>
                <c:pt idx="50">
                  <c:v>4.2870499999999998</c:v>
                </c:pt>
                <c:pt idx="51">
                  <c:v>4.2879199999999997</c:v>
                </c:pt>
                <c:pt idx="52">
                  <c:v>4.2930400000000004</c:v>
                </c:pt>
                <c:pt idx="53">
                  <c:v>4.2890100000000002</c:v>
                </c:pt>
                <c:pt idx="54">
                  <c:v>4.29359</c:v>
                </c:pt>
                <c:pt idx="55">
                  <c:v>4.2854999999999999</c:v>
                </c:pt>
                <c:pt idx="56">
                  <c:v>4.2889400000000002</c:v>
                </c:pt>
                <c:pt idx="57">
                  <c:v>4.2869099999999998</c:v>
                </c:pt>
                <c:pt idx="58">
                  <c:v>4.2905199999999999</c:v>
                </c:pt>
                <c:pt idx="59">
                  <c:v>4.2884900000000004</c:v>
                </c:pt>
                <c:pt idx="60">
                  <c:v>4.29</c:v>
                </c:pt>
                <c:pt idx="61">
                  <c:v>4.2870400000000002</c:v>
                </c:pt>
                <c:pt idx="62">
                  <c:v>4.2864199999999997</c:v>
                </c:pt>
                <c:pt idx="63">
                  <c:v>4.2879899999999997</c:v>
                </c:pt>
                <c:pt idx="64">
                  <c:v>4.2890800000000002</c:v>
                </c:pt>
                <c:pt idx="65">
                  <c:v>4.28911</c:v>
                </c:pt>
                <c:pt idx="66">
                  <c:v>4.2899599999999998</c:v>
                </c:pt>
                <c:pt idx="67">
                  <c:v>4.2855600000000003</c:v>
                </c:pt>
                <c:pt idx="68">
                  <c:v>4.2879300000000002</c:v>
                </c:pt>
                <c:pt idx="69">
                  <c:v>4.2864899999999997</c:v>
                </c:pt>
                <c:pt idx="70">
                  <c:v>4.2894300000000003</c:v>
                </c:pt>
                <c:pt idx="71">
                  <c:v>4.2894899999999998</c:v>
                </c:pt>
                <c:pt idx="72">
                  <c:v>4.2890100000000002</c:v>
                </c:pt>
                <c:pt idx="73">
                  <c:v>4.2876099999999999</c:v>
                </c:pt>
                <c:pt idx="74">
                  <c:v>4.2864899999999997</c:v>
                </c:pt>
                <c:pt idx="75">
                  <c:v>4.2879899999999997</c:v>
                </c:pt>
                <c:pt idx="76">
                  <c:v>4.2889900000000001</c:v>
                </c:pt>
                <c:pt idx="77">
                  <c:v>4.2879199999999997</c:v>
                </c:pt>
                <c:pt idx="78">
                  <c:v>4.2899799999999999</c:v>
                </c:pt>
                <c:pt idx="79">
                  <c:v>4.2870299999999997</c:v>
                </c:pt>
                <c:pt idx="80">
                  <c:v>4.2869999999999999</c:v>
                </c:pt>
                <c:pt idx="81">
                  <c:v>4.2874999999999996</c:v>
                </c:pt>
                <c:pt idx="82">
                  <c:v>4.28993</c:v>
                </c:pt>
                <c:pt idx="83">
                  <c:v>4.2884500000000001</c:v>
                </c:pt>
                <c:pt idx="84">
                  <c:v>4.2905300000000004</c:v>
                </c:pt>
                <c:pt idx="85">
                  <c:v>4.2895099999999999</c:v>
                </c:pt>
                <c:pt idx="86">
                  <c:v>4.2860300000000002</c:v>
                </c:pt>
                <c:pt idx="87">
                  <c:v>4.29101</c:v>
                </c:pt>
                <c:pt idx="88">
                  <c:v>4.2870400000000002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F-4C9D-9B24-6F7BB077C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622552"/>
        <c:axId val="1312630752"/>
      </c:lineChart>
      <c:catAx>
        <c:axId val="131262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2630752"/>
        <c:crosses val="autoZero"/>
        <c:auto val="1"/>
        <c:lblAlgn val="ctr"/>
        <c:lblOffset val="100"/>
        <c:noMultiLvlLbl val="0"/>
      </c:catAx>
      <c:valAx>
        <c:axId val="13126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262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'(4466.765mm)PLC數據 (Part5)'!$B$3</c:f>
              <c:strCache>
                <c:ptCount val="1"/>
                <c:pt idx="0">
                  <c:v>上游Sensor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'(4466.765mm)PLC數據 (Part5)'!$B$4:$B$79</c:f>
              <c:numCache>
                <c:formatCode>General</c:formatCode>
                <c:ptCount val="76"/>
                <c:pt idx="0">
                  <c:v>5.9414999999999996</c:v>
                </c:pt>
                <c:pt idx="1">
                  <c:v>5.9375600000000004</c:v>
                </c:pt>
                <c:pt idx="2">
                  <c:v>5.9413999999999998</c:v>
                </c:pt>
                <c:pt idx="3">
                  <c:v>5.9394799999999996</c:v>
                </c:pt>
                <c:pt idx="4">
                  <c:v>5.9405200000000002</c:v>
                </c:pt>
                <c:pt idx="5">
                  <c:v>5.9440200000000001</c:v>
                </c:pt>
                <c:pt idx="6">
                  <c:v>5.9385300000000001</c:v>
                </c:pt>
                <c:pt idx="7">
                  <c:v>5.94102</c:v>
                </c:pt>
                <c:pt idx="8">
                  <c:v>5.9390200000000002</c:v>
                </c:pt>
                <c:pt idx="9">
                  <c:v>5.9414999999999996</c:v>
                </c:pt>
                <c:pt idx="10">
                  <c:v>5.9389700000000003</c:v>
                </c:pt>
                <c:pt idx="11">
                  <c:v>5.9394900000000002</c:v>
                </c:pt>
                <c:pt idx="12">
                  <c:v>5.94245</c:v>
                </c:pt>
                <c:pt idx="13">
                  <c:v>5.9405000000000001</c:v>
                </c:pt>
                <c:pt idx="14">
                  <c:v>5.9390999999999998</c:v>
                </c:pt>
                <c:pt idx="15">
                  <c:v>5.9394600000000004</c:v>
                </c:pt>
                <c:pt idx="16">
                  <c:v>5.9405799999999997</c:v>
                </c:pt>
                <c:pt idx="17">
                  <c:v>5.9420900000000003</c:v>
                </c:pt>
                <c:pt idx="18">
                  <c:v>5.9395499999999997</c:v>
                </c:pt>
                <c:pt idx="19">
                  <c:v>5.9439500000000001</c:v>
                </c:pt>
                <c:pt idx="20">
                  <c:v>5.9389599999999998</c:v>
                </c:pt>
                <c:pt idx="21">
                  <c:v>5.9410299999999996</c:v>
                </c:pt>
                <c:pt idx="22">
                  <c:v>5.9395100000000003</c:v>
                </c:pt>
                <c:pt idx="23">
                  <c:v>5.9409700000000001</c:v>
                </c:pt>
                <c:pt idx="24">
                  <c:v>5.9424999999999999</c:v>
                </c:pt>
                <c:pt idx="25">
                  <c:v>5.94048</c:v>
                </c:pt>
                <c:pt idx="26">
                  <c:v>5.9399199999999999</c:v>
                </c:pt>
                <c:pt idx="27">
                  <c:v>5.9400399999999998</c:v>
                </c:pt>
                <c:pt idx="28">
                  <c:v>5.9390900000000002</c:v>
                </c:pt>
                <c:pt idx="29">
                  <c:v>5.9439700000000002</c:v>
                </c:pt>
                <c:pt idx="30">
                  <c:v>5.9394299999999998</c:v>
                </c:pt>
                <c:pt idx="31">
                  <c:v>5.9405000000000001</c:v>
                </c:pt>
                <c:pt idx="32">
                  <c:v>5.9410800000000004</c:v>
                </c:pt>
                <c:pt idx="33">
                  <c:v>5.9399699999999998</c:v>
                </c:pt>
                <c:pt idx="34">
                  <c:v>5.9414999999999996</c:v>
                </c:pt>
                <c:pt idx="35">
                  <c:v>5.9430699999999996</c:v>
                </c:pt>
                <c:pt idx="36">
                  <c:v>5.9419899999999997</c:v>
                </c:pt>
                <c:pt idx="37">
                  <c:v>5.9405099999999997</c:v>
                </c:pt>
                <c:pt idx="38">
                  <c:v>5.9394099999999996</c:v>
                </c:pt>
                <c:pt idx="39">
                  <c:v>5.9385199999999996</c:v>
                </c:pt>
                <c:pt idx="40">
                  <c:v>5.9394499999999999</c:v>
                </c:pt>
                <c:pt idx="41">
                  <c:v>5.9394499999999999</c:v>
                </c:pt>
                <c:pt idx="42">
                  <c:v>5.9390200000000002</c:v>
                </c:pt>
                <c:pt idx="43">
                  <c:v>5.9404899999999996</c:v>
                </c:pt>
                <c:pt idx="44">
                  <c:v>5.9395600000000002</c:v>
                </c:pt>
                <c:pt idx="45">
                  <c:v>5.9385000000000003</c:v>
                </c:pt>
                <c:pt idx="46">
                  <c:v>5.9425499999999998</c:v>
                </c:pt>
                <c:pt idx="47">
                  <c:v>5.94156</c:v>
                </c:pt>
                <c:pt idx="48">
                  <c:v>5.9414800000000003</c:v>
                </c:pt>
                <c:pt idx="49">
                  <c:v>5.9500299999999999</c:v>
                </c:pt>
                <c:pt idx="50">
                  <c:v>5.9395199999999999</c:v>
                </c:pt>
                <c:pt idx="51">
                  <c:v>5.9430199999999997</c:v>
                </c:pt>
                <c:pt idx="52">
                  <c:v>5.9414400000000001</c:v>
                </c:pt>
                <c:pt idx="53">
                  <c:v>5.9405299999999999</c:v>
                </c:pt>
                <c:pt idx="54">
                  <c:v>5.9420599999999997</c:v>
                </c:pt>
                <c:pt idx="55">
                  <c:v>5.9394099999999996</c:v>
                </c:pt>
                <c:pt idx="56">
                  <c:v>5.9420099999999998</c:v>
                </c:pt>
                <c:pt idx="57">
                  <c:v>5.93893</c:v>
                </c:pt>
                <c:pt idx="58">
                  <c:v>5.9395899999999999</c:v>
                </c:pt>
                <c:pt idx="59">
                  <c:v>5.9480399999999998</c:v>
                </c:pt>
                <c:pt idx="60">
                  <c:v>5.9389500000000002</c:v>
                </c:pt>
                <c:pt idx="61">
                  <c:v>5.94299</c:v>
                </c:pt>
                <c:pt idx="62">
                  <c:v>5.9395600000000002</c:v>
                </c:pt>
                <c:pt idx="63">
                  <c:v>5.94245</c:v>
                </c:pt>
                <c:pt idx="64">
                  <c:v>5.9380300000000004</c:v>
                </c:pt>
                <c:pt idx="65">
                  <c:v>5.9395600000000002</c:v>
                </c:pt>
                <c:pt idx="66">
                  <c:v>5.9384699999999997</c:v>
                </c:pt>
                <c:pt idx="67">
                  <c:v>5.9415699999999996</c:v>
                </c:pt>
                <c:pt idx="68">
                  <c:v>5.9440400000000002</c:v>
                </c:pt>
                <c:pt idx="69">
                  <c:v>5.9389599999999998</c:v>
                </c:pt>
                <c:pt idx="70">
                  <c:v>5.9389000000000003</c:v>
                </c:pt>
                <c:pt idx="71">
                  <c:v>5.9415199999999997</c:v>
                </c:pt>
                <c:pt idx="72">
                  <c:v>5.9390900000000002</c:v>
                </c:pt>
                <c:pt idx="73">
                  <c:v>5.9443900000000003</c:v>
                </c:pt>
                <c:pt idx="74">
                  <c:v>5.9380100000000002</c:v>
                </c:pt>
                <c:pt idx="75">
                  <c:v>5.9405099999999997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6-4C02-8F6D-C04C8BA37D1A}"/>
            </c:ext>
          </c:extLst>
        </c:ser>
        <c:ser>
          <c:idx val="1"/>
          <c:order val="1"/>
          <c:tx>
            <c:strRef>
              <c:f>'(4466.765mm)PLC數據 (Part5)'!$C$3</c:f>
              <c:strCache>
                <c:ptCount val="1"/>
                <c:pt idx="0">
                  <c:v>下游Sensor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'(4466.765mm)PLC數據 (Part5)'!$C$4:$C$79</c:f>
              <c:numCache>
                <c:formatCode>General</c:formatCode>
                <c:ptCount val="76"/>
                <c:pt idx="0">
                  <c:v>5.9414899999999999</c:v>
                </c:pt>
                <c:pt idx="1">
                  <c:v>5.9399800000000003</c:v>
                </c:pt>
                <c:pt idx="2">
                  <c:v>5.9385500000000002</c:v>
                </c:pt>
                <c:pt idx="3">
                  <c:v>5.9429499999999997</c:v>
                </c:pt>
                <c:pt idx="4">
                  <c:v>5.9455</c:v>
                </c:pt>
                <c:pt idx="5">
                  <c:v>5.9375099999999996</c:v>
                </c:pt>
                <c:pt idx="6">
                  <c:v>5.9474200000000002</c:v>
                </c:pt>
                <c:pt idx="7">
                  <c:v>5.9389099999999999</c:v>
                </c:pt>
                <c:pt idx="8">
                  <c:v>5.9414800000000003</c:v>
                </c:pt>
                <c:pt idx="9">
                  <c:v>5.9455900000000002</c:v>
                </c:pt>
                <c:pt idx="10">
                  <c:v>5.9389900000000004</c:v>
                </c:pt>
                <c:pt idx="11">
                  <c:v>5.9379600000000003</c:v>
                </c:pt>
                <c:pt idx="12">
                  <c:v>5.9430500000000004</c:v>
                </c:pt>
                <c:pt idx="13">
                  <c:v>5.9414699999999998</c:v>
                </c:pt>
                <c:pt idx="14">
                  <c:v>5.9410100000000003</c:v>
                </c:pt>
                <c:pt idx="15">
                  <c:v>5.9444400000000002</c:v>
                </c:pt>
                <c:pt idx="16">
                  <c:v>5.9410100000000003</c:v>
                </c:pt>
                <c:pt idx="17">
                  <c:v>5.9420000000000002</c:v>
                </c:pt>
                <c:pt idx="18">
                  <c:v>5.9464300000000003</c:v>
                </c:pt>
                <c:pt idx="19">
                  <c:v>5.9405200000000002</c:v>
                </c:pt>
                <c:pt idx="20">
                  <c:v>5.9414899999999999</c:v>
                </c:pt>
                <c:pt idx="21">
                  <c:v>5.9410699999999999</c:v>
                </c:pt>
                <c:pt idx="22">
                  <c:v>5.9439799999999998</c:v>
                </c:pt>
                <c:pt idx="23">
                  <c:v>5.9389399999999997</c:v>
                </c:pt>
                <c:pt idx="24">
                  <c:v>5.9424599999999996</c:v>
                </c:pt>
                <c:pt idx="25">
                  <c:v>5.9374900000000004</c:v>
                </c:pt>
                <c:pt idx="26">
                  <c:v>5.9435200000000004</c:v>
                </c:pt>
                <c:pt idx="27">
                  <c:v>5.9405599999999996</c:v>
                </c:pt>
                <c:pt idx="28">
                  <c:v>5.94353</c:v>
                </c:pt>
                <c:pt idx="29">
                  <c:v>5.9414400000000001</c:v>
                </c:pt>
                <c:pt idx="30">
                  <c:v>5.9409200000000002</c:v>
                </c:pt>
                <c:pt idx="31">
                  <c:v>5.9445800000000002</c:v>
                </c:pt>
                <c:pt idx="32">
                  <c:v>5.9505100000000004</c:v>
                </c:pt>
                <c:pt idx="33">
                  <c:v>5.9424900000000003</c:v>
                </c:pt>
                <c:pt idx="34">
                  <c:v>5.9485700000000001</c:v>
                </c:pt>
                <c:pt idx="35">
                  <c:v>5.9444600000000003</c:v>
                </c:pt>
                <c:pt idx="36">
                  <c:v>5.9414600000000002</c:v>
                </c:pt>
                <c:pt idx="37">
                  <c:v>5.9400599999999999</c:v>
                </c:pt>
                <c:pt idx="38">
                  <c:v>5.93797</c:v>
                </c:pt>
                <c:pt idx="39">
                  <c:v>5.9415199999999997</c:v>
                </c:pt>
                <c:pt idx="40">
                  <c:v>5.9389599999999998</c:v>
                </c:pt>
                <c:pt idx="41">
                  <c:v>5.9378900000000003</c:v>
                </c:pt>
                <c:pt idx="42">
                  <c:v>5.9429800000000004</c:v>
                </c:pt>
                <c:pt idx="43">
                  <c:v>5.9394900000000002</c:v>
                </c:pt>
                <c:pt idx="44">
                  <c:v>5.94597</c:v>
                </c:pt>
                <c:pt idx="45">
                  <c:v>5.9376199999999999</c:v>
                </c:pt>
                <c:pt idx="46">
                  <c:v>5.9505400000000002</c:v>
                </c:pt>
                <c:pt idx="47">
                  <c:v>5.9445300000000003</c:v>
                </c:pt>
                <c:pt idx="48">
                  <c:v>5.9479600000000001</c:v>
                </c:pt>
                <c:pt idx="49">
                  <c:v>5.9370500000000002</c:v>
                </c:pt>
                <c:pt idx="50">
                  <c:v>5.9440499999999998</c:v>
                </c:pt>
                <c:pt idx="51">
                  <c:v>5.9485700000000001</c:v>
                </c:pt>
                <c:pt idx="52">
                  <c:v>5.9410100000000003</c:v>
                </c:pt>
                <c:pt idx="53">
                  <c:v>5.9380499999999996</c:v>
                </c:pt>
                <c:pt idx="54">
                  <c:v>5.9414899999999999</c:v>
                </c:pt>
                <c:pt idx="55">
                  <c:v>5.9400199999999996</c:v>
                </c:pt>
                <c:pt idx="56">
                  <c:v>5.94102</c:v>
                </c:pt>
                <c:pt idx="57">
                  <c:v>5.9400599999999999</c:v>
                </c:pt>
                <c:pt idx="58">
                  <c:v>5.9364299999999997</c:v>
                </c:pt>
                <c:pt idx="59">
                  <c:v>5.9409900000000002</c:v>
                </c:pt>
                <c:pt idx="60">
                  <c:v>5.94801</c:v>
                </c:pt>
                <c:pt idx="61">
                  <c:v>5.93703</c:v>
                </c:pt>
                <c:pt idx="62">
                  <c:v>5.9385700000000003</c:v>
                </c:pt>
                <c:pt idx="63">
                  <c:v>5.9460499999999996</c:v>
                </c:pt>
                <c:pt idx="64">
                  <c:v>5.9384800000000002</c:v>
                </c:pt>
                <c:pt idx="65">
                  <c:v>5.9425400000000002</c:v>
                </c:pt>
                <c:pt idx="66">
                  <c:v>5.9414800000000003</c:v>
                </c:pt>
                <c:pt idx="67">
                  <c:v>5.9425600000000003</c:v>
                </c:pt>
                <c:pt idx="68">
                  <c:v>5.9470799999999997</c:v>
                </c:pt>
                <c:pt idx="69">
                  <c:v>5.9450099999999999</c:v>
                </c:pt>
                <c:pt idx="70">
                  <c:v>5.9359799999999998</c:v>
                </c:pt>
                <c:pt idx="71">
                  <c:v>5.9410800000000004</c:v>
                </c:pt>
                <c:pt idx="72">
                  <c:v>5.9440400000000002</c:v>
                </c:pt>
                <c:pt idx="73">
                  <c:v>5.9424799999999998</c:v>
                </c:pt>
                <c:pt idx="74">
                  <c:v>5.9385700000000003</c:v>
                </c:pt>
                <c:pt idx="75">
                  <c:v>5.9419899999999997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6-4C02-8F6D-C04C8BA3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7879"/>
        <c:axId val="161111815"/>
      </c:lineChart>
      <c:catAx>
        <c:axId val="161107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111815"/>
        <c:crosses val="autoZero"/>
        <c:auto val="1"/>
        <c:lblAlgn val="ctr"/>
        <c:lblOffset val="100"/>
        <c:noMultiLvlLbl val="0"/>
      </c:catAx>
      <c:valAx>
        <c:axId val="161111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107879"/>
        <c:crosses val="autoZero"/>
        <c:crossBetween val="between"/>
        <c:majorUnit val="2.0000000000000005E-3"/>
        <c:minorUnit val="5.0000000000000012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'(4466.765mm)PLC數據 (Part5)'!$L$3</c:f>
              <c:strCache>
                <c:ptCount val="1"/>
                <c:pt idx="0">
                  <c:v>平均誤差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'(4466.765mm)PLC數據 (Part5)'!$L$4:$L$79</c:f>
              <c:numCache>
                <c:formatCode>0.00_ </c:formatCode>
                <c:ptCount val="76"/>
                <c:pt idx="0">
                  <c:v>-1.0943527651716067</c:v>
                </c:pt>
                <c:pt idx="1">
                  <c:v>-0.32398345116462224</c:v>
                </c:pt>
                <c:pt idx="2">
                  <c:v>0.20798768853683214</c:v>
                </c:pt>
                <c:pt idx="3">
                  <c:v>0.49000063577705077</c:v>
                </c:pt>
                <c:pt idx="4">
                  <c:v>0.88526721610151071</c:v>
                </c:pt>
                <c:pt idx="5">
                  <c:v>-1.3782750765517449</c:v>
                </c:pt>
                <c:pt idx="6">
                  <c:v>1.8217244230008873</c:v>
                </c:pt>
                <c:pt idx="7">
                  <c:v>-6.8287007801245636E-2</c:v>
                </c:pt>
                <c:pt idx="8">
                  <c:v>-0.79405469031917164</c:v>
                </c:pt>
                <c:pt idx="9">
                  <c:v>-0.91289020221893225</c:v>
                </c:pt>
                <c:pt idx="10">
                  <c:v>-2.1564240087336657</c:v>
                </c:pt>
                <c:pt idx="11">
                  <c:v>0.39121029645639283</c:v>
                </c:pt>
                <c:pt idx="12">
                  <c:v>-0.40203956924915474</c:v>
                </c:pt>
                <c:pt idx="13">
                  <c:v>-1.4410061766052422</c:v>
                </c:pt>
                <c:pt idx="14">
                  <c:v>-0.60995870344004288</c:v>
                </c:pt>
                <c:pt idx="15">
                  <c:v>1.3975842067206941</c:v>
                </c:pt>
                <c:pt idx="16">
                  <c:v>-1.1395060752079189</c:v>
                </c:pt>
                <c:pt idx="17">
                  <c:v>-0.36987105626440098</c:v>
                </c:pt>
                <c:pt idx="18">
                  <c:v>1.3463228934692779</c:v>
                </c:pt>
                <c:pt idx="19">
                  <c:v>-2.3202199035426929</c:v>
                </c:pt>
                <c:pt idx="20">
                  <c:v>-2.1005801376668387</c:v>
                </c:pt>
                <c:pt idx="21">
                  <c:v>-1.2715284185496785</c:v>
                </c:pt>
                <c:pt idx="22">
                  <c:v>1.2983023286724347</c:v>
                </c:pt>
                <c:pt idx="23">
                  <c:v>0.41617236621004849</c:v>
                </c:pt>
                <c:pt idx="24">
                  <c:v>-1.9855164110890655</c:v>
                </c:pt>
                <c:pt idx="25">
                  <c:v>-1.7985418838347869</c:v>
                </c:pt>
                <c:pt idx="26">
                  <c:v>1.2033561083330824</c:v>
                </c:pt>
                <c:pt idx="27">
                  <c:v>0.68579604878959799</c:v>
                </c:pt>
                <c:pt idx="28">
                  <c:v>-0.56215574332372853</c:v>
                </c:pt>
                <c:pt idx="29">
                  <c:v>-0.68812360502806769</c:v>
                </c:pt>
                <c:pt idx="30">
                  <c:v>0.15585992440855989</c:v>
                </c:pt>
                <c:pt idx="31">
                  <c:v>1.6679317214179719</c:v>
                </c:pt>
                <c:pt idx="32">
                  <c:v>2.9060656619690235</c:v>
                </c:pt>
                <c:pt idx="33">
                  <c:v>-0.85353682730465152</c:v>
                </c:pt>
                <c:pt idx="34">
                  <c:v>2.5971252033918972</c:v>
                </c:pt>
                <c:pt idx="35">
                  <c:v>2.4037190558442489</c:v>
                </c:pt>
                <c:pt idx="36">
                  <c:v>-1.4749735273876468</c:v>
                </c:pt>
                <c:pt idx="37">
                  <c:v>0.45546166644135155</c:v>
                </c:pt>
                <c:pt idx="38">
                  <c:v>-0.45429711804217732</c:v>
                </c:pt>
                <c:pt idx="39">
                  <c:v>0.82193613054005255</c:v>
                </c:pt>
                <c:pt idx="40">
                  <c:v>-0.14130402323098679</c:v>
                </c:pt>
                <c:pt idx="41">
                  <c:v>-0.60961090214959768</c:v>
                </c:pt>
                <c:pt idx="42">
                  <c:v>-0.80944091668106921</c:v>
                </c:pt>
                <c:pt idx="43">
                  <c:v>-1.1307197056607947</c:v>
                </c:pt>
                <c:pt idx="44">
                  <c:v>1.6408099161467362</c:v>
                </c:pt>
                <c:pt idx="45">
                  <c:v>-0.49851699787313919</c:v>
                </c:pt>
                <c:pt idx="46">
                  <c:v>3.2396745843557255</c:v>
                </c:pt>
                <c:pt idx="47">
                  <c:v>-0.19722991085245667</c:v>
                </c:pt>
                <c:pt idx="48">
                  <c:v>-1.9873716033339406</c:v>
                </c:pt>
                <c:pt idx="49">
                  <c:v>1.0047835191739978</c:v>
                </c:pt>
                <c:pt idx="50">
                  <c:v>1.344231245033825</c:v>
                </c:pt>
                <c:pt idx="51">
                  <c:v>1.4679348523609406</c:v>
                </c:pt>
                <c:pt idx="52">
                  <c:v>-0.83882791898713549</c:v>
                </c:pt>
                <c:pt idx="53">
                  <c:v>-1.065245252817931</c:v>
                </c:pt>
                <c:pt idx="54">
                  <c:v>1.5736650048352203</c:v>
                </c:pt>
                <c:pt idx="55">
                  <c:v>-1.5843013447019985</c:v>
                </c:pt>
                <c:pt idx="56">
                  <c:v>0.86324177648202749</c:v>
                </c:pt>
                <c:pt idx="57">
                  <c:v>0.3263751762474385</c:v>
                </c:pt>
                <c:pt idx="58">
                  <c:v>-3.6641362599743843</c:v>
                </c:pt>
                <c:pt idx="59">
                  <c:v>0.46390855457957514</c:v>
                </c:pt>
                <c:pt idx="60">
                  <c:v>-0.12532902702560023</c:v>
                </c:pt>
                <c:pt idx="61">
                  <c:v>0.21565725087793908</c:v>
                </c:pt>
                <c:pt idx="62">
                  <c:v>-1.740482536890795</c:v>
                </c:pt>
                <c:pt idx="63">
                  <c:v>1.0491783707861941</c:v>
                </c:pt>
                <c:pt idx="64">
                  <c:v>-0.30240760949254764</c:v>
                </c:pt>
                <c:pt idx="65">
                  <c:v>0.89416538931664036</c:v>
                </c:pt>
                <c:pt idx="66">
                  <c:v>0.79315002081830244</c:v>
                </c:pt>
                <c:pt idx="67">
                  <c:v>-0.96021538829745623</c:v>
                </c:pt>
                <c:pt idx="68">
                  <c:v>1.9627765672562418</c:v>
                </c:pt>
                <c:pt idx="69">
                  <c:v>0.20855282678940057</c:v>
                </c:pt>
                <c:pt idx="70">
                  <c:v>-0.75992520109548423</c:v>
                </c:pt>
                <c:pt idx="71">
                  <c:v>1.2245569385081581</c:v>
                </c:pt>
                <c:pt idx="72">
                  <c:v>-1.1607658136340433</c:v>
                </c:pt>
                <c:pt idx="73">
                  <c:v>2.0415716352404161</c:v>
                </c:pt>
                <c:pt idx="74">
                  <c:v>-0.8988095263039213</c:v>
                </c:pt>
                <c:pt idx="75">
                  <c:v>0.49285355000120035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A-4A34-9926-E0D6800F84A1}"/>
            </c:ext>
          </c:extLst>
        </c:ser>
        <c:ser>
          <c:idx val="3"/>
          <c:order val="3"/>
          <c:tx>
            <c:strRef>
              <c:f>'(4466.765mm)PLC數據 (Part5)'!$P$3</c:f>
              <c:strCache>
                <c:ptCount val="1"/>
                <c:pt idx="0">
                  <c:v>上限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'(4466.765mm)PLC數據 (Part5)'!$P$4:$P$79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A-4A34-9926-E0D6800F84A1}"/>
            </c:ext>
          </c:extLst>
        </c:ser>
        <c:ser>
          <c:idx val="4"/>
          <c:order val="4"/>
          <c:tx>
            <c:strRef>
              <c:f>'(4466.765mm)PLC數據 (Part5)'!$Q$3</c:f>
              <c:strCache>
                <c:ptCount val="1"/>
                <c:pt idx="0">
                  <c:v>下線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'(4466.765mm)PLC數據 (Part5)'!$Q$4:$Q$79</c:f>
              <c:numCache>
                <c:formatCode>General</c:formatCode>
                <c:ptCount val="7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4A-4A34-9926-E0D6800F8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005640"/>
        <c:axId val="8770046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'(4466.765mm)PLC數據 (Part5)'!$N$3</c15:sqref>
                        </c15:formulaRef>
                      </c:ext>
                    </c:extLst>
                    <c:strCache>
                      <c:ptCount val="1"/>
                      <c:pt idx="0">
                        <c:v>上限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'(4466.765mm)PLC數據 (Part5)'!$N$4:$N$79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0.5</c:v>
                      </c:pt>
                      <c:pt idx="11">
                        <c:v>0.5</c:v>
                      </c:pt>
                      <c:pt idx="12">
                        <c:v>0.5</c:v>
                      </c:pt>
                      <c:pt idx="13">
                        <c:v>0.5</c:v>
                      </c:pt>
                      <c:pt idx="14">
                        <c:v>0.5</c:v>
                      </c:pt>
                      <c:pt idx="15">
                        <c:v>0.5</c:v>
                      </c:pt>
                      <c:pt idx="16">
                        <c:v>0.5</c:v>
                      </c:pt>
                      <c:pt idx="17">
                        <c:v>0.5</c:v>
                      </c:pt>
                      <c:pt idx="18">
                        <c:v>0.5</c:v>
                      </c:pt>
                      <c:pt idx="19">
                        <c:v>0.5</c:v>
                      </c:pt>
                      <c:pt idx="20">
                        <c:v>0.5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0.5</c:v>
                      </c:pt>
                      <c:pt idx="25">
                        <c:v>0.5</c:v>
                      </c:pt>
                      <c:pt idx="26">
                        <c:v>0.5</c:v>
                      </c:pt>
                      <c:pt idx="27">
                        <c:v>0.5</c:v>
                      </c:pt>
                      <c:pt idx="28">
                        <c:v>0.5</c:v>
                      </c:pt>
                      <c:pt idx="29">
                        <c:v>0.5</c:v>
                      </c:pt>
                      <c:pt idx="30">
                        <c:v>0.5</c:v>
                      </c:pt>
                      <c:pt idx="31">
                        <c:v>0.5</c:v>
                      </c:pt>
                      <c:pt idx="32">
                        <c:v>0.5</c:v>
                      </c:pt>
                      <c:pt idx="33">
                        <c:v>0.5</c:v>
                      </c:pt>
                      <c:pt idx="34">
                        <c:v>0.5</c:v>
                      </c:pt>
                      <c:pt idx="35">
                        <c:v>0.5</c:v>
                      </c:pt>
                      <c:pt idx="36">
                        <c:v>0.5</c:v>
                      </c:pt>
                      <c:pt idx="37">
                        <c:v>0.5</c:v>
                      </c:pt>
                      <c:pt idx="38">
                        <c:v>0.5</c:v>
                      </c:pt>
                      <c:pt idx="39">
                        <c:v>0.5</c:v>
                      </c:pt>
                      <c:pt idx="40">
                        <c:v>0.5</c:v>
                      </c:pt>
                      <c:pt idx="41">
                        <c:v>0.5</c:v>
                      </c:pt>
                      <c:pt idx="42">
                        <c:v>0.5</c:v>
                      </c:pt>
                      <c:pt idx="43">
                        <c:v>0.5</c:v>
                      </c:pt>
                      <c:pt idx="44">
                        <c:v>0.5</c:v>
                      </c:pt>
                      <c:pt idx="45">
                        <c:v>0.5</c:v>
                      </c:pt>
                      <c:pt idx="46">
                        <c:v>0.5</c:v>
                      </c:pt>
                      <c:pt idx="47">
                        <c:v>0.5</c:v>
                      </c:pt>
                      <c:pt idx="48">
                        <c:v>0.5</c:v>
                      </c:pt>
                      <c:pt idx="49">
                        <c:v>0.5</c:v>
                      </c:pt>
                      <c:pt idx="50">
                        <c:v>0.5</c:v>
                      </c:pt>
                      <c:pt idx="51">
                        <c:v>0.5</c:v>
                      </c:pt>
                      <c:pt idx="52">
                        <c:v>0.5</c:v>
                      </c:pt>
                      <c:pt idx="53">
                        <c:v>0.5</c:v>
                      </c:pt>
                      <c:pt idx="54">
                        <c:v>0.5</c:v>
                      </c:pt>
                      <c:pt idx="55">
                        <c:v>0.5</c:v>
                      </c:pt>
                      <c:pt idx="56">
                        <c:v>0.5</c:v>
                      </c:pt>
                      <c:pt idx="57">
                        <c:v>0.5</c:v>
                      </c:pt>
                      <c:pt idx="58">
                        <c:v>0.5</c:v>
                      </c:pt>
                      <c:pt idx="59">
                        <c:v>0.5</c:v>
                      </c:pt>
                      <c:pt idx="60">
                        <c:v>0.5</c:v>
                      </c:pt>
                      <c:pt idx="61">
                        <c:v>0.5</c:v>
                      </c:pt>
                      <c:pt idx="62">
                        <c:v>0.5</c:v>
                      </c:pt>
                      <c:pt idx="63">
                        <c:v>0.5</c:v>
                      </c:pt>
                      <c:pt idx="64">
                        <c:v>0.5</c:v>
                      </c:pt>
                      <c:pt idx="65">
                        <c:v>0.5</c:v>
                      </c:pt>
                      <c:pt idx="66">
                        <c:v>0.5</c:v>
                      </c:pt>
                      <c:pt idx="67">
                        <c:v>0.5</c:v>
                      </c:pt>
                      <c:pt idx="68">
                        <c:v>0.5</c:v>
                      </c:pt>
                      <c:pt idx="69">
                        <c:v>0.5</c:v>
                      </c:pt>
                      <c:pt idx="70">
                        <c:v>0.5</c:v>
                      </c:pt>
                      <c:pt idx="71">
                        <c:v>0.5</c:v>
                      </c:pt>
                      <c:pt idx="72">
                        <c:v>0.5</c:v>
                      </c:pt>
                      <c:pt idx="73">
                        <c:v>0.5</c:v>
                      </c:pt>
                      <c:pt idx="74">
                        <c:v>0.5</c:v>
                      </c:pt>
                      <c:pt idx="75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84A-4A34-9926-E0D6800F84A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'(4466.765mm)PLC數據 (Part5)'!$O$3</c15:sqref>
                        </c15:formulaRef>
                      </c:ext>
                    </c:extLst>
                    <c:strCache>
                      <c:ptCount val="1"/>
                      <c:pt idx="0">
                        <c:v>下線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'(4466.765mm)PLC數據 (Part5)'!$O$4:$O$79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-0.5</c:v>
                      </c:pt>
                      <c:pt idx="1">
                        <c:v>-0.5</c:v>
                      </c:pt>
                      <c:pt idx="2">
                        <c:v>-0.5</c:v>
                      </c:pt>
                      <c:pt idx="3">
                        <c:v>-0.5</c:v>
                      </c:pt>
                      <c:pt idx="4">
                        <c:v>-0.5</c:v>
                      </c:pt>
                      <c:pt idx="5">
                        <c:v>-0.5</c:v>
                      </c:pt>
                      <c:pt idx="6">
                        <c:v>-0.5</c:v>
                      </c:pt>
                      <c:pt idx="7">
                        <c:v>-0.5</c:v>
                      </c:pt>
                      <c:pt idx="8">
                        <c:v>-0.5</c:v>
                      </c:pt>
                      <c:pt idx="9">
                        <c:v>-0.5</c:v>
                      </c:pt>
                      <c:pt idx="10">
                        <c:v>-0.5</c:v>
                      </c:pt>
                      <c:pt idx="11">
                        <c:v>-0.5</c:v>
                      </c:pt>
                      <c:pt idx="12">
                        <c:v>-0.5</c:v>
                      </c:pt>
                      <c:pt idx="13">
                        <c:v>-0.5</c:v>
                      </c:pt>
                      <c:pt idx="14">
                        <c:v>-0.5</c:v>
                      </c:pt>
                      <c:pt idx="15">
                        <c:v>-0.5</c:v>
                      </c:pt>
                      <c:pt idx="16">
                        <c:v>-0.5</c:v>
                      </c:pt>
                      <c:pt idx="17">
                        <c:v>-0.5</c:v>
                      </c:pt>
                      <c:pt idx="18">
                        <c:v>-0.5</c:v>
                      </c:pt>
                      <c:pt idx="19">
                        <c:v>-0.5</c:v>
                      </c:pt>
                      <c:pt idx="20">
                        <c:v>-0.5</c:v>
                      </c:pt>
                      <c:pt idx="21">
                        <c:v>-0.5</c:v>
                      </c:pt>
                      <c:pt idx="22">
                        <c:v>-0.5</c:v>
                      </c:pt>
                      <c:pt idx="23">
                        <c:v>-0.5</c:v>
                      </c:pt>
                      <c:pt idx="24">
                        <c:v>-0.5</c:v>
                      </c:pt>
                      <c:pt idx="25">
                        <c:v>-0.5</c:v>
                      </c:pt>
                      <c:pt idx="26">
                        <c:v>-0.5</c:v>
                      </c:pt>
                      <c:pt idx="27">
                        <c:v>-0.5</c:v>
                      </c:pt>
                      <c:pt idx="28">
                        <c:v>-0.5</c:v>
                      </c:pt>
                      <c:pt idx="29">
                        <c:v>-0.5</c:v>
                      </c:pt>
                      <c:pt idx="30">
                        <c:v>-0.5</c:v>
                      </c:pt>
                      <c:pt idx="31">
                        <c:v>-0.5</c:v>
                      </c:pt>
                      <c:pt idx="32">
                        <c:v>-0.5</c:v>
                      </c:pt>
                      <c:pt idx="33">
                        <c:v>-0.5</c:v>
                      </c:pt>
                      <c:pt idx="34">
                        <c:v>-0.5</c:v>
                      </c:pt>
                      <c:pt idx="35">
                        <c:v>-0.5</c:v>
                      </c:pt>
                      <c:pt idx="36">
                        <c:v>-0.5</c:v>
                      </c:pt>
                      <c:pt idx="37">
                        <c:v>-0.5</c:v>
                      </c:pt>
                      <c:pt idx="38">
                        <c:v>-0.5</c:v>
                      </c:pt>
                      <c:pt idx="39">
                        <c:v>-0.5</c:v>
                      </c:pt>
                      <c:pt idx="40">
                        <c:v>-0.5</c:v>
                      </c:pt>
                      <c:pt idx="41">
                        <c:v>-0.5</c:v>
                      </c:pt>
                      <c:pt idx="42">
                        <c:v>-0.5</c:v>
                      </c:pt>
                      <c:pt idx="43">
                        <c:v>-0.5</c:v>
                      </c:pt>
                      <c:pt idx="44">
                        <c:v>-0.5</c:v>
                      </c:pt>
                      <c:pt idx="45">
                        <c:v>-0.5</c:v>
                      </c:pt>
                      <c:pt idx="46">
                        <c:v>-0.5</c:v>
                      </c:pt>
                      <c:pt idx="47">
                        <c:v>-0.5</c:v>
                      </c:pt>
                      <c:pt idx="48">
                        <c:v>-0.5</c:v>
                      </c:pt>
                      <c:pt idx="49">
                        <c:v>-0.5</c:v>
                      </c:pt>
                      <c:pt idx="50">
                        <c:v>-0.5</c:v>
                      </c:pt>
                      <c:pt idx="51">
                        <c:v>-0.5</c:v>
                      </c:pt>
                      <c:pt idx="52">
                        <c:v>-0.5</c:v>
                      </c:pt>
                      <c:pt idx="53">
                        <c:v>-0.5</c:v>
                      </c:pt>
                      <c:pt idx="54">
                        <c:v>-0.5</c:v>
                      </c:pt>
                      <c:pt idx="55">
                        <c:v>-0.5</c:v>
                      </c:pt>
                      <c:pt idx="56">
                        <c:v>-0.5</c:v>
                      </c:pt>
                      <c:pt idx="57">
                        <c:v>-0.5</c:v>
                      </c:pt>
                      <c:pt idx="58">
                        <c:v>-0.5</c:v>
                      </c:pt>
                      <c:pt idx="59">
                        <c:v>-0.5</c:v>
                      </c:pt>
                      <c:pt idx="60">
                        <c:v>-0.5</c:v>
                      </c:pt>
                      <c:pt idx="61">
                        <c:v>-0.5</c:v>
                      </c:pt>
                      <c:pt idx="62">
                        <c:v>-0.5</c:v>
                      </c:pt>
                      <c:pt idx="63">
                        <c:v>-0.5</c:v>
                      </c:pt>
                      <c:pt idx="64">
                        <c:v>-0.5</c:v>
                      </c:pt>
                      <c:pt idx="65">
                        <c:v>-0.5</c:v>
                      </c:pt>
                      <c:pt idx="66">
                        <c:v>-0.5</c:v>
                      </c:pt>
                      <c:pt idx="67">
                        <c:v>-0.5</c:v>
                      </c:pt>
                      <c:pt idx="68">
                        <c:v>-0.5</c:v>
                      </c:pt>
                      <c:pt idx="69">
                        <c:v>-0.5</c:v>
                      </c:pt>
                      <c:pt idx="70">
                        <c:v>-0.5</c:v>
                      </c:pt>
                      <c:pt idx="71">
                        <c:v>-0.5</c:v>
                      </c:pt>
                      <c:pt idx="72">
                        <c:v>-0.5</c:v>
                      </c:pt>
                      <c:pt idx="73">
                        <c:v>-0.5</c:v>
                      </c:pt>
                      <c:pt idx="74">
                        <c:v>-0.5</c:v>
                      </c:pt>
                      <c:pt idx="75">
                        <c:v>-0.5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84A-4A34-9926-E0D6800F84A1}"/>
                  </c:ext>
                </c:extLst>
              </c15:ser>
            </c15:filteredLineSeries>
          </c:ext>
        </c:extLst>
      </c:lineChart>
      <c:catAx>
        <c:axId val="87700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crossAx val="877004656"/>
        <c:crosses val="autoZero"/>
        <c:auto val="1"/>
        <c:lblAlgn val="ctr"/>
        <c:lblOffset val="100"/>
        <c:noMultiLvlLbl val="0"/>
      </c:catAx>
      <c:valAx>
        <c:axId val="877004656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00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'(4466.765mm)PLC數據 (Part5)'!$M$3</c:f>
              <c:strCache>
                <c:ptCount val="1"/>
                <c:pt idx="0">
                  <c:v>平均誤差* 0.1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'(4466.765mm)PLC數據 (Part5)'!$M$4:$M$79</c:f>
              <c:numCache>
                <c:formatCode>0.000</c:formatCode>
                <c:ptCount val="76"/>
                <c:pt idx="0">
                  <c:v>-0.10943527651716067</c:v>
                </c:pt>
                <c:pt idx="1">
                  <c:v>-3.2398345116462224E-2</c:v>
                </c:pt>
                <c:pt idx="2">
                  <c:v>2.0798768853683217E-2</c:v>
                </c:pt>
                <c:pt idx="3">
                  <c:v>4.9000063577705082E-2</c:v>
                </c:pt>
                <c:pt idx="4">
                  <c:v>8.8526721610151071E-2</c:v>
                </c:pt>
                <c:pt idx="5">
                  <c:v>-0.13782750765517449</c:v>
                </c:pt>
                <c:pt idx="6">
                  <c:v>0.18217244230008875</c:v>
                </c:pt>
                <c:pt idx="7">
                  <c:v>-6.828700780124564E-3</c:v>
                </c:pt>
                <c:pt idx="8">
                  <c:v>-7.940546903191717E-2</c:v>
                </c:pt>
                <c:pt idx="9">
                  <c:v>-9.1289020221893225E-2</c:v>
                </c:pt>
                <c:pt idx="10">
                  <c:v>-0.21564240087336659</c:v>
                </c:pt>
                <c:pt idx="11">
                  <c:v>3.9121029645639287E-2</c:v>
                </c:pt>
                <c:pt idx="12">
                  <c:v>-4.0203956924915477E-2</c:v>
                </c:pt>
                <c:pt idx="13">
                  <c:v>-0.14410061766052423</c:v>
                </c:pt>
                <c:pt idx="14">
                  <c:v>-6.0995870344004291E-2</c:v>
                </c:pt>
                <c:pt idx="15">
                  <c:v>0.13975842067206942</c:v>
                </c:pt>
                <c:pt idx="16">
                  <c:v>-0.11395060752079189</c:v>
                </c:pt>
                <c:pt idx="17">
                  <c:v>-3.69871056264401E-2</c:v>
                </c:pt>
                <c:pt idx="18">
                  <c:v>0.13463228934692781</c:v>
                </c:pt>
                <c:pt idx="19">
                  <c:v>-0.23202199035426929</c:v>
                </c:pt>
                <c:pt idx="20">
                  <c:v>-0.21005801376668387</c:v>
                </c:pt>
                <c:pt idx="21">
                  <c:v>-0.12715284185496786</c:v>
                </c:pt>
                <c:pt idx="22">
                  <c:v>0.12983023286724346</c:v>
                </c:pt>
                <c:pt idx="23">
                  <c:v>4.1617236621004854E-2</c:v>
                </c:pt>
                <c:pt idx="24">
                  <c:v>-0.19855164110890655</c:v>
                </c:pt>
                <c:pt idx="25">
                  <c:v>-0.17985418838347869</c:v>
                </c:pt>
                <c:pt idx="26">
                  <c:v>0.12033561083330824</c:v>
                </c:pt>
                <c:pt idx="27">
                  <c:v>6.8579604878959796E-2</c:v>
                </c:pt>
                <c:pt idx="28">
                  <c:v>-5.6215574332372856E-2</c:v>
                </c:pt>
                <c:pt idx="29">
                  <c:v>-6.8812360502806771E-2</c:v>
                </c:pt>
                <c:pt idx="30">
                  <c:v>1.5585992440855991E-2</c:v>
                </c:pt>
                <c:pt idx="31">
                  <c:v>0.1667931721417972</c:v>
                </c:pt>
                <c:pt idx="32">
                  <c:v>0.29060656619690234</c:v>
                </c:pt>
                <c:pt idx="33">
                  <c:v>-8.5353682730465161E-2</c:v>
                </c:pt>
                <c:pt idx="34">
                  <c:v>0.25971252033918973</c:v>
                </c:pt>
                <c:pt idx="35">
                  <c:v>0.24037190558442489</c:v>
                </c:pt>
                <c:pt idx="36">
                  <c:v>-0.14749735273876469</c:v>
                </c:pt>
                <c:pt idx="37">
                  <c:v>4.5546166644135161E-2</c:v>
                </c:pt>
                <c:pt idx="38">
                  <c:v>-4.5429711804217732E-2</c:v>
                </c:pt>
                <c:pt idx="39">
                  <c:v>8.2193613054005257E-2</c:v>
                </c:pt>
                <c:pt idx="40">
                  <c:v>-1.413040232309868E-2</c:v>
                </c:pt>
                <c:pt idx="41">
                  <c:v>-6.0961090214959768E-2</c:v>
                </c:pt>
                <c:pt idx="42">
                  <c:v>-8.0944091668106927E-2</c:v>
                </c:pt>
                <c:pt idx="43">
                  <c:v>-0.11307197056607948</c:v>
                </c:pt>
                <c:pt idx="44">
                  <c:v>0.16408099161467363</c:v>
                </c:pt>
                <c:pt idx="45">
                  <c:v>-4.9851699787313922E-2</c:v>
                </c:pt>
                <c:pt idx="46">
                  <c:v>0.32396745843557256</c:v>
                </c:pt>
                <c:pt idx="47">
                  <c:v>-1.9722991085245667E-2</c:v>
                </c:pt>
                <c:pt idx="48">
                  <c:v>-0.19873716033339406</c:v>
                </c:pt>
                <c:pt idx="49">
                  <c:v>0.10047835191739979</c:v>
                </c:pt>
                <c:pt idx="50">
                  <c:v>0.13442312450338251</c:v>
                </c:pt>
                <c:pt idx="51">
                  <c:v>0.14679348523609406</c:v>
                </c:pt>
                <c:pt idx="52">
                  <c:v>-8.388279189871356E-2</c:v>
                </c:pt>
                <c:pt idx="53">
                  <c:v>-0.10652452528179311</c:v>
                </c:pt>
                <c:pt idx="54">
                  <c:v>0.15736650048352205</c:v>
                </c:pt>
                <c:pt idx="55">
                  <c:v>-0.15843013447019985</c:v>
                </c:pt>
                <c:pt idx="56">
                  <c:v>8.6324177648202757E-2</c:v>
                </c:pt>
                <c:pt idx="57">
                  <c:v>3.2637517624743852E-2</c:v>
                </c:pt>
                <c:pt idx="58">
                  <c:v>-0.36641362599743843</c:v>
                </c:pt>
                <c:pt idx="59">
                  <c:v>4.6390855457957514E-2</c:v>
                </c:pt>
                <c:pt idx="60">
                  <c:v>-1.2532902702560023E-2</c:v>
                </c:pt>
                <c:pt idx="61">
                  <c:v>2.1565725087793908E-2</c:v>
                </c:pt>
                <c:pt idx="62">
                  <c:v>-0.1740482536890795</c:v>
                </c:pt>
                <c:pt idx="63">
                  <c:v>0.10491783707861942</c:v>
                </c:pt>
                <c:pt idx="64">
                  <c:v>-3.0240760949254764E-2</c:v>
                </c:pt>
                <c:pt idx="65">
                  <c:v>8.9416538931664041E-2</c:v>
                </c:pt>
                <c:pt idx="66">
                  <c:v>7.9315002081830246E-2</c:v>
                </c:pt>
                <c:pt idx="67">
                  <c:v>-9.6021538829745623E-2</c:v>
                </c:pt>
                <c:pt idx="68">
                  <c:v>0.19627765672562419</c:v>
                </c:pt>
                <c:pt idx="69">
                  <c:v>2.085528267894006E-2</c:v>
                </c:pt>
                <c:pt idx="70">
                  <c:v>-7.5992520109548434E-2</c:v>
                </c:pt>
                <c:pt idx="71">
                  <c:v>0.12245569385081581</c:v>
                </c:pt>
                <c:pt idx="72">
                  <c:v>-0.11607658136340433</c:v>
                </c:pt>
                <c:pt idx="73">
                  <c:v>0.20415716352404162</c:v>
                </c:pt>
                <c:pt idx="74">
                  <c:v>-8.9880952630392141E-2</c:v>
                </c:pt>
                <c:pt idx="75">
                  <c:v>4.9285355000120039E-2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8-4B72-8B20-EAC364EBF8A8}"/>
            </c:ext>
          </c:extLst>
        </c:ser>
        <c:ser>
          <c:idx val="1"/>
          <c:order val="1"/>
          <c:tx>
            <c:strRef>
              <c:f>'(4466.765mm)PLC數據 (Part5)'!$N$3</c:f>
              <c:strCache>
                <c:ptCount val="1"/>
                <c:pt idx="0">
                  <c:v>上限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'(4466.765mm)PLC數據 (Part5)'!$N$4:$N$79</c:f>
              <c:numCache>
                <c:formatCode>General</c:formatCode>
                <c:ptCount val="7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8-4B72-8B20-EAC364EBF8A8}"/>
            </c:ext>
          </c:extLst>
        </c:ser>
        <c:ser>
          <c:idx val="2"/>
          <c:order val="2"/>
          <c:tx>
            <c:strRef>
              <c:f>'(4466.765mm)PLC數據 (Part5)'!$O$3</c:f>
              <c:strCache>
                <c:ptCount val="1"/>
                <c:pt idx="0">
                  <c:v>下線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'(4466.765mm)PLC數據 (Part5)'!$O$4:$O$79</c:f>
              <c:numCache>
                <c:formatCode>General</c:formatCode>
                <c:ptCount val="76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  <c:pt idx="52">
                  <c:v>-0.5</c:v>
                </c:pt>
                <c:pt idx="53">
                  <c:v>-0.5</c:v>
                </c:pt>
                <c:pt idx="54">
                  <c:v>-0.5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-0.5</c:v>
                </c:pt>
                <c:pt idx="59">
                  <c:v>-0.5</c:v>
                </c:pt>
                <c:pt idx="60">
                  <c:v>-0.5</c:v>
                </c:pt>
                <c:pt idx="61">
                  <c:v>-0.5</c:v>
                </c:pt>
                <c:pt idx="62">
                  <c:v>-0.5</c:v>
                </c:pt>
                <c:pt idx="63">
                  <c:v>-0.5</c:v>
                </c:pt>
                <c:pt idx="64">
                  <c:v>-0.5</c:v>
                </c:pt>
                <c:pt idx="65">
                  <c:v>-0.5</c:v>
                </c:pt>
                <c:pt idx="66">
                  <c:v>-0.5</c:v>
                </c:pt>
                <c:pt idx="67">
                  <c:v>-0.5</c:v>
                </c:pt>
                <c:pt idx="68">
                  <c:v>-0.5</c:v>
                </c:pt>
                <c:pt idx="69">
                  <c:v>-0.5</c:v>
                </c:pt>
                <c:pt idx="70">
                  <c:v>-0.5</c:v>
                </c:pt>
                <c:pt idx="71">
                  <c:v>-0.5</c:v>
                </c:pt>
                <c:pt idx="72">
                  <c:v>-0.5</c:v>
                </c:pt>
                <c:pt idx="73">
                  <c:v>-0.5</c:v>
                </c:pt>
                <c:pt idx="74">
                  <c:v>-0.5</c:v>
                </c:pt>
                <c:pt idx="75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8-4B72-8B20-EAC364EBF8A8}"/>
            </c:ext>
          </c:extLst>
        </c:ser>
        <c:ser>
          <c:idx val="3"/>
          <c:order val="3"/>
          <c:tx>
            <c:strRef>
              <c:f>'(4466.765mm)PLC數據 (Part5)'!$P$3</c:f>
              <c:strCache>
                <c:ptCount val="1"/>
                <c:pt idx="0">
                  <c:v>上限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'(4466.765mm)PLC數據 (Part5)'!$P$4:$P$79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8-4B72-8B20-EAC364EBF8A8}"/>
            </c:ext>
          </c:extLst>
        </c:ser>
        <c:ser>
          <c:idx val="4"/>
          <c:order val="4"/>
          <c:tx>
            <c:strRef>
              <c:f>'(4466.765mm)PLC數據 (Part5)'!$Q$3</c:f>
              <c:strCache>
                <c:ptCount val="1"/>
                <c:pt idx="0">
                  <c:v>下線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'(4466.765mm)PLC數據 (Part5)'!$Q$4:$Q$79</c:f>
              <c:numCache>
                <c:formatCode>General</c:formatCode>
                <c:ptCount val="7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48-4B72-8B20-EAC364EBF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005640"/>
        <c:axId val="877004656"/>
      </c:lineChart>
      <c:catAx>
        <c:axId val="87700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004656"/>
        <c:crosses val="autoZero"/>
        <c:auto val="1"/>
        <c:lblAlgn val="ctr"/>
        <c:lblOffset val="100"/>
        <c:noMultiLvlLbl val="0"/>
      </c:catAx>
      <c:valAx>
        <c:axId val="877004656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00564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'(4466.765mm)PLC數據 (Part5)'!$E$3</c:f>
              <c:strCache>
                <c:ptCount val="1"/>
                <c:pt idx="0">
                  <c:v>A→B秒數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'(4466.765mm)PLC數據 (Part5)'!$E$4:$E$79</c:f>
              <c:numCache>
                <c:formatCode>General</c:formatCode>
                <c:ptCount val="76"/>
                <c:pt idx="0">
                  <c:v>10.50604</c:v>
                </c:pt>
                <c:pt idx="1">
                  <c:v>10.49802</c:v>
                </c:pt>
                <c:pt idx="2">
                  <c:v>10.49794</c:v>
                </c:pt>
                <c:pt idx="3">
                  <c:v>10.49896</c:v>
                </c:pt>
                <c:pt idx="4">
                  <c:v>10.500489999999999</c:v>
                </c:pt>
                <c:pt idx="5">
                  <c:v>10.505929999999999</c:v>
                </c:pt>
                <c:pt idx="6">
                  <c:v>10.49654</c:v>
                </c:pt>
                <c:pt idx="7">
                  <c:v>10.49907</c:v>
                </c:pt>
                <c:pt idx="8">
                  <c:v>10.50259</c:v>
                </c:pt>
                <c:pt idx="9">
                  <c:v>10.50891</c:v>
                </c:pt>
                <c:pt idx="10">
                  <c:v>10.50601</c:v>
                </c:pt>
                <c:pt idx="11">
                  <c:v>10.49497</c:v>
                </c:pt>
                <c:pt idx="12">
                  <c:v>10.505380000000001</c:v>
                </c:pt>
                <c:pt idx="13">
                  <c:v>10.50658</c:v>
                </c:pt>
                <c:pt idx="14">
                  <c:v>10.501480000000001</c:v>
                </c:pt>
                <c:pt idx="15">
                  <c:v>10.49649</c:v>
                </c:pt>
                <c:pt idx="16">
                  <c:v>10.504989999999999</c:v>
                </c:pt>
                <c:pt idx="17">
                  <c:v>10.504</c:v>
                </c:pt>
                <c:pt idx="18">
                  <c:v>10.49854</c:v>
                </c:pt>
                <c:pt idx="19">
                  <c:v>10.512449999999999</c:v>
                </c:pt>
                <c:pt idx="20">
                  <c:v>10.50798</c:v>
                </c:pt>
                <c:pt idx="21">
                  <c:v>10.505990000000001</c:v>
                </c:pt>
                <c:pt idx="22">
                  <c:v>10.49654</c:v>
                </c:pt>
                <c:pt idx="23">
                  <c:v>10.49704</c:v>
                </c:pt>
                <c:pt idx="24">
                  <c:v>10.51149</c:v>
                </c:pt>
                <c:pt idx="25">
                  <c:v>10.504530000000001</c:v>
                </c:pt>
                <c:pt idx="26">
                  <c:v>10.49689</c:v>
                </c:pt>
                <c:pt idx="27">
                  <c:v>10.49653</c:v>
                </c:pt>
                <c:pt idx="28">
                  <c:v>10.503500000000001</c:v>
                </c:pt>
                <c:pt idx="29">
                  <c:v>10.506489999999999</c:v>
                </c:pt>
                <c:pt idx="30">
                  <c:v>10.49851</c:v>
                </c:pt>
                <c:pt idx="31">
                  <c:v>10.496409999999999</c:v>
                </c:pt>
                <c:pt idx="32">
                  <c:v>10.497019999999999</c:v>
                </c:pt>
                <c:pt idx="33">
                  <c:v>10.504569999999999</c:v>
                </c:pt>
                <c:pt idx="34">
                  <c:v>10.49696</c:v>
                </c:pt>
                <c:pt idx="35">
                  <c:v>10.495520000000001</c:v>
                </c:pt>
                <c:pt idx="36">
                  <c:v>10.50803</c:v>
                </c:pt>
                <c:pt idx="37">
                  <c:v>10.49746</c:v>
                </c:pt>
                <c:pt idx="38">
                  <c:v>10.498419999999999</c:v>
                </c:pt>
                <c:pt idx="39">
                  <c:v>10.495469999999999</c:v>
                </c:pt>
                <c:pt idx="40">
                  <c:v>10.49803</c:v>
                </c:pt>
                <c:pt idx="41">
                  <c:v>10.499029999999999</c:v>
                </c:pt>
                <c:pt idx="42">
                  <c:v>10.50398</c:v>
                </c:pt>
                <c:pt idx="43">
                  <c:v>10.50353</c:v>
                </c:pt>
                <c:pt idx="44">
                  <c:v>10.496919999999999</c:v>
                </c:pt>
                <c:pt idx="45">
                  <c:v>10.497490000000001</c:v>
                </c:pt>
                <c:pt idx="46">
                  <c:v>10.49696</c:v>
                </c:pt>
                <c:pt idx="47">
                  <c:v>10.505050000000001</c:v>
                </c:pt>
                <c:pt idx="48">
                  <c:v>10.515459999999999</c:v>
                </c:pt>
                <c:pt idx="49">
                  <c:v>10.50093</c:v>
                </c:pt>
                <c:pt idx="50">
                  <c:v>10.496420000000001</c:v>
                </c:pt>
                <c:pt idx="51">
                  <c:v>10.50299</c:v>
                </c:pt>
                <c:pt idx="52">
                  <c:v>10.5045</c:v>
                </c:pt>
                <c:pt idx="53">
                  <c:v>10.50202</c:v>
                </c:pt>
                <c:pt idx="54">
                  <c:v>10.49545</c:v>
                </c:pt>
                <c:pt idx="55">
                  <c:v>10.50493</c:v>
                </c:pt>
                <c:pt idx="56">
                  <c:v>10.49794</c:v>
                </c:pt>
                <c:pt idx="57">
                  <c:v>10.496600000000001</c:v>
                </c:pt>
                <c:pt idx="58">
                  <c:v>10.51057</c:v>
                </c:pt>
                <c:pt idx="59">
                  <c:v>10.504899999999999</c:v>
                </c:pt>
                <c:pt idx="60">
                  <c:v>10.505520000000001</c:v>
                </c:pt>
                <c:pt idx="61">
                  <c:v>10.49797</c:v>
                </c:pt>
                <c:pt idx="62">
                  <c:v>10.504429999999999</c:v>
                </c:pt>
                <c:pt idx="63">
                  <c:v>10.502000000000001</c:v>
                </c:pt>
                <c:pt idx="64">
                  <c:v>10.497019999999999</c:v>
                </c:pt>
                <c:pt idx="65">
                  <c:v>10.49699</c:v>
                </c:pt>
                <c:pt idx="66">
                  <c:v>10.495509999999999</c:v>
                </c:pt>
                <c:pt idx="67">
                  <c:v>10.506489999999999</c:v>
                </c:pt>
                <c:pt idx="68">
                  <c:v>10.50052</c:v>
                </c:pt>
                <c:pt idx="69">
                  <c:v>10.50149</c:v>
                </c:pt>
                <c:pt idx="70">
                  <c:v>10.497479999999999</c:v>
                </c:pt>
                <c:pt idx="71">
                  <c:v>10.49606</c:v>
                </c:pt>
                <c:pt idx="72">
                  <c:v>10.50644</c:v>
                </c:pt>
                <c:pt idx="73">
                  <c:v>10.49644</c:v>
                </c:pt>
                <c:pt idx="74">
                  <c:v>10.499560000000001</c:v>
                </c:pt>
                <c:pt idx="75">
                  <c:v>10.49901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A-4167-9E1F-838F0BD84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646824"/>
        <c:axId val="1312649448"/>
      </c:lineChart>
      <c:catAx>
        <c:axId val="131264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2649448"/>
        <c:crosses val="autoZero"/>
        <c:auto val="1"/>
        <c:lblAlgn val="ctr"/>
        <c:lblOffset val="100"/>
        <c:noMultiLvlLbl val="0"/>
      </c:catAx>
      <c:valAx>
        <c:axId val="131264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264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'(1685.7mm)PLC數據 (Part1)'!$E$3</c:f>
              <c:strCache>
                <c:ptCount val="1"/>
                <c:pt idx="0">
                  <c:v>A→B秒數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'(1685.7mm)PLC數據 (Part1)'!$E$4:$E$92</c:f>
              <c:numCache>
                <c:formatCode>General</c:formatCode>
                <c:ptCount val="89"/>
                <c:pt idx="0">
                  <c:v>4.28505</c:v>
                </c:pt>
                <c:pt idx="1">
                  <c:v>4.2894500000000004</c:v>
                </c:pt>
                <c:pt idx="2">
                  <c:v>4.2885200000000001</c:v>
                </c:pt>
                <c:pt idx="3">
                  <c:v>4.2889499999999998</c:v>
                </c:pt>
                <c:pt idx="4">
                  <c:v>4.2924600000000002</c:v>
                </c:pt>
                <c:pt idx="5">
                  <c:v>4.2894699999999997</c:v>
                </c:pt>
                <c:pt idx="6">
                  <c:v>4.2895500000000002</c:v>
                </c:pt>
                <c:pt idx="7">
                  <c:v>4.2849899999999996</c:v>
                </c:pt>
                <c:pt idx="8">
                  <c:v>4.2905300000000004</c:v>
                </c:pt>
                <c:pt idx="9">
                  <c:v>4.2869299999999999</c:v>
                </c:pt>
                <c:pt idx="10">
                  <c:v>4.2879500000000004</c:v>
                </c:pt>
                <c:pt idx="11">
                  <c:v>4.2889600000000003</c:v>
                </c:pt>
                <c:pt idx="12">
                  <c:v>4.2885200000000001</c:v>
                </c:pt>
                <c:pt idx="13">
                  <c:v>4.2895399999999997</c:v>
                </c:pt>
                <c:pt idx="14">
                  <c:v>4.2875500000000004</c:v>
                </c:pt>
                <c:pt idx="15">
                  <c:v>4.2885</c:v>
                </c:pt>
                <c:pt idx="16">
                  <c:v>4.2904400000000003</c:v>
                </c:pt>
                <c:pt idx="17">
                  <c:v>4.2895300000000001</c:v>
                </c:pt>
                <c:pt idx="18">
                  <c:v>4.2884799999999998</c:v>
                </c:pt>
                <c:pt idx="19">
                  <c:v>4.2870799999999996</c:v>
                </c:pt>
                <c:pt idx="20">
                  <c:v>4.2890800000000002</c:v>
                </c:pt>
                <c:pt idx="21">
                  <c:v>4.2865399999999996</c:v>
                </c:pt>
                <c:pt idx="22">
                  <c:v>4.2884599999999997</c:v>
                </c:pt>
                <c:pt idx="23">
                  <c:v>4.2890100000000002</c:v>
                </c:pt>
                <c:pt idx="24">
                  <c:v>4.2855800000000004</c:v>
                </c:pt>
                <c:pt idx="25">
                  <c:v>4.28653</c:v>
                </c:pt>
                <c:pt idx="26">
                  <c:v>4.2910500000000003</c:v>
                </c:pt>
                <c:pt idx="27">
                  <c:v>4.2884700000000002</c:v>
                </c:pt>
                <c:pt idx="28">
                  <c:v>4.2879899999999997</c:v>
                </c:pt>
                <c:pt idx="29">
                  <c:v>4.2880500000000001</c:v>
                </c:pt>
                <c:pt idx="30">
                  <c:v>4.2889699999999999</c:v>
                </c:pt>
                <c:pt idx="31">
                  <c:v>4.2860500000000004</c:v>
                </c:pt>
                <c:pt idx="32">
                  <c:v>4.2880599999999998</c:v>
                </c:pt>
                <c:pt idx="33">
                  <c:v>4.2869099999999998</c:v>
                </c:pt>
                <c:pt idx="34">
                  <c:v>4.2934599999999996</c:v>
                </c:pt>
                <c:pt idx="35">
                  <c:v>4.2889999999999997</c:v>
                </c:pt>
                <c:pt idx="36">
                  <c:v>4.2850999999999999</c:v>
                </c:pt>
                <c:pt idx="37">
                  <c:v>4.2894899999999998</c:v>
                </c:pt>
                <c:pt idx="38">
                  <c:v>4.2864300000000002</c:v>
                </c:pt>
                <c:pt idx="39">
                  <c:v>4.2899900000000004</c:v>
                </c:pt>
                <c:pt idx="40">
                  <c:v>4.2885099999999996</c:v>
                </c:pt>
                <c:pt idx="41">
                  <c:v>4.2890499999999996</c:v>
                </c:pt>
                <c:pt idx="42">
                  <c:v>4.2895300000000001</c:v>
                </c:pt>
                <c:pt idx="43">
                  <c:v>4.2865200000000003</c:v>
                </c:pt>
                <c:pt idx="44">
                  <c:v>4.2930200000000003</c:v>
                </c:pt>
                <c:pt idx="45">
                  <c:v>4.2874600000000003</c:v>
                </c:pt>
                <c:pt idx="46">
                  <c:v>4.2905100000000003</c:v>
                </c:pt>
                <c:pt idx="47">
                  <c:v>4.2869599999999997</c:v>
                </c:pt>
                <c:pt idx="48">
                  <c:v>4.2893999999999997</c:v>
                </c:pt>
                <c:pt idx="49">
                  <c:v>4.2890600000000001</c:v>
                </c:pt>
                <c:pt idx="50">
                  <c:v>4.2870499999999998</c:v>
                </c:pt>
                <c:pt idx="51">
                  <c:v>4.2879199999999997</c:v>
                </c:pt>
                <c:pt idx="52">
                  <c:v>4.2930400000000004</c:v>
                </c:pt>
                <c:pt idx="53">
                  <c:v>4.2890100000000002</c:v>
                </c:pt>
                <c:pt idx="54">
                  <c:v>4.29359</c:v>
                </c:pt>
                <c:pt idx="55">
                  <c:v>4.2854999999999999</c:v>
                </c:pt>
                <c:pt idx="56">
                  <c:v>4.2889400000000002</c:v>
                </c:pt>
                <c:pt idx="57">
                  <c:v>4.2869099999999998</c:v>
                </c:pt>
                <c:pt idx="58">
                  <c:v>4.2905199999999999</c:v>
                </c:pt>
                <c:pt idx="59">
                  <c:v>4.2884900000000004</c:v>
                </c:pt>
                <c:pt idx="60">
                  <c:v>4.29</c:v>
                </c:pt>
                <c:pt idx="61">
                  <c:v>4.2870400000000002</c:v>
                </c:pt>
                <c:pt idx="62">
                  <c:v>4.2864199999999997</c:v>
                </c:pt>
                <c:pt idx="63">
                  <c:v>4.2879899999999997</c:v>
                </c:pt>
                <c:pt idx="64">
                  <c:v>4.2890800000000002</c:v>
                </c:pt>
                <c:pt idx="65">
                  <c:v>4.28911</c:v>
                </c:pt>
                <c:pt idx="66">
                  <c:v>4.2899599999999998</c:v>
                </c:pt>
                <c:pt idx="67">
                  <c:v>4.2855600000000003</c:v>
                </c:pt>
                <c:pt idx="68">
                  <c:v>4.2879300000000002</c:v>
                </c:pt>
                <c:pt idx="69">
                  <c:v>4.2864899999999997</c:v>
                </c:pt>
                <c:pt idx="70">
                  <c:v>4.2894300000000003</c:v>
                </c:pt>
                <c:pt idx="71">
                  <c:v>4.2894899999999998</c:v>
                </c:pt>
                <c:pt idx="72">
                  <c:v>4.2890100000000002</c:v>
                </c:pt>
                <c:pt idx="73">
                  <c:v>4.2876099999999999</c:v>
                </c:pt>
                <c:pt idx="74">
                  <c:v>4.2864899999999997</c:v>
                </c:pt>
                <c:pt idx="75">
                  <c:v>4.2879899999999997</c:v>
                </c:pt>
                <c:pt idx="76">
                  <c:v>4.2889900000000001</c:v>
                </c:pt>
                <c:pt idx="77">
                  <c:v>4.2879199999999997</c:v>
                </c:pt>
                <c:pt idx="78">
                  <c:v>4.2899799999999999</c:v>
                </c:pt>
                <c:pt idx="79">
                  <c:v>4.2870299999999997</c:v>
                </c:pt>
                <c:pt idx="80">
                  <c:v>4.2869999999999999</c:v>
                </c:pt>
                <c:pt idx="81">
                  <c:v>4.2874999999999996</c:v>
                </c:pt>
                <c:pt idx="82">
                  <c:v>4.28993</c:v>
                </c:pt>
                <c:pt idx="83">
                  <c:v>4.2884500000000001</c:v>
                </c:pt>
                <c:pt idx="84">
                  <c:v>4.2905300000000004</c:v>
                </c:pt>
                <c:pt idx="85">
                  <c:v>4.2895099999999999</c:v>
                </c:pt>
                <c:pt idx="86">
                  <c:v>4.2860300000000002</c:v>
                </c:pt>
                <c:pt idx="87">
                  <c:v>4.29101</c:v>
                </c:pt>
                <c:pt idx="88">
                  <c:v>4.2870400000000002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1-4B5F-A0D3-F9FFC717E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622552"/>
        <c:axId val="1312630752"/>
      </c:lineChart>
      <c:catAx>
        <c:axId val="131262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2630752"/>
        <c:crosses val="autoZero"/>
        <c:auto val="1"/>
        <c:lblAlgn val="ctr"/>
        <c:lblOffset val="100"/>
        <c:noMultiLvlLbl val="0"/>
      </c:catAx>
      <c:valAx>
        <c:axId val="13126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262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'(1685.7mm)PLC數據 (Part1)'!$L$3</c:f>
              <c:strCache>
                <c:ptCount val="1"/>
                <c:pt idx="0">
                  <c:v>誤差(實測 - 換算)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'(1685.7mm)PLC數據 (Part1)'!$L$4:$L$92</c:f>
              <c:numCache>
                <c:formatCode>0.00_ </c:formatCode>
                <c:ptCount val="89"/>
                <c:pt idx="0">
                  <c:v>4.1883158889631886</c:v>
                </c:pt>
                <c:pt idx="1">
                  <c:v>-1.7722852580163817</c:v>
                </c:pt>
                <c:pt idx="2">
                  <c:v>-0.79421140626573106</c:v>
                </c:pt>
                <c:pt idx="3">
                  <c:v>-0.96693106704424281</c:v>
                </c:pt>
                <c:pt idx="4">
                  <c:v>-2.6536975300878112</c:v>
                </c:pt>
                <c:pt idx="5">
                  <c:v>-0.58938400315128092</c:v>
                </c:pt>
                <c:pt idx="6">
                  <c:v>-1.7171955100184277</c:v>
                </c:pt>
                <c:pt idx="7">
                  <c:v>0.65958917057059807</c:v>
                </c:pt>
                <c:pt idx="8">
                  <c:v>0.34027649264771753</c:v>
                </c:pt>
                <c:pt idx="9">
                  <c:v>0.97054418896550487</c:v>
                </c:pt>
                <c:pt idx="10">
                  <c:v>-8.097470819393493E-2</c:v>
                </c:pt>
                <c:pt idx="11">
                  <c:v>-1.7726419691489355</c:v>
                </c:pt>
                <c:pt idx="12">
                  <c:v>-0.99860919384718727</c:v>
                </c:pt>
                <c:pt idx="13">
                  <c:v>1.7194004485331789</c:v>
                </c:pt>
                <c:pt idx="14">
                  <c:v>-1.1603367890747904</c:v>
                </c:pt>
                <c:pt idx="15">
                  <c:v>-0.83549422875103119</c:v>
                </c:pt>
                <c:pt idx="16">
                  <c:v>-1.2706214281051871</c:v>
                </c:pt>
                <c:pt idx="17">
                  <c:v>0.7605298249459338</c:v>
                </c:pt>
                <c:pt idx="18">
                  <c:v>-1.1774808323689285</c:v>
                </c:pt>
                <c:pt idx="19">
                  <c:v>3.6696306110570731E-2</c:v>
                </c:pt>
                <c:pt idx="20">
                  <c:v>-1.0611859652885869</c:v>
                </c:pt>
                <c:pt idx="21">
                  <c:v>3.5738526877162258</c:v>
                </c:pt>
                <c:pt idx="22">
                  <c:v>-0.68811030066717649</c:v>
                </c:pt>
                <c:pt idx="23">
                  <c:v>0.54822336623146839</c:v>
                </c:pt>
                <c:pt idx="24">
                  <c:v>0.60264958302059313</c:v>
                </c:pt>
                <c:pt idx="25">
                  <c:v>0.82893692567176913</c:v>
                </c:pt>
                <c:pt idx="26">
                  <c:v>-2.407523333449717</c:v>
                </c:pt>
                <c:pt idx="27">
                  <c:v>-0.50532462626506458</c:v>
                </c:pt>
                <c:pt idx="28">
                  <c:v>1.1632674050083551</c:v>
                </c:pt>
                <c:pt idx="29">
                  <c:v>2.3092024346733524</c:v>
                </c:pt>
                <c:pt idx="30">
                  <c:v>-0.59354040713697032</c:v>
                </c:pt>
                <c:pt idx="31">
                  <c:v>0.54177016133689904</c:v>
                </c:pt>
                <c:pt idx="32">
                  <c:v>0.14510303027509508</c:v>
                </c:pt>
                <c:pt idx="33">
                  <c:v>2.2878303953198156</c:v>
                </c:pt>
                <c:pt idx="34">
                  <c:v>-3.0512747294719702</c:v>
                </c:pt>
                <c:pt idx="35">
                  <c:v>9.427337374745548E-2</c:v>
                </c:pt>
                <c:pt idx="36">
                  <c:v>2.8665045156476481</c:v>
                </c:pt>
                <c:pt idx="37">
                  <c:v>-2.0768185728366007</c:v>
                </c:pt>
                <c:pt idx="38">
                  <c:v>1.0727486509758819</c:v>
                </c:pt>
                <c:pt idx="39">
                  <c:v>-0.99976911368048604</c:v>
                </c:pt>
                <c:pt idx="40">
                  <c:v>-0.72935926463924261</c:v>
                </c:pt>
                <c:pt idx="41">
                  <c:v>-0.75267891491057526</c:v>
                </c:pt>
                <c:pt idx="42">
                  <c:v>-1.3242296941621134</c:v>
                </c:pt>
                <c:pt idx="43">
                  <c:v>2.3999937011840302</c:v>
                </c:pt>
                <c:pt idx="44">
                  <c:v>-3.4738360175351772</c:v>
                </c:pt>
                <c:pt idx="45">
                  <c:v>2.0439447831586222</c:v>
                </c:pt>
                <c:pt idx="46">
                  <c:v>-2.9639361054978508</c:v>
                </c:pt>
                <c:pt idx="47">
                  <c:v>3.0250989045853203</c:v>
                </c:pt>
                <c:pt idx="48">
                  <c:v>-7.6561057489925588E-2</c:v>
                </c:pt>
                <c:pt idx="49">
                  <c:v>-1.2557436827646598</c:v>
                </c:pt>
                <c:pt idx="50">
                  <c:v>-0.34669014823703037</c:v>
                </c:pt>
                <c:pt idx="51">
                  <c:v>0.61091997985113267</c:v>
                </c:pt>
                <c:pt idx="52">
                  <c:v>-0.82532983620012601</c:v>
                </c:pt>
                <c:pt idx="53">
                  <c:v>1.7115855407191702</c:v>
                </c:pt>
                <c:pt idx="54">
                  <c:v>-3.9227323754712415</c:v>
                </c:pt>
                <c:pt idx="55">
                  <c:v>4.70133916695886</c:v>
                </c:pt>
                <c:pt idx="56">
                  <c:v>-1.9554174224863345</c:v>
                </c:pt>
                <c:pt idx="57">
                  <c:v>0.22145776328397915</c:v>
                </c:pt>
                <c:pt idx="58">
                  <c:v>-2.1683249349725884</c:v>
                </c:pt>
                <c:pt idx="59">
                  <c:v>2.8476173431672578</c:v>
                </c:pt>
                <c:pt idx="60">
                  <c:v>0.73112412587397557</c:v>
                </c:pt>
                <c:pt idx="61">
                  <c:v>1.033467264126557</c:v>
                </c:pt>
                <c:pt idx="62">
                  <c:v>-0.55930275147966313</c:v>
                </c:pt>
                <c:pt idx="63">
                  <c:v>1.1475425549037936</c:v>
                </c:pt>
                <c:pt idx="64">
                  <c:v>0.70347988379762683</c:v>
                </c:pt>
                <c:pt idx="65">
                  <c:v>-0.48146666790944437</c:v>
                </c:pt>
                <c:pt idx="66">
                  <c:v>-1.8780080700053077</c:v>
                </c:pt>
                <c:pt idx="67">
                  <c:v>3.6805641503096922</c:v>
                </c:pt>
                <c:pt idx="68">
                  <c:v>0.19224171103542176</c:v>
                </c:pt>
                <c:pt idx="69">
                  <c:v>0.36095406731419644</c:v>
                </c:pt>
                <c:pt idx="70">
                  <c:v>-1.7565802449271359</c:v>
                </c:pt>
                <c:pt idx="71">
                  <c:v>1.6447378359671347</c:v>
                </c:pt>
                <c:pt idx="72">
                  <c:v>2.5408741178039236</c:v>
                </c:pt>
                <c:pt idx="73">
                  <c:v>-0.3995446180970248</c:v>
                </c:pt>
                <c:pt idx="74">
                  <c:v>-0.34494551486113778</c:v>
                </c:pt>
                <c:pt idx="75">
                  <c:v>-0.12617030356841497</c:v>
                </c:pt>
                <c:pt idx="76">
                  <c:v>1.4423619546796544</c:v>
                </c:pt>
                <c:pt idx="77">
                  <c:v>0.11164783857930161</c:v>
                </c:pt>
                <c:pt idx="78">
                  <c:v>-1.8838871043685685</c:v>
                </c:pt>
                <c:pt idx="79">
                  <c:v>0.15857586720903782</c:v>
                </c:pt>
                <c:pt idx="80">
                  <c:v>0.34730930720797915</c:v>
                </c:pt>
                <c:pt idx="81">
                  <c:v>-2.2149970845021016E-2</c:v>
                </c:pt>
                <c:pt idx="82">
                  <c:v>-1.7463945798645</c:v>
                </c:pt>
                <c:pt idx="83">
                  <c:v>-8.2773263066883374E-2</c:v>
                </c:pt>
                <c:pt idx="84">
                  <c:v>0.17329886983679899</c:v>
                </c:pt>
                <c:pt idx="85">
                  <c:v>-0.31820837345003383</c:v>
                </c:pt>
                <c:pt idx="86">
                  <c:v>0.84854119079955126</c:v>
                </c:pt>
                <c:pt idx="87">
                  <c:v>-2.896649856327258</c:v>
                </c:pt>
                <c:pt idx="88">
                  <c:v>1.6291779409571063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1-4BE2-9286-EDF29E9C804E}"/>
            </c:ext>
          </c:extLst>
        </c:ser>
        <c:ser>
          <c:idx val="1"/>
          <c:order val="1"/>
          <c:tx>
            <c:strRef>
              <c:f>'(1685.7mm)PLC數據 (Part1)'!$N$3</c:f>
              <c:strCache>
                <c:ptCount val="1"/>
                <c:pt idx="0">
                  <c:v>上限(0.5mm)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'(1685.7mm)PLC數據 (Part1)'!$N$4:$N$92</c:f>
              <c:numCache>
                <c:formatCode>General</c:formatCode>
                <c:ptCount val="8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1-4BE2-9286-EDF29E9C804E}"/>
            </c:ext>
          </c:extLst>
        </c:ser>
        <c:ser>
          <c:idx val="2"/>
          <c:order val="2"/>
          <c:tx>
            <c:strRef>
              <c:f>'(1685.7mm)PLC數據 (Part1)'!$O$3</c:f>
              <c:strCache>
                <c:ptCount val="1"/>
                <c:pt idx="0">
                  <c:v>下限(-0.5mm)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'(1685.7mm)PLC數據 (Part1)'!$O$4:$O$92</c:f>
              <c:numCache>
                <c:formatCode>General</c:formatCode>
                <c:ptCount val="89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  <c:pt idx="52">
                  <c:v>-0.5</c:v>
                </c:pt>
                <c:pt idx="53">
                  <c:v>-0.5</c:v>
                </c:pt>
                <c:pt idx="54">
                  <c:v>-0.5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-0.5</c:v>
                </c:pt>
                <c:pt idx="59">
                  <c:v>-0.5</c:v>
                </c:pt>
                <c:pt idx="60">
                  <c:v>-0.5</c:v>
                </c:pt>
                <c:pt idx="61">
                  <c:v>-0.5</c:v>
                </c:pt>
                <c:pt idx="62">
                  <c:v>-0.5</c:v>
                </c:pt>
                <c:pt idx="63">
                  <c:v>-0.5</c:v>
                </c:pt>
                <c:pt idx="64">
                  <c:v>-0.5</c:v>
                </c:pt>
                <c:pt idx="65">
                  <c:v>-0.5</c:v>
                </c:pt>
                <c:pt idx="66">
                  <c:v>-0.5</c:v>
                </c:pt>
                <c:pt idx="67">
                  <c:v>-0.5</c:v>
                </c:pt>
                <c:pt idx="68">
                  <c:v>-0.5</c:v>
                </c:pt>
                <c:pt idx="69">
                  <c:v>-0.5</c:v>
                </c:pt>
                <c:pt idx="70">
                  <c:v>-0.5</c:v>
                </c:pt>
                <c:pt idx="71">
                  <c:v>-0.5</c:v>
                </c:pt>
                <c:pt idx="72">
                  <c:v>-0.5</c:v>
                </c:pt>
                <c:pt idx="73">
                  <c:v>-0.5</c:v>
                </c:pt>
                <c:pt idx="74">
                  <c:v>-0.5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-0.5</c:v>
                </c:pt>
                <c:pt idx="79">
                  <c:v>-0.5</c:v>
                </c:pt>
                <c:pt idx="80">
                  <c:v>-0.5</c:v>
                </c:pt>
                <c:pt idx="81">
                  <c:v>-0.5</c:v>
                </c:pt>
                <c:pt idx="82">
                  <c:v>-0.5</c:v>
                </c:pt>
                <c:pt idx="83">
                  <c:v>-0.5</c:v>
                </c:pt>
                <c:pt idx="84">
                  <c:v>-0.5</c:v>
                </c:pt>
                <c:pt idx="85">
                  <c:v>-0.5</c:v>
                </c:pt>
                <c:pt idx="86">
                  <c:v>-0.5</c:v>
                </c:pt>
                <c:pt idx="87">
                  <c:v>-0.5</c:v>
                </c:pt>
                <c:pt idx="88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1-4BE2-9286-EDF29E9C804E}"/>
            </c:ext>
          </c:extLst>
        </c:ser>
        <c:ser>
          <c:idx val="3"/>
          <c:order val="3"/>
          <c:tx>
            <c:strRef>
              <c:f>'(1685.7mm)PLC數據 (Part1)'!$P$3</c:f>
              <c:strCache>
                <c:ptCount val="1"/>
                <c:pt idx="0">
                  <c:v>上限(1.0mm)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'(1685.7mm)PLC數據 (Part1)'!$P$4:$P$92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1-4BE2-9286-EDF29E9C804E}"/>
            </c:ext>
          </c:extLst>
        </c:ser>
        <c:ser>
          <c:idx val="4"/>
          <c:order val="4"/>
          <c:tx>
            <c:strRef>
              <c:f>'(1685.7mm)PLC數據 (Part1)'!$Q$3</c:f>
              <c:strCache>
                <c:ptCount val="1"/>
                <c:pt idx="0">
                  <c:v>下限(-1mm)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'(1685.7mm)PLC數據 (Part1)'!$Q$4:$Q$92</c:f>
              <c:numCache>
                <c:formatCode>General</c:formatCode>
                <c:ptCount val="8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1-4BE2-9286-EDF29E9C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005640"/>
        <c:axId val="877004656"/>
      </c:lineChart>
      <c:catAx>
        <c:axId val="87700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crossAx val="877004656"/>
        <c:crosses val="autoZero"/>
        <c:auto val="1"/>
        <c:lblAlgn val="ctr"/>
        <c:lblOffset val="100"/>
        <c:noMultiLvlLbl val="0"/>
      </c:catAx>
      <c:valAx>
        <c:axId val="87700465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00564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'(154.9625mm)PLC數據 (Part3)'!$L$3</c:f>
              <c:strCache>
                <c:ptCount val="1"/>
                <c:pt idx="0">
                  <c:v>誤差(實測 - 換算)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'(154.9625mm)PLC數據 (Part3)'!$L$4:$L$87</c:f>
              <c:numCache>
                <c:formatCode>0.00_ </c:formatCode>
                <c:ptCount val="84"/>
                <c:pt idx="0">
                  <c:v>4.0141154661014298</c:v>
                </c:pt>
                <c:pt idx="1">
                  <c:v>14.672340322669697</c:v>
                </c:pt>
                <c:pt idx="2">
                  <c:v>5.3048877280471061</c:v>
                </c:pt>
                <c:pt idx="3">
                  <c:v>-6.5480981903483553</c:v>
                </c:pt>
                <c:pt idx="4">
                  <c:v>1.6750240430856138</c:v>
                </c:pt>
                <c:pt idx="5">
                  <c:v>6.2694634357712857</c:v>
                </c:pt>
                <c:pt idx="6">
                  <c:v>-9.1881150315984996</c:v>
                </c:pt>
                <c:pt idx="7">
                  <c:v>-13.613450125659256</c:v>
                </c:pt>
                <c:pt idx="8">
                  <c:v>0.24606814685557765</c:v>
                </c:pt>
                <c:pt idx="9">
                  <c:v>7.4163377192980988</c:v>
                </c:pt>
                <c:pt idx="10">
                  <c:v>-2.9776944733671371</c:v>
                </c:pt>
                <c:pt idx="11">
                  <c:v>-8.1410272192588309</c:v>
                </c:pt>
                <c:pt idx="12">
                  <c:v>-1.503922048829736</c:v>
                </c:pt>
                <c:pt idx="13">
                  <c:v>9.481602709971412</c:v>
                </c:pt>
                <c:pt idx="14">
                  <c:v>3.0691019530822814</c:v>
                </c:pt>
                <c:pt idx="15">
                  <c:v>-5.4282287070786879</c:v>
                </c:pt>
                <c:pt idx="16">
                  <c:v>12.59181617829654</c:v>
                </c:pt>
                <c:pt idx="17">
                  <c:v>-5.8562869286324712</c:v>
                </c:pt>
                <c:pt idx="18">
                  <c:v>-3.0293388628197135</c:v>
                </c:pt>
                <c:pt idx="19">
                  <c:v>-8.5151438888283337</c:v>
                </c:pt>
                <c:pt idx="20">
                  <c:v>9.9394373069067115</c:v>
                </c:pt>
                <c:pt idx="21">
                  <c:v>4.2120376538296114</c:v>
                </c:pt>
                <c:pt idx="22">
                  <c:v>-2.6521081444489027</c:v>
                </c:pt>
                <c:pt idx="23">
                  <c:v>10.066082979339626</c:v>
                </c:pt>
                <c:pt idx="24">
                  <c:v>-13.78185048216119</c:v>
                </c:pt>
                <c:pt idx="25">
                  <c:v>-10.302405603753868</c:v>
                </c:pt>
                <c:pt idx="26">
                  <c:v>13.491506710900012</c:v>
                </c:pt>
                <c:pt idx="27">
                  <c:v>2.9371428963850121</c:v>
                </c:pt>
                <c:pt idx="28">
                  <c:v>-0.96446007844451742</c:v>
                </c:pt>
                <c:pt idx="29">
                  <c:v>-15.713988899350625</c:v>
                </c:pt>
                <c:pt idx="30">
                  <c:v>0.47006864509194202</c:v>
                </c:pt>
                <c:pt idx="31">
                  <c:v>10.550703926679489</c:v>
                </c:pt>
                <c:pt idx="32">
                  <c:v>7.7263741977249083</c:v>
                </c:pt>
                <c:pt idx="33">
                  <c:v>-28.158800435501689</c:v>
                </c:pt>
                <c:pt idx="34">
                  <c:v>1.8008175692384611</c:v>
                </c:pt>
                <c:pt idx="35">
                  <c:v>-0.24442294751042937</c:v>
                </c:pt>
                <c:pt idx="36">
                  <c:v>7.1632841118789656</c:v>
                </c:pt>
                <c:pt idx="37">
                  <c:v>7.371741129232305</c:v>
                </c:pt>
                <c:pt idx="38">
                  <c:v>1.4549557595073566</c:v>
                </c:pt>
                <c:pt idx="39">
                  <c:v>-16.244553493657804</c:v>
                </c:pt>
                <c:pt idx="40">
                  <c:v>4.5157206816866164</c:v>
                </c:pt>
                <c:pt idx="41">
                  <c:v>8.3985852598370911</c:v>
                </c:pt>
                <c:pt idx="42">
                  <c:v>-16.140014118898762</c:v>
                </c:pt>
                <c:pt idx="43">
                  <c:v>7.4261611974943662</c:v>
                </c:pt>
                <c:pt idx="44">
                  <c:v>9.5923040505176687</c:v>
                </c:pt>
                <c:pt idx="45">
                  <c:v>0.64325369566404333</c:v>
                </c:pt>
                <c:pt idx="46">
                  <c:v>-9.9584789588743661</c:v>
                </c:pt>
                <c:pt idx="47">
                  <c:v>5.6755189847299334</c:v>
                </c:pt>
                <c:pt idx="48">
                  <c:v>5.6790913778877439</c:v>
                </c:pt>
                <c:pt idx="49">
                  <c:v>3.4784172810295786</c:v>
                </c:pt>
                <c:pt idx="50">
                  <c:v>-7.9779214762438642</c:v>
                </c:pt>
                <c:pt idx="51">
                  <c:v>17.744757791327629</c:v>
                </c:pt>
                <c:pt idx="52">
                  <c:v>-4.4477543156599495</c:v>
                </c:pt>
                <c:pt idx="53">
                  <c:v>-7.4851497438639853</c:v>
                </c:pt>
                <c:pt idx="54">
                  <c:v>2.1221172340838166</c:v>
                </c:pt>
                <c:pt idx="55">
                  <c:v>16.714488895649083</c:v>
                </c:pt>
                <c:pt idx="56">
                  <c:v>-3.2999063055667648</c:v>
                </c:pt>
                <c:pt idx="57">
                  <c:v>1.5211470296890184E-2</c:v>
                </c:pt>
                <c:pt idx="58">
                  <c:v>-1.3955520072995569</c:v>
                </c:pt>
                <c:pt idx="59">
                  <c:v>20.802664569216176</c:v>
                </c:pt>
                <c:pt idx="60">
                  <c:v>-6.2179925487616856</c:v>
                </c:pt>
                <c:pt idx="61">
                  <c:v>-1.0268808481737324</c:v>
                </c:pt>
                <c:pt idx="62">
                  <c:v>-3.0428647032231311</c:v>
                </c:pt>
                <c:pt idx="63">
                  <c:v>17.491778472433452</c:v>
                </c:pt>
                <c:pt idx="64">
                  <c:v>-6.7565880735451174</c:v>
                </c:pt>
                <c:pt idx="65">
                  <c:v>-1.638332441554212</c:v>
                </c:pt>
                <c:pt idx="66">
                  <c:v>-0.68690102309528811</c:v>
                </c:pt>
                <c:pt idx="67">
                  <c:v>-12.016278617621992</c:v>
                </c:pt>
                <c:pt idx="68">
                  <c:v>4.1839457918340486</c:v>
                </c:pt>
                <c:pt idx="69">
                  <c:v>-3.945407033349511</c:v>
                </c:pt>
                <c:pt idx="70">
                  <c:v>7.2332627118644268</c:v>
                </c:pt>
                <c:pt idx="71">
                  <c:v>-3.1088267378881937</c:v>
                </c:pt>
                <c:pt idx="72">
                  <c:v>7.3170982683204784</c:v>
                </c:pt>
                <c:pt idx="73">
                  <c:v>1.9376593669285285</c:v>
                </c:pt>
                <c:pt idx="74">
                  <c:v>14.975057846387244</c:v>
                </c:pt>
                <c:pt idx="75">
                  <c:v>-10.150946353925065</c:v>
                </c:pt>
                <c:pt idx="76">
                  <c:v>1.5726308738667285</c:v>
                </c:pt>
                <c:pt idx="77">
                  <c:v>0.51775868580079987</c:v>
                </c:pt>
                <c:pt idx="78">
                  <c:v>-16.144337183156495</c:v>
                </c:pt>
                <c:pt idx="79">
                  <c:v>-6.1283887130803123</c:v>
                </c:pt>
                <c:pt idx="80">
                  <c:v>-2.773298837879338</c:v>
                </c:pt>
                <c:pt idx="81">
                  <c:v>0.33941706730774968</c:v>
                </c:pt>
                <c:pt idx="82">
                  <c:v>0.16698785222388324</c:v>
                </c:pt>
                <c:pt idx="83">
                  <c:v>0.70777049731168518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3-486C-9A96-C5C69547E507}"/>
            </c:ext>
          </c:extLst>
        </c:ser>
        <c:ser>
          <c:idx val="3"/>
          <c:order val="3"/>
          <c:tx>
            <c:strRef>
              <c:f>'(154.9625mm)PLC數據 (Part3)'!$P$3</c:f>
              <c:strCache>
                <c:ptCount val="1"/>
                <c:pt idx="0">
                  <c:v>上限(1.0mm)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'(154.9625mm)PLC數據 (Part3)'!$P$4:$P$87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3-486C-9A96-C5C69547E507}"/>
            </c:ext>
          </c:extLst>
        </c:ser>
        <c:ser>
          <c:idx val="4"/>
          <c:order val="4"/>
          <c:tx>
            <c:strRef>
              <c:f>'(154.9625mm)PLC數據 (Part3)'!$Q$3</c:f>
              <c:strCache>
                <c:ptCount val="1"/>
                <c:pt idx="0">
                  <c:v>下限(-1mm)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'(154.9625mm)PLC數據 (Part3)'!$Q$4:$Q$87</c:f>
              <c:numCache>
                <c:formatCode>General</c:formatCode>
                <c:ptCount val="8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73-486C-9A96-C5C69547E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005640"/>
        <c:axId val="8770046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'(154.9625mm)PLC數據 (Part3)'!$N$3</c15:sqref>
                        </c15:formulaRef>
                      </c:ext>
                    </c:extLst>
                    <c:strCache>
                      <c:ptCount val="1"/>
                      <c:pt idx="0">
                        <c:v>上限(0.5mm)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'(154.9625mm)PLC數據 (Part3)'!$N$4:$N$87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0.5</c:v>
                      </c:pt>
                      <c:pt idx="11">
                        <c:v>0.5</c:v>
                      </c:pt>
                      <c:pt idx="12">
                        <c:v>0.5</c:v>
                      </c:pt>
                      <c:pt idx="13">
                        <c:v>0.5</c:v>
                      </c:pt>
                      <c:pt idx="14">
                        <c:v>0.5</c:v>
                      </c:pt>
                      <c:pt idx="15">
                        <c:v>0.5</c:v>
                      </c:pt>
                      <c:pt idx="16">
                        <c:v>0.5</c:v>
                      </c:pt>
                      <c:pt idx="17">
                        <c:v>0.5</c:v>
                      </c:pt>
                      <c:pt idx="18">
                        <c:v>0.5</c:v>
                      </c:pt>
                      <c:pt idx="19">
                        <c:v>0.5</c:v>
                      </c:pt>
                      <c:pt idx="20">
                        <c:v>0.5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0.5</c:v>
                      </c:pt>
                      <c:pt idx="25">
                        <c:v>0.5</c:v>
                      </c:pt>
                      <c:pt idx="26">
                        <c:v>0.5</c:v>
                      </c:pt>
                      <c:pt idx="27">
                        <c:v>0.5</c:v>
                      </c:pt>
                      <c:pt idx="28">
                        <c:v>0.5</c:v>
                      </c:pt>
                      <c:pt idx="29">
                        <c:v>0.5</c:v>
                      </c:pt>
                      <c:pt idx="30">
                        <c:v>0.5</c:v>
                      </c:pt>
                      <c:pt idx="31">
                        <c:v>0.5</c:v>
                      </c:pt>
                      <c:pt idx="32">
                        <c:v>0.5</c:v>
                      </c:pt>
                      <c:pt idx="33">
                        <c:v>0.5</c:v>
                      </c:pt>
                      <c:pt idx="34">
                        <c:v>0.5</c:v>
                      </c:pt>
                      <c:pt idx="35">
                        <c:v>0.5</c:v>
                      </c:pt>
                      <c:pt idx="36">
                        <c:v>0.5</c:v>
                      </c:pt>
                      <c:pt idx="37">
                        <c:v>0.5</c:v>
                      </c:pt>
                      <c:pt idx="38">
                        <c:v>0.5</c:v>
                      </c:pt>
                      <c:pt idx="39">
                        <c:v>0.5</c:v>
                      </c:pt>
                      <c:pt idx="40">
                        <c:v>0.5</c:v>
                      </c:pt>
                      <c:pt idx="41">
                        <c:v>0.5</c:v>
                      </c:pt>
                      <c:pt idx="42">
                        <c:v>0.5</c:v>
                      </c:pt>
                      <c:pt idx="43">
                        <c:v>0.5</c:v>
                      </c:pt>
                      <c:pt idx="44">
                        <c:v>0.5</c:v>
                      </c:pt>
                      <c:pt idx="45">
                        <c:v>0.5</c:v>
                      </c:pt>
                      <c:pt idx="46">
                        <c:v>0.5</c:v>
                      </c:pt>
                      <c:pt idx="47">
                        <c:v>0.5</c:v>
                      </c:pt>
                      <c:pt idx="48">
                        <c:v>0.5</c:v>
                      </c:pt>
                      <c:pt idx="49">
                        <c:v>0.5</c:v>
                      </c:pt>
                      <c:pt idx="50">
                        <c:v>0.5</c:v>
                      </c:pt>
                      <c:pt idx="51">
                        <c:v>0.5</c:v>
                      </c:pt>
                      <c:pt idx="52">
                        <c:v>0.5</c:v>
                      </c:pt>
                      <c:pt idx="53">
                        <c:v>0.5</c:v>
                      </c:pt>
                      <c:pt idx="54">
                        <c:v>0.5</c:v>
                      </c:pt>
                      <c:pt idx="55">
                        <c:v>0.5</c:v>
                      </c:pt>
                      <c:pt idx="56">
                        <c:v>0.5</c:v>
                      </c:pt>
                      <c:pt idx="57">
                        <c:v>0.5</c:v>
                      </c:pt>
                      <c:pt idx="58">
                        <c:v>0.5</c:v>
                      </c:pt>
                      <c:pt idx="59">
                        <c:v>0.5</c:v>
                      </c:pt>
                      <c:pt idx="60">
                        <c:v>0.5</c:v>
                      </c:pt>
                      <c:pt idx="61">
                        <c:v>0.5</c:v>
                      </c:pt>
                      <c:pt idx="62">
                        <c:v>0.5</c:v>
                      </c:pt>
                      <c:pt idx="63">
                        <c:v>0.5</c:v>
                      </c:pt>
                      <c:pt idx="64">
                        <c:v>0.5</c:v>
                      </c:pt>
                      <c:pt idx="65">
                        <c:v>0.5</c:v>
                      </c:pt>
                      <c:pt idx="66">
                        <c:v>0.5</c:v>
                      </c:pt>
                      <c:pt idx="67">
                        <c:v>0.5</c:v>
                      </c:pt>
                      <c:pt idx="68">
                        <c:v>0.5</c:v>
                      </c:pt>
                      <c:pt idx="69">
                        <c:v>0.5</c:v>
                      </c:pt>
                      <c:pt idx="70">
                        <c:v>0.5</c:v>
                      </c:pt>
                      <c:pt idx="71">
                        <c:v>0.5</c:v>
                      </c:pt>
                      <c:pt idx="72">
                        <c:v>0.5</c:v>
                      </c:pt>
                      <c:pt idx="73">
                        <c:v>0.5</c:v>
                      </c:pt>
                      <c:pt idx="74">
                        <c:v>0.5</c:v>
                      </c:pt>
                      <c:pt idx="75">
                        <c:v>0.5</c:v>
                      </c:pt>
                      <c:pt idx="76">
                        <c:v>0.5</c:v>
                      </c:pt>
                      <c:pt idx="77">
                        <c:v>0.5</c:v>
                      </c:pt>
                      <c:pt idx="78">
                        <c:v>0.5</c:v>
                      </c:pt>
                      <c:pt idx="79">
                        <c:v>0.5</c:v>
                      </c:pt>
                      <c:pt idx="80">
                        <c:v>0.5</c:v>
                      </c:pt>
                      <c:pt idx="81">
                        <c:v>0.5</c:v>
                      </c:pt>
                      <c:pt idx="82">
                        <c:v>0.5</c:v>
                      </c:pt>
                      <c:pt idx="83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173-486C-9A96-C5C69547E50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'(154.9625mm)PLC數據 (Part3)'!$O$3</c15:sqref>
                        </c15:formulaRef>
                      </c:ext>
                    </c:extLst>
                    <c:strCache>
                      <c:ptCount val="1"/>
                      <c:pt idx="0">
                        <c:v>下限(-0.5mm)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'(154.9625mm)PLC數據 (Part3)'!$O$4:$O$87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-0.5</c:v>
                      </c:pt>
                      <c:pt idx="1">
                        <c:v>-0.5</c:v>
                      </c:pt>
                      <c:pt idx="2">
                        <c:v>-0.5</c:v>
                      </c:pt>
                      <c:pt idx="3">
                        <c:v>-0.5</c:v>
                      </c:pt>
                      <c:pt idx="4">
                        <c:v>-0.5</c:v>
                      </c:pt>
                      <c:pt idx="5">
                        <c:v>-0.5</c:v>
                      </c:pt>
                      <c:pt idx="6">
                        <c:v>-0.5</c:v>
                      </c:pt>
                      <c:pt idx="7">
                        <c:v>-0.5</c:v>
                      </c:pt>
                      <c:pt idx="8">
                        <c:v>-0.5</c:v>
                      </c:pt>
                      <c:pt idx="9">
                        <c:v>-0.5</c:v>
                      </c:pt>
                      <c:pt idx="10">
                        <c:v>-0.5</c:v>
                      </c:pt>
                      <c:pt idx="11">
                        <c:v>-0.5</c:v>
                      </c:pt>
                      <c:pt idx="12">
                        <c:v>-0.5</c:v>
                      </c:pt>
                      <c:pt idx="13">
                        <c:v>-0.5</c:v>
                      </c:pt>
                      <c:pt idx="14">
                        <c:v>-0.5</c:v>
                      </c:pt>
                      <c:pt idx="15">
                        <c:v>-0.5</c:v>
                      </c:pt>
                      <c:pt idx="16">
                        <c:v>-0.5</c:v>
                      </c:pt>
                      <c:pt idx="17">
                        <c:v>-0.5</c:v>
                      </c:pt>
                      <c:pt idx="18">
                        <c:v>-0.5</c:v>
                      </c:pt>
                      <c:pt idx="19">
                        <c:v>-0.5</c:v>
                      </c:pt>
                      <c:pt idx="20">
                        <c:v>-0.5</c:v>
                      </c:pt>
                      <c:pt idx="21">
                        <c:v>-0.5</c:v>
                      </c:pt>
                      <c:pt idx="22">
                        <c:v>-0.5</c:v>
                      </c:pt>
                      <c:pt idx="23">
                        <c:v>-0.5</c:v>
                      </c:pt>
                      <c:pt idx="24">
                        <c:v>-0.5</c:v>
                      </c:pt>
                      <c:pt idx="25">
                        <c:v>-0.5</c:v>
                      </c:pt>
                      <c:pt idx="26">
                        <c:v>-0.5</c:v>
                      </c:pt>
                      <c:pt idx="27">
                        <c:v>-0.5</c:v>
                      </c:pt>
                      <c:pt idx="28">
                        <c:v>-0.5</c:v>
                      </c:pt>
                      <c:pt idx="29">
                        <c:v>-0.5</c:v>
                      </c:pt>
                      <c:pt idx="30">
                        <c:v>-0.5</c:v>
                      </c:pt>
                      <c:pt idx="31">
                        <c:v>-0.5</c:v>
                      </c:pt>
                      <c:pt idx="32">
                        <c:v>-0.5</c:v>
                      </c:pt>
                      <c:pt idx="33">
                        <c:v>-0.5</c:v>
                      </c:pt>
                      <c:pt idx="34">
                        <c:v>-0.5</c:v>
                      </c:pt>
                      <c:pt idx="35">
                        <c:v>-0.5</c:v>
                      </c:pt>
                      <c:pt idx="36">
                        <c:v>-0.5</c:v>
                      </c:pt>
                      <c:pt idx="37">
                        <c:v>-0.5</c:v>
                      </c:pt>
                      <c:pt idx="38">
                        <c:v>-0.5</c:v>
                      </c:pt>
                      <c:pt idx="39">
                        <c:v>-0.5</c:v>
                      </c:pt>
                      <c:pt idx="40">
                        <c:v>-0.5</c:v>
                      </c:pt>
                      <c:pt idx="41">
                        <c:v>-0.5</c:v>
                      </c:pt>
                      <c:pt idx="42">
                        <c:v>-0.5</c:v>
                      </c:pt>
                      <c:pt idx="43">
                        <c:v>-0.5</c:v>
                      </c:pt>
                      <c:pt idx="44">
                        <c:v>-0.5</c:v>
                      </c:pt>
                      <c:pt idx="45">
                        <c:v>-0.5</c:v>
                      </c:pt>
                      <c:pt idx="46">
                        <c:v>-0.5</c:v>
                      </c:pt>
                      <c:pt idx="47">
                        <c:v>-0.5</c:v>
                      </c:pt>
                      <c:pt idx="48">
                        <c:v>-0.5</c:v>
                      </c:pt>
                      <c:pt idx="49">
                        <c:v>-0.5</c:v>
                      </c:pt>
                      <c:pt idx="50">
                        <c:v>-0.5</c:v>
                      </c:pt>
                      <c:pt idx="51">
                        <c:v>-0.5</c:v>
                      </c:pt>
                      <c:pt idx="52">
                        <c:v>-0.5</c:v>
                      </c:pt>
                      <c:pt idx="53">
                        <c:v>-0.5</c:v>
                      </c:pt>
                      <c:pt idx="54">
                        <c:v>-0.5</c:v>
                      </c:pt>
                      <c:pt idx="55">
                        <c:v>-0.5</c:v>
                      </c:pt>
                      <c:pt idx="56">
                        <c:v>-0.5</c:v>
                      </c:pt>
                      <c:pt idx="57">
                        <c:v>-0.5</c:v>
                      </c:pt>
                      <c:pt idx="58">
                        <c:v>-0.5</c:v>
                      </c:pt>
                      <c:pt idx="59">
                        <c:v>-0.5</c:v>
                      </c:pt>
                      <c:pt idx="60">
                        <c:v>-0.5</c:v>
                      </c:pt>
                      <c:pt idx="61">
                        <c:v>-0.5</c:v>
                      </c:pt>
                      <c:pt idx="62">
                        <c:v>-0.5</c:v>
                      </c:pt>
                      <c:pt idx="63">
                        <c:v>-0.5</c:v>
                      </c:pt>
                      <c:pt idx="64">
                        <c:v>-0.5</c:v>
                      </c:pt>
                      <c:pt idx="65">
                        <c:v>-0.5</c:v>
                      </c:pt>
                      <c:pt idx="66">
                        <c:v>-0.5</c:v>
                      </c:pt>
                      <c:pt idx="67">
                        <c:v>-0.5</c:v>
                      </c:pt>
                      <c:pt idx="68">
                        <c:v>-0.5</c:v>
                      </c:pt>
                      <c:pt idx="69">
                        <c:v>-0.5</c:v>
                      </c:pt>
                      <c:pt idx="70">
                        <c:v>-0.5</c:v>
                      </c:pt>
                      <c:pt idx="71">
                        <c:v>-0.5</c:v>
                      </c:pt>
                      <c:pt idx="72">
                        <c:v>-0.5</c:v>
                      </c:pt>
                      <c:pt idx="73">
                        <c:v>-0.5</c:v>
                      </c:pt>
                      <c:pt idx="74">
                        <c:v>-0.5</c:v>
                      </c:pt>
                      <c:pt idx="75">
                        <c:v>-0.5</c:v>
                      </c:pt>
                      <c:pt idx="76">
                        <c:v>-0.5</c:v>
                      </c:pt>
                      <c:pt idx="77">
                        <c:v>-0.5</c:v>
                      </c:pt>
                      <c:pt idx="78">
                        <c:v>-0.5</c:v>
                      </c:pt>
                      <c:pt idx="79">
                        <c:v>-0.5</c:v>
                      </c:pt>
                      <c:pt idx="80">
                        <c:v>-0.5</c:v>
                      </c:pt>
                      <c:pt idx="81">
                        <c:v>-0.5</c:v>
                      </c:pt>
                      <c:pt idx="82">
                        <c:v>-0.5</c:v>
                      </c:pt>
                      <c:pt idx="83">
                        <c:v>-0.5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173-486C-9A96-C5C69547E507}"/>
                  </c:ext>
                </c:extLst>
              </c15:ser>
            </c15:filteredLineSeries>
          </c:ext>
        </c:extLst>
      </c:lineChart>
      <c:catAx>
        <c:axId val="87700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crossAx val="877004656"/>
        <c:crosses val="autoZero"/>
        <c:auto val="1"/>
        <c:lblAlgn val="ctr"/>
        <c:lblOffset val="100"/>
        <c:noMultiLvlLbl val="0"/>
      </c:catAx>
      <c:valAx>
        <c:axId val="877004656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0056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'(4466.765mm)PLC數據 (Part5)'!$L$3</c:f>
              <c:strCache>
                <c:ptCount val="1"/>
                <c:pt idx="0">
                  <c:v>平均誤差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'(4466.765mm)PLC數據 (Part5)'!$L$4:$L$79</c:f>
              <c:numCache>
                <c:formatCode>0.00_ </c:formatCode>
                <c:ptCount val="76"/>
                <c:pt idx="0">
                  <c:v>-1.0943527651716067</c:v>
                </c:pt>
                <c:pt idx="1">
                  <c:v>-0.32398345116462224</c:v>
                </c:pt>
                <c:pt idx="2">
                  <c:v>0.20798768853683214</c:v>
                </c:pt>
                <c:pt idx="3">
                  <c:v>0.49000063577705077</c:v>
                </c:pt>
                <c:pt idx="4">
                  <c:v>0.88526721610151071</c:v>
                </c:pt>
                <c:pt idx="5">
                  <c:v>-1.3782750765517449</c:v>
                </c:pt>
                <c:pt idx="6">
                  <c:v>1.8217244230008873</c:v>
                </c:pt>
                <c:pt idx="7">
                  <c:v>-6.8287007801245636E-2</c:v>
                </c:pt>
                <c:pt idx="8">
                  <c:v>-0.79405469031917164</c:v>
                </c:pt>
                <c:pt idx="9">
                  <c:v>-0.91289020221893225</c:v>
                </c:pt>
                <c:pt idx="10">
                  <c:v>-2.1564240087336657</c:v>
                </c:pt>
                <c:pt idx="11">
                  <c:v>0.39121029645639283</c:v>
                </c:pt>
                <c:pt idx="12">
                  <c:v>-0.40203956924915474</c:v>
                </c:pt>
                <c:pt idx="13">
                  <c:v>-1.4410061766052422</c:v>
                </c:pt>
                <c:pt idx="14">
                  <c:v>-0.60995870344004288</c:v>
                </c:pt>
                <c:pt idx="15">
                  <c:v>1.3975842067206941</c:v>
                </c:pt>
                <c:pt idx="16">
                  <c:v>-1.1395060752079189</c:v>
                </c:pt>
                <c:pt idx="17">
                  <c:v>-0.36987105626440098</c:v>
                </c:pt>
                <c:pt idx="18">
                  <c:v>1.3463228934692779</c:v>
                </c:pt>
                <c:pt idx="19">
                  <c:v>-2.3202199035426929</c:v>
                </c:pt>
                <c:pt idx="20">
                  <c:v>-2.1005801376668387</c:v>
                </c:pt>
                <c:pt idx="21">
                  <c:v>-1.2715284185496785</c:v>
                </c:pt>
                <c:pt idx="22">
                  <c:v>1.2983023286724347</c:v>
                </c:pt>
                <c:pt idx="23">
                  <c:v>0.41617236621004849</c:v>
                </c:pt>
                <c:pt idx="24">
                  <c:v>-1.9855164110890655</c:v>
                </c:pt>
                <c:pt idx="25">
                  <c:v>-1.7985418838347869</c:v>
                </c:pt>
                <c:pt idx="26">
                  <c:v>1.2033561083330824</c:v>
                </c:pt>
                <c:pt idx="27">
                  <c:v>0.68579604878959799</c:v>
                </c:pt>
                <c:pt idx="28">
                  <c:v>-0.56215574332372853</c:v>
                </c:pt>
                <c:pt idx="29">
                  <c:v>-0.68812360502806769</c:v>
                </c:pt>
                <c:pt idx="30">
                  <c:v>0.15585992440855989</c:v>
                </c:pt>
                <c:pt idx="31">
                  <c:v>1.6679317214179719</c:v>
                </c:pt>
                <c:pt idx="32">
                  <c:v>2.9060656619690235</c:v>
                </c:pt>
                <c:pt idx="33">
                  <c:v>-0.85353682730465152</c:v>
                </c:pt>
                <c:pt idx="34">
                  <c:v>2.5971252033918972</c:v>
                </c:pt>
                <c:pt idx="35">
                  <c:v>2.4037190558442489</c:v>
                </c:pt>
                <c:pt idx="36">
                  <c:v>-1.4749735273876468</c:v>
                </c:pt>
                <c:pt idx="37">
                  <c:v>0.45546166644135155</c:v>
                </c:pt>
                <c:pt idx="38">
                  <c:v>-0.45429711804217732</c:v>
                </c:pt>
                <c:pt idx="39">
                  <c:v>0.82193613054005255</c:v>
                </c:pt>
                <c:pt idx="40">
                  <c:v>-0.14130402323098679</c:v>
                </c:pt>
                <c:pt idx="41">
                  <c:v>-0.60961090214959768</c:v>
                </c:pt>
                <c:pt idx="42">
                  <c:v>-0.80944091668106921</c:v>
                </c:pt>
                <c:pt idx="43">
                  <c:v>-1.1307197056607947</c:v>
                </c:pt>
                <c:pt idx="44">
                  <c:v>1.6408099161467362</c:v>
                </c:pt>
                <c:pt idx="45">
                  <c:v>-0.49851699787313919</c:v>
                </c:pt>
                <c:pt idx="46">
                  <c:v>3.2396745843557255</c:v>
                </c:pt>
                <c:pt idx="47">
                  <c:v>-0.19722991085245667</c:v>
                </c:pt>
                <c:pt idx="48">
                  <c:v>-1.9873716033339406</c:v>
                </c:pt>
                <c:pt idx="49">
                  <c:v>1.0047835191739978</c:v>
                </c:pt>
                <c:pt idx="50">
                  <c:v>1.344231245033825</c:v>
                </c:pt>
                <c:pt idx="51">
                  <c:v>1.4679348523609406</c:v>
                </c:pt>
                <c:pt idx="52">
                  <c:v>-0.83882791898713549</c:v>
                </c:pt>
                <c:pt idx="53">
                  <c:v>-1.065245252817931</c:v>
                </c:pt>
                <c:pt idx="54">
                  <c:v>1.5736650048352203</c:v>
                </c:pt>
                <c:pt idx="55">
                  <c:v>-1.5843013447019985</c:v>
                </c:pt>
                <c:pt idx="56">
                  <c:v>0.86324177648202749</c:v>
                </c:pt>
                <c:pt idx="57">
                  <c:v>0.3263751762474385</c:v>
                </c:pt>
                <c:pt idx="58">
                  <c:v>-3.6641362599743843</c:v>
                </c:pt>
                <c:pt idx="59">
                  <c:v>0.46390855457957514</c:v>
                </c:pt>
                <c:pt idx="60">
                  <c:v>-0.12532902702560023</c:v>
                </c:pt>
                <c:pt idx="61">
                  <c:v>0.21565725087793908</c:v>
                </c:pt>
                <c:pt idx="62">
                  <c:v>-1.740482536890795</c:v>
                </c:pt>
                <c:pt idx="63">
                  <c:v>1.0491783707861941</c:v>
                </c:pt>
                <c:pt idx="64">
                  <c:v>-0.30240760949254764</c:v>
                </c:pt>
                <c:pt idx="65">
                  <c:v>0.89416538931664036</c:v>
                </c:pt>
                <c:pt idx="66">
                  <c:v>0.79315002081830244</c:v>
                </c:pt>
                <c:pt idx="67">
                  <c:v>-0.96021538829745623</c:v>
                </c:pt>
                <c:pt idx="68">
                  <c:v>1.9627765672562418</c:v>
                </c:pt>
                <c:pt idx="69">
                  <c:v>0.20855282678940057</c:v>
                </c:pt>
                <c:pt idx="70">
                  <c:v>-0.75992520109548423</c:v>
                </c:pt>
                <c:pt idx="71">
                  <c:v>1.2245569385081581</c:v>
                </c:pt>
                <c:pt idx="72">
                  <c:v>-1.1607658136340433</c:v>
                </c:pt>
                <c:pt idx="73">
                  <c:v>2.0415716352404161</c:v>
                </c:pt>
                <c:pt idx="74">
                  <c:v>-0.8988095263039213</c:v>
                </c:pt>
                <c:pt idx="75">
                  <c:v>0.49285355000120035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E-44B5-983F-7ED35600DC79}"/>
            </c:ext>
          </c:extLst>
        </c:ser>
        <c:ser>
          <c:idx val="3"/>
          <c:order val="3"/>
          <c:tx>
            <c:strRef>
              <c:f>'(4466.765mm)PLC數據 (Part5)'!$P$3</c:f>
              <c:strCache>
                <c:ptCount val="1"/>
                <c:pt idx="0">
                  <c:v>上限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'(4466.765mm)PLC數據 (Part5)'!$P$4:$P$79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E-44B5-983F-7ED35600DC79}"/>
            </c:ext>
          </c:extLst>
        </c:ser>
        <c:ser>
          <c:idx val="4"/>
          <c:order val="4"/>
          <c:tx>
            <c:strRef>
              <c:f>'(4466.765mm)PLC數據 (Part5)'!$Q$3</c:f>
              <c:strCache>
                <c:ptCount val="1"/>
                <c:pt idx="0">
                  <c:v>下線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'(4466.765mm)PLC數據 (Part5)'!$Q$4:$Q$79</c:f>
              <c:numCache>
                <c:formatCode>General</c:formatCode>
                <c:ptCount val="7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E-44B5-983F-7ED35600D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005640"/>
        <c:axId val="8770046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'(4466.765mm)PLC數據 (Part5)'!$N$3</c15:sqref>
                        </c15:formulaRef>
                      </c:ext>
                    </c:extLst>
                    <c:strCache>
                      <c:ptCount val="1"/>
                      <c:pt idx="0">
                        <c:v>上限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'(4466.765mm)PLC數據 (Part5)'!$N$4:$N$79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0.5</c:v>
                      </c:pt>
                      <c:pt idx="11">
                        <c:v>0.5</c:v>
                      </c:pt>
                      <c:pt idx="12">
                        <c:v>0.5</c:v>
                      </c:pt>
                      <c:pt idx="13">
                        <c:v>0.5</c:v>
                      </c:pt>
                      <c:pt idx="14">
                        <c:v>0.5</c:v>
                      </c:pt>
                      <c:pt idx="15">
                        <c:v>0.5</c:v>
                      </c:pt>
                      <c:pt idx="16">
                        <c:v>0.5</c:v>
                      </c:pt>
                      <c:pt idx="17">
                        <c:v>0.5</c:v>
                      </c:pt>
                      <c:pt idx="18">
                        <c:v>0.5</c:v>
                      </c:pt>
                      <c:pt idx="19">
                        <c:v>0.5</c:v>
                      </c:pt>
                      <c:pt idx="20">
                        <c:v>0.5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0.5</c:v>
                      </c:pt>
                      <c:pt idx="25">
                        <c:v>0.5</c:v>
                      </c:pt>
                      <c:pt idx="26">
                        <c:v>0.5</c:v>
                      </c:pt>
                      <c:pt idx="27">
                        <c:v>0.5</c:v>
                      </c:pt>
                      <c:pt idx="28">
                        <c:v>0.5</c:v>
                      </c:pt>
                      <c:pt idx="29">
                        <c:v>0.5</c:v>
                      </c:pt>
                      <c:pt idx="30">
                        <c:v>0.5</c:v>
                      </c:pt>
                      <c:pt idx="31">
                        <c:v>0.5</c:v>
                      </c:pt>
                      <c:pt idx="32">
                        <c:v>0.5</c:v>
                      </c:pt>
                      <c:pt idx="33">
                        <c:v>0.5</c:v>
                      </c:pt>
                      <c:pt idx="34">
                        <c:v>0.5</c:v>
                      </c:pt>
                      <c:pt idx="35">
                        <c:v>0.5</c:v>
                      </c:pt>
                      <c:pt idx="36">
                        <c:v>0.5</c:v>
                      </c:pt>
                      <c:pt idx="37">
                        <c:v>0.5</c:v>
                      </c:pt>
                      <c:pt idx="38">
                        <c:v>0.5</c:v>
                      </c:pt>
                      <c:pt idx="39">
                        <c:v>0.5</c:v>
                      </c:pt>
                      <c:pt idx="40">
                        <c:v>0.5</c:v>
                      </c:pt>
                      <c:pt idx="41">
                        <c:v>0.5</c:v>
                      </c:pt>
                      <c:pt idx="42">
                        <c:v>0.5</c:v>
                      </c:pt>
                      <c:pt idx="43">
                        <c:v>0.5</c:v>
                      </c:pt>
                      <c:pt idx="44">
                        <c:v>0.5</c:v>
                      </c:pt>
                      <c:pt idx="45">
                        <c:v>0.5</c:v>
                      </c:pt>
                      <c:pt idx="46">
                        <c:v>0.5</c:v>
                      </c:pt>
                      <c:pt idx="47">
                        <c:v>0.5</c:v>
                      </c:pt>
                      <c:pt idx="48">
                        <c:v>0.5</c:v>
                      </c:pt>
                      <c:pt idx="49">
                        <c:v>0.5</c:v>
                      </c:pt>
                      <c:pt idx="50">
                        <c:v>0.5</c:v>
                      </c:pt>
                      <c:pt idx="51">
                        <c:v>0.5</c:v>
                      </c:pt>
                      <c:pt idx="52">
                        <c:v>0.5</c:v>
                      </c:pt>
                      <c:pt idx="53">
                        <c:v>0.5</c:v>
                      </c:pt>
                      <c:pt idx="54">
                        <c:v>0.5</c:v>
                      </c:pt>
                      <c:pt idx="55">
                        <c:v>0.5</c:v>
                      </c:pt>
                      <c:pt idx="56">
                        <c:v>0.5</c:v>
                      </c:pt>
                      <c:pt idx="57">
                        <c:v>0.5</c:v>
                      </c:pt>
                      <c:pt idx="58">
                        <c:v>0.5</c:v>
                      </c:pt>
                      <c:pt idx="59">
                        <c:v>0.5</c:v>
                      </c:pt>
                      <c:pt idx="60">
                        <c:v>0.5</c:v>
                      </c:pt>
                      <c:pt idx="61">
                        <c:v>0.5</c:v>
                      </c:pt>
                      <c:pt idx="62">
                        <c:v>0.5</c:v>
                      </c:pt>
                      <c:pt idx="63">
                        <c:v>0.5</c:v>
                      </c:pt>
                      <c:pt idx="64">
                        <c:v>0.5</c:v>
                      </c:pt>
                      <c:pt idx="65">
                        <c:v>0.5</c:v>
                      </c:pt>
                      <c:pt idx="66">
                        <c:v>0.5</c:v>
                      </c:pt>
                      <c:pt idx="67">
                        <c:v>0.5</c:v>
                      </c:pt>
                      <c:pt idx="68">
                        <c:v>0.5</c:v>
                      </c:pt>
                      <c:pt idx="69">
                        <c:v>0.5</c:v>
                      </c:pt>
                      <c:pt idx="70">
                        <c:v>0.5</c:v>
                      </c:pt>
                      <c:pt idx="71">
                        <c:v>0.5</c:v>
                      </c:pt>
                      <c:pt idx="72">
                        <c:v>0.5</c:v>
                      </c:pt>
                      <c:pt idx="73">
                        <c:v>0.5</c:v>
                      </c:pt>
                      <c:pt idx="74">
                        <c:v>0.5</c:v>
                      </c:pt>
                      <c:pt idx="75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3AE-44B5-983F-7ED35600DC7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'(4466.765mm)PLC數據 (Part5)'!$O$3</c15:sqref>
                        </c15:formulaRef>
                      </c:ext>
                    </c:extLst>
                    <c:strCache>
                      <c:ptCount val="1"/>
                      <c:pt idx="0">
                        <c:v>下線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'(4466.765mm)PLC數據 (Part5)'!$O$4:$O$79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-0.5</c:v>
                      </c:pt>
                      <c:pt idx="1">
                        <c:v>-0.5</c:v>
                      </c:pt>
                      <c:pt idx="2">
                        <c:v>-0.5</c:v>
                      </c:pt>
                      <c:pt idx="3">
                        <c:v>-0.5</c:v>
                      </c:pt>
                      <c:pt idx="4">
                        <c:v>-0.5</c:v>
                      </c:pt>
                      <c:pt idx="5">
                        <c:v>-0.5</c:v>
                      </c:pt>
                      <c:pt idx="6">
                        <c:v>-0.5</c:v>
                      </c:pt>
                      <c:pt idx="7">
                        <c:v>-0.5</c:v>
                      </c:pt>
                      <c:pt idx="8">
                        <c:v>-0.5</c:v>
                      </c:pt>
                      <c:pt idx="9">
                        <c:v>-0.5</c:v>
                      </c:pt>
                      <c:pt idx="10">
                        <c:v>-0.5</c:v>
                      </c:pt>
                      <c:pt idx="11">
                        <c:v>-0.5</c:v>
                      </c:pt>
                      <c:pt idx="12">
                        <c:v>-0.5</c:v>
                      </c:pt>
                      <c:pt idx="13">
                        <c:v>-0.5</c:v>
                      </c:pt>
                      <c:pt idx="14">
                        <c:v>-0.5</c:v>
                      </c:pt>
                      <c:pt idx="15">
                        <c:v>-0.5</c:v>
                      </c:pt>
                      <c:pt idx="16">
                        <c:v>-0.5</c:v>
                      </c:pt>
                      <c:pt idx="17">
                        <c:v>-0.5</c:v>
                      </c:pt>
                      <c:pt idx="18">
                        <c:v>-0.5</c:v>
                      </c:pt>
                      <c:pt idx="19">
                        <c:v>-0.5</c:v>
                      </c:pt>
                      <c:pt idx="20">
                        <c:v>-0.5</c:v>
                      </c:pt>
                      <c:pt idx="21">
                        <c:v>-0.5</c:v>
                      </c:pt>
                      <c:pt idx="22">
                        <c:v>-0.5</c:v>
                      </c:pt>
                      <c:pt idx="23">
                        <c:v>-0.5</c:v>
                      </c:pt>
                      <c:pt idx="24">
                        <c:v>-0.5</c:v>
                      </c:pt>
                      <c:pt idx="25">
                        <c:v>-0.5</c:v>
                      </c:pt>
                      <c:pt idx="26">
                        <c:v>-0.5</c:v>
                      </c:pt>
                      <c:pt idx="27">
                        <c:v>-0.5</c:v>
                      </c:pt>
                      <c:pt idx="28">
                        <c:v>-0.5</c:v>
                      </c:pt>
                      <c:pt idx="29">
                        <c:v>-0.5</c:v>
                      </c:pt>
                      <c:pt idx="30">
                        <c:v>-0.5</c:v>
                      </c:pt>
                      <c:pt idx="31">
                        <c:v>-0.5</c:v>
                      </c:pt>
                      <c:pt idx="32">
                        <c:v>-0.5</c:v>
                      </c:pt>
                      <c:pt idx="33">
                        <c:v>-0.5</c:v>
                      </c:pt>
                      <c:pt idx="34">
                        <c:v>-0.5</c:v>
                      </c:pt>
                      <c:pt idx="35">
                        <c:v>-0.5</c:v>
                      </c:pt>
                      <c:pt idx="36">
                        <c:v>-0.5</c:v>
                      </c:pt>
                      <c:pt idx="37">
                        <c:v>-0.5</c:v>
                      </c:pt>
                      <c:pt idx="38">
                        <c:v>-0.5</c:v>
                      </c:pt>
                      <c:pt idx="39">
                        <c:v>-0.5</c:v>
                      </c:pt>
                      <c:pt idx="40">
                        <c:v>-0.5</c:v>
                      </c:pt>
                      <c:pt idx="41">
                        <c:v>-0.5</c:v>
                      </c:pt>
                      <c:pt idx="42">
                        <c:v>-0.5</c:v>
                      </c:pt>
                      <c:pt idx="43">
                        <c:v>-0.5</c:v>
                      </c:pt>
                      <c:pt idx="44">
                        <c:v>-0.5</c:v>
                      </c:pt>
                      <c:pt idx="45">
                        <c:v>-0.5</c:v>
                      </c:pt>
                      <c:pt idx="46">
                        <c:v>-0.5</c:v>
                      </c:pt>
                      <c:pt idx="47">
                        <c:v>-0.5</c:v>
                      </c:pt>
                      <c:pt idx="48">
                        <c:v>-0.5</c:v>
                      </c:pt>
                      <c:pt idx="49">
                        <c:v>-0.5</c:v>
                      </c:pt>
                      <c:pt idx="50">
                        <c:v>-0.5</c:v>
                      </c:pt>
                      <c:pt idx="51">
                        <c:v>-0.5</c:v>
                      </c:pt>
                      <c:pt idx="52">
                        <c:v>-0.5</c:v>
                      </c:pt>
                      <c:pt idx="53">
                        <c:v>-0.5</c:v>
                      </c:pt>
                      <c:pt idx="54">
                        <c:v>-0.5</c:v>
                      </c:pt>
                      <c:pt idx="55">
                        <c:v>-0.5</c:v>
                      </c:pt>
                      <c:pt idx="56">
                        <c:v>-0.5</c:v>
                      </c:pt>
                      <c:pt idx="57">
                        <c:v>-0.5</c:v>
                      </c:pt>
                      <c:pt idx="58">
                        <c:v>-0.5</c:v>
                      </c:pt>
                      <c:pt idx="59">
                        <c:v>-0.5</c:v>
                      </c:pt>
                      <c:pt idx="60">
                        <c:v>-0.5</c:v>
                      </c:pt>
                      <c:pt idx="61">
                        <c:v>-0.5</c:v>
                      </c:pt>
                      <c:pt idx="62">
                        <c:v>-0.5</c:v>
                      </c:pt>
                      <c:pt idx="63">
                        <c:v>-0.5</c:v>
                      </c:pt>
                      <c:pt idx="64">
                        <c:v>-0.5</c:v>
                      </c:pt>
                      <c:pt idx="65">
                        <c:v>-0.5</c:v>
                      </c:pt>
                      <c:pt idx="66">
                        <c:v>-0.5</c:v>
                      </c:pt>
                      <c:pt idx="67">
                        <c:v>-0.5</c:v>
                      </c:pt>
                      <c:pt idx="68">
                        <c:v>-0.5</c:v>
                      </c:pt>
                      <c:pt idx="69">
                        <c:v>-0.5</c:v>
                      </c:pt>
                      <c:pt idx="70">
                        <c:v>-0.5</c:v>
                      </c:pt>
                      <c:pt idx="71">
                        <c:v>-0.5</c:v>
                      </c:pt>
                      <c:pt idx="72">
                        <c:v>-0.5</c:v>
                      </c:pt>
                      <c:pt idx="73">
                        <c:v>-0.5</c:v>
                      </c:pt>
                      <c:pt idx="74">
                        <c:v>-0.5</c:v>
                      </c:pt>
                      <c:pt idx="75">
                        <c:v>-0.5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AE-44B5-983F-7ED35600DC79}"/>
                  </c:ext>
                </c:extLst>
              </c15:ser>
            </c15:filteredLineSeries>
          </c:ext>
        </c:extLst>
      </c:lineChart>
      <c:catAx>
        <c:axId val="87700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crossAx val="877004656"/>
        <c:crosses val="autoZero"/>
        <c:auto val="1"/>
        <c:lblAlgn val="ctr"/>
        <c:lblOffset val="100"/>
        <c:noMultiLvlLbl val="0"/>
      </c:catAx>
      <c:valAx>
        <c:axId val="877004656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00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'(1685.7mm)PLC數據 (Part1)'!$M$3</c:f>
              <c:strCache>
                <c:ptCount val="1"/>
                <c:pt idx="0">
                  <c:v>平均誤差* 0.1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'(1685.7mm)PLC數據 (Part1)'!$M$4:$M$92</c:f>
              <c:numCache>
                <c:formatCode>0.000</c:formatCode>
                <c:ptCount val="89"/>
                <c:pt idx="0">
                  <c:v>0.41883158889631888</c:v>
                </c:pt>
                <c:pt idx="1">
                  <c:v>-0.17722852580163817</c:v>
                </c:pt>
                <c:pt idx="2">
                  <c:v>-7.9421140626573114E-2</c:v>
                </c:pt>
                <c:pt idx="3">
                  <c:v>-9.6693106704424284E-2</c:v>
                </c:pt>
                <c:pt idx="4">
                  <c:v>-0.26536975300878113</c:v>
                </c:pt>
                <c:pt idx="5">
                  <c:v>-5.8938400315128092E-2</c:v>
                </c:pt>
                <c:pt idx="6">
                  <c:v>-0.17171955100184277</c:v>
                </c:pt>
                <c:pt idx="7">
                  <c:v>6.5958917057059807E-2</c:v>
                </c:pt>
                <c:pt idx="8">
                  <c:v>3.4027649264771753E-2</c:v>
                </c:pt>
                <c:pt idx="9">
                  <c:v>9.705441889655049E-2</c:v>
                </c:pt>
                <c:pt idx="10">
                  <c:v>-8.097470819393493E-3</c:v>
                </c:pt>
                <c:pt idx="11">
                  <c:v>-0.17726419691489356</c:v>
                </c:pt>
                <c:pt idx="12">
                  <c:v>-9.9860919384718735E-2</c:v>
                </c:pt>
                <c:pt idx="13">
                  <c:v>0.1719400448533179</c:v>
                </c:pt>
                <c:pt idx="14">
                  <c:v>-0.11603367890747905</c:v>
                </c:pt>
                <c:pt idx="15">
                  <c:v>-8.3549422875103127E-2</c:v>
                </c:pt>
                <c:pt idx="16">
                  <c:v>-0.12706214281051872</c:v>
                </c:pt>
                <c:pt idx="17">
                  <c:v>7.6052982494593385E-2</c:v>
                </c:pt>
                <c:pt idx="18">
                  <c:v>-0.11774808323689286</c:v>
                </c:pt>
                <c:pt idx="19">
                  <c:v>3.6696306110570731E-3</c:v>
                </c:pt>
                <c:pt idx="20">
                  <c:v>-0.10611859652885869</c:v>
                </c:pt>
                <c:pt idx="21">
                  <c:v>0.35738526877162258</c:v>
                </c:pt>
                <c:pt idx="22">
                  <c:v>-6.8811030066717654E-2</c:v>
                </c:pt>
                <c:pt idx="23">
                  <c:v>5.4822336623146839E-2</c:v>
                </c:pt>
                <c:pt idx="24">
                  <c:v>6.0264958302059315E-2</c:v>
                </c:pt>
                <c:pt idx="25">
                  <c:v>8.2893692567176921E-2</c:v>
                </c:pt>
                <c:pt idx="26">
                  <c:v>-0.2407523333449717</c:v>
                </c:pt>
                <c:pt idx="27">
                  <c:v>-5.0532462626506458E-2</c:v>
                </c:pt>
                <c:pt idx="28">
                  <c:v>0.11632674050083552</c:v>
                </c:pt>
                <c:pt idx="29">
                  <c:v>0.23092024346733525</c:v>
                </c:pt>
                <c:pt idx="30">
                  <c:v>-5.9354040713697036E-2</c:v>
                </c:pt>
                <c:pt idx="31">
                  <c:v>5.4177016133689908E-2</c:v>
                </c:pt>
                <c:pt idx="32">
                  <c:v>1.4510303027509509E-2</c:v>
                </c:pt>
                <c:pt idx="33">
                  <c:v>0.22878303953198156</c:v>
                </c:pt>
                <c:pt idx="34">
                  <c:v>-0.30512747294719705</c:v>
                </c:pt>
                <c:pt idx="35">
                  <c:v>9.427337374745548E-3</c:v>
                </c:pt>
                <c:pt idx="36">
                  <c:v>0.28665045156476482</c:v>
                </c:pt>
                <c:pt idx="37">
                  <c:v>-0.20768185728366007</c:v>
                </c:pt>
                <c:pt idx="38">
                  <c:v>0.1072748650975882</c:v>
                </c:pt>
                <c:pt idx="39">
                  <c:v>-9.9976911368048607E-2</c:v>
                </c:pt>
                <c:pt idx="40">
                  <c:v>-7.2935926463924258E-2</c:v>
                </c:pt>
                <c:pt idx="41">
                  <c:v>-7.5267891491057531E-2</c:v>
                </c:pt>
                <c:pt idx="42">
                  <c:v>-0.13242296941621134</c:v>
                </c:pt>
                <c:pt idx="43">
                  <c:v>0.23999937011840303</c:v>
                </c:pt>
                <c:pt idx="44">
                  <c:v>-0.34738360175351773</c:v>
                </c:pt>
                <c:pt idx="45">
                  <c:v>0.20439447831586222</c:v>
                </c:pt>
                <c:pt idx="46">
                  <c:v>-0.29639361054978508</c:v>
                </c:pt>
                <c:pt idx="47">
                  <c:v>0.30250989045853205</c:v>
                </c:pt>
                <c:pt idx="48">
                  <c:v>-7.6561057489925588E-3</c:v>
                </c:pt>
                <c:pt idx="49">
                  <c:v>-0.12557436827646598</c:v>
                </c:pt>
                <c:pt idx="50">
                  <c:v>-3.4669014823703041E-2</c:v>
                </c:pt>
                <c:pt idx="51">
                  <c:v>6.1091997985113271E-2</c:v>
                </c:pt>
                <c:pt idx="52">
                  <c:v>-8.2532983620012601E-2</c:v>
                </c:pt>
                <c:pt idx="53">
                  <c:v>0.17115855407191705</c:v>
                </c:pt>
                <c:pt idx="54">
                  <c:v>-0.39227323754712418</c:v>
                </c:pt>
                <c:pt idx="55">
                  <c:v>0.470133916695886</c:v>
                </c:pt>
                <c:pt idx="56">
                  <c:v>-0.19554174224863347</c:v>
                </c:pt>
                <c:pt idx="57">
                  <c:v>2.2145776328397915E-2</c:v>
                </c:pt>
                <c:pt idx="58">
                  <c:v>-0.21683249349725886</c:v>
                </c:pt>
                <c:pt idx="59">
                  <c:v>0.2847617343167258</c:v>
                </c:pt>
                <c:pt idx="60">
                  <c:v>7.3112412587397563E-2</c:v>
                </c:pt>
                <c:pt idx="61">
                  <c:v>0.1033467264126557</c:v>
                </c:pt>
                <c:pt idx="62">
                  <c:v>-5.5930275147966314E-2</c:v>
                </c:pt>
                <c:pt idx="63">
                  <c:v>0.11475425549037938</c:v>
                </c:pt>
                <c:pt idx="64">
                  <c:v>7.034798837976268E-2</c:v>
                </c:pt>
                <c:pt idx="65">
                  <c:v>-4.814666679094444E-2</c:v>
                </c:pt>
                <c:pt idx="66">
                  <c:v>-0.18780080700053078</c:v>
                </c:pt>
                <c:pt idx="67">
                  <c:v>0.36805641503096925</c:v>
                </c:pt>
                <c:pt idx="68">
                  <c:v>1.9224171103542177E-2</c:v>
                </c:pt>
                <c:pt idx="69">
                  <c:v>3.6095406731419644E-2</c:v>
                </c:pt>
                <c:pt idx="70">
                  <c:v>-0.17565802449271362</c:v>
                </c:pt>
                <c:pt idx="71">
                  <c:v>0.1644737835967135</c:v>
                </c:pt>
                <c:pt idx="72">
                  <c:v>0.25408741178039235</c:v>
                </c:pt>
                <c:pt idx="73">
                  <c:v>-3.9954461809702482E-2</c:v>
                </c:pt>
                <c:pt idx="74">
                  <c:v>-3.4494551486113779E-2</c:v>
                </c:pt>
                <c:pt idx="75">
                  <c:v>-1.2617030356841497E-2</c:v>
                </c:pt>
                <c:pt idx="76">
                  <c:v>0.14423619546796546</c:v>
                </c:pt>
                <c:pt idx="77">
                  <c:v>1.1164783857930162E-2</c:v>
                </c:pt>
                <c:pt idx="78">
                  <c:v>-0.18838871043685687</c:v>
                </c:pt>
                <c:pt idx="79">
                  <c:v>1.5857586720903784E-2</c:v>
                </c:pt>
                <c:pt idx="80">
                  <c:v>3.4730930720797915E-2</c:v>
                </c:pt>
                <c:pt idx="81">
                  <c:v>-2.2149970845021017E-3</c:v>
                </c:pt>
                <c:pt idx="82">
                  <c:v>-0.17463945798645</c:v>
                </c:pt>
                <c:pt idx="83">
                  <c:v>-8.2773263066883377E-3</c:v>
                </c:pt>
                <c:pt idx="84">
                  <c:v>1.7329886983679901E-2</c:v>
                </c:pt>
                <c:pt idx="85">
                  <c:v>-3.1820837345003385E-2</c:v>
                </c:pt>
                <c:pt idx="86">
                  <c:v>8.4854119079955131E-2</c:v>
                </c:pt>
                <c:pt idx="87">
                  <c:v>-0.2896649856327258</c:v>
                </c:pt>
                <c:pt idx="88">
                  <c:v>0.16291779409571064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2-494D-A85C-2DB5982FE835}"/>
            </c:ext>
          </c:extLst>
        </c:ser>
        <c:ser>
          <c:idx val="1"/>
          <c:order val="1"/>
          <c:tx>
            <c:strRef>
              <c:f>'(1685.7mm)PLC數據 (Part1)'!$N$3</c:f>
              <c:strCache>
                <c:ptCount val="1"/>
                <c:pt idx="0">
                  <c:v>上限(0.5mm)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'(1685.7mm)PLC數據 (Part1)'!$N$4:$N$92</c:f>
              <c:numCache>
                <c:formatCode>General</c:formatCode>
                <c:ptCount val="8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2-494D-A85C-2DB5982FE835}"/>
            </c:ext>
          </c:extLst>
        </c:ser>
        <c:ser>
          <c:idx val="2"/>
          <c:order val="2"/>
          <c:tx>
            <c:strRef>
              <c:f>'(1685.7mm)PLC數據 (Part1)'!$O$3</c:f>
              <c:strCache>
                <c:ptCount val="1"/>
                <c:pt idx="0">
                  <c:v>下限(-0.5mm)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'(1685.7mm)PLC數據 (Part1)'!$O$4:$O$92</c:f>
              <c:numCache>
                <c:formatCode>General</c:formatCode>
                <c:ptCount val="89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  <c:pt idx="52">
                  <c:v>-0.5</c:v>
                </c:pt>
                <c:pt idx="53">
                  <c:v>-0.5</c:v>
                </c:pt>
                <c:pt idx="54">
                  <c:v>-0.5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-0.5</c:v>
                </c:pt>
                <c:pt idx="59">
                  <c:v>-0.5</c:v>
                </c:pt>
                <c:pt idx="60">
                  <c:v>-0.5</c:v>
                </c:pt>
                <c:pt idx="61">
                  <c:v>-0.5</c:v>
                </c:pt>
                <c:pt idx="62">
                  <c:v>-0.5</c:v>
                </c:pt>
                <c:pt idx="63">
                  <c:v>-0.5</c:v>
                </c:pt>
                <c:pt idx="64">
                  <c:v>-0.5</c:v>
                </c:pt>
                <c:pt idx="65">
                  <c:v>-0.5</c:v>
                </c:pt>
                <c:pt idx="66">
                  <c:v>-0.5</c:v>
                </c:pt>
                <c:pt idx="67">
                  <c:v>-0.5</c:v>
                </c:pt>
                <c:pt idx="68">
                  <c:v>-0.5</c:v>
                </c:pt>
                <c:pt idx="69">
                  <c:v>-0.5</c:v>
                </c:pt>
                <c:pt idx="70">
                  <c:v>-0.5</c:v>
                </c:pt>
                <c:pt idx="71">
                  <c:v>-0.5</c:v>
                </c:pt>
                <c:pt idx="72">
                  <c:v>-0.5</c:v>
                </c:pt>
                <c:pt idx="73">
                  <c:v>-0.5</c:v>
                </c:pt>
                <c:pt idx="74">
                  <c:v>-0.5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-0.5</c:v>
                </c:pt>
                <c:pt idx="79">
                  <c:v>-0.5</c:v>
                </c:pt>
                <c:pt idx="80">
                  <c:v>-0.5</c:v>
                </c:pt>
                <c:pt idx="81">
                  <c:v>-0.5</c:v>
                </c:pt>
                <c:pt idx="82">
                  <c:v>-0.5</c:v>
                </c:pt>
                <c:pt idx="83">
                  <c:v>-0.5</c:v>
                </c:pt>
                <c:pt idx="84">
                  <c:v>-0.5</c:v>
                </c:pt>
                <c:pt idx="85">
                  <c:v>-0.5</c:v>
                </c:pt>
                <c:pt idx="86">
                  <c:v>-0.5</c:v>
                </c:pt>
                <c:pt idx="87">
                  <c:v>-0.5</c:v>
                </c:pt>
                <c:pt idx="88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2-494D-A85C-2DB5982FE835}"/>
            </c:ext>
          </c:extLst>
        </c:ser>
        <c:ser>
          <c:idx val="3"/>
          <c:order val="3"/>
          <c:tx>
            <c:strRef>
              <c:f>'(1685.7mm)PLC數據 (Part1)'!$P$3</c:f>
              <c:strCache>
                <c:ptCount val="1"/>
                <c:pt idx="0">
                  <c:v>上限(1.0mm)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'(1685.7mm)PLC數據 (Part1)'!$P$4:$P$92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2-494D-A85C-2DB5982FE835}"/>
            </c:ext>
          </c:extLst>
        </c:ser>
        <c:ser>
          <c:idx val="4"/>
          <c:order val="4"/>
          <c:tx>
            <c:strRef>
              <c:f>'(1685.7mm)PLC數據 (Part1)'!$Q$3</c:f>
              <c:strCache>
                <c:ptCount val="1"/>
                <c:pt idx="0">
                  <c:v>下限(-1mm)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'(1685.7mm)PLC數據 (Part1)'!$Q$4:$Q$92</c:f>
              <c:numCache>
                <c:formatCode>General</c:formatCode>
                <c:ptCount val="8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C2-494D-A85C-2DB5982FE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005640"/>
        <c:axId val="877004656"/>
      </c:lineChart>
      <c:catAx>
        <c:axId val="87700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004656"/>
        <c:crosses val="autoZero"/>
        <c:auto val="1"/>
        <c:lblAlgn val="ctr"/>
        <c:lblOffset val="100"/>
        <c:noMultiLvlLbl val="0"/>
      </c:catAx>
      <c:valAx>
        <c:axId val="877004656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00564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'(155.09mm)PLC數據 (Part2)'!$B$3</c:f>
              <c:strCache>
                <c:ptCount val="1"/>
                <c:pt idx="0">
                  <c:v>上游Sensor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'(155.09mm)PLC數據 (Part2)'!$B$4:$B$97</c:f>
              <c:numCache>
                <c:formatCode>General</c:formatCode>
                <c:ptCount val="94"/>
                <c:pt idx="0">
                  <c:v>5.9419700000000004</c:v>
                </c:pt>
                <c:pt idx="1">
                  <c:v>5.9530500000000002</c:v>
                </c:pt>
                <c:pt idx="2">
                  <c:v>5.9439799999999998</c:v>
                </c:pt>
                <c:pt idx="3">
                  <c:v>5.9450000000000003</c:v>
                </c:pt>
                <c:pt idx="4">
                  <c:v>5.9544899999999998</c:v>
                </c:pt>
                <c:pt idx="5">
                  <c:v>5.9490299999999996</c:v>
                </c:pt>
                <c:pt idx="6">
                  <c:v>5.9429800000000004</c:v>
                </c:pt>
                <c:pt idx="7">
                  <c:v>5.9514800000000001</c:v>
                </c:pt>
                <c:pt idx="8">
                  <c:v>5.9425400000000002</c:v>
                </c:pt>
                <c:pt idx="9">
                  <c:v>5.9490800000000004</c:v>
                </c:pt>
                <c:pt idx="10">
                  <c:v>5.9439900000000003</c:v>
                </c:pt>
                <c:pt idx="11">
                  <c:v>5.9469500000000002</c:v>
                </c:pt>
                <c:pt idx="12">
                  <c:v>5.94658</c:v>
                </c:pt>
                <c:pt idx="13">
                  <c:v>5.9415800000000001</c:v>
                </c:pt>
                <c:pt idx="14">
                  <c:v>5.9450000000000003</c:v>
                </c:pt>
                <c:pt idx="15">
                  <c:v>5.9455</c:v>
                </c:pt>
                <c:pt idx="16">
                  <c:v>5.9488899999999996</c:v>
                </c:pt>
                <c:pt idx="17">
                  <c:v>5.9499700000000004</c:v>
                </c:pt>
                <c:pt idx="18">
                  <c:v>5.9440600000000003</c:v>
                </c:pt>
                <c:pt idx="19">
                  <c:v>5.9440200000000001</c:v>
                </c:pt>
                <c:pt idx="20">
                  <c:v>5.9515200000000004</c:v>
                </c:pt>
                <c:pt idx="21">
                  <c:v>5.9475899999999999</c:v>
                </c:pt>
                <c:pt idx="22">
                  <c:v>5.9445199999999998</c:v>
                </c:pt>
                <c:pt idx="23">
                  <c:v>5.9524100000000004</c:v>
                </c:pt>
                <c:pt idx="24">
                  <c:v>5.9499000000000004</c:v>
                </c:pt>
                <c:pt idx="25">
                  <c:v>5.9449399999999999</c:v>
                </c:pt>
                <c:pt idx="26">
                  <c:v>5.9435200000000004</c:v>
                </c:pt>
                <c:pt idx="27">
                  <c:v>5.9459400000000002</c:v>
                </c:pt>
                <c:pt idx="28">
                  <c:v>5.9430500000000004</c:v>
                </c:pt>
                <c:pt idx="29">
                  <c:v>5.9495300000000002</c:v>
                </c:pt>
                <c:pt idx="30">
                  <c:v>5.9443799999999998</c:v>
                </c:pt>
                <c:pt idx="31">
                  <c:v>5.9470499999999999</c:v>
                </c:pt>
                <c:pt idx="32">
                  <c:v>5.9429800000000004</c:v>
                </c:pt>
                <c:pt idx="33">
                  <c:v>5.9525699999999997</c:v>
                </c:pt>
                <c:pt idx="34">
                  <c:v>5.9420099999999998</c:v>
                </c:pt>
                <c:pt idx="35">
                  <c:v>5.94557</c:v>
                </c:pt>
                <c:pt idx="36">
                  <c:v>5.94956</c:v>
                </c:pt>
                <c:pt idx="37">
                  <c:v>5.94543</c:v>
                </c:pt>
                <c:pt idx="38">
                  <c:v>5.9440200000000001</c:v>
                </c:pt>
                <c:pt idx="39">
                  <c:v>5.9469599999999998</c:v>
                </c:pt>
                <c:pt idx="40">
                  <c:v>5.9425100000000004</c:v>
                </c:pt>
                <c:pt idx="41">
                  <c:v>5.9494999999999996</c:v>
                </c:pt>
                <c:pt idx="42">
                  <c:v>5.9454599999999997</c:v>
                </c:pt>
                <c:pt idx="43">
                  <c:v>5.9424799999999998</c:v>
                </c:pt>
                <c:pt idx="44">
                  <c:v>5.9450000000000003</c:v>
                </c:pt>
                <c:pt idx="45">
                  <c:v>5.9449399999999999</c:v>
                </c:pt>
                <c:pt idx="46">
                  <c:v>5.9464499999999996</c:v>
                </c:pt>
                <c:pt idx="47">
                  <c:v>5.9434199999999997</c:v>
                </c:pt>
                <c:pt idx="48">
                  <c:v>5.9455600000000004</c:v>
                </c:pt>
                <c:pt idx="49">
                  <c:v>5.9490600000000002</c:v>
                </c:pt>
                <c:pt idx="50">
                  <c:v>5.9450099999999999</c:v>
                </c:pt>
                <c:pt idx="51">
                  <c:v>5.9445600000000001</c:v>
                </c:pt>
                <c:pt idx="52">
                  <c:v>5.94407</c:v>
                </c:pt>
                <c:pt idx="53">
                  <c:v>5.9535600000000004</c:v>
                </c:pt>
                <c:pt idx="54">
                  <c:v>5.9484599999999999</c:v>
                </c:pt>
                <c:pt idx="55">
                  <c:v>5.94346</c:v>
                </c:pt>
                <c:pt idx="56">
                  <c:v>5.9470000000000001</c:v>
                </c:pt>
                <c:pt idx="57">
                  <c:v>5.9509100000000004</c:v>
                </c:pt>
                <c:pt idx="58">
                  <c:v>5.9504700000000001</c:v>
                </c:pt>
                <c:pt idx="59">
                  <c:v>5.9464199999999998</c:v>
                </c:pt>
                <c:pt idx="60">
                  <c:v>5.9435399999999996</c:v>
                </c:pt>
                <c:pt idx="61">
                  <c:v>5.9470299999999998</c:v>
                </c:pt>
                <c:pt idx="62">
                  <c:v>5.9455999999999998</c:v>
                </c:pt>
                <c:pt idx="63">
                  <c:v>5.9455400000000003</c:v>
                </c:pt>
                <c:pt idx="64">
                  <c:v>5.9435799999999999</c:v>
                </c:pt>
                <c:pt idx="65">
                  <c:v>5.9480000000000004</c:v>
                </c:pt>
                <c:pt idx="66">
                  <c:v>5.9446199999999996</c:v>
                </c:pt>
                <c:pt idx="67">
                  <c:v>5.9456100000000003</c:v>
                </c:pt>
                <c:pt idx="68">
                  <c:v>5.9434500000000003</c:v>
                </c:pt>
                <c:pt idx="69">
                  <c:v>5.9459200000000001</c:v>
                </c:pt>
                <c:pt idx="70">
                  <c:v>5.9475499999999997</c:v>
                </c:pt>
                <c:pt idx="71">
                  <c:v>5.9500799999999998</c:v>
                </c:pt>
                <c:pt idx="72">
                  <c:v>5.9440200000000001</c:v>
                </c:pt>
                <c:pt idx="73">
                  <c:v>5.94543</c:v>
                </c:pt>
                <c:pt idx="74">
                  <c:v>5.9420599999999997</c:v>
                </c:pt>
                <c:pt idx="75">
                  <c:v>5.9510399999999999</c:v>
                </c:pt>
                <c:pt idx="76">
                  <c:v>5.9435399999999996</c:v>
                </c:pt>
                <c:pt idx="77">
                  <c:v>5.9474799999999997</c:v>
                </c:pt>
                <c:pt idx="78">
                  <c:v>5.9510300000000003</c:v>
                </c:pt>
                <c:pt idx="79">
                  <c:v>5.9435700000000002</c:v>
                </c:pt>
                <c:pt idx="80">
                  <c:v>5.9474600000000004</c:v>
                </c:pt>
                <c:pt idx="81">
                  <c:v>5.9459600000000004</c:v>
                </c:pt>
                <c:pt idx="82">
                  <c:v>5.9505100000000004</c:v>
                </c:pt>
                <c:pt idx="83">
                  <c:v>5.9489599999999996</c:v>
                </c:pt>
                <c:pt idx="84">
                  <c:v>5.9460199999999999</c:v>
                </c:pt>
                <c:pt idx="85">
                  <c:v>5.9449399999999999</c:v>
                </c:pt>
                <c:pt idx="86">
                  <c:v>5.9435099999999998</c:v>
                </c:pt>
                <c:pt idx="87">
                  <c:v>5.9514899999999997</c:v>
                </c:pt>
                <c:pt idx="88">
                  <c:v>5.9414400000000001</c:v>
                </c:pt>
                <c:pt idx="89">
                  <c:v>5.9469200000000004</c:v>
                </c:pt>
                <c:pt idx="90">
                  <c:v>5.9450399999999997</c:v>
                </c:pt>
                <c:pt idx="91">
                  <c:v>5.94346</c:v>
                </c:pt>
                <c:pt idx="92">
                  <c:v>5.9505400000000002</c:v>
                </c:pt>
                <c:pt idx="93">
                  <c:v>5.9470599999999996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B-48E5-85B9-33B3957A3CB4}"/>
            </c:ext>
          </c:extLst>
        </c:ser>
        <c:ser>
          <c:idx val="1"/>
          <c:order val="1"/>
          <c:tx>
            <c:strRef>
              <c:f>'(155.09mm)PLC數據 (Part2)'!$C$3</c:f>
              <c:strCache>
                <c:ptCount val="1"/>
                <c:pt idx="0">
                  <c:v>下游Sensor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'(155.09mm)PLC數據 (Part2)'!$C$4:$C$97</c:f>
              <c:numCache>
                <c:formatCode>General</c:formatCode>
                <c:ptCount val="94"/>
                <c:pt idx="0">
                  <c:v>5.9444800000000004</c:v>
                </c:pt>
                <c:pt idx="1">
                  <c:v>5.9535</c:v>
                </c:pt>
                <c:pt idx="2">
                  <c:v>5.9445100000000002</c:v>
                </c:pt>
                <c:pt idx="3">
                  <c:v>5.9454700000000003</c:v>
                </c:pt>
                <c:pt idx="4">
                  <c:v>5.95296</c:v>
                </c:pt>
                <c:pt idx="5">
                  <c:v>5.9470400000000003</c:v>
                </c:pt>
                <c:pt idx="6">
                  <c:v>5.94407</c:v>
                </c:pt>
                <c:pt idx="7">
                  <c:v>5.9529500000000004</c:v>
                </c:pt>
                <c:pt idx="8">
                  <c:v>5.94496</c:v>
                </c:pt>
                <c:pt idx="9">
                  <c:v>5.9470599999999996</c:v>
                </c:pt>
                <c:pt idx="10">
                  <c:v>5.9460499999999996</c:v>
                </c:pt>
                <c:pt idx="11">
                  <c:v>5.9484700000000004</c:v>
                </c:pt>
                <c:pt idx="12">
                  <c:v>5.9474799999999997</c:v>
                </c:pt>
                <c:pt idx="13">
                  <c:v>5.9419500000000003</c:v>
                </c:pt>
                <c:pt idx="14">
                  <c:v>5.9494899999999999</c:v>
                </c:pt>
                <c:pt idx="15">
                  <c:v>5.9436</c:v>
                </c:pt>
                <c:pt idx="16">
                  <c:v>5.95106</c:v>
                </c:pt>
                <c:pt idx="17">
                  <c:v>5.9539400000000002</c:v>
                </c:pt>
                <c:pt idx="18">
                  <c:v>5.9474999999999998</c:v>
                </c:pt>
                <c:pt idx="19">
                  <c:v>5.9424400000000004</c:v>
                </c:pt>
                <c:pt idx="20">
                  <c:v>5.9534200000000004</c:v>
                </c:pt>
                <c:pt idx="21">
                  <c:v>5.9484500000000002</c:v>
                </c:pt>
                <c:pt idx="22">
                  <c:v>5.9485700000000001</c:v>
                </c:pt>
                <c:pt idx="23">
                  <c:v>5.95289</c:v>
                </c:pt>
                <c:pt idx="24">
                  <c:v>5.9500099999999998</c:v>
                </c:pt>
                <c:pt idx="25">
                  <c:v>5.9445499999999996</c:v>
                </c:pt>
                <c:pt idx="26">
                  <c:v>5.9454799999999999</c:v>
                </c:pt>
                <c:pt idx="27">
                  <c:v>5.94597</c:v>
                </c:pt>
                <c:pt idx="28">
                  <c:v>5.9459299999999997</c:v>
                </c:pt>
                <c:pt idx="29">
                  <c:v>5.9519900000000003</c:v>
                </c:pt>
                <c:pt idx="30">
                  <c:v>5.9455499999999999</c:v>
                </c:pt>
                <c:pt idx="31">
                  <c:v>5.9449500000000004</c:v>
                </c:pt>
                <c:pt idx="32">
                  <c:v>5.9470900000000002</c:v>
                </c:pt>
                <c:pt idx="33">
                  <c:v>5.9528800000000004</c:v>
                </c:pt>
                <c:pt idx="34">
                  <c:v>5.9445699999999997</c:v>
                </c:pt>
                <c:pt idx="35">
                  <c:v>5.9449399999999999</c:v>
                </c:pt>
                <c:pt idx="36">
                  <c:v>5.9535099999999996</c:v>
                </c:pt>
                <c:pt idx="37">
                  <c:v>5.9469900000000004</c:v>
                </c:pt>
                <c:pt idx="38">
                  <c:v>5.9459900000000001</c:v>
                </c:pt>
                <c:pt idx="39">
                  <c:v>5.9449899999999998</c:v>
                </c:pt>
                <c:pt idx="40">
                  <c:v>5.944</c:v>
                </c:pt>
                <c:pt idx="41">
                  <c:v>5.9504700000000001</c:v>
                </c:pt>
                <c:pt idx="42">
                  <c:v>5.9459799999999996</c:v>
                </c:pt>
                <c:pt idx="43">
                  <c:v>5.9455499999999999</c:v>
                </c:pt>
                <c:pt idx="44">
                  <c:v>5.9470000000000001</c:v>
                </c:pt>
                <c:pt idx="45">
                  <c:v>5.9429699999999999</c:v>
                </c:pt>
                <c:pt idx="46">
                  <c:v>5.9505299999999997</c:v>
                </c:pt>
                <c:pt idx="47">
                  <c:v>5.9450200000000004</c:v>
                </c:pt>
                <c:pt idx="48">
                  <c:v>5.9475300000000004</c:v>
                </c:pt>
                <c:pt idx="49">
                  <c:v>5.94848</c:v>
                </c:pt>
                <c:pt idx="50">
                  <c:v>5.9470099999999997</c:v>
                </c:pt>
                <c:pt idx="51">
                  <c:v>5.94496</c:v>
                </c:pt>
                <c:pt idx="52">
                  <c:v>5.9470099999999997</c:v>
                </c:pt>
                <c:pt idx="53">
                  <c:v>5.9515700000000002</c:v>
                </c:pt>
                <c:pt idx="54">
                  <c:v>5.9494800000000003</c:v>
                </c:pt>
                <c:pt idx="55">
                  <c:v>5.9464899999999998</c:v>
                </c:pt>
                <c:pt idx="56">
                  <c:v>5.9495100000000001</c:v>
                </c:pt>
                <c:pt idx="57">
                  <c:v>5.9500299999999999</c:v>
                </c:pt>
                <c:pt idx="58">
                  <c:v>5.9500200000000003</c:v>
                </c:pt>
                <c:pt idx="59">
                  <c:v>5.9470000000000001</c:v>
                </c:pt>
                <c:pt idx="60">
                  <c:v>5.9454599999999997</c:v>
                </c:pt>
                <c:pt idx="61">
                  <c:v>5.94651</c:v>
                </c:pt>
                <c:pt idx="62">
                  <c:v>5.9509100000000004</c:v>
                </c:pt>
                <c:pt idx="63">
                  <c:v>5.9460100000000002</c:v>
                </c:pt>
                <c:pt idx="64">
                  <c:v>5.9439700000000002</c:v>
                </c:pt>
                <c:pt idx="65">
                  <c:v>5.9485099999999997</c:v>
                </c:pt>
                <c:pt idx="66">
                  <c:v>5.9465300000000001</c:v>
                </c:pt>
                <c:pt idx="67">
                  <c:v>5.9474999999999998</c:v>
                </c:pt>
                <c:pt idx="68">
                  <c:v>5.9444100000000004</c:v>
                </c:pt>
                <c:pt idx="69">
                  <c:v>5.9460199999999999</c:v>
                </c:pt>
                <c:pt idx="70">
                  <c:v>5.9485900000000003</c:v>
                </c:pt>
                <c:pt idx="71">
                  <c:v>5.9544100000000002</c:v>
                </c:pt>
                <c:pt idx="72">
                  <c:v>5.9445399999999999</c:v>
                </c:pt>
                <c:pt idx="73">
                  <c:v>5.9465000000000003</c:v>
                </c:pt>
                <c:pt idx="74">
                  <c:v>5.9446000000000003</c:v>
                </c:pt>
                <c:pt idx="75">
                  <c:v>5.9554400000000003</c:v>
                </c:pt>
                <c:pt idx="76">
                  <c:v>5.9419500000000003</c:v>
                </c:pt>
                <c:pt idx="77">
                  <c:v>5.95099</c:v>
                </c:pt>
                <c:pt idx="78">
                  <c:v>5.9520200000000001</c:v>
                </c:pt>
                <c:pt idx="79">
                  <c:v>5.9464800000000002</c:v>
                </c:pt>
                <c:pt idx="80">
                  <c:v>5.9484000000000004</c:v>
                </c:pt>
                <c:pt idx="81">
                  <c:v>5.9455799999999996</c:v>
                </c:pt>
                <c:pt idx="82">
                  <c:v>5.9508900000000002</c:v>
                </c:pt>
                <c:pt idx="83">
                  <c:v>5.9524499999999998</c:v>
                </c:pt>
                <c:pt idx="84">
                  <c:v>5.94651</c:v>
                </c:pt>
                <c:pt idx="85">
                  <c:v>5.9444699999999999</c:v>
                </c:pt>
                <c:pt idx="86">
                  <c:v>5.9440099999999996</c:v>
                </c:pt>
                <c:pt idx="87">
                  <c:v>5.9534500000000001</c:v>
                </c:pt>
                <c:pt idx="88">
                  <c:v>5.9430699999999996</c:v>
                </c:pt>
                <c:pt idx="89">
                  <c:v>5.9475300000000004</c:v>
                </c:pt>
                <c:pt idx="90">
                  <c:v>5.9460100000000002</c:v>
                </c:pt>
                <c:pt idx="91">
                  <c:v>5.944</c:v>
                </c:pt>
                <c:pt idx="92">
                  <c:v>5.9539299999999997</c:v>
                </c:pt>
                <c:pt idx="93">
                  <c:v>5.9469099999999999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B-48E5-85B9-33B3957A3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7879"/>
        <c:axId val="161111815"/>
      </c:lineChart>
      <c:catAx>
        <c:axId val="161107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111815"/>
        <c:crosses val="autoZero"/>
        <c:auto val="1"/>
        <c:lblAlgn val="ctr"/>
        <c:lblOffset val="100"/>
        <c:noMultiLvlLbl val="0"/>
      </c:catAx>
      <c:valAx>
        <c:axId val="161111815"/>
        <c:scaling>
          <c:orientation val="minMax"/>
          <c:min val="5.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107879"/>
        <c:crosses val="autoZero"/>
        <c:crossBetween val="between"/>
        <c:majorUnit val="2.0000000000000005E-3"/>
        <c:minorUnit val="5.0000000000000012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'(155.09mm)PLC數據 (Part2)'!$L$3</c:f>
              <c:strCache>
                <c:ptCount val="1"/>
                <c:pt idx="0">
                  <c:v>誤差(實測 - 換算)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'(155.09mm)PLC數據 (Part2)'!$L$4:$L$92</c:f>
              <c:numCache>
                <c:formatCode>0.00_ </c:formatCode>
                <c:ptCount val="89"/>
                <c:pt idx="0">
                  <c:v>15.105800005516812</c:v>
                </c:pt>
                <c:pt idx="1">
                  <c:v>-5.0816637073862694</c:v>
                </c:pt>
                <c:pt idx="2">
                  <c:v>-7.8749478042250303</c:v>
                </c:pt>
                <c:pt idx="3">
                  <c:v>-4.2148559349857351</c:v>
                </c:pt>
                <c:pt idx="4">
                  <c:v>-14.705413866289291</c:v>
                </c:pt>
                <c:pt idx="5">
                  <c:v>-13.344490543928714</c:v>
                </c:pt>
                <c:pt idx="6">
                  <c:v>5.3153361448430587</c:v>
                </c:pt>
                <c:pt idx="7">
                  <c:v>-1.8746550403498077</c:v>
                </c:pt>
                <c:pt idx="8">
                  <c:v>11.828860518922284</c:v>
                </c:pt>
                <c:pt idx="9">
                  <c:v>-10.311858834442774</c:v>
                </c:pt>
                <c:pt idx="10">
                  <c:v>-1.2649772615200163</c:v>
                </c:pt>
                <c:pt idx="11">
                  <c:v>3.2054131233885528</c:v>
                </c:pt>
                <c:pt idx="12">
                  <c:v>-7.7961823595292117</c:v>
                </c:pt>
                <c:pt idx="13">
                  <c:v>3.9395461037715904</c:v>
                </c:pt>
                <c:pt idx="14">
                  <c:v>7.2485652460641177</c:v>
                </c:pt>
                <c:pt idx="15">
                  <c:v>6.0304745287685364</c:v>
                </c:pt>
                <c:pt idx="16">
                  <c:v>-19.154170494387927</c:v>
                </c:pt>
                <c:pt idx="17">
                  <c:v>12.326082835842044</c:v>
                </c:pt>
                <c:pt idx="18">
                  <c:v>2.8007270632128893</c:v>
                </c:pt>
                <c:pt idx="19">
                  <c:v>-2.0255139444411725</c:v>
                </c:pt>
                <c:pt idx="20">
                  <c:v>-1.6973800404875874</c:v>
                </c:pt>
                <c:pt idx="21">
                  <c:v>-7.1014279470014117</c:v>
                </c:pt>
                <c:pt idx="22">
                  <c:v>10.087605507868375</c:v>
                </c:pt>
                <c:pt idx="23">
                  <c:v>1.9075769114865579</c:v>
                </c:pt>
                <c:pt idx="24">
                  <c:v>-12.121804442627308</c:v>
                </c:pt>
                <c:pt idx="25">
                  <c:v>-4.3537650841431059</c:v>
                </c:pt>
                <c:pt idx="26">
                  <c:v>4.9655247328955738</c:v>
                </c:pt>
                <c:pt idx="27">
                  <c:v>-14.018111765186859</c:v>
                </c:pt>
                <c:pt idx="28">
                  <c:v>12.354814753601204</c:v>
                </c:pt>
                <c:pt idx="29">
                  <c:v>-1.9393134867432309</c:v>
                </c:pt>
                <c:pt idx="30">
                  <c:v>6.4161714434885653</c:v>
                </c:pt>
                <c:pt idx="31">
                  <c:v>-18.101925557097729</c:v>
                </c:pt>
                <c:pt idx="32">
                  <c:v>9.6526967946074365</c:v>
                </c:pt>
                <c:pt idx="33">
                  <c:v>-1.8655286120688288</c:v>
                </c:pt>
                <c:pt idx="34">
                  <c:v>16.115684288946341</c:v>
                </c:pt>
                <c:pt idx="35">
                  <c:v>-11.846142210219568</c:v>
                </c:pt>
                <c:pt idx="36">
                  <c:v>8.1711029775310635</c:v>
                </c:pt>
                <c:pt idx="37">
                  <c:v>6.111400708733072</c:v>
                </c:pt>
                <c:pt idx="38">
                  <c:v>8.8025886349255416</c:v>
                </c:pt>
                <c:pt idx="39">
                  <c:v>-21.385095921306402</c:v>
                </c:pt>
                <c:pt idx="40">
                  <c:v>4.5047317897165158</c:v>
                </c:pt>
                <c:pt idx="41">
                  <c:v>-6.1311423927004398</c:v>
                </c:pt>
                <c:pt idx="42">
                  <c:v>-7.3186691807400166</c:v>
                </c:pt>
                <c:pt idx="43">
                  <c:v>9.4966248864916452</c:v>
                </c:pt>
                <c:pt idx="44">
                  <c:v>-8.7043106519104185E-2</c:v>
                </c:pt>
                <c:pt idx="45">
                  <c:v>-4.6199995895353823</c:v>
                </c:pt>
                <c:pt idx="46">
                  <c:v>-6.6957261898260185</c:v>
                </c:pt>
                <c:pt idx="47">
                  <c:v>9.3049230980877837</c:v>
                </c:pt>
                <c:pt idx="48">
                  <c:v>-0.54781471740488996</c:v>
                </c:pt>
                <c:pt idx="49">
                  <c:v>-3.4743250266706127</c:v>
                </c:pt>
                <c:pt idx="50">
                  <c:v>-4.5072181644095508</c:v>
                </c:pt>
                <c:pt idx="51">
                  <c:v>5.284944789320889</c:v>
                </c:pt>
                <c:pt idx="52">
                  <c:v>2.2822077138312125</c:v>
                </c:pt>
                <c:pt idx="53">
                  <c:v>-4.6244731808615143</c:v>
                </c:pt>
                <c:pt idx="54">
                  <c:v>-6.5612064584870495</c:v>
                </c:pt>
                <c:pt idx="55">
                  <c:v>2.9441147334046036</c:v>
                </c:pt>
                <c:pt idx="56">
                  <c:v>0.87135197719953794</c:v>
                </c:pt>
                <c:pt idx="57">
                  <c:v>-5.1677210865764209</c:v>
                </c:pt>
                <c:pt idx="58">
                  <c:v>-8.7043904535780712</c:v>
                </c:pt>
                <c:pt idx="59">
                  <c:v>0.14545407212517603</c:v>
                </c:pt>
                <c:pt idx="60">
                  <c:v>8.6569166024860351</c:v>
                </c:pt>
                <c:pt idx="61">
                  <c:v>-3.4943937611164984</c:v>
                </c:pt>
                <c:pt idx="62">
                  <c:v>13.333430133289312</c:v>
                </c:pt>
                <c:pt idx="63">
                  <c:v>2.4515788823960065</c:v>
                </c:pt>
                <c:pt idx="64">
                  <c:v>1.5313056180393687</c:v>
                </c:pt>
                <c:pt idx="65">
                  <c:v>-14.004863786198712</c:v>
                </c:pt>
                <c:pt idx="66">
                  <c:v>12.818337465223067</c:v>
                </c:pt>
                <c:pt idx="67">
                  <c:v>6.2583832376453756</c:v>
                </c:pt>
                <c:pt idx="68">
                  <c:v>5.2791730996400474</c:v>
                </c:pt>
                <c:pt idx="69">
                  <c:v>-10.651174271367836</c:v>
                </c:pt>
                <c:pt idx="70">
                  <c:v>7.5304932131671194</c:v>
                </c:pt>
                <c:pt idx="71">
                  <c:v>8.3342722753236558</c:v>
                </c:pt>
                <c:pt idx="72">
                  <c:v>8.5630674441631527</c:v>
                </c:pt>
                <c:pt idx="73">
                  <c:v>-7.5591033908031022</c:v>
                </c:pt>
                <c:pt idx="74">
                  <c:v>15.571516413793233</c:v>
                </c:pt>
                <c:pt idx="75">
                  <c:v>12.525001375364354</c:v>
                </c:pt>
                <c:pt idx="76">
                  <c:v>7.7688042521590432</c:v>
                </c:pt>
                <c:pt idx="77">
                  <c:v>-13.179874526579624</c:v>
                </c:pt>
                <c:pt idx="78">
                  <c:v>1.7760043016055533</c:v>
                </c:pt>
                <c:pt idx="79">
                  <c:v>1.9243494897959863</c:v>
                </c:pt>
                <c:pt idx="80">
                  <c:v>10.25969934532668</c:v>
                </c:pt>
                <c:pt idx="81">
                  <c:v>-14.027813964897177</c:v>
                </c:pt>
                <c:pt idx="82">
                  <c:v>11.511243363683661</c:v>
                </c:pt>
                <c:pt idx="83">
                  <c:v>-2.5843581081085176</c:v>
                </c:pt>
                <c:pt idx="84">
                  <c:v>6.2044257183670197</c:v>
                </c:pt>
                <c:pt idx="85">
                  <c:v>-11.117903146576282</c:v>
                </c:pt>
                <c:pt idx="86">
                  <c:v>-1.2467260371568045</c:v>
                </c:pt>
                <c:pt idx="87">
                  <c:v>5.8558836603101554</c:v>
                </c:pt>
                <c:pt idx="88">
                  <c:v>11.959546631767353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0-473B-9A63-0DCE31DB748E}"/>
            </c:ext>
          </c:extLst>
        </c:ser>
        <c:ser>
          <c:idx val="1"/>
          <c:order val="1"/>
          <c:tx>
            <c:strRef>
              <c:f>'(155.09mm)PLC數據 (Part2)'!$N$3</c:f>
              <c:strCache>
                <c:ptCount val="1"/>
                <c:pt idx="0">
                  <c:v>上限(0.5mm)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'(155.09mm)PLC數據 (Part2)'!$N$4:$N$92</c:f>
              <c:numCache>
                <c:formatCode>General</c:formatCode>
                <c:ptCount val="8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0-473B-9A63-0DCE31DB748E}"/>
            </c:ext>
          </c:extLst>
        </c:ser>
        <c:ser>
          <c:idx val="2"/>
          <c:order val="2"/>
          <c:tx>
            <c:strRef>
              <c:f>'(155.09mm)PLC數據 (Part2)'!$O$3</c:f>
              <c:strCache>
                <c:ptCount val="1"/>
                <c:pt idx="0">
                  <c:v>下限(-0.5mm)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'(155.09mm)PLC數據 (Part2)'!$O$4:$O$92</c:f>
              <c:numCache>
                <c:formatCode>General</c:formatCode>
                <c:ptCount val="89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  <c:pt idx="52">
                  <c:v>-0.5</c:v>
                </c:pt>
                <c:pt idx="53">
                  <c:v>-0.5</c:v>
                </c:pt>
                <c:pt idx="54">
                  <c:v>-0.5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-0.5</c:v>
                </c:pt>
                <c:pt idx="59">
                  <c:v>-0.5</c:v>
                </c:pt>
                <c:pt idx="60">
                  <c:v>-0.5</c:v>
                </c:pt>
                <c:pt idx="61">
                  <c:v>-0.5</c:v>
                </c:pt>
                <c:pt idx="62">
                  <c:v>-0.5</c:v>
                </c:pt>
                <c:pt idx="63">
                  <c:v>-0.5</c:v>
                </c:pt>
                <c:pt idx="64">
                  <c:v>-0.5</c:v>
                </c:pt>
                <c:pt idx="65">
                  <c:v>-0.5</c:v>
                </c:pt>
                <c:pt idx="66">
                  <c:v>-0.5</c:v>
                </c:pt>
                <c:pt idx="67">
                  <c:v>-0.5</c:v>
                </c:pt>
                <c:pt idx="68">
                  <c:v>-0.5</c:v>
                </c:pt>
                <c:pt idx="69">
                  <c:v>-0.5</c:v>
                </c:pt>
                <c:pt idx="70">
                  <c:v>-0.5</c:v>
                </c:pt>
                <c:pt idx="71">
                  <c:v>-0.5</c:v>
                </c:pt>
                <c:pt idx="72">
                  <c:v>-0.5</c:v>
                </c:pt>
                <c:pt idx="73">
                  <c:v>-0.5</c:v>
                </c:pt>
                <c:pt idx="74">
                  <c:v>-0.5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-0.5</c:v>
                </c:pt>
                <c:pt idx="79">
                  <c:v>-0.5</c:v>
                </c:pt>
                <c:pt idx="80">
                  <c:v>-0.5</c:v>
                </c:pt>
                <c:pt idx="81">
                  <c:v>-0.5</c:v>
                </c:pt>
                <c:pt idx="82">
                  <c:v>-0.5</c:v>
                </c:pt>
                <c:pt idx="83">
                  <c:v>-0.5</c:v>
                </c:pt>
                <c:pt idx="84">
                  <c:v>-0.5</c:v>
                </c:pt>
                <c:pt idx="85">
                  <c:v>-0.5</c:v>
                </c:pt>
                <c:pt idx="86">
                  <c:v>-0.5</c:v>
                </c:pt>
                <c:pt idx="87">
                  <c:v>-0.5</c:v>
                </c:pt>
                <c:pt idx="88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0-473B-9A63-0DCE31DB748E}"/>
            </c:ext>
          </c:extLst>
        </c:ser>
        <c:ser>
          <c:idx val="3"/>
          <c:order val="3"/>
          <c:tx>
            <c:strRef>
              <c:f>'(155.09mm)PLC數據 (Part2)'!$P$3</c:f>
              <c:strCache>
                <c:ptCount val="1"/>
                <c:pt idx="0">
                  <c:v>上限(1.0mm)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'(155.09mm)PLC數據 (Part2)'!$P$4:$P$92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50-473B-9A63-0DCE31DB748E}"/>
            </c:ext>
          </c:extLst>
        </c:ser>
        <c:ser>
          <c:idx val="4"/>
          <c:order val="4"/>
          <c:tx>
            <c:strRef>
              <c:f>'(155.09mm)PLC數據 (Part2)'!$Q$3</c:f>
              <c:strCache>
                <c:ptCount val="1"/>
                <c:pt idx="0">
                  <c:v>下限(-1mm)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'(155.09mm)PLC數據 (Part2)'!$Q$4:$Q$92</c:f>
              <c:numCache>
                <c:formatCode>General</c:formatCode>
                <c:ptCount val="8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50-473B-9A63-0DCE31DB7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005640"/>
        <c:axId val="877004656"/>
      </c:lineChart>
      <c:catAx>
        <c:axId val="87700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crossAx val="877004656"/>
        <c:crosses val="autoZero"/>
        <c:auto val="1"/>
        <c:lblAlgn val="ctr"/>
        <c:lblOffset val="100"/>
        <c:noMultiLvlLbl val="0"/>
      </c:catAx>
      <c:valAx>
        <c:axId val="877004656"/>
        <c:scaling>
          <c:orientation val="minMax"/>
          <c:max val="18"/>
          <c:min val="-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0056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'(155.09mm)PLC數據 (Part2)'!$M$3</c:f>
              <c:strCache>
                <c:ptCount val="1"/>
                <c:pt idx="0">
                  <c:v>平均誤差* 0.1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'(155.09mm)PLC數據 (Part2)'!$M$4:$M$92</c:f>
              <c:numCache>
                <c:formatCode>0.000</c:formatCode>
                <c:ptCount val="89"/>
                <c:pt idx="0">
                  <c:v>1.5105800005516814</c:v>
                </c:pt>
                <c:pt idx="1">
                  <c:v>-0.50816637073862692</c:v>
                </c:pt>
                <c:pt idx="2">
                  <c:v>-0.78749478042250309</c:v>
                </c:pt>
                <c:pt idx="3">
                  <c:v>-0.42148559349857351</c:v>
                </c:pt>
                <c:pt idx="4">
                  <c:v>-1.4705413866289292</c:v>
                </c:pt>
                <c:pt idx="5">
                  <c:v>-1.3344490543928715</c:v>
                </c:pt>
                <c:pt idx="6">
                  <c:v>0.53153361448430592</c:v>
                </c:pt>
                <c:pt idx="7">
                  <c:v>-0.18746550403498077</c:v>
                </c:pt>
                <c:pt idx="8">
                  <c:v>1.1828860518922284</c:v>
                </c:pt>
                <c:pt idx="9">
                  <c:v>-1.0311858834442773</c:v>
                </c:pt>
                <c:pt idx="10">
                  <c:v>-0.12649772615200164</c:v>
                </c:pt>
                <c:pt idx="11">
                  <c:v>0.3205413123388553</c:v>
                </c:pt>
                <c:pt idx="12">
                  <c:v>-0.77961823595292123</c:v>
                </c:pt>
                <c:pt idx="13">
                  <c:v>0.39395461037715906</c:v>
                </c:pt>
                <c:pt idx="14">
                  <c:v>0.72485652460641181</c:v>
                </c:pt>
                <c:pt idx="15">
                  <c:v>0.60304745287685368</c:v>
                </c:pt>
                <c:pt idx="16">
                  <c:v>-1.9154170494387928</c:v>
                </c:pt>
                <c:pt idx="17">
                  <c:v>1.2326082835842045</c:v>
                </c:pt>
                <c:pt idx="18">
                  <c:v>0.28007270632128894</c:v>
                </c:pt>
                <c:pt idx="19">
                  <c:v>-0.20255139444411727</c:v>
                </c:pt>
                <c:pt idx="20">
                  <c:v>-0.16973800404875874</c:v>
                </c:pt>
                <c:pt idx="21">
                  <c:v>-0.71014279470014119</c:v>
                </c:pt>
                <c:pt idx="22">
                  <c:v>1.0087605507868376</c:v>
                </c:pt>
                <c:pt idx="23">
                  <c:v>0.19075769114865582</c:v>
                </c:pt>
                <c:pt idx="24">
                  <c:v>-1.2121804442627309</c:v>
                </c:pt>
                <c:pt idx="25">
                  <c:v>-0.43537650841431064</c:v>
                </c:pt>
                <c:pt idx="26">
                  <c:v>0.49655247328955743</c:v>
                </c:pt>
                <c:pt idx="27">
                  <c:v>-1.401811176518686</c:v>
                </c:pt>
                <c:pt idx="28">
                  <c:v>1.2354814753601204</c:v>
                </c:pt>
                <c:pt idx="29">
                  <c:v>-0.1939313486743231</c:v>
                </c:pt>
                <c:pt idx="30">
                  <c:v>0.64161714434885653</c:v>
                </c:pt>
                <c:pt idx="31">
                  <c:v>-1.8101925557097731</c:v>
                </c:pt>
                <c:pt idx="32">
                  <c:v>0.96526967946074371</c:v>
                </c:pt>
                <c:pt idx="33">
                  <c:v>-0.18655286120688289</c:v>
                </c:pt>
                <c:pt idx="34">
                  <c:v>1.6115684288946341</c:v>
                </c:pt>
                <c:pt idx="35">
                  <c:v>-1.1846142210219568</c:v>
                </c:pt>
                <c:pt idx="36">
                  <c:v>0.8171102977531064</c:v>
                </c:pt>
                <c:pt idx="37">
                  <c:v>0.61114007087330724</c:v>
                </c:pt>
                <c:pt idx="38">
                  <c:v>0.88025886349255422</c:v>
                </c:pt>
                <c:pt idx="39">
                  <c:v>-2.1385095921306401</c:v>
                </c:pt>
                <c:pt idx="40">
                  <c:v>0.45047317897165162</c:v>
                </c:pt>
                <c:pt idx="41">
                  <c:v>-0.61311423927004405</c:v>
                </c:pt>
                <c:pt idx="42">
                  <c:v>-0.73186691807400173</c:v>
                </c:pt>
                <c:pt idx="43">
                  <c:v>0.94966248864916458</c:v>
                </c:pt>
                <c:pt idx="44">
                  <c:v>-8.7043106519104196E-3</c:v>
                </c:pt>
                <c:pt idx="45">
                  <c:v>-0.46199995895353824</c:v>
                </c:pt>
                <c:pt idx="46">
                  <c:v>-0.6695726189826019</c:v>
                </c:pt>
                <c:pt idx="47">
                  <c:v>0.9304923098087784</c:v>
                </c:pt>
                <c:pt idx="48">
                  <c:v>-5.4781471740489002E-2</c:v>
                </c:pt>
                <c:pt idx="49">
                  <c:v>-0.34743250266706127</c:v>
                </c:pt>
                <c:pt idx="50">
                  <c:v>-0.4507218164409551</c:v>
                </c:pt>
                <c:pt idx="51">
                  <c:v>0.5284944789320889</c:v>
                </c:pt>
                <c:pt idx="52">
                  <c:v>0.22822077138312125</c:v>
                </c:pt>
                <c:pt idx="53">
                  <c:v>-0.46244731808615147</c:v>
                </c:pt>
                <c:pt idx="54">
                  <c:v>-0.656120645848705</c:v>
                </c:pt>
                <c:pt idx="55">
                  <c:v>0.29441147334046036</c:v>
                </c:pt>
                <c:pt idx="56">
                  <c:v>8.7135197719953802E-2</c:v>
                </c:pt>
                <c:pt idx="57">
                  <c:v>-0.51677210865764212</c:v>
                </c:pt>
                <c:pt idx="58">
                  <c:v>-0.87043904535780714</c:v>
                </c:pt>
                <c:pt idx="59">
                  <c:v>1.4545407212517604E-2</c:v>
                </c:pt>
                <c:pt idx="60">
                  <c:v>0.86569166024860356</c:v>
                </c:pt>
                <c:pt idx="61">
                  <c:v>-0.34943937611164988</c:v>
                </c:pt>
                <c:pt idx="62">
                  <c:v>1.3333430133289312</c:v>
                </c:pt>
                <c:pt idx="63">
                  <c:v>0.24515788823960066</c:v>
                </c:pt>
                <c:pt idx="64">
                  <c:v>0.15313056180393689</c:v>
                </c:pt>
                <c:pt idx="65">
                  <c:v>-1.4004863786198714</c:v>
                </c:pt>
                <c:pt idx="66">
                  <c:v>1.2818337465223069</c:v>
                </c:pt>
                <c:pt idx="67">
                  <c:v>0.62583832376453763</c:v>
                </c:pt>
                <c:pt idx="68">
                  <c:v>0.52791730996400477</c:v>
                </c:pt>
                <c:pt idx="69">
                  <c:v>-1.0651174271367836</c:v>
                </c:pt>
                <c:pt idx="70">
                  <c:v>0.75304932131671198</c:v>
                </c:pt>
                <c:pt idx="71">
                  <c:v>0.83342722753236564</c:v>
                </c:pt>
                <c:pt idx="72">
                  <c:v>0.85630674441631527</c:v>
                </c:pt>
                <c:pt idx="73">
                  <c:v>-0.75591033908031025</c:v>
                </c:pt>
                <c:pt idx="74">
                  <c:v>1.5571516413793234</c:v>
                </c:pt>
                <c:pt idx="75">
                  <c:v>1.2525001375364355</c:v>
                </c:pt>
                <c:pt idx="76">
                  <c:v>0.77688042521590439</c:v>
                </c:pt>
                <c:pt idx="77">
                  <c:v>-1.3179874526579625</c:v>
                </c:pt>
                <c:pt idx="78">
                  <c:v>0.17760043016055535</c:v>
                </c:pt>
                <c:pt idx="79">
                  <c:v>0.19243494897959865</c:v>
                </c:pt>
                <c:pt idx="80">
                  <c:v>1.025969934532668</c:v>
                </c:pt>
                <c:pt idx="81">
                  <c:v>-1.4027813964897178</c:v>
                </c:pt>
                <c:pt idx="82">
                  <c:v>1.1511243363683661</c:v>
                </c:pt>
                <c:pt idx="83">
                  <c:v>-0.25843581081085176</c:v>
                </c:pt>
                <c:pt idx="84">
                  <c:v>0.62044257183670204</c:v>
                </c:pt>
                <c:pt idx="85">
                  <c:v>-1.1117903146576282</c:v>
                </c:pt>
                <c:pt idx="86">
                  <c:v>-0.12467260371568045</c:v>
                </c:pt>
                <c:pt idx="87">
                  <c:v>0.58558836603101561</c:v>
                </c:pt>
                <c:pt idx="88">
                  <c:v>1.1959546631767353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4-464C-8D9F-5DA75423EFB2}"/>
            </c:ext>
          </c:extLst>
        </c:ser>
        <c:ser>
          <c:idx val="1"/>
          <c:order val="1"/>
          <c:tx>
            <c:strRef>
              <c:f>'(155.09mm)PLC數據 (Part2)'!$N$3</c:f>
              <c:strCache>
                <c:ptCount val="1"/>
                <c:pt idx="0">
                  <c:v>上限(0.5mm)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'(155.09mm)PLC數據 (Part2)'!$N$4:$N$92</c:f>
              <c:numCache>
                <c:formatCode>General</c:formatCode>
                <c:ptCount val="8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4-464C-8D9F-5DA75423EFB2}"/>
            </c:ext>
          </c:extLst>
        </c:ser>
        <c:ser>
          <c:idx val="2"/>
          <c:order val="2"/>
          <c:tx>
            <c:strRef>
              <c:f>'(155.09mm)PLC數據 (Part2)'!$O$3</c:f>
              <c:strCache>
                <c:ptCount val="1"/>
                <c:pt idx="0">
                  <c:v>下限(-0.5mm)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'(155.09mm)PLC數據 (Part2)'!$O$4:$O$92</c:f>
              <c:numCache>
                <c:formatCode>General</c:formatCode>
                <c:ptCount val="89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  <c:pt idx="52">
                  <c:v>-0.5</c:v>
                </c:pt>
                <c:pt idx="53">
                  <c:v>-0.5</c:v>
                </c:pt>
                <c:pt idx="54">
                  <c:v>-0.5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-0.5</c:v>
                </c:pt>
                <c:pt idx="59">
                  <c:v>-0.5</c:v>
                </c:pt>
                <c:pt idx="60">
                  <c:v>-0.5</c:v>
                </c:pt>
                <c:pt idx="61">
                  <c:v>-0.5</c:v>
                </c:pt>
                <c:pt idx="62">
                  <c:v>-0.5</c:v>
                </c:pt>
                <c:pt idx="63">
                  <c:v>-0.5</c:v>
                </c:pt>
                <c:pt idx="64">
                  <c:v>-0.5</c:v>
                </c:pt>
                <c:pt idx="65">
                  <c:v>-0.5</c:v>
                </c:pt>
                <c:pt idx="66">
                  <c:v>-0.5</c:v>
                </c:pt>
                <c:pt idx="67">
                  <c:v>-0.5</c:v>
                </c:pt>
                <c:pt idx="68">
                  <c:v>-0.5</c:v>
                </c:pt>
                <c:pt idx="69">
                  <c:v>-0.5</c:v>
                </c:pt>
                <c:pt idx="70">
                  <c:v>-0.5</c:v>
                </c:pt>
                <c:pt idx="71">
                  <c:v>-0.5</c:v>
                </c:pt>
                <c:pt idx="72">
                  <c:v>-0.5</c:v>
                </c:pt>
                <c:pt idx="73">
                  <c:v>-0.5</c:v>
                </c:pt>
                <c:pt idx="74">
                  <c:v>-0.5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-0.5</c:v>
                </c:pt>
                <c:pt idx="79">
                  <c:v>-0.5</c:v>
                </c:pt>
                <c:pt idx="80">
                  <c:v>-0.5</c:v>
                </c:pt>
                <c:pt idx="81">
                  <c:v>-0.5</c:v>
                </c:pt>
                <c:pt idx="82">
                  <c:v>-0.5</c:v>
                </c:pt>
                <c:pt idx="83">
                  <c:v>-0.5</c:v>
                </c:pt>
                <c:pt idx="84">
                  <c:v>-0.5</c:v>
                </c:pt>
                <c:pt idx="85">
                  <c:v>-0.5</c:v>
                </c:pt>
                <c:pt idx="86">
                  <c:v>-0.5</c:v>
                </c:pt>
                <c:pt idx="87">
                  <c:v>-0.5</c:v>
                </c:pt>
                <c:pt idx="88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44-464C-8D9F-5DA75423EFB2}"/>
            </c:ext>
          </c:extLst>
        </c:ser>
        <c:ser>
          <c:idx val="3"/>
          <c:order val="3"/>
          <c:tx>
            <c:strRef>
              <c:f>'(155.09mm)PLC數據 (Part2)'!$P$3</c:f>
              <c:strCache>
                <c:ptCount val="1"/>
                <c:pt idx="0">
                  <c:v>上限(1.0mm)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'(155.09mm)PLC數據 (Part2)'!$P$4:$P$92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44-464C-8D9F-5DA75423EFB2}"/>
            </c:ext>
          </c:extLst>
        </c:ser>
        <c:ser>
          <c:idx val="4"/>
          <c:order val="4"/>
          <c:tx>
            <c:strRef>
              <c:f>'(155.09mm)PLC數據 (Part2)'!$Q$3</c:f>
              <c:strCache>
                <c:ptCount val="1"/>
                <c:pt idx="0">
                  <c:v>下限(-1mm)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'(155.09mm)PLC數據 (Part2)'!$Q$4:$Q$92</c:f>
              <c:numCache>
                <c:formatCode>General</c:formatCode>
                <c:ptCount val="8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44-464C-8D9F-5DA75423E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005640"/>
        <c:axId val="877004656"/>
      </c:lineChart>
      <c:catAx>
        <c:axId val="87700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004656"/>
        <c:crosses val="autoZero"/>
        <c:auto val="1"/>
        <c:lblAlgn val="ctr"/>
        <c:lblOffset val="100"/>
        <c:noMultiLvlLbl val="0"/>
      </c:catAx>
      <c:valAx>
        <c:axId val="877004656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00564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'(154.9625mm)PLC數據 (Part3)'!$B$3</c:f>
              <c:strCache>
                <c:ptCount val="1"/>
                <c:pt idx="0">
                  <c:v>上游Sensor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'(154.9625mm)PLC數據 (Part3)'!$B$4:$B$87</c:f>
              <c:numCache>
                <c:formatCode>General</c:formatCode>
                <c:ptCount val="84"/>
                <c:pt idx="0">
                  <c:v>5.9349100000000004</c:v>
                </c:pt>
                <c:pt idx="1">
                  <c:v>5.9335500000000003</c:v>
                </c:pt>
                <c:pt idx="2">
                  <c:v>5.9459499999999998</c:v>
                </c:pt>
                <c:pt idx="3">
                  <c:v>5.94712</c:v>
                </c:pt>
                <c:pt idx="4">
                  <c:v>5.9359099999999998</c:v>
                </c:pt>
                <c:pt idx="5">
                  <c:v>5.9414999999999996</c:v>
                </c:pt>
                <c:pt idx="6">
                  <c:v>5.9394499999999999</c:v>
                </c:pt>
                <c:pt idx="7">
                  <c:v>5.9385700000000003</c:v>
                </c:pt>
                <c:pt idx="8">
                  <c:v>5.9359700000000002</c:v>
                </c:pt>
                <c:pt idx="9">
                  <c:v>5.9385300000000001</c:v>
                </c:pt>
                <c:pt idx="10">
                  <c:v>5.9435700000000002</c:v>
                </c:pt>
                <c:pt idx="11">
                  <c:v>5.9419899999999997</c:v>
                </c:pt>
                <c:pt idx="12">
                  <c:v>5.9479100000000003</c:v>
                </c:pt>
                <c:pt idx="13">
                  <c:v>5.9334699999999998</c:v>
                </c:pt>
                <c:pt idx="14">
                  <c:v>5.9440799999999996</c:v>
                </c:pt>
                <c:pt idx="15">
                  <c:v>5.9369899999999998</c:v>
                </c:pt>
                <c:pt idx="16">
                  <c:v>5.9380199999999999</c:v>
                </c:pt>
                <c:pt idx="17">
                  <c:v>5.9480199999999996</c:v>
                </c:pt>
                <c:pt idx="18">
                  <c:v>5.9359500000000001</c:v>
                </c:pt>
                <c:pt idx="19">
                  <c:v>5.94109</c:v>
                </c:pt>
                <c:pt idx="20">
                  <c:v>5.9340799999999998</c:v>
                </c:pt>
                <c:pt idx="21">
                  <c:v>5.9455200000000001</c:v>
                </c:pt>
                <c:pt idx="22">
                  <c:v>5.9365300000000003</c:v>
                </c:pt>
                <c:pt idx="23">
                  <c:v>5.9344900000000003</c:v>
                </c:pt>
                <c:pt idx="24">
                  <c:v>5.9385000000000003</c:v>
                </c:pt>
                <c:pt idx="25">
                  <c:v>5.9524699999999999</c:v>
                </c:pt>
                <c:pt idx="26">
                  <c:v>5.9414899999999999</c:v>
                </c:pt>
                <c:pt idx="27">
                  <c:v>5.9430199999999997</c:v>
                </c:pt>
                <c:pt idx="28">
                  <c:v>5.9425800000000004</c:v>
                </c:pt>
                <c:pt idx="29">
                  <c:v>5.9384699999999997</c:v>
                </c:pt>
                <c:pt idx="30">
                  <c:v>5.9369699999999996</c:v>
                </c:pt>
                <c:pt idx="31">
                  <c:v>5.9349600000000002</c:v>
                </c:pt>
                <c:pt idx="32">
                  <c:v>5.9350199999999997</c:v>
                </c:pt>
                <c:pt idx="33">
                  <c:v>5.9444800000000004</c:v>
                </c:pt>
                <c:pt idx="34">
                  <c:v>5.9389599999999998</c:v>
                </c:pt>
                <c:pt idx="35">
                  <c:v>5.9359999999999999</c:v>
                </c:pt>
                <c:pt idx="36">
                  <c:v>5.9366000000000003</c:v>
                </c:pt>
                <c:pt idx="37">
                  <c:v>5.9354800000000001</c:v>
                </c:pt>
                <c:pt idx="38">
                  <c:v>5.9369699999999996</c:v>
                </c:pt>
                <c:pt idx="39">
                  <c:v>5.9535</c:v>
                </c:pt>
                <c:pt idx="40">
                  <c:v>5.9370599999999998</c:v>
                </c:pt>
                <c:pt idx="41">
                  <c:v>5.9354300000000002</c:v>
                </c:pt>
                <c:pt idx="42">
                  <c:v>5.9405200000000002</c:v>
                </c:pt>
                <c:pt idx="43">
                  <c:v>5.9524999999999997</c:v>
                </c:pt>
                <c:pt idx="44">
                  <c:v>5.9425499999999998</c:v>
                </c:pt>
                <c:pt idx="45">
                  <c:v>5.9359599999999997</c:v>
                </c:pt>
                <c:pt idx="46">
                  <c:v>5.9444499999999998</c:v>
                </c:pt>
                <c:pt idx="47">
                  <c:v>5.9390200000000002</c:v>
                </c:pt>
                <c:pt idx="48">
                  <c:v>5.9410100000000003</c:v>
                </c:pt>
                <c:pt idx="49">
                  <c:v>5.9359799999999998</c:v>
                </c:pt>
                <c:pt idx="50">
                  <c:v>5.9430699999999996</c:v>
                </c:pt>
                <c:pt idx="51">
                  <c:v>5.9365899999999998</c:v>
                </c:pt>
                <c:pt idx="52">
                  <c:v>5.9404300000000001</c:v>
                </c:pt>
                <c:pt idx="53">
                  <c:v>5.9355500000000001</c:v>
                </c:pt>
                <c:pt idx="54">
                  <c:v>5.9379600000000003</c:v>
                </c:pt>
                <c:pt idx="55">
                  <c:v>5.9335899999999997</c:v>
                </c:pt>
                <c:pt idx="56">
                  <c:v>5.9539299999999997</c:v>
                </c:pt>
                <c:pt idx="57">
                  <c:v>5.9344999999999999</c:v>
                </c:pt>
                <c:pt idx="58">
                  <c:v>5.93743</c:v>
                </c:pt>
                <c:pt idx="59">
                  <c:v>5.9445600000000001</c:v>
                </c:pt>
                <c:pt idx="60">
                  <c:v>5.9365100000000002</c:v>
                </c:pt>
                <c:pt idx="61">
                  <c:v>5.9399600000000001</c:v>
                </c:pt>
                <c:pt idx="62">
                  <c:v>5.9434899999999997</c:v>
                </c:pt>
                <c:pt idx="63">
                  <c:v>5.9340700000000002</c:v>
                </c:pt>
                <c:pt idx="64">
                  <c:v>5.9435200000000004</c:v>
                </c:pt>
                <c:pt idx="65">
                  <c:v>5.9379999999999997</c:v>
                </c:pt>
                <c:pt idx="66">
                  <c:v>5.9420599999999997</c:v>
                </c:pt>
                <c:pt idx="67">
                  <c:v>5.9454900000000004</c:v>
                </c:pt>
                <c:pt idx="68">
                  <c:v>5.9363900000000003</c:v>
                </c:pt>
                <c:pt idx="69">
                  <c:v>5.9365800000000002</c:v>
                </c:pt>
                <c:pt idx="70">
                  <c:v>5.94245</c:v>
                </c:pt>
                <c:pt idx="71">
                  <c:v>5.9545399999999997</c:v>
                </c:pt>
                <c:pt idx="72">
                  <c:v>5.9434899999999997</c:v>
                </c:pt>
                <c:pt idx="73">
                  <c:v>5.9394499999999999</c:v>
                </c:pt>
                <c:pt idx="74">
                  <c:v>5.9349800000000004</c:v>
                </c:pt>
                <c:pt idx="75">
                  <c:v>5.9459600000000004</c:v>
                </c:pt>
                <c:pt idx="76">
                  <c:v>5.9369100000000001</c:v>
                </c:pt>
                <c:pt idx="77">
                  <c:v>5.9380899999999999</c:v>
                </c:pt>
                <c:pt idx="78">
                  <c:v>5.9459</c:v>
                </c:pt>
                <c:pt idx="79">
                  <c:v>5.9364400000000002</c:v>
                </c:pt>
                <c:pt idx="80">
                  <c:v>5.9359299999999999</c:v>
                </c:pt>
                <c:pt idx="81">
                  <c:v>5.9354500000000003</c:v>
                </c:pt>
                <c:pt idx="82">
                  <c:v>5.9444400000000002</c:v>
                </c:pt>
                <c:pt idx="83">
                  <c:v>5.9465199999999996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2-40A2-A1C9-B725A08325E4}"/>
            </c:ext>
          </c:extLst>
        </c:ser>
        <c:ser>
          <c:idx val="1"/>
          <c:order val="1"/>
          <c:tx>
            <c:strRef>
              <c:f>'(154.9625mm)PLC數據 (Part3)'!$C$3</c:f>
              <c:strCache>
                <c:ptCount val="1"/>
                <c:pt idx="0">
                  <c:v>下游Sensor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'(154.9625mm)PLC數據 (Part3)'!$C$4:$C$87</c:f>
              <c:numCache>
                <c:formatCode>General</c:formatCode>
                <c:ptCount val="84"/>
                <c:pt idx="0">
                  <c:v>5.9375099999999996</c:v>
                </c:pt>
                <c:pt idx="1">
                  <c:v>5.9409700000000001</c:v>
                </c:pt>
                <c:pt idx="2">
                  <c:v>5.9495199999999997</c:v>
                </c:pt>
                <c:pt idx="3">
                  <c:v>5.94407</c:v>
                </c:pt>
                <c:pt idx="4">
                  <c:v>5.9415300000000002</c:v>
                </c:pt>
                <c:pt idx="5">
                  <c:v>5.9424799999999998</c:v>
                </c:pt>
                <c:pt idx="6">
                  <c:v>5.9389599999999998</c:v>
                </c:pt>
                <c:pt idx="7">
                  <c:v>5.9364800000000004</c:v>
                </c:pt>
                <c:pt idx="8">
                  <c:v>5.9380199999999999</c:v>
                </c:pt>
                <c:pt idx="9">
                  <c:v>5.9383999999999997</c:v>
                </c:pt>
                <c:pt idx="10">
                  <c:v>5.94557</c:v>
                </c:pt>
                <c:pt idx="11">
                  <c:v>5.9420099999999998</c:v>
                </c:pt>
                <c:pt idx="12">
                  <c:v>5.9475199999999999</c:v>
                </c:pt>
                <c:pt idx="13">
                  <c:v>5.93546</c:v>
                </c:pt>
                <c:pt idx="14">
                  <c:v>5.9435000000000002</c:v>
                </c:pt>
                <c:pt idx="15">
                  <c:v>5.9389799999999999</c:v>
                </c:pt>
                <c:pt idx="16">
                  <c:v>5.9415300000000002</c:v>
                </c:pt>
                <c:pt idx="17">
                  <c:v>5.9474099999999996</c:v>
                </c:pt>
                <c:pt idx="18">
                  <c:v>5.9350300000000002</c:v>
                </c:pt>
                <c:pt idx="19">
                  <c:v>5.9414699999999998</c:v>
                </c:pt>
                <c:pt idx="20">
                  <c:v>5.9360099999999996</c:v>
                </c:pt>
                <c:pt idx="21">
                  <c:v>5.9474299999999998</c:v>
                </c:pt>
                <c:pt idx="22">
                  <c:v>5.9365500000000004</c:v>
                </c:pt>
                <c:pt idx="23">
                  <c:v>5.9365199999999998</c:v>
                </c:pt>
                <c:pt idx="24">
                  <c:v>5.9354300000000002</c:v>
                </c:pt>
                <c:pt idx="25">
                  <c:v>5.9534900000000004</c:v>
                </c:pt>
                <c:pt idx="26">
                  <c:v>5.9435799999999999</c:v>
                </c:pt>
                <c:pt idx="27">
                  <c:v>5.9439399999999996</c:v>
                </c:pt>
                <c:pt idx="28">
                  <c:v>5.9439799999999998</c:v>
                </c:pt>
                <c:pt idx="29">
                  <c:v>5.9379999999999997</c:v>
                </c:pt>
                <c:pt idx="30">
                  <c:v>5.9374200000000004</c:v>
                </c:pt>
                <c:pt idx="31">
                  <c:v>5.9379900000000001</c:v>
                </c:pt>
                <c:pt idx="32">
                  <c:v>5.9413999999999998</c:v>
                </c:pt>
                <c:pt idx="33">
                  <c:v>5.9415100000000001</c:v>
                </c:pt>
                <c:pt idx="34">
                  <c:v>5.9400500000000003</c:v>
                </c:pt>
                <c:pt idx="35">
                  <c:v>5.9369899999999998</c:v>
                </c:pt>
                <c:pt idx="36">
                  <c:v>5.9384899999999998</c:v>
                </c:pt>
                <c:pt idx="37">
                  <c:v>5.93797</c:v>
                </c:pt>
                <c:pt idx="38">
                  <c:v>5.9391100000000003</c:v>
                </c:pt>
                <c:pt idx="39">
                  <c:v>5.9515700000000002</c:v>
                </c:pt>
                <c:pt idx="40">
                  <c:v>5.94</c:v>
                </c:pt>
                <c:pt idx="41">
                  <c:v>5.9405400000000004</c:v>
                </c:pt>
                <c:pt idx="42">
                  <c:v>5.9375</c:v>
                </c:pt>
                <c:pt idx="43">
                  <c:v>5.9545700000000004</c:v>
                </c:pt>
                <c:pt idx="44">
                  <c:v>5.9429400000000001</c:v>
                </c:pt>
                <c:pt idx="45">
                  <c:v>5.93696</c:v>
                </c:pt>
                <c:pt idx="46">
                  <c:v>5.9439700000000002</c:v>
                </c:pt>
                <c:pt idx="47">
                  <c:v>5.9415199999999997</c:v>
                </c:pt>
                <c:pt idx="48">
                  <c:v>5.9444499999999998</c:v>
                </c:pt>
                <c:pt idx="49">
                  <c:v>5.9365399999999999</c:v>
                </c:pt>
                <c:pt idx="50">
                  <c:v>5.9429999999999996</c:v>
                </c:pt>
                <c:pt idx="51">
                  <c:v>5.9404599999999999</c:v>
                </c:pt>
                <c:pt idx="52">
                  <c:v>5.9414600000000002</c:v>
                </c:pt>
                <c:pt idx="53">
                  <c:v>5.9349600000000002</c:v>
                </c:pt>
                <c:pt idx="54">
                  <c:v>5.9415800000000001</c:v>
                </c:pt>
                <c:pt idx="55">
                  <c:v>5.9370099999999999</c:v>
                </c:pt>
                <c:pt idx="56">
                  <c:v>5.9529100000000001</c:v>
                </c:pt>
                <c:pt idx="57">
                  <c:v>5.9354699999999996</c:v>
                </c:pt>
                <c:pt idx="58">
                  <c:v>5.94156</c:v>
                </c:pt>
                <c:pt idx="59">
                  <c:v>5.9444600000000003</c:v>
                </c:pt>
                <c:pt idx="60">
                  <c:v>5.9399699999999998</c:v>
                </c:pt>
                <c:pt idx="61">
                  <c:v>5.94109</c:v>
                </c:pt>
                <c:pt idx="62">
                  <c:v>5.9440400000000002</c:v>
                </c:pt>
                <c:pt idx="63">
                  <c:v>5.9375299999999998</c:v>
                </c:pt>
                <c:pt idx="64">
                  <c:v>5.9450599999999998</c:v>
                </c:pt>
                <c:pt idx="65">
                  <c:v>5.9405000000000001</c:v>
                </c:pt>
                <c:pt idx="66">
                  <c:v>5.9454799999999999</c:v>
                </c:pt>
                <c:pt idx="67">
                  <c:v>5.9500900000000003</c:v>
                </c:pt>
                <c:pt idx="68">
                  <c:v>5.9374799999999999</c:v>
                </c:pt>
                <c:pt idx="69">
                  <c:v>5.9369300000000003</c:v>
                </c:pt>
                <c:pt idx="70">
                  <c:v>5.9450700000000003</c:v>
                </c:pt>
                <c:pt idx="71">
                  <c:v>5.9525499999999996</c:v>
                </c:pt>
                <c:pt idx="72">
                  <c:v>5.9470400000000003</c:v>
                </c:pt>
                <c:pt idx="73">
                  <c:v>5.9395499999999997</c:v>
                </c:pt>
                <c:pt idx="74">
                  <c:v>5.9399699999999998</c:v>
                </c:pt>
                <c:pt idx="75">
                  <c:v>5.9435000000000002</c:v>
                </c:pt>
                <c:pt idx="76">
                  <c:v>5.9390700000000001</c:v>
                </c:pt>
                <c:pt idx="77">
                  <c:v>5.9394600000000004</c:v>
                </c:pt>
                <c:pt idx="78">
                  <c:v>5.9440900000000001</c:v>
                </c:pt>
                <c:pt idx="79">
                  <c:v>5.93851</c:v>
                </c:pt>
                <c:pt idx="80">
                  <c:v>5.9365800000000002</c:v>
                </c:pt>
                <c:pt idx="81">
                  <c:v>5.9379999999999997</c:v>
                </c:pt>
                <c:pt idx="82">
                  <c:v>5.94353</c:v>
                </c:pt>
                <c:pt idx="83">
                  <c:v>5.94693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2-40A2-A1C9-B725A083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7879"/>
        <c:axId val="161111815"/>
      </c:lineChart>
      <c:catAx>
        <c:axId val="161107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111815"/>
        <c:crosses val="autoZero"/>
        <c:auto val="1"/>
        <c:lblAlgn val="ctr"/>
        <c:lblOffset val="100"/>
        <c:noMultiLvlLbl val="0"/>
      </c:catAx>
      <c:valAx>
        <c:axId val="161111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107879"/>
        <c:crosses val="autoZero"/>
        <c:crossBetween val="between"/>
        <c:majorUnit val="2.0000000000000005E-3"/>
        <c:minorUnit val="5.0000000000000012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'(154.9625mm)PLC數據 (Part3)'!$L$3</c:f>
              <c:strCache>
                <c:ptCount val="1"/>
                <c:pt idx="0">
                  <c:v>誤差(實測 - 換算)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'(154.9625mm)PLC數據 (Part3)'!$L$4:$L$87</c:f>
              <c:numCache>
                <c:formatCode>0.00_ </c:formatCode>
                <c:ptCount val="84"/>
                <c:pt idx="0">
                  <c:v>4.0141154661014298</c:v>
                </c:pt>
                <c:pt idx="1">
                  <c:v>14.672340322669697</c:v>
                </c:pt>
                <c:pt idx="2">
                  <c:v>5.3048877280471061</c:v>
                </c:pt>
                <c:pt idx="3">
                  <c:v>-6.5480981903483553</c:v>
                </c:pt>
                <c:pt idx="4">
                  <c:v>1.6750240430856138</c:v>
                </c:pt>
                <c:pt idx="5">
                  <c:v>6.2694634357712857</c:v>
                </c:pt>
                <c:pt idx="6">
                  <c:v>-9.1881150315984996</c:v>
                </c:pt>
                <c:pt idx="7">
                  <c:v>-13.613450125659256</c:v>
                </c:pt>
                <c:pt idx="8">
                  <c:v>0.24606814685557765</c:v>
                </c:pt>
                <c:pt idx="9">
                  <c:v>7.4163377192980988</c:v>
                </c:pt>
                <c:pt idx="10">
                  <c:v>-2.9776944733671371</c:v>
                </c:pt>
                <c:pt idx="11">
                  <c:v>-8.1410272192588309</c:v>
                </c:pt>
                <c:pt idx="12">
                  <c:v>-1.503922048829736</c:v>
                </c:pt>
                <c:pt idx="13">
                  <c:v>9.481602709971412</c:v>
                </c:pt>
                <c:pt idx="14">
                  <c:v>3.0691019530822814</c:v>
                </c:pt>
                <c:pt idx="15">
                  <c:v>-5.4282287070786879</c:v>
                </c:pt>
                <c:pt idx="16">
                  <c:v>12.59181617829654</c:v>
                </c:pt>
                <c:pt idx="17">
                  <c:v>-5.8562869286324712</c:v>
                </c:pt>
                <c:pt idx="18">
                  <c:v>-3.0293388628197135</c:v>
                </c:pt>
                <c:pt idx="19">
                  <c:v>-8.5151438888283337</c:v>
                </c:pt>
                <c:pt idx="20">
                  <c:v>9.9394373069067115</c:v>
                </c:pt>
                <c:pt idx="21">
                  <c:v>4.2120376538296114</c:v>
                </c:pt>
                <c:pt idx="22">
                  <c:v>-2.6521081444489027</c:v>
                </c:pt>
                <c:pt idx="23">
                  <c:v>10.066082979339626</c:v>
                </c:pt>
                <c:pt idx="24">
                  <c:v>-13.78185048216119</c:v>
                </c:pt>
                <c:pt idx="25">
                  <c:v>-10.302405603753868</c:v>
                </c:pt>
                <c:pt idx="26">
                  <c:v>13.491506710900012</c:v>
                </c:pt>
                <c:pt idx="27">
                  <c:v>2.9371428963850121</c:v>
                </c:pt>
                <c:pt idx="28">
                  <c:v>-0.96446007844451742</c:v>
                </c:pt>
                <c:pt idx="29">
                  <c:v>-15.713988899350625</c:v>
                </c:pt>
                <c:pt idx="30">
                  <c:v>0.47006864509194202</c:v>
                </c:pt>
                <c:pt idx="31">
                  <c:v>10.550703926679489</c:v>
                </c:pt>
                <c:pt idx="32">
                  <c:v>7.7263741977249083</c:v>
                </c:pt>
                <c:pt idx="33">
                  <c:v>-28.158800435501689</c:v>
                </c:pt>
                <c:pt idx="34">
                  <c:v>1.8008175692384611</c:v>
                </c:pt>
                <c:pt idx="35">
                  <c:v>-0.24442294751042937</c:v>
                </c:pt>
                <c:pt idx="36">
                  <c:v>7.1632841118789656</c:v>
                </c:pt>
                <c:pt idx="37">
                  <c:v>7.371741129232305</c:v>
                </c:pt>
                <c:pt idx="38">
                  <c:v>1.4549557595073566</c:v>
                </c:pt>
                <c:pt idx="39">
                  <c:v>-16.244553493657804</c:v>
                </c:pt>
                <c:pt idx="40">
                  <c:v>4.5157206816866164</c:v>
                </c:pt>
                <c:pt idx="41">
                  <c:v>8.3985852598370911</c:v>
                </c:pt>
                <c:pt idx="42">
                  <c:v>-16.140014118898762</c:v>
                </c:pt>
                <c:pt idx="43">
                  <c:v>7.4261611974943662</c:v>
                </c:pt>
                <c:pt idx="44">
                  <c:v>9.5923040505176687</c:v>
                </c:pt>
                <c:pt idx="45">
                  <c:v>0.64325369566404333</c:v>
                </c:pt>
                <c:pt idx="46">
                  <c:v>-9.9584789588743661</c:v>
                </c:pt>
                <c:pt idx="47">
                  <c:v>5.6755189847299334</c:v>
                </c:pt>
                <c:pt idx="48">
                  <c:v>5.6790913778877439</c:v>
                </c:pt>
                <c:pt idx="49">
                  <c:v>3.4784172810295786</c:v>
                </c:pt>
                <c:pt idx="50">
                  <c:v>-7.9779214762438642</c:v>
                </c:pt>
                <c:pt idx="51">
                  <c:v>17.744757791327629</c:v>
                </c:pt>
                <c:pt idx="52">
                  <c:v>-4.4477543156599495</c:v>
                </c:pt>
                <c:pt idx="53">
                  <c:v>-7.4851497438639853</c:v>
                </c:pt>
                <c:pt idx="54">
                  <c:v>2.1221172340838166</c:v>
                </c:pt>
                <c:pt idx="55">
                  <c:v>16.714488895649083</c:v>
                </c:pt>
                <c:pt idx="56">
                  <c:v>-3.2999063055667648</c:v>
                </c:pt>
                <c:pt idx="57">
                  <c:v>1.5211470296890184E-2</c:v>
                </c:pt>
                <c:pt idx="58">
                  <c:v>-1.3955520072995569</c:v>
                </c:pt>
                <c:pt idx="59">
                  <c:v>20.802664569216176</c:v>
                </c:pt>
                <c:pt idx="60">
                  <c:v>-6.2179925487616856</c:v>
                </c:pt>
                <c:pt idx="61">
                  <c:v>-1.0268808481737324</c:v>
                </c:pt>
                <c:pt idx="62">
                  <c:v>-3.0428647032231311</c:v>
                </c:pt>
                <c:pt idx="63">
                  <c:v>17.491778472433452</c:v>
                </c:pt>
                <c:pt idx="64">
                  <c:v>-6.7565880735451174</c:v>
                </c:pt>
                <c:pt idx="65">
                  <c:v>-1.638332441554212</c:v>
                </c:pt>
                <c:pt idx="66">
                  <c:v>-0.68690102309528811</c:v>
                </c:pt>
                <c:pt idx="67">
                  <c:v>-12.016278617621992</c:v>
                </c:pt>
                <c:pt idx="68">
                  <c:v>4.1839457918340486</c:v>
                </c:pt>
                <c:pt idx="69">
                  <c:v>-3.945407033349511</c:v>
                </c:pt>
                <c:pt idx="70">
                  <c:v>7.2332627118644268</c:v>
                </c:pt>
                <c:pt idx="71">
                  <c:v>-3.1088267378881937</c:v>
                </c:pt>
                <c:pt idx="72">
                  <c:v>7.3170982683204784</c:v>
                </c:pt>
                <c:pt idx="73">
                  <c:v>1.9376593669285285</c:v>
                </c:pt>
                <c:pt idx="74">
                  <c:v>14.975057846387244</c:v>
                </c:pt>
                <c:pt idx="75">
                  <c:v>-10.150946353925065</c:v>
                </c:pt>
                <c:pt idx="76">
                  <c:v>1.5726308738667285</c:v>
                </c:pt>
                <c:pt idx="77">
                  <c:v>0.51775868580079987</c:v>
                </c:pt>
                <c:pt idx="78">
                  <c:v>-16.144337183156495</c:v>
                </c:pt>
                <c:pt idx="79">
                  <c:v>-6.1283887130803123</c:v>
                </c:pt>
                <c:pt idx="80">
                  <c:v>-2.773298837879338</c:v>
                </c:pt>
                <c:pt idx="81">
                  <c:v>0.33941706730774968</c:v>
                </c:pt>
                <c:pt idx="82">
                  <c:v>0.16698785222388324</c:v>
                </c:pt>
                <c:pt idx="83">
                  <c:v>0.70777049731168518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1-4BAB-842C-0433893E30B2}"/>
            </c:ext>
          </c:extLst>
        </c:ser>
        <c:ser>
          <c:idx val="3"/>
          <c:order val="3"/>
          <c:tx>
            <c:strRef>
              <c:f>'(154.9625mm)PLC數據 (Part3)'!$P$3</c:f>
              <c:strCache>
                <c:ptCount val="1"/>
                <c:pt idx="0">
                  <c:v>上限(1.0mm)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'(154.9625mm)PLC數據 (Part3)'!$P$4:$P$87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01-4BAB-842C-0433893E30B2}"/>
            </c:ext>
          </c:extLst>
        </c:ser>
        <c:ser>
          <c:idx val="4"/>
          <c:order val="4"/>
          <c:tx>
            <c:strRef>
              <c:f>'(154.9625mm)PLC數據 (Part3)'!$Q$3</c:f>
              <c:strCache>
                <c:ptCount val="1"/>
                <c:pt idx="0">
                  <c:v>下限(-1mm)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'(154.9625mm)PLC數據 (Part3)'!$Q$4:$Q$87</c:f>
              <c:numCache>
                <c:formatCode>General</c:formatCode>
                <c:ptCount val="8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01-4BAB-842C-0433893E3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005640"/>
        <c:axId val="8770046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'(154.9625mm)PLC數據 (Part3)'!$N$3</c15:sqref>
                        </c15:formulaRef>
                      </c:ext>
                    </c:extLst>
                    <c:strCache>
                      <c:ptCount val="1"/>
                      <c:pt idx="0">
                        <c:v>上限(0.5mm)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'(154.9625mm)PLC數據 (Part3)'!$N$4:$N$87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0.5</c:v>
                      </c:pt>
                      <c:pt idx="11">
                        <c:v>0.5</c:v>
                      </c:pt>
                      <c:pt idx="12">
                        <c:v>0.5</c:v>
                      </c:pt>
                      <c:pt idx="13">
                        <c:v>0.5</c:v>
                      </c:pt>
                      <c:pt idx="14">
                        <c:v>0.5</c:v>
                      </c:pt>
                      <c:pt idx="15">
                        <c:v>0.5</c:v>
                      </c:pt>
                      <c:pt idx="16">
                        <c:v>0.5</c:v>
                      </c:pt>
                      <c:pt idx="17">
                        <c:v>0.5</c:v>
                      </c:pt>
                      <c:pt idx="18">
                        <c:v>0.5</c:v>
                      </c:pt>
                      <c:pt idx="19">
                        <c:v>0.5</c:v>
                      </c:pt>
                      <c:pt idx="20">
                        <c:v>0.5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0.5</c:v>
                      </c:pt>
                      <c:pt idx="25">
                        <c:v>0.5</c:v>
                      </c:pt>
                      <c:pt idx="26">
                        <c:v>0.5</c:v>
                      </c:pt>
                      <c:pt idx="27">
                        <c:v>0.5</c:v>
                      </c:pt>
                      <c:pt idx="28">
                        <c:v>0.5</c:v>
                      </c:pt>
                      <c:pt idx="29">
                        <c:v>0.5</c:v>
                      </c:pt>
                      <c:pt idx="30">
                        <c:v>0.5</c:v>
                      </c:pt>
                      <c:pt idx="31">
                        <c:v>0.5</c:v>
                      </c:pt>
                      <c:pt idx="32">
                        <c:v>0.5</c:v>
                      </c:pt>
                      <c:pt idx="33">
                        <c:v>0.5</c:v>
                      </c:pt>
                      <c:pt idx="34">
                        <c:v>0.5</c:v>
                      </c:pt>
                      <c:pt idx="35">
                        <c:v>0.5</c:v>
                      </c:pt>
                      <c:pt idx="36">
                        <c:v>0.5</c:v>
                      </c:pt>
                      <c:pt idx="37">
                        <c:v>0.5</c:v>
                      </c:pt>
                      <c:pt idx="38">
                        <c:v>0.5</c:v>
                      </c:pt>
                      <c:pt idx="39">
                        <c:v>0.5</c:v>
                      </c:pt>
                      <c:pt idx="40">
                        <c:v>0.5</c:v>
                      </c:pt>
                      <c:pt idx="41">
                        <c:v>0.5</c:v>
                      </c:pt>
                      <c:pt idx="42">
                        <c:v>0.5</c:v>
                      </c:pt>
                      <c:pt idx="43">
                        <c:v>0.5</c:v>
                      </c:pt>
                      <c:pt idx="44">
                        <c:v>0.5</c:v>
                      </c:pt>
                      <c:pt idx="45">
                        <c:v>0.5</c:v>
                      </c:pt>
                      <c:pt idx="46">
                        <c:v>0.5</c:v>
                      </c:pt>
                      <c:pt idx="47">
                        <c:v>0.5</c:v>
                      </c:pt>
                      <c:pt idx="48">
                        <c:v>0.5</c:v>
                      </c:pt>
                      <c:pt idx="49">
                        <c:v>0.5</c:v>
                      </c:pt>
                      <c:pt idx="50">
                        <c:v>0.5</c:v>
                      </c:pt>
                      <c:pt idx="51">
                        <c:v>0.5</c:v>
                      </c:pt>
                      <c:pt idx="52">
                        <c:v>0.5</c:v>
                      </c:pt>
                      <c:pt idx="53">
                        <c:v>0.5</c:v>
                      </c:pt>
                      <c:pt idx="54">
                        <c:v>0.5</c:v>
                      </c:pt>
                      <c:pt idx="55">
                        <c:v>0.5</c:v>
                      </c:pt>
                      <c:pt idx="56">
                        <c:v>0.5</c:v>
                      </c:pt>
                      <c:pt idx="57">
                        <c:v>0.5</c:v>
                      </c:pt>
                      <c:pt idx="58">
                        <c:v>0.5</c:v>
                      </c:pt>
                      <c:pt idx="59">
                        <c:v>0.5</c:v>
                      </c:pt>
                      <c:pt idx="60">
                        <c:v>0.5</c:v>
                      </c:pt>
                      <c:pt idx="61">
                        <c:v>0.5</c:v>
                      </c:pt>
                      <c:pt idx="62">
                        <c:v>0.5</c:v>
                      </c:pt>
                      <c:pt idx="63">
                        <c:v>0.5</c:v>
                      </c:pt>
                      <c:pt idx="64">
                        <c:v>0.5</c:v>
                      </c:pt>
                      <c:pt idx="65">
                        <c:v>0.5</c:v>
                      </c:pt>
                      <c:pt idx="66">
                        <c:v>0.5</c:v>
                      </c:pt>
                      <c:pt idx="67">
                        <c:v>0.5</c:v>
                      </c:pt>
                      <c:pt idx="68">
                        <c:v>0.5</c:v>
                      </c:pt>
                      <c:pt idx="69">
                        <c:v>0.5</c:v>
                      </c:pt>
                      <c:pt idx="70">
                        <c:v>0.5</c:v>
                      </c:pt>
                      <c:pt idx="71">
                        <c:v>0.5</c:v>
                      </c:pt>
                      <c:pt idx="72">
                        <c:v>0.5</c:v>
                      </c:pt>
                      <c:pt idx="73">
                        <c:v>0.5</c:v>
                      </c:pt>
                      <c:pt idx="74">
                        <c:v>0.5</c:v>
                      </c:pt>
                      <c:pt idx="75">
                        <c:v>0.5</c:v>
                      </c:pt>
                      <c:pt idx="76">
                        <c:v>0.5</c:v>
                      </c:pt>
                      <c:pt idx="77">
                        <c:v>0.5</c:v>
                      </c:pt>
                      <c:pt idx="78">
                        <c:v>0.5</c:v>
                      </c:pt>
                      <c:pt idx="79">
                        <c:v>0.5</c:v>
                      </c:pt>
                      <c:pt idx="80">
                        <c:v>0.5</c:v>
                      </c:pt>
                      <c:pt idx="81">
                        <c:v>0.5</c:v>
                      </c:pt>
                      <c:pt idx="82">
                        <c:v>0.5</c:v>
                      </c:pt>
                      <c:pt idx="83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801-4BAB-842C-0433893E30B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'(154.9625mm)PLC數據 (Part3)'!$O$3</c15:sqref>
                        </c15:formulaRef>
                      </c:ext>
                    </c:extLst>
                    <c:strCache>
                      <c:ptCount val="1"/>
                      <c:pt idx="0">
                        <c:v>下限(-0.5mm)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'(154.9625mm)PLC數據 (Part3)'!$O$4:$O$87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-0.5</c:v>
                      </c:pt>
                      <c:pt idx="1">
                        <c:v>-0.5</c:v>
                      </c:pt>
                      <c:pt idx="2">
                        <c:v>-0.5</c:v>
                      </c:pt>
                      <c:pt idx="3">
                        <c:v>-0.5</c:v>
                      </c:pt>
                      <c:pt idx="4">
                        <c:v>-0.5</c:v>
                      </c:pt>
                      <c:pt idx="5">
                        <c:v>-0.5</c:v>
                      </c:pt>
                      <c:pt idx="6">
                        <c:v>-0.5</c:v>
                      </c:pt>
                      <c:pt idx="7">
                        <c:v>-0.5</c:v>
                      </c:pt>
                      <c:pt idx="8">
                        <c:v>-0.5</c:v>
                      </c:pt>
                      <c:pt idx="9">
                        <c:v>-0.5</c:v>
                      </c:pt>
                      <c:pt idx="10">
                        <c:v>-0.5</c:v>
                      </c:pt>
                      <c:pt idx="11">
                        <c:v>-0.5</c:v>
                      </c:pt>
                      <c:pt idx="12">
                        <c:v>-0.5</c:v>
                      </c:pt>
                      <c:pt idx="13">
                        <c:v>-0.5</c:v>
                      </c:pt>
                      <c:pt idx="14">
                        <c:v>-0.5</c:v>
                      </c:pt>
                      <c:pt idx="15">
                        <c:v>-0.5</c:v>
                      </c:pt>
                      <c:pt idx="16">
                        <c:v>-0.5</c:v>
                      </c:pt>
                      <c:pt idx="17">
                        <c:v>-0.5</c:v>
                      </c:pt>
                      <c:pt idx="18">
                        <c:v>-0.5</c:v>
                      </c:pt>
                      <c:pt idx="19">
                        <c:v>-0.5</c:v>
                      </c:pt>
                      <c:pt idx="20">
                        <c:v>-0.5</c:v>
                      </c:pt>
                      <c:pt idx="21">
                        <c:v>-0.5</c:v>
                      </c:pt>
                      <c:pt idx="22">
                        <c:v>-0.5</c:v>
                      </c:pt>
                      <c:pt idx="23">
                        <c:v>-0.5</c:v>
                      </c:pt>
                      <c:pt idx="24">
                        <c:v>-0.5</c:v>
                      </c:pt>
                      <c:pt idx="25">
                        <c:v>-0.5</c:v>
                      </c:pt>
                      <c:pt idx="26">
                        <c:v>-0.5</c:v>
                      </c:pt>
                      <c:pt idx="27">
                        <c:v>-0.5</c:v>
                      </c:pt>
                      <c:pt idx="28">
                        <c:v>-0.5</c:v>
                      </c:pt>
                      <c:pt idx="29">
                        <c:v>-0.5</c:v>
                      </c:pt>
                      <c:pt idx="30">
                        <c:v>-0.5</c:v>
                      </c:pt>
                      <c:pt idx="31">
                        <c:v>-0.5</c:v>
                      </c:pt>
                      <c:pt idx="32">
                        <c:v>-0.5</c:v>
                      </c:pt>
                      <c:pt idx="33">
                        <c:v>-0.5</c:v>
                      </c:pt>
                      <c:pt idx="34">
                        <c:v>-0.5</c:v>
                      </c:pt>
                      <c:pt idx="35">
                        <c:v>-0.5</c:v>
                      </c:pt>
                      <c:pt idx="36">
                        <c:v>-0.5</c:v>
                      </c:pt>
                      <c:pt idx="37">
                        <c:v>-0.5</c:v>
                      </c:pt>
                      <c:pt idx="38">
                        <c:v>-0.5</c:v>
                      </c:pt>
                      <c:pt idx="39">
                        <c:v>-0.5</c:v>
                      </c:pt>
                      <c:pt idx="40">
                        <c:v>-0.5</c:v>
                      </c:pt>
                      <c:pt idx="41">
                        <c:v>-0.5</c:v>
                      </c:pt>
                      <c:pt idx="42">
                        <c:v>-0.5</c:v>
                      </c:pt>
                      <c:pt idx="43">
                        <c:v>-0.5</c:v>
                      </c:pt>
                      <c:pt idx="44">
                        <c:v>-0.5</c:v>
                      </c:pt>
                      <c:pt idx="45">
                        <c:v>-0.5</c:v>
                      </c:pt>
                      <c:pt idx="46">
                        <c:v>-0.5</c:v>
                      </c:pt>
                      <c:pt idx="47">
                        <c:v>-0.5</c:v>
                      </c:pt>
                      <c:pt idx="48">
                        <c:v>-0.5</c:v>
                      </c:pt>
                      <c:pt idx="49">
                        <c:v>-0.5</c:v>
                      </c:pt>
                      <c:pt idx="50">
                        <c:v>-0.5</c:v>
                      </c:pt>
                      <c:pt idx="51">
                        <c:v>-0.5</c:v>
                      </c:pt>
                      <c:pt idx="52">
                        <c:v>-0.5</c:v>
                      </c:pt>
                      <c:pt idx="53">
                        <c:v>-0.5</c:v>
                      </c:pt>
                      <c:pt idx="54">
                        <c:v>-0.5</c:v>
                      </c:pt>
                      <c:pt idx="55">
                        <c:v>-0.5</c:v>
                      </c:pt>
                      <c:pt idx="56">
                        <c:v>-0.5</c:v>
                      </c:pt>
                      <c:pt idx="57">
                        <c:v>-0.5</c:v>
                      </c:pt>
                      <c:pt idx="58">
                        <c:v>-0.5</c:v>
                      </c:pt>
                      <c:pt idx="59">
                        <c:v>-0.5</c:v>
                      </c:pt>
                      <c:pt idx="60">
                        <c:v>-0.5</c:v>
                      </c:pt>
                      <c:pt idx="61">
                        <c:v>-0.5</c:v>
                      </c:pt>
                      <c:pt idx="62">
                        <c:v>-0.5</c:v>
                      </c:pt>
                      <c:pt idx="63">
                        <c:v>-0.5</c:v>
                      </c:pt>
                      <c:pt idx="64">
                        <c:v>-0.5</c:v>
                      </c:pt>
                      <c:pt idx="65">
                        <c:v>-0.5</c:v>
                      </c:pt>
                      <c:pt idx="66">
                        <c:v>-0.5</c:v>
                      </c:pt>
                      <c:pt idx="67">
                        <c:v>-0.5</c:v>
                      </c:pt>
                      <c:pt idx="68">
                        <c:v>-0.5</c:v>
                      </c:pt>
                      <c:pt idx="69">
                        <c:v>-0.5</c:v>
                      </c:pt>
                      <c:pt idx="70">
                        <c:v>-0.5</c:v>
                      </c:pt>
                      <c:pt idx="71">
                        <c:v>-0.5</c:v>
                      </c:pt>
                      <c:pt idx="72">
                        <c:v>-0.5</c:v>
                      </c:pt>
                      <c:pt idx="73">
                        <c:v>-0.5</c:v>
                      </c:pt>
                      <c:pt idx="74">
                        <c:v>-0.5</c:v>
                      </c:pt>
                      <c:pt idx="75">
                        <c:v>-0.5</c:v>
                      </c:pt>
                      <c:pt idx="76">
                        <c:v>-0.5</c:v>
                      </c:pt>
                      <c:pt idx="77">
                        <c:v>-0.5</c:v>
                      </c:pt>
                      <c:pt idx="78">
                        <c:v>-0.5</c:v>
                      </c:pt>
                      <c:pt idx="79">
                        <c:v>-0.5</c:v>
                      </c:pt>
                      <c:pt idx="80">
                        <c:v>-0.5</c:v>
                      </c:pt>
                      <c:pt idx="81">
                        <c:v>-0.5</c:v>
                      </c:pt>
                      <c:pt idx="82">
                        <c:v>-0.5</c:v>
                      </c:pt>
                      <c:pt idx="83">
                        <c:v>-0.5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801-4BAB-842C-0433893E30B2}"/>
                  </c:ext>
                </c:extLst>
              </c15:ser>
            </c15:filteredLineSeries>
          </c:ext>
        </c:extLst>
      </c:lineChart>
      <c:catAx>
        <c:axId val="87700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low"/>
        <c:crossAx val="877004656"/>
        <c:crosses val="autoZero"/>
        <c:auto val="1"/>
        <c:lblAlgn val="ctr"/>
        <c:lblOffset val="100"/>
        <c:noMultiLvlLbl val="0"/>
      </c:catAx>
      <c:valAx>
        <c:axId val="877004656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0056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'(154.9625mm)PLC數據 (Part3)'!$M$3</c:f>
              <c:strCache>
                <c:ptCount val="1"/>
                <c:pt idx="0">
                  <c:v>平均誤差* 0.1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'(154.9625mm)PLC數據 (Part3)'!$M$4:$M$87</c:f>
              <c:numCache>
                <c:formatCode>0.000</c:formatCode>
                <c:ptCount val="84"/>
                <c:pt idx="0">
                  <c:v>0.401411546610143</c:v>
                </c:pt>
                <c:pt idx="1">
                  <c:v>1.4672340322669699</c:v>
                </c:pt>
                <c:pt idx="2">
                  <c:v>0.53048877280471063</c:v>
                </c:pt>
                <c:pt idx="3">
                  <c:v>-0.65480981903483559</c:v>
                </c:pt>
                <c:pt idx="4">
                  <c:v>0.16750240430856139</c:v>
                </c:pt>
                <c:pt idx="5">
                  <c:v>0.62694634357712864</c:v>
                </c:pt>
                <c:pt idx="6">
                  <c:v>-0.91881150315985005</c:v>
                </c:pt>
                <c:pt idx="7">
                  <c:v>-1.3613450125659257</c:v>
                </c:pt>
                <c:pt idx="8">
                  <c:v>2.4606814685557768E-2</c:v>
                </c:pt>
                <c:pt idx="9">
                  <c:v>0.74163377192980995</c:v>
                </c:pt>
                <c:pt idx="10">
                  <c:v>-0.29776944733671373</c:v>
                </c:pt>
                <c:pt idx="11">
                  <c:v>-0.81410272192588318</c:v>
                </c:pt>
                <c:pt idx="12">
                  <c:v>-0.15039220488297361</c:v>
                </c:pt>
                <c:pt idx="13">
                  <c:v>0.94816027099714129</c:v>
                </c:pt>
                <c:pt idx="14">
                  <c:v>0.30691019530822816</c:v>
                </c:pt>
                <c:pt idx="15">
                  <c:v>-0.54282287070786883</c:v>
                </c:pt>
                <c:pt idx="16">
                  <c:v>1.259181617829654</c:v>
                </c:pt>
                <c:pt idx="17">
                  <c:v>-0.58562869286324715</c:v>
                </c:pt>
                <c:pt idx="18">
                  <c:v>-0.30293388628197138</c:v>
                </c:pt>
                <c:pt idx="19">
                  <c:v>-0.85151438888283337</c:v>
                </c:pt>
                <c:pt idx="20">
                  <c:v>0.99394373069067121</c:v>
                </c:pt>
                <c:pt idx="21">
                  <c:v>0.42120376538296117</c:v>
                </c:pt>
                <c:pt idx="22">
                  <c:v>-0.26521081444489031</c:v>
                </c:pt>
                <c:pt idx="23">
                  <c:v>1.0066082979339626</c:v>
                </c:pt>
                <c:pt idx="24">
                  <c:v>-1.3781850482161191</c:v>
                </c:pt>
                <c:pt idx="25">
                  <c:v>-1.0302405603753868</c:v>
                </c:pt>
                <c:pt idx="26">
                  <c:v>1.3491506710900012</c:v>
                </c:pt>
                <c:pt idx="27">
                  <c:v>0.29371428963850121</c:v>
                </c:pt>
                <c:pt idx="28">
                  <c:v>-9.6446007844451745E-2</c:v>
                </c:pt>
                <c:pt idx="29">
                  <c:v>-1.5713988899350626</c:v>
                </c:pt>
                <c:pt idx="30">
                  <c:v>4.7006864509194203E-2</c:v>
                </c:pt>
                <c:pt idx="31">
                  <c:v>1.055070392667949</c:v>
                </c:pt>
                <c:pt idx="32">
                  <c:v>0.7726374197724909</c:v>
                </c:pt>
                <c:pt idx="33">
                  <c:v>-2.8158800435501692</c:v>
                </c:pt>
                <c:pt idx="34">
                  <c:v>0.18008175692384612</c:v>
                </c:pt>
                <c:pt idx="35">
                  <c:v>-2.4442294751042939E-2</c:v>
                </c:pt>
                <c:pt idx="36">
                  <c:v>0.71632841118789659</c:v>
                </c:pt>
                <c:pt idx="37">
                  <c:v>0.73717411292323054</c:v>
                </c:pt>
                <c:pt idx="38">
                  <c:v>0.14549557595073567</c:v>
                </c:pt>
                <c:pt idx="39">
                  <c:v>-1.6244553493657805</c:v>
                </c:pt>
                <c:pt idx="40">
                  <c:v>0.45157206816866169</c:v>
                </c:pt>
                <c:pt idx="41">
                  <c:v>0.83985852598370914</c:v>
                </c:pt>
                <c:pt idx="42">
                  <c:v>-1.6140014118898762</c:v>
                </c:pt>
                <c:pt idx="43">
                  <c:v>0.74261611974943664</c:v>
                </c:pt>
                <c:pt idx="44">
                  <c:v>0.95923040505176693</c:v>
                </c:pt>
                <c:pt idx="45">
                  <c:v>6.4325369566404333E-2</c:v>
                </c:pt>
                <c:pt idx="46">
                  <c:v>-0.99584789588743661</c:v>
                </c:pt>
                <c:pt idx="47">
                  <c:v>0.56755189847299337</c:v>
                </c:pt>
                <c:pt idx="48">
                  <c:v>0.56790913778877439</c:v>
                </c:pt>
                <c:pt idx="49">
                  <c:v>0.34784172810295788</c:v>
                </c:pt>
                <c:pt idx="50">
                  <c:v>-0.79779214762438644</c:v>
                </c:pt>
                <c:pt idx="51">
                  <c:v>1.774475779132763</c:v>
                </c:pt>
                <c:pt idx="52">
                  <c:v>-0.44477543156599497</c:v>
                </c:pt>
                <c:pt idx="53">
                  <c:v>-0.74851497438639858</c:v>
                </c:pt>
                <c:pt idx="54">
                  <c:v>0.21221172340838168</c:v>
                </c:pt>
                <c:pt idx="55">
                  <c:v>1.6714488895649084</c:v>
                </c:pt>
                <c:pt idx="56">
                  <c:v>-0.32999063055667649</c:v>
                </c:pt>
                <c:pt idx="57">
                  <c:v>1.5211470296890184E-3</c:v>
                </c:pt>
                <c:pt idx="58">
                  <c:v>-0.1395552007299557</c:v>
                </c:pt>
                <c:pt idx="59">
                  <c:v>2.0802664569216178</c:v>
                </c:pt>
                <c:pt idx="60">
                  <c:v>-0.62179925487616861</c:v>
                </c:pt>
                <c:pt idx="61">
                  <c:v>-0.10268808481737324</c:v>
                </c:pt>
                <c:pt idx="62">
                  <c:v>-0.30428647032231315</c:v>
                </c:pt>
                <c:pt idx="63">
                  <c:v>1.7491778472433452</c:v>
                </c:pt>
                <c:pt idx="64">
                  <c:v>-0.67565880735451178</c:v>
                </c:pt>
                <c:pt idx="65">
                  <c:v>-0.16383324415542122</c:v>
                </c:pt>
                <c:pt idx="66">
                  <c:v>-6.8690102309528808E-2</c:v>
                </c:pt>
                <c:pt idx="67">
                  <c:v>-1.2016278617621994</c:v>
                </c:pt>
                <c:pt idx="68">
                  <c:v>0.41839457918340489</c:v>
                </c:pt>
                <c:pt idx="69">
                  <c:v>-0.39454070333495111</c:v>
                </c:pt>
                <c:pt idx="70">
                  <c:v>0.72332627118644277</c:v>
                </c:pt>
                <c:pt idx="71">
                  <c:v>-0.3108826737888194</c:v>
                </c:pt>
                <c:pt idx="72">
                  <c:v>0.73170982683204788</c:v>
                </c:pt>
                <c:pt idx="73">
                  <c:v>0.19376593669285286</c:v>
                </c:pt>
                <c:pt idx="74">
                  <c:v>1.4975057846387245</c:v>
                </c:pt>
                <c:pt idx="75">
                  <c:v>-1.0150946353925066</c:v>
                </c:pt>
                <c:pt idx="76">
                  <c:v>0.15726308738667286</c:v>
                </c:pt>
                <c:pt idx="77">
                  <c:v>5.1775868580079987E-2</c:v>
                </c:pt>
                <c:pt idx="78">
                  <c:v>-1.6144337183156496</c:v>
                </c:pt>
                <c:pt idx="79">
                  <c:v>-0.61283887130803127</c:v>
                </c:pt>
                <c:pt idx="80">
                  <c:v>-0.27732988378793383</c:v>
                </c:pt>
                <c:pt idx="81">
                  <c:v>3.394170673077497E-2</c:v>
                </c:pt>
                <c:pt idx="82">
                  <c:v>1.6698785222388324E-2</c:v>
                </c:pt>
                <c:pt idx="83">
                  <c:v>7.0777049731168523E-2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9-48E2-B751-500D40124E2E}"/>
            </c:ext>
          </c:extLst>
        </c:ser>
        <c:ser>
          <c:idx val="1"/>
          <c:order val="1"/>
          <c:tx>
            <c:strRef>
              <c:f>'(154.9625mm)PLC數據 (Part3)'!$N$3</c:f>
              <c:strCache>
                <c:ptCount val="1"/>
                <c:pt idx="0">
                  <c:v>上限(0.5mm)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'(154.9625mm)PLC數據 (Part3)'!$N$4:$N$87</c:f>
              <c:numCache>
                <c:formatCode>General</c:formatCode>
                <c:ptCount val="8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9-48E2-B751-500D40124E2E}"/>
            </c:ext>
          </c:extLst>
        </c:ser>
        <c:ser>
          <c:idx val="2"/>
          <c:order val="2"/>
          <c:tx>
            <c:strRef>
              <c:f>'(154.9625mm)PLC數據 (Part3)'!$O$3</c:f>
              <c:strCache>
                <c:ptCount val="1"/>
                <c:pt idx="0">
                  <c:v>下限(-0.5mm)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'(154.9625mm)PLC數據 (Part3)'!$O$4:$O$87</c:f>
              <c:numCache>
                <c:formatCode>General</c:formatCode>
                <c:ptCount val="84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  <c:pt idx="52">
                  <c:v>-0.5</c:v>
                </c:pt>
                <c:pt idx="53">
                  <c:v>-0.5</c:v>
                </c:pt>
                <c:pt idx="54">
                  <c:v>-0.5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-0.5</c:v>
                </c:pt>
                <c:pt idx="59">
                  <c:v>-0.5</c:v>
                </c:pt>
                <c:pt idx="60">
                  <c:v>-0.5</c:v>
                </c:pt>
                <c:pt idx="61">
                  <c:v>-0.5</c:v>
                </c:pt>
                <c:pt idx="62">
                  <c:v>-0.5</c:v>
                </c:pt>
                <c:pt idx="63">
                  <c:v>-0.5</c:v>
                </c:pt>
                <c:pt idx="64">
                  <c:v>-0.5</c:v>
                </c:pt>
                <c:pt idx="65">
                  <c:v>-0.5</c:v>
                </c:pt>
                <c:pt idx="66">
                  <c:v>-0.5</c:v>
                </c:pt>
                <c:pt idx="67">
                  <c:v>-0.5</c:v>
                </c:pt>
                <c:pt idx="68">
                  <c:v>-0.5</c:v>
                </c:pt>
                <c:pt idx="69">
                  <c:v>-0.5</c:v>
                </c:pt>
                <c:pt idx="70">
                  <c:v>-0.5</c:v>
                </c:pt>
                <c:pt idx="71">
                  <c:v>-0.5</c:v>
                </c:pt>
                <c:pt idx="72">
                  <c:v>-0.5</c:v>
                </c:pt>
                <c:pt idx="73">
                  <c:v>-0.5</c:v>
                </c:pt>
                <c:pt idx="74">
                  <c:v>-0.5</c:v>
                </c:pt>
                <c:pt idx="75">
                  <c:v>-0.5</c:v>
                </c:pt>
                <c:pt idx="76">
                  <c:v>-0.5</c:v>
                </c:pt>
                <c:pt idx="77">
                  <c:v>-0.5</c:v>
                </c:pt>
                <c:pt idx="78">
                  <c:v>-0.5</c:v>
                </c:pt>
                <c:pt idx="79">
                  <c:v>-0.5</c:v>
                </c:pt>
                <c:pt idx="80">
                  <c:v>-0.5</c:v>
                </c:pt>
                <c:pt idx="81">
                  <c:v>-0.5</c:v>
                </c:pt>
                <c:pt idx="82">
                  <c:v>-0.5</c:v>
                </c:pt>
                <c:pt idx="83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9-48E2-B751-500D40124E2E}"/>
            </c:ext>
          </c:extLst>
        </c:ser>
        <c:ser>
          <c:idx val="3"/>
          <c:order val="3"/>
          <c:tx>
            <c:strRef>
              <c:f>'(154.9625mm)PLC數據 (Part3)'!$P$3</c:f>
              <c:strCache>
                <c:ptCount val="1"/>
                <c:pt idx="0">
                  <c:v>上限(1.0mm)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'(154.9625mm)PLC數據 (Part3)'!$P$4:$P$87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9-48E2-B751-500D40124E2E}"/>
            </c:ext>
          </c:extLst>
        </c:ser>
        <c:ser>
          <c:idx val="4"/>
          <c:order val="4"/>
          <c:tx>
            <c:strRef>
              <c:f>'(154.9625mm)PLC數據 (Part3)'!$Q$3</c:f>
              <c:strCache>
                <c:ptCount val="1"/>
                <c:pt idx="0">
                  <c:v>下限(-1mm)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'(154.9625mm)PLC數據 (Part3)'!$Q$4:$Q$87</c:f>
              <c:numCache>
                <c:formatCode>General</c:formatCode>
                <c:ptCount val="8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79-48E2-B751-500D4012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005640"/>
        <c:axId val="877004656"/>
      </c:lineChart>
      <c:catAx>
        <c:axId val="87700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004656"/>
        <c:crosses val="autoZero"/>
        <c:auto val="1"/>
        <c:lblAlgn val="ctr"/>
        <c:lblOffset val="100"/>
        <c:noMultiLvlLbl val="0"/>
      </c:catAx>
      <c:valAx>
        <c:axId val="877004656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00564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常態分佈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常態分佈</a:t>
          </a:r>
        </a:p>
      </cx:txPr>
    </cx:title>
    <cx:plotArea>
      <cx:plotAreaRegion>
        <cx:series layoutId="clusteredColumn" uniqueId="{999E850F-C2F3-4D3E-9806-4EA71DA4D875}">
          <cx:dataLabels>
            <cx:visibility seriesName="0" categoryName="0" value="1"/>
          </cx:dataLabels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常態分佈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常態分佈</a:t>
          </a:r>
        </a:p>
      </cx:txPr>
    </cx:title>
    <cx:plotArea>
      <cx:plotAreaRegion>
        <cx:series layoutId="clusteredColumn" uniqueId="{999E850F-C2F3-4D3E-9806-4EA71DA4D875}">
          <cx:dataLabels>
            <cx:visibility seriesName="0" categoryName="0" value="1"/>
          </cx:dataLabels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常態分佈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常態分佈</a:t>
          </a:r>
        </a:p>
      </cx:txPr>
    </cx:title>
    <cx:plotArea>
      <cx:plotAreaRegion>
        <cx:series layoutId="clusteredColumn" uniqueId="{999E850F-C2F3-4D3E-9806-4EA71DA4D875}">
          <cx:dataLabels>
            <cx:visibility seriesName="0" categoryName="0" value="1"/>
          </cx:dataLabels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常態分佈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常態分佈</a:t>
          </a:r>
        </a:p>
      </cx:txPr>
    </cx:title>
    <cx:plotArea>
      <cx:plotAreaRegion>
        <cx:series layoutId="clusteredColumn" uniqueId="{999E850F-C2F3-4D3E-9806-4EA71DA4D875}">
          <cx:dataLabels>
            <cx:visibility seriesName="0" categoryName="0" value="1"/>
          </cx:dataLabels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常態分佈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常態分佈</a:t>
          </a:r>
        </a:p>
      </cx:txPr>
    </cx:title>
    <cx:plotArea>
      <cx:plotAreaRegion>
        <cx:series layoutId="clusteredColumn" uniqueId="{999E850F-C2F3-4D3E-9806-4EA71DA4D875}">
          <cx:dataLabels>
            <cx:visibility seriesName="0" categoryName="0" value="1"/>
          </cx:dataLabels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microsoft.com/office/2014/relationships/chartEx" Target="../charts/chartEx3.xml"/><Relationship Id="rId1" Type="http://schemas.openxmlformats.org/officeDocument/2006/relationships/chart" Target="../charts/chart7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microsoft.com/office/2014/relationships/chartEx" Target="../charts/chartEx4.xml"/><Relationship Id="rId1" Type="http://schemas.openxmlformats.org/officeDocument/2006/relationships/chart" Target="../charts/chart10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microsoft.com/office/2014/relationships/chartEx" Target="../charts/chartEx5.xml"/><Relationship Id="rId1" Type="http://schemas.openxmlformats.org/officeDocument/2006/relationships/chart" Target="../charts/chart15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200024</xdr:rowOff>
    </xdr:from>
    <xdr:to>
      <xdr:col>8</xdr:col>
      <xdr:colOff>342900</xdr:colOff>
      <xdr:row>19</xdr:row>
      <xdr:rowOff>29016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98852420-E630-E704-30F6-82D0FC14A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4"/>
          <a:ext cx="4610100" cy="36294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273982</xdr:colOff>
      <xdr:row>2</xdr:row>
      <xdr:rowOff>65075</xdr:rowOff>
    </xdr:from>
    <xdr:to>
      <xdr:col>28</xdr:col>
      <xdr:colOff>208669</xdr:colOff>
      <xdr:row>27</xdr:row>
      <xdr:rowOff>60312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D6DA755-7F6E-48B1-B994-54B88B121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296883</xdr:colOff>
      <xdr:row>28</xdr:row>
      <xdr:rowOff>75458</xdr:rowOff>
    </xdr:from>
    <xdr:to>
      <xdr:col>33</xdr:col>
      <xdr:colOff>242455</xdr:colOff>
      <xdr:row>60</xdr:row>
      <xdr:rowOff>133967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F6F112A6-2D17-469D-B007-50330012AF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27558" y="5952383"/>
              <a:ext cx="9699172" cy="67641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17</xdr:col>
      <xdr:colOff>286985</xdr:colOff>
      <xdr:row>61</xdr:row>
      <xdr:rowOff>132360</xdr:rowOff>
    </xdr:from>
    <xdr:to>
      <xdr:col>32</xdr:col>
      <xdr:colOff>504701</xdr:colOff>
      <xdr:row>93</xdr:row>
      <xdr:rowOff>204106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9BE8374-286F-4915-B9C9-30F778988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294409</xdr:colOff>
      <xdr:row>95</xdr:row>
      <xdr:rowOff>-1</xdr:rowOff>
    </xdr:from>
    <xdr:to>
      <xdr:col>32</xdr:col>
      <xdr:colOff>512125</xdr:colOff>
      <xdr:row>127</xdr:row>
      <xdr:rowOff>81643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F9898B1-760E-4D58-A620-67E3A1680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273982</xdr:colOff>
      <xdr:row>2</xdr:row>
      <xdr:rowOff>65075</xdr:rowOff>
    </xdr:from>
    <xdr:to>
      <xdr:col>28</xdr:col>
      <xdr:colOff>208669</xdr:colOff>
      <xdr:row>27</xdr:row>
      <xdr:rowOff>60312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0DFC87-4351-4102-B840-02F03EC26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279565</xdr:colOff>
      <xdr:row>28</xdr:row>
      <xdr:rowOff>40823</xdr:rowOff>
    </xdr:from>
    <xdr:to>
      <xdr:col>33</xdr:col>
      <xdr:colOff>225137</xdr:colOff>
      <xdr:row>60</xdr:row>
      <xdr:rowOff>99332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F2428474-ACDA-442C-9194-2681CEEB90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10240" y="5917748"/>
              <a:ext cx="9699172" cy="67641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17</xdr:col>
      <xdr:colOff>252349</xdr:colOff>
      <xdr:row>61</xdr:row>
      <xdr:rowOff>115042</xdr:rowOff>
    </xdr:from>
    <xdr:to>
      <xdr:col>32</xdr:col>
      <xdr:colOff>470065</xdr:colOff>
      <xdr:row>93</xdr:row>
      <xdr:rowOff>186788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58D5DA6-49C7-4124-B189-E3296CC7E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294409</xdr:colOff>
      <xdr:row>95</xdr:row>
      <xdr:rowOff>69272</xdr:rowOff>
    </xdr:from>
    <xdr:to>
      <xdr:col>32</xdr:col>
      <xdr:colOff>512125</xdr:colOff>
      <xdr:row>127</xdr:row>
      <xdr:rowOff>150916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C24DB20-334F-4C90-93CD-2A1E2FD9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273982</xdr:colOff>
      <xdr:row>2</xdr:row>
      <xdr:rowOff>65075</xdr:rowOff>
    </xdr:from>
    <xdr:to>
      <xdr:col>28</xdr:col>
      <xdr:colOff>208669</xdr:colOff>
      <xdr:row>27</xdr:row>
      <xdr:rowOff>60312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5D3110E-854A-4477-B483-13A27A8C7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279565</xdr:colOff>
      <xdr:row>28</xdr:row>
      <xdr:rowOff>40823</xdr:rowOff>
    </xdr:from>
    <xdr:to>
      <xdr:col>33</xdr:col>
      <xdr:colOff>225137</xdr:colOff>
      <xdr:row>60</xdr:row>
      <xdr:rowOff>99332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AF19ADEA-8C2E-482F-8718-6A13487DD4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53065" y="5917748"/>
              <a:ext cx="9699172" cy="67641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17</xdr:col>
      <xdr:colOff>252349</xdr:colOff>
      <xdr:row>61</xdr:row>
      <xdr:rowOff>115042</xdr:rowOff>
    </xdr:from>
    <xdr:to>
      <xdr:col>32</xdr:col>
      <xdr:colOff>470065</xdr:colOff>
      <xdr:row>93</xdr:row>
      <xdr:rowOff>186788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AA6ECAD-8938-44BE-B2C1-9576AF569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294409</xdr:colOff>
      <xdr:row>95</xdr:row>
      <xdr:rowOff>69272</xdr:rowOff>
    </xdr:from>
    <xdr:to>
      <xdr:col>32</xdr:col>
      <xdr:colOff>512125</xdr:colOff>
      <xdr:row>127</xdr:row>
      <xdr:rowOff>150916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04D2475-DAA8-40D8-BEAF-9C3A32123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273982</xdr:colOff>
      <xdr:row>2</xdr:row>
      <xdr:rowOff>65075</xdr:rowOff>
    </xdr:from>
    <xdr:to>
      <xdr:col>28</xdr:col>
      <xdr:colOff>208669</xdr:colOff>
      <xdr:row>27</xdr:row>
      <xdr:rowOff>60312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F5C8C0-C55D-4EE0-8AA3-1F3227F6F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279565</xdr:colOff>
      <xdr:row>28</xdr:row>
      <xdr:rowOff>40823</xdr:rowOff>
    </xdr:from>
    <xdr:to>
      <xdr:col>33</xdr:col>
      <xdr:colOff>225137</xdr:colOff>
      <xdr:row>60</xdr:row>
      <xdr:rowOff>99332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13A26FE0-058C-497D-9C9D-62C456C54F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53065" y="5917748"/>
              <a:ext cx="9699172" cy="67641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17</xdr:col>
      <xdr:colOff>252349</xdr:colOff>
      <xdr:row>61</xdr:row>
      <xdr:rowOff>115042</xdr:rowOff>
    </xdr:from>
    <xdr:to>
      <xdr:col>32</xdr:col>
      <xdr:colOff>470065</xdr:colOff>
      <xdr:row>93</xdr:row>
      <xdr:rowOff>186788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80EA353-2EF9-434D-ABE7-CEB4E6B10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294409</xdr:colOff>
      <xdr:row>95</xdr:row>
      <xdr:rowOff>69272</xdr:rowOff>
    </xdr:from>
    <xdr:to>
      <xdr:col>32</xdr:col>
      <xdr:colOff>512125</xdr:colOff>
      <xdr:row>127</xdr:row>
      <xdr:rowOff>150916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41B99B8-60E1-4699-9F25-7ACB5664B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593034</xdr:colOff>
      <xdr:row>39</xdr:row>
      <xdr:rowOff>15116</xdr:rowOff>
    </xdr:from>
    <xdr:to>
      <xdr:col>46</xdr:col>
      <xdr:colOff>303971</xdr:colOff>
      <xdr:row>50</xdr:row>
      <xdr:rowOff>145981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D2C1B3A-89B3-3877-84C1-F4C83C5BD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52</xdr:row>
      <xdr:rowOff>0</xdr:rowOff>
    </xdr:from>
    <xdr:to>
      <xdr:col>46</xdr:col>
      <xdr:colOff>304800</xdr:colOff>
      <xdr:row>64</xdr:row>
      <xdr:rowOff>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56E28E2B-8B79-4B87-B9DA-54BAD6272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273982</xdr:colOff>
      <xdr:row>2</xdr:row>
      <xdr:rowOff>65075</xdr:rowOff>
    </xdr:from>
    <xdr:to>
      <xdr:col>28</xdr:col>
      <xdr:colOff>208669</xdr:colOff>
      <xdr:row>27</xdr:row>
      <xdr:rowOff>60312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E411F0-4D55-4752-A689-AFE47EDA6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279565</xdr:colOff>
      <xdr:row>28</xdr:row>
      <xdr:rowOff>40823</xdr:rowOff>
    </xdr:from>
    <xdr:to>
      <xdr:col>33</xdr:col>
      <xdr:colOff>225137</xdr:colOff>
      <xdr:row>60</xdr:row>
      <xdr:rowOff>99332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492749FA-85C2-4B50-8348-5FC0443E21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57790" y="5917748"/>
              <a:ext cx="9699172" cy="67641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17</xdr:col>
      <xdr:colOff>252349</xdr:colOff>
      <xdr:row>61</xdr:row>
      <xdr:rowOff>115042</xdr:rowOff>
    </xdr:from>
    <xdr:to>
      <xdr:col>32</xdr:col>
      <xdr:colOff>470065</xdr:colOff>
      <xdr:row>93</xdr:row>
      <xdr:rowOff>186788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40D535C-3A2F-44D4-9DBB-0776B702B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246784</xdr:colOff>
      <xdr:row>95</xdr:row>
      <xdr:rowOff>69272</xdr:rowOff>
    </xdr:from>
    <xdr:to>
      <xdr:col>32</xdr:col>
      <xdr:colOff>464500</xdr:colOff>
      <xdr:row>127</xdr:row>
      <xdr:rowOff>150917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7B1930F-B824-4C9B-8D77-704867726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593034</xdr:colOff>
      <xdr:row>39</xdr:row>
      <xdr:rowOff>15116</xdr:rowOff>
    </xdr:from>
    <xdr:to>
      <xdr:col>46</xdr:col>
      <xdr:colOff>303971</xdr:colOff>
      <xdr:row>50</xdr:row>
      <xdr:rowOff>145981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AFD5B4F-896A-4D75-9E6E-B636294BB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52</xdr:row>
      <xdr:rowOff>0</xdr:rowOff>
    </xdr:from>
    <xdr:to>
      <xdr:col>46</xdr:col>
      <xdr:colOff>304800</xdr:colOff>
      <xdr:row>64</xdr:row>
      <xdr:rowOff>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31ADAE8-45A5-4D02-A6E5-B7F4D6981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20</xdr:col>
      <xdr:colOff>165761</xdr:colOff>
      <xdr:row>37</xdr:row>
      <xdr:rowOff>138421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34A8F04-12C4-48C0-BE84-22A0E124D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4</xdr:row>
      <xdr:rowOff>0</xdr:rowOff>
    </xdr:from>
    <xdr:to>
      <xdr:col>37</xdr:col>
      <xdr:colOff>319769</xdr:colOff>
      <xdr:row>37</xdr:row>
      <xdr:rowOff>194211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D84BB24-0564-4411-AE00-6A0602338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:Z34"/>
  <sheetViews>
    <sheetView showGridLines="0" zoomScaleNormal="100" workbookViewId="0">
      <selection activeCell="V34" sqref="V34"/>
    </sheetView>
  </sheetViews>
  <sheetFormatPr defaultRowHeight="15.75" x14ac:dyDescent="0.25"/>
  <cols>
    <col min="11" max="11" width="14" bestFit="1" customWidth="1"/>
    <col min="12" max="12" width="9.7109375" bestFit="1" customWidth="1"/>
    <col min="13" max="13" width="6" bestFit="1" customWidth="1"/>
    <col min="15" max="15" width="11" bestFit="1" customWidth="1"/>
    <col min="17" max="17" width="11" bestFit="1" customWidth="1"/>
    <col min="22" max="22" width="14.140625" bestFit="1" customWidth="1"/>
    <col min="23" max="23" width="11.5703125" bestFit="1" customWidth="1"/>
    <col min="24" max="24" width="12.7109375" bestFit="1" customWidth="1"/>
    <col min="25" max="25" width="11" bestFit="1" customWidth="1"/>
    <col min="26" max="26" width="13" bestFit="1" customWidth="1"/>
  </cols>
  <sheetData>
    <row r="1" spans="11:26" ht="16.5" thickBot="1" x14ac:dyDescent="0.3">
      <c r="K1" s="1"/>
      <c r="L1" s="1"/>
      <c r="M1" s="1"/>
      <c r="N1" s="1"/>
      <c r="O1" s="1"/>
      <c r="P1" s="1"/>
      <c r="Q1" s="1"/>
    </row>
    <row r="2" spans="11:26" ht="16.5" x14ac:dyDescent="0.25">
      <c r="K2" s="4"/>
      <c r="L2" s="5" t="s">
        <v>0</v>
      </c>
      <c r="M2" s="6" t="s">
        <v>1</v>
      </c>
      <c r="N2" s="1"/>
      <c r="O2" s="1" t="s">
        <v>2</v>
      </c>
      <c r="P2" s="1"/>
      <c r="Q2" s="1" t="s">
        <v>3</v>
      </c>
      <c r="S2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</row>
    <row r="3" spans="11:26" x14ac:dyDescent="0.25">
      <c r="K3" s="7" t="s">
        <v>10</v>
      </c>
      <c r="L3" s="2">
        <v>350.75</v>
      </c>
      <c r="M3" s="8" t="s">
        <v>11</v>
      </c>
      <c r="N3" s="1"/>
      <c r="O3" s="1">
        <v>4.3184300000000002</v>
      </c>
      <c r="P3" s="1"/>
      <c r="Q3" s="1">
        <v>1.6879999999999999</v>
      </c>
      <c r="S3">
        <v>6.46997</v>
      </c>
      <c r="V3" s="1">
        <v>2527.1999999999998</v>
      </c>
      <c r="W3" s="1">
        <v>6.4588117741935482</v>
      </c>
      <c r="X3" s="20">
        <f>(V3/1000)/W3</f>
        <v>0.39127940066275546</v>
      </c>
      <c r="Y3" s="1">
        <v>4.3077348387096768</v>
      </c>
      <c r="Z3" s="19">
        <f>X3*Y3</f>
        <v>1.6855279059043939</v>
      </c>
    </row>
    <row r="4" spans="11:26" x14ac:dyDescent="0.25">
      <c r="K4" s="7" t="s">
        <v>12</v>
      </c>
      <c r="L4" s="2">
        <v>1.68559460137392</v>
      </c>
      <c r="M4" s="8" t="s">
        <v>13</v>
      </c>
      <c r="N4" s="1"/>
      <c r="O4" s="1">
        <v>4.3200799999999999</v>
      </c>
      <c r="P4" s="1"/>
      <c r="Q4" s="1"/>
      <c r="S4">
        <v>6.4675900000000004</v>
      </c>
      <c r="V4" s="1"/>
      <c r="W4" s="1"/>
      <c r="X4" s="20"/>
      <c r="Y4" s="1"/>
      <c r="Z4" s="19"/>
    </row>
    <row r="5" spans="11:26" x14ac:dyDescent="0.25">
      <c r="K5" s="7" t="s">
        <v>8</v>
      </c>
      <c r="L5" s="2">
        <f>SUM(O3:O7)/5</f>
        <v>4.323016</v>
      </c>
      <c r="M5" s="8" t="s">
        <v>14</v>
      </c>
      <c r="N5" s="1"/>
      <c r="O5" s="1">
        <v>4.32355</v>
      </c>
      <c r="P5" s="1"/>
      <c r="Q5" s="1"/>
      <c r="S5">
        <v>6.4695400000000003</v>
      </c>
      <c r="V5" s="1"/>
      <c r="W5" s="1"/>
      <c r="X5" s="20"/>
      <c r="Y5" s="1"/>
      <c r="Z5" s="19"/>
    </row>
    <row r="6" spans="11:26" x14ac:dyDescent="0.25">
      <c r="K6" s="7" t="s">
        <v>15</v>
      </c>
      <c r="L6" s="3">
        <f>L4/L5</f>
        <v>0.3899117193584109</v>
      </c>
      <c r="M6" s="8" t="s">
        <v>16</v>
      </c>
      <c r="N6" s="1"/>
      <c r="O6" s="1">
        <v>4.3245300000000002</v>
      </c>
      <c r="P6" s="1"/>
      <c r="Q6" s="1"/>
    </row>
    <row r="7" spans="11:26" ht="16.5" thickBot="1" x14ac:dyDescent="0.3">
      <c r="K7" s="9" t="s">
        <v>7</v>
      </c>
      <c r="L7" s="15">
        <f>L6*3600</f>
        <v>1403.6821896902793</v>
      </c>
      <c r="M7" s="11" t="s">
        <v>11</v>
      </c>
      <c r="N7" s="1"/>
      <c r="O7" s="1">
        <v>4.3284900000000004</v>
      </c>
      <c r="P7" s="1"/>
      <c r="Q7" s="1"/>
      <c r="Y7" t="s">
        <v>17</v>
      </c>
      <c r="Z7">
        <f>SUM(Z3:Z5)/3</f>
        <v>0.56184263530146461</v>
      </c>
    </row>
    <row r="8" spans="11:26" ht="16.5" thickBot="1" x14ac:dyDescent="0.3">
      <c r="N8" s="1"/>
      <c r="O8" s="1"/>
      <c r="P8" s="1"/>
      <c r="Q8" s="1"/>
    </row>
    <row r="9" spans="11:26" x14ac:dyDescent="0.25">
      <c r="K9" s="12" t="s">
        <v>18</v>
      </c>
      <c r="L9" s="13">
        <f>SUM(S3:S5)/3</f>
        <v>6.469033333333333</v>
      </c>
      <c r="M9" s="14" t="s">
        <v>14</v>
      </c>
      <c r="N9" s="1"/>
      <c r="O9" s="1"/>
      <c r="P9" s="1"/>
      <c r="Q9" s="1"/>
    </row>
    <row r="10" spans="11:26" x14ac:dyDescent="0.25">
      <c r="K10" s="7" t="s">
        <v>19</v>
      </c>
      <c r="L10" s="2">
        <f>(L9*L6)*1000</f>
        <v>2522.3519095868719</v>
      </c>
      <c r="M10" s="8" t="s">
        <v>20</v>
      </c>
      <c r="N10" s="1"/>
      <c r="O10" s="1"/>
      <c r="P10" s="1"/>
      <c r="Q10" s="1"/>
    </row>
    <row r="11" spans="11:26" x14ac:dyDescent="0.25">
      <c r="K11" s="7" t="s">
        <v>21</v>
      </c>
      <c r="L11" s="2">
        <f>99.5*25.4</f>
        <v>2527.2999999999997</v>
      </c>
      <c r="M11" s="8" t="s">
        <v>20</v>
      </c>
      <c r="N11" s="1"/>
      <c r="O11" s="1"/>
      <c r="P11" s="1"/>
      <c r="Q11" s="1"/>
    </row>
    <row r="12" spans="11:26" ht="16.5" thickBot="1" x14ac:dyDescent="0.3">
      <c r="K12" s="9" t="s">
        <v>22</v>
      </c>
      <c r="L12" s="10">
        <f>L11-L10</f>
        <v>4.9480904131278294</v>
      </c>
      <c r="M12" s="11" t="s">
        <v>20</v>
      </c>
      <c r="N12" s="1"/>
      <c r="O12" s="1"/>
      <c r="P12" s="1"/>
      <c r="Q12" s="1"/>
    </row>
    <row r="13" spans="11:26" x14ac:dyDescent="0.25">
      <c r="N13" s="1"/>
      <c r="O13" s="1"/>
      <c r="P13" s="1"/>
      <c r="Q13" s="1"/>
    </row>
    <row r="14" spans="11:26" x14ac:dyDescent="0.25">
      <c r="N14" s="1"/>
      <c r="O14" s="1"/>
      <c r="P14" s="1"/>
      <c r="Q14" s="1"/>
    </row>
    <row r="15" spans="11:26" x14ac:dyDescent="0.25">
      <c r="N15" s="1"/>
      <c r="O15" s="1"/>
      <c r="P15" s="1"/>
      <c r="Q15" s="1"/>
    </row>
    <row r="23" spans="18:22" x14ac:dyDescent="0.25">
      <c r="R23" s="35"/>
      <c r="S23" s="35" t="s">
        <v>47</v>
      </c>
      <c r="T23" s="35" t="s">
        <v>47</v>
      </c>
      <c r="U23" s="35" t="s">
        <v>47</v>
      </c>
      <c r="V23" s="35" t="s">
        <v>48</v>
      </c>
    </row>
    <row r="24" spans="18:22" x14ac:dyDescent="0.25">
      <c r="R24" s="35"/>
      <c r="S24" s="35" t="s">
        <v>52</v>
      </c>
      <c r="T24" s="35" t="s">
        <v>49</v>
      </c>
      <c r="U24" s="35" t="s">
        <v>50</v>
      </c>
      <c r="V24" s="35" t="s">
        <v>51</v>
      </c>
    </row>
    <row r="25" spans="18:22" x14ac:dyDescent="0.25">
      <c r="R25" s="35">
        <v>1</v>
      </c>
      <c r="S25" s="35">
        <v>2.7054999999999998</v>
      </c>
      <c r="T25" s="35">
        <v>2.7094999999999998</v>
      </c>
      <c r="U25" s="35">
        <v>0.36558000000000002</v>
      </c>
      <c r="V25" s="35">
        <v>1143.0999999999999</v>
      </c>
    </row>
    <row r="26" spans="18:22" x14ac:dyDescent="0.25">
      <c r="R26" s="35">
        <v>2</v>
      </c>
      <c r="S26" s="35">
        <v>2.7019299999999999</v>
      </c>
      <c r="T26" s="35">
        <v>2.7064699999999999</v>
      </c>
      <c r="U26" s="35">
        <v>0.36452000000000001</v>
      </c>
      <c r="V26" s="35">
        <v>1143.19</v>
      </c>
    </row>
    <row r="27" spans="18:22" x14ac:dyDescent="0.25">
      <c r="R27" s="35">
        <v>3</v>
      </c>
      <c r="S27" s="35">
        <v>2.7070099999999999</v>
      </c>
      <c r="T27" s="35">
        <v>2.7094999999999998</v>
      </c>
      <c r="U27" s="35">
        <v>0.36606</v>
      </c>
      <c r="V27" s="35">
        <v>1143.1600000000001</v>
      </c>
    </row>
    <row r="29" spans="18:22" x14ac:dyDescent="0.25">
      <c r="S29">
        <f>S30*3600</f>
        <v>1521.0349288486416</v>
      </c>
    </row>
    <row r="30" spans="18:22" x14ac:dyDescent="0.25">
      <c r="S30">
        <f>S31/1000</f>
        <v>0.42250970245795599</v>
      </c>
    </row>
    <row r="31" spans="18:22" x14ac:dyDescent="0.25">
      <c r="R31" s="34" t="s">
        <v>53</v>
      </c>
      <c r="S31">
        <f>V25/S25</f>
        <v>422.509702457956</v>
      </c>
      <c r="T31">
        <f>U25*S31</f>
        <v>154.46109702457957</v>
      </c>
    </row>
    <row r="32" spans="18:22" x14ac:dyDescent="0.25">
      <c r="R32" s="34" t="s">
        <v>54</v>
      </c>
      <c r="S32">
        <f t="shared" ref="S32:S33" si="0">V26/S26</f>
        <v>423.10126465156389</v>
      </c>
      <c r="T32">
        <f t="shared" ref="T32:T33" si="1">U26*S32</f>
        <v>154.22887299078806</v>
      </c>
    </row>
    <row r="33" spans="18:22" x14ac:dyDescent="0.25">
      <c r="R33" s="34" t="s">
        <v>55</v>
      </c>
      <c r="S33">
        <f t="shared" si="0"/>
        <v>422.29618656746749</v>
      </c>
      <c r="T33">
        <f t="shared" si="1"/>
        <v>154.58574205488713</v>
      </c>
    </row>
    <row r="34" spans="18:22" x14ac:dyDescent="0.25">
      <c r="T34">
        <f>SUM(T31:T33)/3</f>
        <v>154.42523735675158</v>
      </c>
      <c r="V34">
        <v>0.15442523735675201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D3B3-B904-4DE5-92E5-0C7743F13E5C}">
  <dimension ref="A1:Q153"/>
  <sheetViews>
    <sheetView showGridLines="0" topLeftCell="A43" zoomScale="55" zoomScaleNormal="55" workbookViewId="0">
      <selection activeCell="E3" sqref="E3:E92"/>
    </sheetView>
  </sheetViews>
  <sheetFormatPr defaultRowHeight="15.75" x14ac:dyDescent="0.25"/>
  <cols>
    <col min="1" max="1" width="9.140625" style="50"/>
    <col min="2" max="3" width="14.140625" style="50" bestFit="1" customWidth="1"/>
    <col min="4" max="4" width="14.140625" style="50" customWidth="1"/>
    <col min="5" max="5" width="12.85546875" style="50" bestFit="1" customWidth="1"/>
    <col min="6" max="6" width="19.42578125" style="50" bestFit="1" customWidth="1"/>
    <col min="7" max="8" width="23" style="50" bestFit="1" customWidth="1"/>
    <col min="9" max="9" width="15" style="50" customWidth="1"/>
    <col min="10" max="10" width="19.5703125" style="50" bestFit="1" customWidth="1"/>
    <col min="11" max="11" width="19.7109375" style="50" bestFit="1" customWidth="1"/>
    <col min="12" max="12" width="12" style="50" bestFit="1" customWidth="1"/>
    <col min="13" max="13" width="18.5703125" style="50" customWidth="1"/>
    <col min="14" max="14" width="10.28515625" style="50" bestFit="1" customWidth="1"/>
    <col min="15" max="16384" width="9.140625" style="50"/>
  </cols>
  <sheetData>
    <row r="1" spans="1:17" ht="17.25" thickBot="1" x14ac:dyDescent="0.3">
      <c r="B1" s="71" t="s">
        <v>77</v>
      </c>
      <c r="C1" s="72"/>
      <c r="D1" s="32">
        <v>1685.7</v>
      </c>
      <c r="G1" s="30" t="s">
        <v>33</v>
      </c>
      <c r="H1" s="31">
        <v>2527.1999999999998</v>
      </c>
    </row>
    <row r="2" spans="1:17" ht="16.5" thickBot="1" x14ac:dyDescent="0.3">
      <c r="N2" s="70" t="s">
        <v>34</v>
      </c>
      <c r="O2" s="70"/>
      <c r="P2" s="70" t="s">
        <v>35</v>
      </c>
      <c r="Q2" s="70"/>
    </row>
    <row r="3" spans="1:17" ht="16.5" x14ac:dyDescent="0.25">
      <c r="B3" s="52" t="s">
        <v>23</v>
      </c>
      <c r="C3" s="52" t="s">
        <v>24</v>
      </c>
      <c r="D3" s="52" t="s">
        <v>36</v>
      </c>
      <c r="E3" s="52" t="s">
        <v>25</v>
      </c>
      <c r="F3" s="17" t="s">
        <v>76</v>
      </c>
      <c r="G3" s="52" t="s">
        <v>37</v>
      </c>
      <c r="H3" s="52" t="s">
        <v>38</v>
      </c>
      <c r="I3" s="52" t="s">
        <v>17</v>
      </c>
      <c r="J3" s="16" t="s">
        <v>39</v>
      </c>
      <c r="K3" s="5" t="s">
        <v>40</v>
      </c>
      <c r="L3" s="6" t="s">
        <v>87</v>
      </c>
      <c r="M3" s="33" t="s">
        <v>42</v>
      </c>
      <c r="N3" s="50" t="s">
        <v>85</v>
      </c>
      <c r="O3" s="50" t="s">
        <v>86</v>
      </c>
      <c r="P3" s="50" t="s">
        <v>84</v>
      </c>
      <c r="Q3" s="50" t="s">
        <v>83</v>
      </c>
    </row>
    <row r="4" spans="1:17" ht="16.5" x14ac:dyDescent="0.25">
      <c r="A4" s="50">
        <v>1</v>
      </c>
      <c r="B4" s="50">
        <v>6.4296199999999999</v>
      </c>
      <c r="C4" s="50">
        <v>6.4399600000000001</v>
      </c>
      <c r="D4" s="50">
        <f>(B4+C4)/2</f>
        <v>6.4347899999999996</v>
      </c>
      <c r="E4" s="50">
        <v>4.28505</v>
      </c>
      <c r="F4" s="18">
        <f t="shared" ref="F4:F67" si="0">D$1/E4</f>
        <v>393.3909756012182</v>
      </c>
      <c r="G4" s="23">
        <f>(F4*B4)</f>
        <v>2529.3544845451047</v>
      </c>
      <c r="H4" s="23">
        <f>(C4*F4)</f>
        <v>2533.4221472328213</v>
      </c>
      <c r="I4" s="23">
        <f>(G4+H4)/2</f>
        <v>2531.388315888963</v>
      </c>
      <c r="J4" s="25">
        <f>G4-H$1</f>
        <v>2.1544845451048786</v>
      </c>
      <c r="K4" s="24">
        <f>H4-H$1</f>
        <v>6.2221472328214986</v>
      </c>
      <c r="L4" s="26">
        <f>I4-H$1</f>
        <v>4.1883158889631886</v>
      </c>
      <c r="M4" s="22">
        <f>L4*0.1</f>
        <v>0.41883158889631888</v>
      </c>
      <c r="N4" s="50">
        <v>0.5</v>
      </c>
      <c r="O4" s="50">
        <v>-0.5</v>
      </c>
      <c r="P4" s="50">
        <v>1</v>
      </c>
      <c r="Q4" s="50">
        <v>-1</v>
      </c>
    </row>
    <row r="5" spans="1:17" ht="16.5" x14ac:dyDescent="0.25">
      <c r="A5" s="50">
        <v>2</v>
      </c>
      <c r="B5" s="50">
        <v>6.4239899999999999</v>
      </c>
      <c r="C5" s="50">
        <v>6.4284699999999999</v>
      </c>
      <c r="D5" s="50">
        <f t="shared" ref="D5:D68" si="1">(B5+C5)/2</f>
        <v>6.4262300000000003</v>
      </c>
      <c r="E5" s="50">
        <v>4.2894500000000004</v>
      </c>
      <c r="F5" s="18">
        <f t="shared" si="0"/>
        <v>392.98744594295306</v>
      </c>
      <c r="G5" s="23">
        <f t="shared" ref="G5:G68" si="2">(F5*B5)</f>
        <v>2524.547422863071</v>
      </c>
      <c r="H5" s="23">
        <f t="shared" ref="H5:H68" si="3">(C5*F5)</f>
        <v>2526.3080066208954</v>
      </c>
      <c r="I5" s="23">
        <f t="shared" ref="I5:I68" si="4">(G5+H5)/2</f>
        <v>2525.4277147419834</v>
      </c>
      <c r="J5" s="25">
        <f t="shared" ref="J5:J68" si="5">G5-H$1</f>
        <v>-2.6525771369288123</v>
      </c>
      <c r="K5" s="24">
        <f t="shared" ref="K5:K68" si="6">H5-H$1</f>
        <v>-0.8919933791044059</v>
      </c>
      <c r="L5" s="26">
        <f t="shared" ref="L5:L68" si="7">I5-H$1</f>
        <v>-1.7722852580163817</v>
      </c>
      <c r="M5" s="22">
        <f t="shared" ref="M5:M68" si="8">L5*0.1</f>
        <v>-0.17722852580163817</v>
      </c>
      <c r="N5" s="50">
        <v>0.5</v>
      </c>
      <c r="O5" s="50">
        <v>-0.5</v>
      </c>
      <c r="P5" s="50">
        <v>1</v>
      </c>
      <c r="Q5" s="50">
        <v>-1</v>
      </c>
    </row>
    <row r="6" spans="1:17" ht="16.5" x14ac:dyDescent="0.25">
      <c r="A6" s="50">
        <v>3</v>
      </c>
      <c r="B6" s="50">
        <v>6.4235800000000003</v>
      </c>
      <c r="C6" s="50">
        <v>6.4310700000000001</v>
      </c>
      <c r="D6" s="50">
        <f t="shared" si="1"/>
        <v>6.4273249999999997</v>
      </c>
      <c r="E6" s="50">
        <v>4.2885200000000001</v>
      </c>
      <c r="F6" s="18">
        <f t="shared" si="0"/>
        <v>393.07266842640354</v>
      </c>
      <c r="G6" s="23">
        <f t="shared" si="2"/>
        <v>2524.9337314504774</v>
      </c>
      <c r="H6" s="23">
        <f t="shared" si="3"/>
        <v>2527.8778457369908</v>
      </c>
      <c r="I6" s="23">
        <f t="shared" si="4"/>
        <v>2526.4057885937341</v>
      </c>
      <c r="J6" s="25">
        <f t="shared" si="5"/>
        <v>-2.266268549522465</v>
      </c>
      <c r="K6" s="24">
        <f t="shared" si="6"/>
        <v>0.67784573699100292</v>
      </c>
      <c r="L6" s="26">
        <f t="shared" si="7"/>
        <v>-0.79421140626573106</v>
      </c>
      <c r="M6" s="22">
        <f t="shared" si="8"/>
        <v>-7.9421140626573114E-2</v>
      </c>
      <c r="N6" s="50">
        <v>0.5</v>
      </c>
      <c r="O6" s="50">
        <v>-0.5</v>
      </c>
      <c r="P6" s="50">
        <v>1</v>
      </c>
      <c r="Q6" s="50">
        <v>-1</v>
      </c>
    </row>
    <row r="7" spans="1:17" ht="16.5" x14ac:dyDescent="0.25">
      <c r="A7" s="50">
        <v>4</v>
      </c>
      <c r="B7" s="50">
        <v>6.4270100000000001</v>
      </c>
      <c r="C7" s="50">
        <v>6.4280499999999998</v>
      </c>
      <c r="D7" s="50">
        <f t="shared" si="1"/>
        <v>6.42753</v>
      </c>
      <c r="E7" s="50">
        <v>4.2889499999999998</v>
      </c>
      <c r="F7" s="18">
        <f t="shared" si="0"/>
        <v>393.03325988878402</v>
      </c>
      <c r="G7" s="23">
        <f t="shared" si="2"/>
        <v>2526.0286916378136</v>
      </c>
      <c r="H7" s="23">
        <f t="shared" si="3"/>
        <v>2526.437446228098</v>
      </c>
      <c r="I7" s="23">
        <f t="shared" si="4"/>
        <v>2526.2330689329556</v>
      </c>
      <c r="J7" s="25">
        <f t="shared" si="5"/>
        <v>-1.1713083621862097</v>
      </c>
      <c r="K7" s="24">
        <f t="shared" si="6"/>
        <v>-0.76255377190182116</v>
      </c>
      <c r="L7" s="26">
        <f t="shared" si="7"/>
        <v>-0.96693106704424281</v>
      </c>
      <c r="M7" s="22">
        <f t="shared" si="8"/>
        <v>-9.6693106704424284E-2</v>
      </c>
      <c r="N7" s="50">
        <v>0.5</v>
      </c>
      <c r="O7" s="50">
        <v>-0.5</v>
      </c>
      <c r="P7" s="50">
        <v>1</v>
      </c>
      <c r="Q7" s="50">
        <v>-1</v>
      </c>
    </row>
    <row r="8" spans="1:17" ht="16.5" x14ac:dyDescent="0.25">
      <c r="A8" s="50">
        <v>5</v>
      </c>
      <c r="B8" s="50">
        <v>6.42448</v>
      </c>
      <c r="C8" s="50">
        <v>6.4325099999999997</v>
      </c>
      <c r="D8" s="50">
        <f t="shared" si="1"/>
        <v>6.4284949999999998</v>
      </c>
      <c r="E8" s="50">
        <v>4.2924600000000002</v>
      </c>
      <c r="F8" s="18">
        <f t="shared" si="0"/>
        <v>392.71187151423658</v>
      </c>
      <c r="G8" s="23">
        <f t="shared" si="2"/>
        <v>2522.9695643057826</v>
      </c>
      <c r="H8" s="23">
        <f t="shared" si="3"/>
        <v>2526.1230406340419</v>
      </c>
      <c r="I8" s="23">
        <f t="shared" si="4"/>
        <v>2524.546302469912</v>
      </c>
      <c r="J8" s="25">
        <f t="shared" si="5"/>
        <v>-4.230435694217249</v>
      </c>
      <c r="K8" s="24">
        <f t="shared" si="6"/>
        <v>-1.0769593659579186</v>
      </c>
      <c r="L8" s="26">
        <f t="shared" si="7"/>
        <v>-2.6536975300878112</v>
      </c>
      <c r="M8" s="22">
        <f t="shared" si="8"/>
        <v>-0.26536975300878113</v>
      </c>
      <c r="N8" s="50">
        <v>0.5</v>
      </c>
      <c r="O8" s="50">
        <v>-0.5</v>
      </c>
      <c r="P8" s="50">
        <v>1</v>
      </c>
      <c r="Q8" s="50">
        <v>-1</v>
      </c>
    </row>
    <row r="9" spans="1:17" ht="16.5" x14ac:dyDescent="0.25">
      <c r="A9" s="50">
        <v>6</v>
      </c>
      <c r="B9" s="50">
        <v>6.4254699999999998</v>
      </c>
      <c r="C9" s="50">
        <v>6.4330699999999998</v>
      </c>
      <c r="D9" s="50">
        <f t="shared" si="1"/>
        <v>6.4292699999999998</v>
      </c>
      <c r="E9" s="50">
        <v>4.2894699999999997</v>
      </c>
      <c r="F9" s="18">
        <f t="shared" si="0"/>
        <v>392.98561360727552</v>
      </c>
      <c r="G9" s="23">
        <f t="shared" si="2"/>
        <v>2525.1172706651405</v>
      </c>
      <c r="H9" s="23">
        <f t="shared" si="3"/>
        <v>2528.1039613285561</v>
      </c>
      <c r="I9" s="23">
        <f t="shared" si="4"/>
        <v>2526.6106159968485</v>
      </c>
      <c r="J9" s="25">
        <f t="shared" si="5"/>
        <v>-2.082729334859323</v>
      </c>
      <c r="K9" s="24">
        <f t="shared" si="6"/>
        <v>0.9039613285563064</v>
      </c>
      <c r="L9" s="26">
        <f t="shared" si="7"/>
        <v>-0.58938400315128092</v>
      </c>
      <c r="M9" s="22">
        <f t="shared" si="8"/>
        <v>-5.8938400315128092E-2</v>
      </c>
      <c r="N9" s="50">
        <v>0.5</v>
      </c>
      <c r="O9" s="50">
        <v>-0.5</v>
      </c>
      <c r="P9" s="50">
        <v>1</v>
      </c>
      <c r="Q9" s="50">
        <v>-1</v>
      </c>
    </row>
    <row r="10" spans="1:17" ht="16.5" x14ac:dyDescent="0.25">
      <c r="A10" s="50">
        <v>7</v>
      </c>
      <c r="B10" s="50">
        <v>6.4220300000000003</v>
      </c>
      <c r="C10" s="50">
        <v>6.4310099999999997</v>
      </c>
      <c r="D10" s="50">
        <f t="shared" si="1"/>
        <v>6.42652</v>
      </c>
      <c r="E10" s="50">
        <v>4.2895500000000002</v>
      </c>
      <c r="F10" s="18">
        <f t="shared" si="0"/>
        <v>392.97828443543028</v>
      </c>
      <c r="G10" s="23">
        <f t="shared" si="2"/>
        <v>2523.7183319928663</v>
      </c>
      <c r="H10" s="23">
        <f t="shared" si="3"/>
        <v>2527.2472769870965</v>
      </c>
      <c r="I10" s="23">
        <f t="shared" si="4"/>
        <v>2525.4828044899814</v>
      </c>
      <c r="J10" s="25">
        <f t="shared" si="5"/>
        <v>-3.4816680071335213</v>
      </c>
      <c r="K10" s="24">
        <f t="shared" si="6"/>
        <v>4.7276987096665835E-2</v>
      </c>
      <c r="L10" s="26">
        <f t="shared" si="7"/>
        <v>-1.7171955100184277</v>
      </c>
      <c r="M10" s="22">
        <f t="shared" si="8"/>
        <v>-0.17171955100184277</v>
      </c>
      <c r="N10" s="50">
        <v>0.5</v>
      </c>
      <c r="O10" s="50">
        <v>-0.5</v>
      </c>
      <c r="P10" s="50">
        <v>1</v>
      </c>
      <c r="Q10" s="50">
        <v>-1</v>
      </c>
    </row>
    <row r="11" spans="1:17" ht="16.5" x14ac:dyDescent="0.25">
      <c r="A11" s="50">
        <v>8</v>
      </c>
      <c r="B11" s="50">
        <v>6.42143</v>
      </c>
      <c r="C11" s="50">
        <v>6.4300300000000004</v>
      </c>
      <c r="D11" s="50">
        <f t="shared" si="1"/>
        <v>6.4257299999999997</v>
      </c>
      <c r="E11" s="50">
        <v>4.2849899999999996</v>
      </c>
      <c r="F11" s="18">
        <f t="shared" si="0"/>
        <v>393.39648400579705</v>
      </c>
      <c r="G11" s="23">
        <f t="shared" si="2"/>
        <v>2526.1679842893454</v>
      </c>
      <c r="H11" s="23">
        <f t="shared" si="3"/>
        <v>2529.5511940517954</v>
      </c>
      <c r="I11" s="23">
        <f t="shared" si="4"/>
        <v>2527.8595891705704</v>
      </c>
      <c r="J11" s="25">
        <f t="shared" si="5"/>
        <v>-1.0320157106543775</v>
      </c>
      <c r="K11" s="24">
        <f t="shared" si="6"/>
        <v>2.3511940517955736</v>
      </c>
      <c r="L11" s="26">
        <f t="shared" si="7"/>
        <v>0.65958917057059807</v>
      </c>
      <c r="M11" s="22">
        <f t="shared" si="8"/>
        <v>6.5958917057059807E-2</v>
      </c>
      <c r="N11" s="50">
        <v>0.5</v>
      </c>
      <c r="O11" s="50">
        <v>-0.5</v>
      </c>
      <c r="P11" s="50">
        <v>1</v>
      </c>
      <c r="Q11" s="50">
        <v>-1</v>
      </c>
    </row>
    <row r="12" spans="1:17" ht="16.5" x14ac:dyDescent="0.25">
      <c r="A12" s="50">
        <v>9</v>
      </c>
      <c r="B12" s="50">
        <v>6.42903</v>
      </c>
      <c r="C12" s="50">
        <v>6.4374200000000004</v>
      </c>
      <c r="D12" s="50">
        <f t="shared" si="1"/>
        <v>6.4332250000000002</v>
      </c>
      <c r="E12" s="50">
        <v>4.2905300000000004</v>
      </c>
      <c r="F12" s="18">
        <f t="shared" si="0"/>
        <v>392.88852426157138</v>
      </c>
      <c r="G12" s="23">
        <f t="shared" si="2"/>
        <v>2525.89210913337</v>
      </c>
      <c r="H12" s="23">
        <f t="shared" si="3"/>
        <v>2529.1884438519251</v>
      </c>
      <c r="I12" s="23">
        <f t="shared" si="4"/>
        <v>2527.5402764926475</v>
      </c>
      <c r="J12" s="25">
        <f t="shared" si="5"/>
        <v>-1.3078908666298048</v>
      </c>
      <c r="K12" s="24">
        <f t="shared" si="6"/>
        <v>1.9884438519252399</v>
      </c>
      <c r="L12" s="26">
        <f t="shared" si="7"/>
        <v>0.34027649264771753</v>
      </c>
      <c r="M12" s="22">
        <f t="shared" si="8"/>
        <v>3.4027649264771753E-2</v>
      </c>
      <c r="N12" s="50">
        <v>0.5</v>
      </c>
      <c r="O12" s="50">
        <v>-0.5</v>
      </c>
      <c r="P12" s="50">
        <v>1</v>
      </c>
      <c r="Q12" s="50">
        <v>-1</v>
      </c>
    </row>
    <row r="13" spans="1:17" ht="16.5" x14ac:dyDescent="0.25">
      <c r="A13" s="50">
        <v>10</v>
      </c>
      <c r="B13" s="50">
        <v>6.4234</v>
      </c>
      <c r="C13" s="50">
        <v>6.43546</v>
      </c>
      <c r="D13" s="50">
        <f t="shared" si="1"/>
        <v>6.42943</v>
      </c>
      <c r="E13" s="50">
        <v>4.2869299999999999</v>
      </c>
      <c r="F13" s="18">
        <f t="shared" si="0"/>
        <v>393.21845703102224</v>
      </c>
      <c r="G13" s="23">
        <f t="shared" si="2"/>
        <v>2525.7994368930681</v>
      </c>
      <c r="H13" s="23">
        <f t="shared" si="3"/>
        <v>2530.5416514848625</v>
      </c>
      <c r="I13" s="23">
        <f t="shared" si="4"/>
        <v>2528.1705441889653</v>
      </c>
      <c r="J13" s="25">
        <f t="shared" si="5"/>
        <v>-1.4005631069317133</v>
      </c>
      <c r="K13" s="24">
        <f t="shared" si="6"/>
        <v>3.341651484862723</v>
      </c>
      <c r="L13" s="26">
        <f t="shared" si="7"/>
        <v>0.97054418896550487</v>
      </c>
      <c r="M13" s="22">
        <f t="shared" si="8"/>
        <v>9.705441889655049E-2</v>
      </c>
      <c r="N13" s="50">
        <v>0.5</v>
      </c>
      <c r="O13" s="50">
        <v>-0.5</v>
      </c>
      <c r="P13" s="50">
        <v>1</v>
      </c>
      <c r="Q13" s="50">
        <v>-1</v>
      </c>
    </row>
    <row r="14" spans="1:17" ht="16.5" x14ac:dyDescent="0.25">
      <c r="A14" s="50">
        <v>11</v>
      </c>
      <c r="B14" s="50">
        <v>6.4229900000000004</v>
      </c>
      <c r="C14" s="50">
        <v>6.4335800000000001</v>
      </c>
      <c r="D14" s="50">
        <f t="shared" si="1"/>
        <v>6.4282850000000007</v>
      </c>
      <c r="E14" s="50">
        <v>4.2879500000000004</v>
      </c>
      <c r="F14" s="18">
        <f t="shared" si="0"/>
        <v>393.12491983348684</v>
      </c>
      <c r="G14" s="23">
        <f t="shared" si="2"/>
        <v>2525.0374288412877</v>
      </c>
      <c r="H14" s="23">
        <f t="shared" si="3"/>
        <v>2529.2006217423245</v>
      </c>
      <c r="I14" s="23">
        <f t="shared" si="4"/>
        <v>2527.1190252918059</v>
      </c>
      <c r="J14" s="25">
        <f t="shared" si="5"/>
        <v>-2.1625711587121259</v>
      </c>
      <c r="K14" s="24">
        <f t="shared" si="6"/>
        <v>2.0006217423247108</v>
      </c>
      <c r="L14" s="26">
        <f t="shared" si="7"/>
        <v>-8.097470819393493E-2</v>
      </c>
      <c r="M14" s="22">
        <f t="shared" si="8"/>
        <v>-8.097470819393493E-3</v>
      </c>
      <c r="N14" s="50">
        <v>0.5</v>
      </c>
      <c r="O14" s="50">
        <v>-0.5</v>
      </c>
      <c r="P14" s="50">
        <v>1</v>
      </c>
      <c r="Q14" s="50">
        <v>-1</v>
      </c>
    </row>
    <row r="15" spans="1:17" ht="16.5" x14ac:dyDescent="0.25">
      <c r="A15" s="50">
        <v>12</v>
      </c>
      <c r="B15" s="50">
        <v>6.4244399999999997</v>
      </c>
      <c r="C15" s="50">
        <v>6.4265499999999998</v>
      </c>
      <c r="D15" s="50">
        <f t="shared" si="1"/>
        <v>6.4254949999999997</v>
      </c>
      <c r="E15" s="50">
        <v>4.2889600000000003</v>
      </c>
      <c r="F15" s="18">
        <f t="shared" si="0"/>
        <v>393.03234350518539</v>
      </c>
      <c r="G15" s="23">
        <f t="shared" si="2"/>
        <v>2525.0127089084531</v>
      </c>
      <c r="H15" s="23">
        <f t="shared" si="3"/>
        <v>2525.8420071532491</v>
      </c>
      <c r="I15" s="23">
        <f t="shared" si="4"/>
        <v>2525.4273580308509</v>
      </c>
      <c r="J15" s="25">
        <f t="shared" si="5"/>
        <v>-2.1872910915467401</v>
      </c>
      <c r="K15" s="24">
        <f t="shared" si="6"/>
        <v>-1.3579928467506761</v>
      </c>
      <c r="L15" s="26">
        <f t="shared" si="7"/>
        <v>-1.7726419691489355</v>
      </c>
      <c r="M15" s="22">
        <f t="shared" si="8"/>
        <v>-0.17726419691489356</v>
      </c>
      <c r="N15" s="50">
        <v>0.5</v>
      </c>
      <c r="O15" s="50">
        <v>-0.5</v>
      </c>
      <c r="P15" s="50">
        <v>1</v>
      </c>
      <c r="Q15" s="50">
        <v>-1</v>
      </c>
    </row>
    <row r="16" spans="1:17" ht="16.5" x14ac:dyDescent="0.25">
      <c r="A16" s="50">
        <v>13</v>
      </c>
      <c r="B16" s="50">
        <v>6.4220600000000001</v>
      </c>
      <c r="C16" s="50">
        <v>6.4315499999999997</v>
      </c>
      <c r="D16" s="50">
        <f t="shared" si="1"/>
        <v>6.4268049999999999</v>
      </c>
      <c r="E16" s="50">
        <v>4.2885200000000001</v>
      </c>
      <c r="F16" s="18">
        <f t="shared" si="0"/>
        <v>393.07266842640354</v>
      </c>
      <c r="G16" s="23">
        <f t="shared" si="2"/>
        <v>2524.3362609944693</v>
      </c>
      <c r="H16" s="23">
        <f t="shared" si="3"/>
        <v>2528.0665206178355</v>
      </c>
      <c r="I16" s="23">
        <f t="shared" si="4"/>
        <v>2526.2013908061526</v>
      </c>
      <c r="J16" s="25">
        <f t="shared" si="5"/>
        <v>-2.8637390055305332</v>
      </c>
      <c r="K16" s="24">
        <f t="shared" si="6"/>
        <v>0.86652061783570389</v>
      </c>
      <c r="L16" s="26">
        <f t="shared" si="7"/>
        <v>-0.99860919384718727</v>
      </c>
      <c r="M16" s="22">
        <f t="shared" si="8"/>
        <v>-9.9860919384718735E-2</v>
      </c>
      <c r="N16" s="50">
        <v>0.5</v>
      </c>
      <c r="O16" s="50">
        <v>-0.5</v>
      </c>
      <c r="P16" s="50">
        <v>1</v>
      </c>
      <c r="Q16" s="50">
        <v>-1</v>
      </c>
    </row>
    <row r="17" spans="1:17" ht="16.5" x14ac:dyDescent="0.25">
      <c r="A17" s="50">
        <v>14</v>
      </c>
      <c r="B17" s="50">
        <v>6.4325099999999997</v>
      </c>
      <c r="C17" s="50">
        <v>6.4379900000000001</v>
      </c>
      <c r="D17" s="50">
        <f t="shared" si="1"/>
        <v>6.4352499999999999</v>
      </c>
      <c r="E17" s="50">
        <v>4.2895399999999997</v>
      </c>
      <c r="F17" s="18">
        <f t="shared" si="0"/>
        <v>392.97920056696057</v>
      </c>
      <c r="G17" s="23">
        <f t="shared" si="2"/>
        <v>2527.8426374389796</v>
      </c>
      <c r="H17" s="23">
        <f t="shared" si="3"/>
        <v>2529.9961634580864</v>
      </c>
      <c r="I17" s="23">
        <f t="shared" si="4"/>
        <v>2528.919400448533</v>
      </c>
      <c r="J17" s="25">
        <f t="shared" si="5"/>
        <v>0.6426374389798184</v>
      </c>
      <c r="K17" s="24">
        <f t="shared" si="6"/>
        <v>2.7961634580865393</v>
      </c>
      <c r="L17" s="26">
        <f t="shared" si="7"/>
        <v>1.7194004485331789</v>
      </c>
      <c r="M17" s="22">
        <f t="shared" si="8"/>
        <v>0.1719400448533179</v>
      </c>
      <c r="N17" s="50">
        <v>0.5</v>
      </c>
      <c r="O17" s="50">
        <v>-0.5</v>
      </c>
      <c r="P17" s="50">
        <v>1</v>
      </c>
      <c r="Q17" s="50">
        <v>-1</v>
      </c>
    </row>
    <row r="18" spans="1:17" ht="16.5" x14ac:dyDescent="0.25">
      <c r="A18" s="50">
        <v>15</v>
      </c>
      <c r="B18" s="50">
        <v>6.4219600000000003</v>
      </c>
      <c r="C18" s="50">
        <v>6.4279200000000003</v>
      </c>
      <c r="D18" s="50">
        <f t="shared" si="1"/>
        <v>6.4249400000000003</v>
      </c>
      <c r="E18" s="50">
        <v>4.2875500000000004</v>
      </c>
      <c r="F18" s="18">
        <f t="shared" si="0"/>
        <v>393.16159578313955</v>
      </c>
      <c r="G18" s="23">
        <f t="shared" si="2"/>
        <v>2524.8680416554912</v>
      </c>
      <c r="H18" s="23">
        <f t="shared" si="3"/>
        <v>2527.2112847663584</v>
      </c>
      <c r="I18" s="23">
        <f t="shared" si="4"/>
        <v>2526.039663210925</v>
      </c>
      <c r="J18" s="25">
        <f t="shared" si="5"/>
        <v>-2.3319583445086209</v>
      </c>
      <c r="K18" s="24">
        <f t="shared" si="6"/>
        <v>1.128476635858533E-2</v>
      </c>
      <c r="L18" s="26">
        <f t="shared" si="7"/>
        <v>-1.1603367890747904</v>
      </c>
      <c r="M18" s="22">
        <f t="shared" si="8"/>
        <v>-0.11603367890747905</v>
      </c>
      <c r="N18" s="50">
        <v>0.5</v>
      </c>
      <c r="O18" s="50">
        <v>-0.5</v>
      </c>
      <c r="P18" s="50">
        <v>1</v>
      </c>
      <c r="Q18" s="50">
        <v>-1</v>
      </c>
    </row>
    <row r="19" spans="1:17" ht="16.5" x14ac:dyDescent="0.25">
      <c r="A19" s="50">
        <v>16</v>
      </c>
      <c r="B19" s="50">
        <v>6.4244599999999998</v>
      </c>
      <c r="C19" s="50">
        <v>6.4299200000000001</v>
      </c>
      <c r="D19" s="50">
        <f t="shared" si="1"/>
        <v>6.4271899999999995</v>
      </c>
      <c r="E19" s="50">
        <v>4.2885</v>
      </c>
      <c r="F19" s="18">
        <f t="shared" si="0"/>
        <v>393.07450157397693</v>
      </c>
      <c r="G19" s="23">
        <f t="shared" si="2"/>
        <v>2525.2914123819519</v>
      </c>
      <c r="H19" s="23">
        <f t="shared" si="3"/>
        <v>2527.4375991605457</v>
      </c>
      <c r="I19" s="23">
        <f t="shared" si="4"/>
        <v>2526.3645057712488</v>
      </c>
      <c r="J19" s="25">
        <f t="shared" si="5"/>
        <v>-1.9085876180479318</v>
      </c>
      <c r="K19" s="24">
        <f t="shared" si="6"/>
        <v>0.23759916054586938</v>
      </c>
      <c r="L19" s="26">
        <f t="shared" si="7"/>
        <v>-0.83549422875103119</v>
      </c>
      <c r="M19" s="22">
        <f t="shared" si="8"/>
        <v>-8.3549422875103127E-2</v>
      </c>
      <c r="N19" s="50">
        <v>0.5</v>
      </c>
      <c r="O19" s="50">
        <v>-0.5</v>
      </c>
      <c r="P19" s="50">
        <v>1</v>
      </c>
      <c r="Q19" s="50">
        <v>-1</v>
      </c>
    </row>
    <row r="20" spans="1:17" ht="16.5" x14ac:dyDescent="0.25">
      <c r="A20" s="50">
        <v>17</v>
      </c>
      <c r="B20" s="50">
        <v>6.42699</v>
      </c>
      <c r="C20" s="50">
        <v>6.4309900000000004</v>
      </c>
      <c r="D20" s="50">
        <f t="shared" si="1"/>
        <v>6.4289900000000006</v>
      </c>
      <c r="E20" s="50">
        <v>4.2904400000000003</v>
      </c>
      <c r="F20" s="18">
        <f t="shared" si="0"/>
        <v>392.89676583287496</v>
      </c>
      <c r="G20" s="23">
        <f t="shared" si="2"/>
        <v>2525.143585040229</v>
      </c>
      <c r="H20" s="23">
        <f t="shared" si="3"/>
        <v>2526.7151721035607</v>
      </c>
      <c r="I20" s="23">
        <f t="shared" si="4"/>
        <v>2525.9293785718946</v>
      </c>
      <c r="J20" s="25">
        <f t="shared" si="5"/>
        <v>-2.056414959770791</v>
      </c>
      <c r="K20" s="24">
        <f t="shared" si="6"/>
        <v>-0.48482789643912838</v>
      </c>
      <c r="L20" s="26">
        <f t="shared" si="7"/>
        <v>-1.2706214281051871</v>
      </c>
      <c r="M20" s="22">
        <f t="shared" si="8"/>
        <v>-0.12706214281051872</v>
      </c>
      <c r="N20" s="50">
        <v>0.5</v>
      </c>
      <c r="O20" s="50">
        <v>-0.5</v>
      </c>
      <c r="P20" s="50">
        <v>1</v>
      </c>
      <c r="Q20" s="50">
        <v>-1</v>
      </c>
    </row>
    <row r="21" spans="1:17" ht="16.5" x14ac:dyDescent="0.25">
      <c r="A21" s="50">
        <v>18</v>
      </c>
      <c r="B21" s="50">
        <v>6.4285699999999997</v>
      </c>
      <c r="C21" s="50">
        <v>6.4370200000000004</v>
      </c>
      <c r="D21" s="50">
        <f t="shared" si="1"/>
        <v>6.4327950000000005</v>
      </c>
      <c r="E21" s="50">
        <v>4.2895300000000001</v>
      </c>
      <c r="F21" s="18">
        <f t="shared" si="0"/>
        <v>392.9801167027623</v>
      </c>
      <c r="G21" s="23">
        <f t="shared" si="2"/>
        <v>2526.3001888318763</v>
      </c>
      <c r="H21" s="23">
        <f t="shared" si="3"/>
        <v>2529.6208708180152</v>
      </c>
      <c r="I21" s="23">
        <f t="shared" si="4"/>
        <v>2527.9605298249458</v>
      </c>
      <c r="J21" s="25">
        <f t="shared" si="5"/>
        <v>-0.89981116812350592</v>
      </c>
      <c r="K21" s="24">
        <f t="shared" si="6"/>
        <v>2.4208708180153735</v>
      </c>
      <c r="L21" s="26">
        <f t="shared" si="7"/>
        <v>0.7605298249459338</v>
      </c>
      <c r="M21" s="22">
        <f t="shared" si="8"/>
        <v>7.6052982494593385E-2</v>
      </c>
      <c r="N21" s="50">
        <v>0.5</v>
      </c>
      <c r="O21" s="50">
        <v>-0.5</v>
      </c>
      <c r="P21" s="50">
        <v>1</v>
      </c>
      <c r="Q21" s="50">
        <v>-1</v>
      </c>
    </row>
    <row r="22" spans="1:17" ht="16.5" x14ac:dyDescent="0.25">
      <c r="A22" s="50">
        <v>19</v>
      </c>
      <c r="B22" s="50">
        <v>6.4230799999999997</v>
      </c>
      <c r="C22" s="50">
        <v>6.4295</v>
      </c>
      <c r="D22" s="50">
        <f t="shared" si="1"/>
        <v>6.4262899999999998</v>
      </c>
      <c r="E22" s="50">
        <v>4.2884799999999998</v>
      </c>
      <c r="F22" s="18">
        <f t="shared" si="0"/>
        <v>393.07633473864871</v>
      </c>
      <c r="G22" s="23">
        <f t="shared" si="2"/>
        <v>2524.7607441331197</v>
      </c>
      <c r="H22" s="23">
        <f t="shared" si="3"/>
        <v>2527.2842942021421</v>
      </c>
      <c r="I22" s="23">
        <f t="shared" si="4"/>
        <v>2526.0225191676309</v>
      </c>
      <c r="J22" s="25">
        <f t="shared" si="5"/>
        <v>-2.439255866880103</v>
      </c>
      <c r="K22" s="24">
        <f t="shared" si="6"/>
        <v>8.4294202142245922E-2</v>
      </c>
      <c r="L22" s="26">
        <f t="shared" si="7"/>
        <v>-1.1774808323689285</v>
      </c>
      <c r="M22" s="22">
        <f t="shared" si="8"/>
        <v>-0.11774808323689286</v>
      </c>
      <c r="N22" s="50">
        <v>0.5</v>
      </c>
      <c r="O22" s="50">
        <v>-0.5</v>
      </c>
      <c r="P22" s="50">
        <v>1</v>
      </c>
      <c r="Q22" s="50">
        <v>-1</v>
      </c>
    </row>
    <row r="23" spans="1:17" ht="16.5" x14ac:dyDescent="0.25">
      <c r="A23" s="50">
        <v>20</v>
      </c>
      <c r="B23" s="50">
        <v>6.42408</v>
      </c>
      <c r="C23" s="50">
        <v>6.4304800000000002</v>
      </c>
      <c r="D23" s="50">
        <f t="shared" si="1"/>
        <v>6.4272799999999997</v>
      </c>
      <c r="E23" s="50">
        <v>4.2870799999999996</v>
      </c>
      <c r="F23" s="18">
        <f t="shared" si="0"/>
        <v>393.20469876932555</v>
      </c>
      <c r="G23" s="23">
        <f t="shared" si="2"/>
        <v>2525.9784412700487</v>
      </c>
      <c r="H23" s="23">
        <f t="shared" si="3"/>
        <v>2528.4949513421725</v>
      </c>
      <c r="I23" s="23">
        <f t="shared" si="4"/>
        <v>2527.2366963061104</v>
      </c>
      <c r="J23" s="25">
        <f t="shared" si="5"/>
        <v>-1.2215587299510844</v>
      </c>
      <c r="K23" s="24">
        <f t="shared" si="6"/>
        <v>1.2949513421726806</v>
      </c>
      <c r="L23" s="26">
        <f t="shared" si="7"/>
        <v>3.6696306110570731E-2</v>
      </c>
      <c r="M23" s="22">
        <f t="shared" si="8"/>
        <v>3.6696306110570731E-3</v>
      </c>
      <c r="N23" s="50">
        <v>0.5</v>
      </c>
      <c r="O23" s="50">
        <v>-0.5</v>
      </c>
      <c r="P23" s="50">
        <v>1</v>
      </c>
      <c r="Q23" s="50">
        <v>-1</v>
      </c>
    </row>
    <row r="24" spans="1:17" ht="16.5" x14ac:dyDescent="0.25">
      <c r="A24" s="50">
        <v>21</v>
      </c>
      <c r="B24" s="50">
        <v>6.42401</v>
      </c>
      <c r="C24" s="50">
        <v>6.4309599999999998</v>
      </c>
      <c r="D24" s="50">
        <f t="shared" si="1"/>
        <v>6.4274849999999999</v>
      </c>
      <c r="E24" s="50">
        <v>4.2890800000000002</v>
      </c>
      <c r="F24" s="18">
        <f t="shared" si="0"/>
        <v>393.02134723530452</v>
      </c>
      <c r="G24" s="23">
        <f t="shared" si="2"/>
        <v>2524.7730648530687</v>
      </c>
      <c r="H24" s="23">
        <f t="shared" si="3"/>
        <v>2527.5045632163537</v>
      </c>
      <c r="I24" s="23">
        <f t="shared" si="4"/>
        <v>2526.1388140347112</v>
      </c>
      <c r="J24" s="25">
        <f t="shared" si="5"/>
        <v>-2.4269351469311005</v>
      </c>
      <c r="K24" s="24">
        <f t="shared" si="6"/>
        <v>0.30456321635392669</v>
      </c>
      <c r="L24" s="26">
        <f t="shared" si="7"/>
        <v>-1.0611859652885869</v>
      </c>
      <c r="M24" s="22">
        <f t="shared" si="8"/>
        <v>-0.10611859652885869</v>
      </c>
      <c r="N24" s="50">
        <v>0.5</v>
      </c>
      <c r="O24" s="50">
        <v>-0.5</v>
      </c>
      <c r="P24" s="50">
        <v>1</v>
      </c>
      <c r="Q24" s="50">
        <v>-1</v>
      </c>
    </row>
    <row r="25" spans="1:17" ht="16.5" x14ac:dyDescent="0.25">
      <c r="A25" s="50">
        <v>22</v>
      </c>
      <c r="B25" s="50">
        <v>6.4299600000000003</v>
      </c>
      <c r="C25" s="50">
        <v>6.4409700000000001</v>
      </c>
      <c r="D25" s="50">
        <f t="shared" si="1"/>
        <v>6.4354650000000007</v>
      </c>
      <c r="E25" s="50">
        <v>4.2865399999999996</v>
      </c>
      <c r="F25" s="18">
        <f t="shared" si="0"/>
        <v>393.25423301777198</v>
      </c>
      <c r="G25" s="23">
        <f t="shared" si="2"/>
        <v>2528.6089881349531</v>
      </c>
      <c r="H25" s="23">
        <f t="shared" si="3"/>
        <v>2532.938717240479</v>
      </c>
      <c r="I25" s="23">
        <f t="shared" si="4"/>
        <v>2530.773852687716</v>
      </c>
      <c r="J25" s="25">
        <f t="shared" si="5"/>
        <v>1.4089881349532334</v>
      </c>
      <c r="K25" s="24">
        <f t="shared" si="6"/>
        <v>5.7387172404792182</v>
      </c>
      <c r="L25" s="26">
        <f t="shared" si="7"/>
        <v>3.5738526877162258</v>
      </c>
      <c r="M25" s="22">
        <f t="shared" si="8"/>
        <v>0.35738526877162258</v>
      </c>
      <c r="N25" s="50">
        <v>0.5</v>
      </c>
      <c r="O25" s="50">
        <v>-0.5</v>
      </c>
      <c r="P25" s="50">
        <v>1</v>
      </c>
      <c r="Q25" s="50">
        <v>-1</v>
      </c>
    </row>
    <row r="26" spans="1:17" ht="16.5" x14ac:dyDescent="0.25">
      <c r="A26" s="50">
        <v>23</v>
      </c>
      <c r="B26" s="50">
        <v>6.4245200000000002</v>
      </c>
      <c r="C26" s="50">
        <v>6.4304899999999998</v>
      </c>
      <c r="D26" s="50">
        <f t="shared" si="1"/>
        <v>6.427505</v>
      </c>
      <c r="E26" s="50">
        <v>4.2884599999999997</v>
      </c>
      <c r="F26" s="18">
        <f t="shared" si="0"/>
        <v>393.07816792041905</v>
      </c>
      <c r="G26" s="23">
        <f t="shared" si="2"/>
        <v>2525.3385513680905</v>
      </c>
      <c r="H26" s="23">
        <f t="shared" si="3"/>
        <v>2527.6852280305752</v>
      </c>
      <c r="I26" s="23">
        <f t="shared" si="4"/>
        <v>2526.5118896993326</v>
      </c>
      <c r="J26" s="25">
        <f t="shared" si="5"/>
        <v>-1.8614486319092975</v>
      </c>
      <c r="K26" s="24">
        <f t="shared" si="6"/>
        <v>0.48522803057539932</v>
      </c>
      <c r="L26" s="26">
        <f t="shared" si="7"/>
        <v>-0.68811030066717649</v>
      </c>
      <c r="M26" s="22">
        <f t="shared" si="8"/>
        <v>-6.8811030066717654E-2</v>
      </c>
      <c r="N26" s="50">
        <v>0.5</v>
      </c>
      <c r="O26" s="50">
        <v>-0.5</v>
      </c>
      <c r="P26" s="50">
        <v>1</v>
      </c>
      <c r="Q26" s="50">
        <v>-1</v>
      </c>
    </row>
    <row r="27" spans="1:17" ht="16.5" x14ac:dyDescent="0.25">
      <c r="A27" s="50">
        <v>24</v>
      </c>
      <c r="B27" s="50">
        <v>6.4254699999999998</v>
      </c>
      <c r="C27" s="50">
        <v>6.4374799999999999</v>
      </c>
      <c r="D27" s="50">
        <f t="shared" si="1"/>
        <v>6.4314749999999998</v>
      </c>
      <c r="E27" s="50">
        <v>4.2890100000000002</v>
      </c>
      <c r="F27" s="18">
        <f t="shared" si="0"/>
        <v>393.02776165129018</v>
      </c>
      <c r="G27" s="23">
        <f t="shared" si="2"/>
        <v>2525.3880916575154</v>
      </c>
      <c r="H27" s="23">
        <f t="shared" si="3"/>
        <v>2530.1083550749472</v>
      </c>
      <c r="I27" s="23">
        <f t="shared" si="4"/>
        <v>2527.7482233662313</v>
      </c>
      <c r="J27" s="25">
        <f t="shared" si="5"/>
        <v>-1.8119083424844575</v>
      </c>
      <c r="K27" s="24">
        <f t="shared" si="6"/>
        <v>2.9083550749473943</v>
      </c>
      <c r="L27" s="26">
        <f t="shared" si="7"/>
        <v>0.54822336623146839</v>
      </c>
      <c r="M27" s="22">
        <f t="shared" si="8"/>
        <v>5.4822336623146839E-2</v>
      </c>
      <c r="N27" s="50">
        <v>0.5</v>
      </c>
      <c r="O27" s="50">
        <v>-0.5</v>
      </c>
      <c r="P27" s="50">
        <v>1</v>
      </c>
      <c r="Q27" s="50">
        <v>-1</v>
      </c>
    </row>
    <row r="28" spans="1:17" ht="16.5" x14ac:dyDescent="0.25">
      <c r="A28" s="50">
        <v>25</v>
      </c>
      <c r="B28" s="50">
        <v>6.4215</v>
      </c>
      <c r="C28" s="50">
        <v>6.4314400000000003</v>
      </c>
      <c r="D28" s="50">
        <f t="shared" si="1"/>
        <v>6.4264700000000001</v>
      </c>
      <c r="E28" s="50">
        <v>4.2855800000000004</v>
      </c>
      <c r="F28" s="18">
        <f t="shared" si="0"/>
        <v>393.34232472617475</v>
      </c>
      <c r="G28" s="23">
        <f t="shared" si="2"/>
        <v>2525.8477382291312</v>
      </c>
      <c r="H28" s="23">
        <f t="shared" si="3"/>
        <v>2529.7575609369096</v>
      </c>
      <c r="I28" s="23">
        <f t="shared" si="4"/>
        <v>2527.8026495830204</v>
      </c>
      <c r="J28" s="25">
        <f t="shared" si="5"/>
        <v>-1.3522617708686084</v>
      </c>
      <c r="K28" s="24">
        <f t="shared" si="6"/>
        <v>2.5575609369097947</v>
      </c>
      <c r="L28" s="26">
        <f t="shared" si="7"/>
        <v>0.60264958302059313</v>
      </c>
      <c r="M28" s="22">
        <f t="shared" si="8"/>
        <v>6.0264958302059315E-2</v>
      </c>
      <c r="N28" s="50">
        <v>0.5</v>
      </c>
      <c r="O28" s="50">
        <v>-0.5</v>
      </c>
      <c r="P28" s="50">
        <v>1</v>
      </c>
      <c r="Q28" s="50">
        <v>-1</v>
      </c>
    </row>
    <row r="29" spans="1:17" ht="16.5" x14ac:dyDescent="0.25">
      <c r="A29" s="50">
        <v>26</v>
      </c>
      <c r="B29" s="50">
        <v>6.42347</v>
      </c>
      <c r="C29" s="50">
        <v>6.4334699999999998</v>
      </c>
      <c r="D29" s="50">
        <f t="shared" si="1"/>
        <v>6.4284699999999999</v>
      </c>
      <c r="E29" s="50">
        <v>4.28653</v>
      </c>
      <c r="F29" s="18">
        <f t="shared" si="0"/>
        <v>393.25515043636693</v>
      </c>
      <c r="G29" s="23">
        <f t="shared" si="2"/>
        <v>2526.0626611734897</v>
      </c>
      <c r="H29" s="23">
        <f t="shared" si="3"/>
        <v>2529.9952126778535</v>
      </c>
      <c r="I29" s="23">
        <f t="shared" si="4"/>
        <v>2528.0289369256716</v>
      </c>
      <c r="J29" s="25">
        <f t="shared" si="5"/>
        <v>-1.1373388265101312</v>
      </c>
      <c r="K29" s="24">
        <f t="shared" si="6"/>
        <v>2.7952126778536694</v>
      </c>
      <c r="L29" s="26">
        <f t="shared" si="7"/>
        <v>0.82893692567176913</v>
      </c>
      <c r="M29" s="22">
        <f t="shared" si="8"/>
        <v>8.2893692567176921E-2</v>
      </c>
      <c r="N29" s="50">
        <v>0.5</v>
      </c>
      <c r="O29" s="50">
        <v>-0.5</v>
      </c>
      <c r="P29" s="50">
        <v>1</v>
      </c>
      <c r="Q29" s="50">
        <v>-1</v>
      </c>
    </row>
    <row r="30" spans="1:17" ht="16.5" x14ac:dyDescent="0.25">
      <c r="A30" s="50">
        <v>27</v>
      </c>
      <c r="B30" s="50">
        <v>6.4255100000000001</v>
      </c>
      <c r="C30" s="50">
        <v>6.4285100000000002</v>
      </c>
      <c r="D30" s="50">
        <f t="shared" si="1"/>
        <v>6.4270100000000001</v>
      </c>
      <c r="E30" s="50">
        <v>4.2910500000000003</v>
      </c>
      <c r="F30" s="18">
        <f t="shared" si="0"/>
        <v>392.84091306323626</v>
      </c>
      <c r="G30" s="23">
        <f t="shared" si="2"/>
        <v>2524.203215296955</v>
      </c>
      <c r="H30" s="23">
        <f t="shared" si="3"/>
        <v>2525.3817380361452</v>
      </c>
      <c r="I30" s="23">
        <f t="shared" si="4"/>
        <v>2524.7924766665501</v>
      </c>
      <c r="J30" s="25">
        <f t="shared" si="5"/>
        <v>-2.9967847030447956</v>
      </c>
      <c r="K30" s="24">
        <f t="shared" si="6"/>
        <v>-1.8182619638546385</v>
      </c>
      <c r="L30" s="26">
        <f t="shared" si="7"/>
        <v>-2.407523333449717</v>
      </c>
      <c r="M30" s="22">
        <f t="shared" si="8"/>
        <v>-0.2407523333449717</v>
      </c>
      <c r="N30" s="50">
        <v>0.5</v>
      </c>
      <c r="O30" s="50">
        <v>-0.5</v>
      </c>
      <c r="P30" s="50">
        <v>1</v>
      </c>
      <c r="Q30" s="50">
        <v>-1</v>
      </c>
    </row>
    <row r="31" spans="1:17" ht="16.5" x14ac:dyDescent="0.25">
      <c r="A31" s="50">
        <v>28</v>
      </c>
      <c r="B31" s="50">
        <v>6.4244700000000003</v>
      </c>
      <c r="C31" s="50">
        <v>6.4314999999999998</v>
      </c>
      <c r="D31" s="50">
        <f t="shared" si="1"/>
        <v>6.4279849999999996</v>
      </c>
      <c r="E31" s="50">
        <v>4.2884700000000002</v>
      </c>
      <c r="F31" s="18">
        <f t="shared" si="0"/>
        <v>393.07725132739648</v>
      </c>
      <c r="G31" s="23">
        <f t="shared" si="2"/>
        <v>2525.3130088353191</v>
      </c>
      <c r="H31" s="23">
        <f t="shared" si="3"/>
        <v>2528.0763419121504</v>
      </c>
      <c r="I31" s="23">
        <f t="shared" si="4"/>
        <v>2526.6946753737348</v>
      </c>
      <c r="J31" s="25">
        <f t="shared" si="5"/>
        <v>-1.8869911646806941</v>
      </c>
      <c r="K31" s="24">
        <f t="shared" si="6"/>
        <v>0.87634191215056489</v>
      </c>
      <c r="L31" s="26">
        <f t="shared" si="7"/>
        <v>-0.50532462626506458</v>
      </c>
      <c r="M31" s="22">
        <f t="shared" si="8"/>
        <v>-5.0532462626506458E-2</v>
      </c>
      <c r="N31" s="50">
        <v>0.5</v>
      </c>
      <c r="O31" s="50">
        <v>-0.5</v>
      </c>
      <c r="P31" s="50">
        <v>1</v>
      </c>
      <c r="Q31" s="50">
        <v>-1</v>
      </c>
    </row>
    <row r="32" spans="1:17" ht="16.5" x14ac:dyDescent="0.25">
      <c r="A32" s="50">
        <v>29</v>
      </c>
      <c r="B32" s="50">
        <v>6.42502</v>
      </c>
      <c r="C32" s="50">
        <v>6.4379999999999997</v>
      </c>
      <c r="D32" s="50">
        <f t="shared" si="1"/>
        <v>6.4315099999999994</v>
      </c>
      <c r="E32" s="50">
        <v>4.2879899999999997</v>
      </c>
      <c r="F32" s="18">
        <f t="shared" si="0"/>
        <v>393.12125261486153</v>
      </c>
      <c r="G32" s="23">
        <f t="shared" si="2"/>
        <v>2525.8119104755378</v>
      </c>
      <c r="H32" s="23">
        <f t="shared" si="3"/>
        <v>2530.9146243344785</v>
      </c>
      <c r="I32" s="23">
        <f t="shared" si="4"/>
        <v>2528.3632674050082</v>
      </c>
      <c r="J32" s="25">
        <f t="shared" si="5"/>
        <v>-1.3880895244619751</v>
      </c>
      <c r="K32" s="24">
        <f t="shared" si="6"/>
        <v>3.7146243344786853</v>
      </c>
      <c r="L32" s="26">
        <f t="shared" si="7"/>
        <v>1.1632674050083551</v>
      </c>
      <c r="M32" s="22">
        <f t="shared" si="8"/>
        <v>0.11632674050083552</v>
      </c>
      <c r="N32" s="50">
        <v>0.5</v>
      </c>
      <c r="O32" s="50">
        <v>-0.5</v>
      </c>
      <c r="P32" s="50">
        <v>1</v>
      </c>
      <c r="Q32" s="50">
        <v>-1</v>
      </c>
    </row>
    <row r="33" spans="1:17" ht="16.5" x14ac:dyDescent="0.25">
      <c r="A33" s="50">
        <v>30</v>
      </c>
      <c r="B33" s="50">
        <v>6.4275700000000002</v>
      </c>
      <c r="C33" s="50">
        <v>6.4414600000000002</v>
      </c>
      <c r="D33" s="50">
        <f t="shared" si="1"/>
        <v>6.4345150000000002</v>
      </c>
      <c r="E33" s="50">
        <v>4.2880500000000001</v>
      </c>
      <c r="F33" s="18">
        <f t="shared" si="0"/>
        <v>393.1157519152062</v>
      </c>
      <c r="G33" s="23">
        <f t="shared" si="2"/>
        <v>2526.7790135376222</v>
      </c>
      <c r="H33" s="23">
        <f t="shared" si="3"/>
        <v>2532.2393913317242</v>
      </c>
      <c r="I33" s="23">
        <f t="shared" si="4"/>
        <v>2529.5092024346732</v>
      </c>
      <c r="J33" s="25">
        <f t="shared" si="5"/>
        <v>-0.42098646237764115</v>
      </c>
      <c r="K33" s="24">
        <f t="shared" si="6"/>
        <v>5.0393913317243459</v>
      </c>
      <c r="L33" s="26">
        <f t="shared" si="7"/>
        <v>2.3092024346733524</v>
      </c>
      <c r="M33" s="22">
        <f t="shared" si="8"/>
        <v>0.23092024346733525</v>
      </c>
      <c r="N33" s="50">
        <v>0.5</v>
      </c>
      <c r="O33" s="50">
        <v>-0.5</v>
      </c>
      <c r="P33" s="50">
        <v>1</v>
      </c>
      <c r="Q33" s="50">
        <v>-1</v>
      </c>
    </row>
    <row r="34" spans="1:17" ht="16.5" x14ac:dyDescent="0.25">
      <c r="A34" s="50">
        <v>31</v>
      </c>
      <c r="B34" s="50">
        <v>6.4269800000000004</v>
      </c>
      <c r="C34" s="50">
        <v>6.43004</v>
      </c>
      <c r="D34" s="50">
        <f t="shared" si="1"/>
        <v>6.4285100000000002</v>
      </c>
      <c r="E34" s="50">
        <v>4.2889699999999999</v>
      </c>
      <c r="F34" s="18">
        <f t="shared" si="0"/>
        <v>393.03142712586009</v>
      </c>
      <c r="G34" s="23">
        <f t="shared" si="2"/>
        <v>2526.0051215093604</v>
      </c>
      <c r="H34" s="23">
        <f t="shared" si="3"/>
        <v>2527.2077976763653</v>
      </c>
      <c r="I34" s="23">
        <f t="shared" si="4"/>
        <v>2526.6064595928628</v>
      </c>
      <c r="J34" s="25">
        <f t="shared" si="5"/>
        <v>-1.1948784906394394</v>
      </c>
      <c r="K34" s="24">
        <f t="shared" si="6"/>
        <v>7.7976763654987735E-3</v>
      </c>
      <c r="L34" s="26">
        <f t="shared" si="7"/>
        <v>-0.59354040713697032</v>
      </c>
      <c r="M34" s="22">
        <f t="shared" si="8"/>
        <v>-5.9354040713697036E-2</v>
      </c>
      <c r="N34" s="50">
        <v>0.5</v>
      </c>
      <c r="O34" s="50">
        <v>-0.5</v>
      </c>
      <c r="P34" s="50">
        <v>1</v>
      </c>
      <c r="Q34" s="50">
        <v>-1</v>
      </c>
    </row>
    <row r="35" spans="1:17" ht="16.5" x14ac:dyDescent="0.25">
      <c r="A35" s="50">
        <v>32</v>
      </c>
      <c r="B35" s="50">
        <v>6.4230299999999998</v>
      </c>
      <c r="C35" s="50">
        <v>6.4310099999999997</v>
      </c>
      <c r="D35" s="50">
        <f t="shared" si="1"/>
        <v>6.4270199999999997</v>
      </c>
      <c r="E35" s="50">
        <v>4.2860500000000004</v>
      </c>
      <c r="F35" s="18">
        <f t="shared" si="0"/>
        <v>393.2991915633275</v>
      </c>
      <c r="G35" s="23">
        <f t="shared" si="2"/>
        <v>2526.1725063869994</v>
      </c>
      <c r="H35" s="23">
        <f t="shared" si="3"/>
        <v>2529.3110339356745</v>
      </c>
      <c r="I35" s="23">
        <f t="shared" si="4"/>
        <v>2527.7417701613367</v>
      </c>
      <c r="J35" s="25">
        <f t="shared" si="5"/>
        <v>-1.027493613000388</v>
      </c>
      <c r="K35" s="24">
        <f t="shared" si="6"/>
        <v>2.1110339356746408</v>
      </c>
      <c r="L35" s="26">
        <f t="shared" si="7"/>
        <v>0.54177016133689904</v>
      </c>
      <c r="M35" s="22">
        <f t="shared" si="8"/>
        <v>5.4177016133689908E-2</v>
      </c>
      <c r="N35" s="50">
        <v>0.5</v>
      </c>
      <c r="O35" s="50">
        <v>-0.5</v>
      </c>
      <c r="P35" s="50">
        <v>1</v>
      </c>
      <c r="Q35" s="50">
        <v>-1</v>
      </c>
    </row>
    <row r="36" spans="1:17" ht="16.5" x14ac:dyDescent="0.25">
      <c r="A36" s="50">
        <v>33</v>
      </c>
      <c r="B36" s="50">
        <v>6.4230799999999997</v>
      </c>
      <c r="C36" s="50">
        <v>6.4349699999999999</v>
      </c>
      <c r="D36" s="50">
        <f t="shared" si="1"/>
        <v>6.4290249999999993</v>
      </c>
      <c r="E36" s="50">
        <v>4.2880599999999998</v>
      </c>
      <c r="F36" s="18">
        <f t="shared" si="0"/>
        <v>393.11483514689633</v>
      </c>
      <c r="G36" s="23">
        <f t="shared" si="2"/>
        <v>2525.0080353353269</v>
      </c>
      <c r="H36" s="23">
        <f t="shared" si="3"/>
        <v>2529.6821707252234</v>
      </c>
      <c r="I36" s="23">
        <f t="shared" si="4"/>
        <v>2527.3451030302749</v>
      </c>
      <c r="J36" s="25">
        <f t="shared" si="5"/>
        <v>-2.1919646646729234</v>
      </c>
      <c r="K36" s="24">
        <f t="shared" si="6"/>
        <v>2.4821707252235683</v>
      </c>
      <c r="L36" s="26">
        <f t="shared" si="7"/>
        <v>0.14510303027509508</v>
      </c>
      <c r="M36" s="22">
        <f t="shared" si="8"/>
        <v>1.4510303027509509E-2</v>
      </c>
      <c r="N36" s="50">
        <v>0.5</v>
      </c>
      <c r="O36" s="50">
        <v>-0.5</v>
      </c>
      <c r="P36" s="50">
        <v>1</v>
      </c>
      <c r="Q36" s="50">
        <v>-1</v>
      </c>
    </row>
    <row r="37" spans="1:17" ht="16.5" x14ac:dyDescent="0.25">
      <c r="A37" s="50">
        <v>34</v>
      </c>
      <c r="B37" s="50">
        <v>6.4249299999999998</v>
      </c>
      <c r="C37" s="50">
        <v>6.4405700000000001</v>
      </c>
      <c r="D37" s="50">
        <f t="shared" si="1"/>
        <v>6.4327500000000004</v>
      </c>
      <c r="E37" s="50">
        <v>4.2869099999999998</v>
      </c>
      <c r="F37" s="18">
        <f t="shared" si="0"/>
        <v>393.22029153866072</v>
      </c>
      <c r="G37" s="23">
        <f t="shared" si="2"/>
        <v>2526.4128477154873</v>
      </c>
      <c r="H37" s="23">
        <f t="shared" si="3"/>
        <v>2532.562813075152</v>
      </c>
      <c r="I37" s="23">
        <f t="shared" si="4"/>
        <v>2529.4878303953196</v>
      </c>
      <c r="J37" s="25">
        <f t="shared" si="5"/>
        <v>-0.78715228451255825</v>
      </c>
      <c r="K37" s="24">
        <f t="shared" si="6"/>
        <v>5.3628130751521894</v>
      </c>
      <c r="L37" s="26">
        <f t="shared" si="7"/>
        <v>2.2878303953198156</v>
      </c>
      <c r="M37" s="22">
        <f t="shared" si="8"/>
        <v>0.22878303953198156</v>
      </c>
      <c r="N37" s="50">
        <v>0.5</v>
      </c>
      <c r="O37" s="50">
        <v>-0.5</v>
      </c>
      <c r="P37" s="50">
        <v>1</v>
      </c>
      <c r="Q37" s="50">
        <v>-1</v>
      </c>
    </row>
    <row r="38" spans="1:17" ht="16.5" x14ac:dyDescent="0.25">
      <c r="A38" s="50">
        <v>35</v>
      </c>
      <c r="B38" s="50">
        <v>6.4289699999999996</v>
      </c>
      <c r="C38" s="50">
        <v>6.4289899999999998</v>
      </c>
      <c r="D38" s="50">
        <f t="shared" si="1"/>
        <v>6.4289799999999993</v>
      </c>
      <c r="E38" s="50">
        <v>4.2934599999999996</v>
      </c>
      <c r="F38" s="18">
        <f t="shared" si="0"/>
        <v>392.62040405640209</v>
      </c>
      <c r="G38" s="23">
        <f t="shared" si="2"/>
        <v>2524.1447990664874</v>
      </c>
      <c r="H38" s="23">
        <f t="shared" si="3"/>
        <v>2524.1526514745683</v>
      </c>
      <c r="I38" s="23">
        <f t="shared" si="4"/>
        <v>2524.1487252705278</v>
      </c>
      <c r="J38" s="25">
        <f t="shared" si="5"/>
        <v>-3.0552009335124239</v>
      </c>
      <c r="K38" s="24">
        <f t="shared" si="6"/>
        <v>-3.0473485254315165</v>
      </c>
      <c r="L38" s="26">
        <f t="shared" si="7"/>
        <v>-3.0512747294719702</v>
      </c>
      <c r="M38" s="22">
        <f t="shared" si="8"/>
        <v>-0.30512747294719705</v>
      </c>
      <c r="N38" s="50">
        <v>0.5</v>
      </c>
      <c r="O38" s="50">
        <v>-0.5</v>
      </c>
      <c r="P38" s="50">
        <v>1</v>
      </c>
      <c r="Q38" s="50">
        <v>-1</v>
      </c>
    </row>
    <row r="39" spans="1:17" ht="16.5" x14ac:dyDescent="0.25">
      <c r="A39" s="50">
        <v>36</v>
      </c>
      <c r="B39" s="50">
        <v>6.4305700000000003</v>
      </c>
      <c r="C39" s="50">
        <v>6.43004</v>
      </c>
      <c r="D39" s="50">
        <f t="shared" si="1"/>
        <v>6.4303050000000006</v>
      </c>
      <c r="E39" s="50">
        <v>4.2889999999999997</v>
      </c>
      <c r="F39" s="18">
        <f t="shared" si="0"/>
        <v>393.02867801352301</v>
      </c>
      <c r="G39" s="23">
        <f t="shared" si="2"/>
        <v>2527.3984259734207</v>
      </c>
      <c r="H39" s="23">
        <f t="shared" si="3"/>
        <v>2527.1901207740734</v>
      </c>
      <c r="I39" s="23">
        <f t="shared" si="4"/>
        <v>2527.2942733737473</v>
      </c>
      <c r="J39" s="25">
        <f t="shared" si="5"/>
        <v>0.19842597342085355</v>
      </c>
      <c r="K39" s="24">
        <f t="shared" si="6"/>
        <v>-9.8792259263973392E-3</v>
      </c>
      <c r="L39" s="26">
        <f t="shared" si="7"/>
        <v>9.427337374745548E-2</v>
      </c>
      <c r="M39" s="22">
        <f t="shared" si="8"/>
        <v>9.427337374745548E-3</v>
      </c>
      <c r="N39" s="50">
        <v>0.5</v>
      </c>
      <c r="O39" s="50">
        <v>-0.5</v>
      </c>
      <c r="P39" s="50">
        <v>1</v>
      </c>
      <c r="Q39" s="50">
        <v>-1</v>
      </c>
    </row>
    <row r="40" spans="1:17" ht="16.5" x14ac:dyDescent="0.25">
      <c r="A40" s="50">
        <v>37</v>
      </c>
      <c r="B40" s="50">
        <v>6.42659</v>
      </c>
      <c r="C40" s="50">
        <v>6.43642</v>
      </c>
      <c r="D40" s="50">
        <f t="shared" si="1"/>
        <v>6.4315049999999996</v>
      </c>
      <c r="E40" s="50">
        <v>4.2850999999999999</v>
      </c>
      <c r="F40" s="18">
        <f t="shared" si="0"/>
        <v>393.38638538190474</v>
      </c>
      <c r="G40" s="23">
        <f t="shared" si="2"/>
        <v>2528.1330104314952</v>
      </c>
      <c r="H40" s="23">
        <f t="shared" si="3"/>
        <v>2531.9999985997993</v>
      </c>
      <c r="I40" s="23">
        <f t="shared" si="4"/>
        <v>2530.0665045156475</v>
      </c>
      <c r="J40" s="25">
        <f t="shared" si="5"/>
        <v>0.93301043149540419</v>
      </c>
      <c r="K40" s="24">
        <f t="shared" si="6"/>
        <v>4.7999985997994372</v>
      </c>
      <c r="L40" s="26">
        <f t="shared" si="7"/>
        <v>2.8665045156476481</v>
      </c>
      <c r="M40" s="22">
        <f t="shared" si="8"/>
        <v>0.28665045156476482</v>
      </c>
      <c r="N40" s="50">
        <v>0.5</v>
      </c>
      <c r="O40" s="50">
        <v>-0.5</v>
      </c>
      <c r="P40" s="50">
        <v>1</v>
      </c>
      <c r="Q40" s="50">
        <v>-1</v>
      </c>
    </row>
    <row r="41" spans="1:17" ht="16.5" x14ac:dyDescent="0.25">
      <c r="A41" s="50">
        <v>38</v>
      </c>
      <c r="B41" s="50">
        <v>6.4230400000000003</v>
      </c>
      <c r="C41" s="50">
        <v>6.4279900000000003</v>
      </c>
      <c r="D41" s="50">
        <f t="shared" si="1"/>
        <v>6.4255150000000008</v>
      </c>
      <c r="E41" s="50">
        <v>4.2894899999999998</v>
      </c>
      <c r="F41" s="18">
        <f t="shared" si="0"/>
        <v>392.98378128868472</v>
      </c>
      <c r="G41" s="23">
        <f t="shared" si="2"/>
        <v>2524.1505465684736</v>
      </c>
      <c r="H41" s="23">
        <f t="shared" si="3"/>
        <v>2526.0958162858528</v>
      </c>
      <c r="I41" s="23">
        <f t="shared" si="4"/>
        <v>2525.1231814271632</v>
      </c>
      <c r="J41" s="25">
        <f t="shared" si="5"/>
        <v>-3.0494534315262172</v>
      </c>
      <c r="K41" s="24">
        <f t="shared" si="6"/>
        <v>-1.1041837141469841</v>
      </c>
      <c r="L41" s="26">
        <f t="shared" si="7"/>
        <v>-2.0768185728366007</v>
      </c>
      <c r="M41" s="22">
        <f t="shared" si="8"/>
        <v>-0.20768185728366007</v>
      </c>
      <c r="N41" s="50">
        <v>0.5</v>
      </c>
      <c r="O41" s="50">
        <v>-0.5</v>
      </c>
      <c r="P41" s="50">
        <v>1</v>
      </c>
      <c r="Q41" s="50">
        <v>-1</v>
      </c>
    </row>
    <row r="42" spans="1:17" ht="16.5" x14ac:dyDescent="0.25">
      <c r="A42" s="50">
        <v>39</v>
      </c>
      <c r="B42" s="50">
        <v>6.4268900000000002</v>
      </c>
      <c r="C42" s="50">
        <v>6.4309900000000004</v>
      </c>
      <c r="D42" s="50">
        <f t="shared" si="1"/>
        <v>6.4289400000000008</v>
      </c>
      <c r="E42" s="50">
        <v>4.2864300000000002</v>
      </c>
      <c r="F42" s="18">
        <f t="shared" si="0"/>
        <v>393.26432485774876</v>
      </c>
      <c r="G42" s="23">
        <f t="shared" si="2"/>
        <v>2527.466556785017</v>
      </c>
      <c r="H42" s="23">
        <f t="shared" si="3"/>
        <v>2529.0789405169339</v>
      </c>
      <c r="I42" s="23">
        <f t="shared" si="4"/>
        <v>2528.2727486509757</v>
      </c>
      <c r="J42" s="25">
        <f t="shared" si="5"/>
        <v>0.26655678501720104</v>
      </c>
      <c r="K42" s="24">
        <f t="shared" si="6"/>
        <v>1.878940516934108</v>
      </c>
      <c r="L42" s="26">
        <f t="shared" si="7"/>
        <v>1.0727486509758819</v>
      </c>
      <c r="M42" s="22">
        <f t="shared" si="8"/>
        <v>0.1072748650975882</v>
      </c>
      <c r="N42" s="50">
        <v>0.5</v>
      </c>
      <c r="O42" s="50">
        <v>-0.5</v>
      </c>
      <c r="P42" s="50">
        <v>1</v>
      </c>
      <c r="Q42" s="50">
        <v>-1</v>
      </c>
    </row>
    <row r="43" spans="1:17" ht="16.5" x14ac:dyDescent="0.25">
      <c r="A43" s="50">
        <v>40</v>
      </c>
      <c r="B43" s="50">
        <v>6.42401</v>
      </c>
      <c r="C43" s="50">
        <v>6.4340000000000002</v>
      </c>
      <c r="D43" s="50">
        <f t="shared" si="1"/>
        <v>6.4290050000000001</v>
      </c>
      <c r="E43" s="50">
        <v>4.2899900000000004</v>
      </c>
      <c r="F43" s="18">
        <f t="shared" si="0"/>
        <v>392.93797887640761</v>
      </c>
      <c r="G43" s="23">
        <f t="shared" si="2"/>
        <v>2524.2375056818314</v>
      </c>
      <c r="H43" s="23">
        <f t="shared" si="3"/>
        <v>2528.1629560908068</v>
      </c>
      <c r="I43" s="23">
        <f t="shared" si="4"/>
        <v>2526.2002308863193</v>
      </c>
      <c r="J43" s="25">
        <f t="shared" si="5"/>
        <v>-2.9624943181684102</v>
      </c>
      <c r="K43" s="24">
        <f t="shared" si="6"/>
        <v>0.96295609080698341</v>
      </c>
      <c r="L43" s="26">
        <f t="shared" si="7"/>
        <v>-0.99976911368048604</v>
      </c>
      <c r="M43" s="22">
        <f t="shared" si="8"/>
        <v>-9.9976911368048607E-2</v>
      </c>
      <c r="N43" s="50">
        <v>0.5</v>
      </c>
      <c r="O43" s="50">
        <v>-0.5</v>
      </c>
      <c r="P43" s="50">
        <v>1</v>
      </c>
      <c r="Q43" s="50">
        <v>-1</v>
      </c>
    </row>
    <row r="44" spans="1:17" ht="16.5" x14ac:dyDescent="0.25">
      <c r="A44" s="50">
        <v>41</v>
      </c>
      <c r="B44" s="50">
        <v>6.4249599999999996</v>
      </c>
      <c r="C44" s="50">
        <v>6.4299900000000001</v>
      </c>
      <c r="D44" s="50">
        <f t="shared" si="1"/>
        <v>6.4274749999999994</v>
      </c>
      <c r="E44" s="50">
        <v>4.2885099999999996</v>
      </c>
      <c r="F44" s="18">
        <f t="shared" si="0"/>
        <v>393.07358499805298</v>
      </c>
      <c r="G44" s="23">
        <f t="shared" si="2"/>
        <v>2525.4820606690905</v>
      </c>
      <c r="H44" s="23">
        <f t="shared" si="3"/>
        <v>2527.4592208016306</v>
      </c>
      <c r="I44" s="23">
        <f t="shared" si="4"/>
        <v>2526.4706407353606</v>
      </c>
      <c r="J44" s="25">
        <f t="shared" si="5"/>
        <v>-1.717939330909303</v>
      </c>
      <c r="K44" s="24">
        <f t="shared" si="6"/>
        <v>0.25922080163081773</v>
      </c>
      <c r="L44" s="26">
        <f t="shared" si="7"/>
        <v>-0.72935926463924261</v>
      </c>
      <c r="M44" s="22">
        <f t="shared" si="8"/>
        <v>-7.2935926463924258E-2</v>
      </c>
      <c r="N44" s="50">
        <v>0.5</v>
      </c>
      <c r="O44" s="50">
        <v>-0.5</v>
      </c>
      <c r="P44" s="50">
        <v>1</v>
      </c>
      <c r="Q44" s="50">
        <v>-1</v>
      </c>
    </row>
    <row r="45" spans="1:17" ht="16.5" x14ac:dyDescent="0.25">
      <c r="A45" s="50">
        <v>42</v>
      </c>
      <c r="B45" s="50">
        <v>6.4265400000000001</v>
      </c>
      <c r="C45" s="50">
        <v>6.4299099999999996</v>
      </c>
      <c r="D45" s="50">
        <f t="shared" si="1"/>
        <v>6.4282249999999994</v>
      </c>
      <c r="E45" s="50">
        <v>4.2890499999999996</v>
      </c>
      <c r="F45" s="18">
        <f t="shared" si="0"/>
        <v>393.02409624508931</v>
      </c>
      <c r="G45" s="23">
        <f t="shared" si="2"/>
        <v>2525.7850754829165</v>
      </c>
      <c r="H45" s="23">
        <f t="shared" si="3"/>
        <v>2527.109566687262</v>
      </c>
      <c r="I45" s="23">
        <f t="shared" si="4"/>
        <v>2526.4473210850892</v>
      </c>
      <c r="J45" s="25">
        <f t="shared" si="5"/>
        <v>-1.4149245170833638</v>
      </c>
      <c r="K45" s="24">
        <f t="shared" si="6"/>
        <v>-9.0433312737786764E-2</v>
      </c>
      <c r="L45" s="26">
        <f t="shared" si="7"/>
        <v>-0.75267891491057526</v>
      </c>
      <c r="M45" s="22">
        <f t="shared" si="8"/>
        <v>-7.5267891491057531E-2</v>
      </c>
      <c r="N45" s="50">
        <v>0.5</v>
      </c>
      <c r="O45" s="50">
        <v>-0.5</v>
      </c>
      <c r="P45" s="50">
        <v>1</v>
      </c>
      <c r="Q45" s="50">
        <v>-1</v>
      </c>
    </row>
    <row r="46" spans="1:17" ht="16.5" x14ac:dyDescent="0.25">
      <c r="A46" s="50">
        <v>43</v>
      </c>
      <c r="B46" s="50">
        <v>6.4245200000000002</v>
      </c>
      <c r="C46" s="50">
        <v>6.4304600000000001</v>
      </c>
      <c r="D46" s="50">
        <f t="shared" si="1"/>
        <v>6.4274900000000006</v>
      </c>
      <c r="E46" s="50">
        <v>4.2895300000000001</v>
      </c>
      <c r="F46" s="18">
        <f t="shared" si="0"/>
        <v>392.9801167027623</v>
      </c>
      <c r="G46" s="23">
        <f t="shared" si="2"/>
        <v>2524.7086193592304</v>
      </c>
      <c r="H46" s="23">
        <f t="shared" si="3"/>
        <v>2527.042921252445</v>
      </c>
      <c r="I46" s="23">
        <f t="shared" si="4"/>
        <v>2525.8757703058377</v>
      </c>
      <c r="J46" s="25">
        <f t="shared" si="5"/>
        <v>-2.491380640769421</v>
      </c>
      <c r="K46" s="24">
        <f t="shared" si="6"/>
        <v>-0.15707874755480589</v>
      </c>
      <c r="L46" s="26">
        <f t="shared" si="7"/>
        <v>-1.3242296941621134</v>
      </c>
      <c r="M46" s="22">
        <f t="shared" si="8"/>
        <v>-0.13242296941621134</v>
      </c>
      <c r="N46" s="50">
        <v>0.5</v>
      </c>
      <c r="O46" s="50">
        <v>-0.5</v>
      </c>
      <c r="P46" s="50">
        <v>1</v>
      </c>
      <c r="Q46" s="50">
        <v>-1</v>
      </c>
    </row>
    <row r="47" spans="1:17" ht="16.5" x14ac:dyDescent="0.25">
      <c r="A47" s="50">
        <v>44</v>
      </c>
      <c r="B47" s="50">
        <v>6.4279099999999998</v>
      </c>
      <c r="C47" s="50">
        <v>6.4369899999999998</v>
      </c>
      <c r="D47" s="50">
        <f t="shared" si="1"/>
        <v>6.4324499999999993</v>
      </c>
      <c r="E47" s="50">
        <v>4.2865200000000003</v>
      </c>
      <c r="F47" s="18">
        <f t="shared" si="0"/>
        <v>393.25606785924242</v>
      </c>
      <c r="G47" s="23">
        <f t="shared" si="2"/>
        <v>2527.8146111531028</v>
      </c>
      <c r="H47" s="23">
        <f t="shared" si="3"/>
        <v>2531.3853762492649</v>
      </c>
      <c r="I47" s="23">
        <f t="shared" si="4"/>
        <v>2529.5999937011838</v>
      </c>
      <c r="J47" s="25">
        <f t="shared" si="5"/>
        <v>0.6146111531029419</v>
      </c>
      <c r="K47" s="24">
        <f t="shared" si="6"/>
        <v>4.1853762492651185</v>
      </c>
      <c r="L47" s="26">
        <f t="shared" si="7"/>
        <v>2.3999937011840302</v>
      </c>
      <c r="M47" s="22">
        <f t="shared" si="8"/>
        <v>0.23999937011840303</v>
      </c>
      <c r="N47" s="50">
        <v>0.5</v>
      </c>
      <c r="O47" s="50">
        <v>-0.5</v>
      </c>
      <c r="P47" s="50">
        <v>1</v>
      </c>
      <c r="Q47" s="50">
        <v>-1</v>
      </c>
    </row>
    <row r="48" spans="1:17" ht="16.5" x14ac:dyDescent="0.25">
      <c r="A48" s="50">
        <v>45</v>
      </c>
      <c r="B48" s="50">
        <v>6.4264900000000003</v>
      </c>
      <c r="C48" s="50">
        <v>6.4279999999999999</v>
      </c>
      <c r="D48" s="50">
        <f t="shared" si="1"/>
        <v>6.4272450000000001</v>
      </c>
      <c r="E48" s="50">
        <v>4.2930200000000003</v>
      </c>
      <c r="F48" s="18">
        <f t="shared" si="0"/>
        <v>392.66064448802939</v>
      </c>
      <c r="G48" s="23">
        <f t="shared" si="2"/>
        <v>2523.4297051958761</v>
      </c>
      <c r="H48" s="23">
        <f t="shared" si="3"/>
        <v>2524.0226227690528</v>
      </c>
      <c r="I48" s="23">
        <f t="shared" si="4"/>
        <v>2523.7261639824646</v>
      </c>
      <c r="J48" s="25">
        <f t="shared" si="5"/>
        <v>-3.7702948041237505</v>
      </c>
      <c r="K48" s="24">
        <f t="shared" si="6"/>
        <v>-3.1773772309470587</v>
      </c>
      <c r="L48" s="26">
        <f t="shared" si="7"/>
        <v>-3.4738360175351772</v>
      </c>
      <c r="M48" s="22">
        <f t="shared" si="8"/>
        <v>-0.34738360175351773</v>
      </c>
      <c r="N48" s="50">
        <v>0.5</v>
      </c>
      <c r="O48" s="50">
        <v>-0.5</v>
      </c>
      <c r="P48" s="50">
        <v>1</v>
      </c>
      <c r="Q48" s="50">
        <v>-1</v>
      </c>
    </row>
    <row r="49" spans="1:17" ht="16.5" x14ac:dyDescent="0.25">
      <c r="A49" s="50">
        <v>46</v>
      </c>
      <c r="B49" s="50">
        <v>6.4363900000000003</v>
      </c>
      <c r="C49" s="50">
        <v>6.4295200000000001</v>
      </c>
      <c r="D49" s="50">
        <f t="shared" si="1"/>
        <v>6.4329549999999998</v>
      </c>
      <c r="E49" s="50">
        <v>4.2874600000000003</v>
      </c>
      <c r="F49" s="18">
        <f t="shared" si="0"/>
        <v>393.16984881491607</v>
      </c>
      <c r="G49" s="23">
        <f t="shared" si="2"/>
        <v>2530.5944832138375</v>
      </c>
      <c r="H49" s="23">
        <f t="shared" si="3"/>
        <v>2527.8934063524794</v>
      </c>
      <c r="I49" s="23">
        <f t="shared" si="4"/>
        <v>2529.2439447831584</v>
      </c>
      <c r="J49" s="25">
        <f t="shared" si="5"/>
        <v>3.3944832138377024</v>
      </c>
      <c r="K49" s="24">
        <f t="shared" si="6"/>
        <v>0.69340635247954197</v>
      </c>
      <c r="L49" s="26">
        <f t="shared" si="7"/>
        <v>2.0439447831586222</v>
      </c>
      <c r="M49" s="22">
        <f t="shared" si="8"/>
        <v>0.20439447831586222</v>
      </c>
      <c r="N49" s="50">
        <v>0.5</v>
      </c>
      <c r="O49" s="50">
        <v>-0.5</v>
      </c>
      <c r="P49" s="50">
        <v>1</v>
      </c>
      <c r="Q49" s="50">
        <v>-1</v>
      </c>
    </row>
    <row r="50" spans="1:17" ht="16.5" x14ac:dyDescent="0.25">
      <c r="A50" s="50">
        <v>47</v>
      </c>
      <c r="B50" s="50">
        <v>6.4225000000000003</v>
      </c>
      <c r="C50" s="50">
        <v>6.4270699999999996</v>
      </c>
      <c r="D50" s="50">
        <f t="shared" si="1"/>
        <v>6.424785</v>
      </c>
      <c r="E50" s="50">
        <v>4.2905100000000003</v>
      </c>
      <c r="F50" s="18">
        <f t="shared" si="0"/>
        <v>392.89035569198069</v>
      </c>
      <c r="G50" s="23">
        <f t="shared" si="2"/>
        <v>2523.338309431746</v>
      </c>
      <c r="H50" s="23">
        <f t="shared" si="3"/>
        <v>2525.133818357258</v>
      </c>
      <c r="I50" s="23">
        <f t="shared" si="4"/>
        <v>2524.236063894502</v>
      </c>
      <c r="J50" s="25">
        <f t="shared" si="5"/>
        <v>-3.8616905682538345</v>
      </c>
      <c r="K50" s="24">
        <f t="shared" si="6"/>
        <v>-2.0661816427418671</v>
      </c>
      <c r="L50" s="26">
        <f t="shared" si="7"/>
        <v>-2.9639361054978508</v>
      </c>
      <c r="M50" s="22">
        <f t="shared" si="8"/>
        <v>-0.29639361054978508</v>
      </c>
      <c r="N50" s="50">
        <v>0.5</v>
      </c>
      <c r="O50" s="50">
        <v>-0.5</v>
      </c>
      <c r="P50" s="50">
        <v>1</v>
      </c>
      <c r="Q50" s="50">
        <v>-1</v>
      </c>
    </row>
    <row r="51" spans="1:17" ht="16.5" x14ac:dyDescent="0.25">
      <c r="A51" s="50">
        <v>48</v>
      </c>
      <c r="B51" s="50">
        <v>6.4279400000000004</v>
      </c>
      <c r="C51" s="50">
        <v>6.4414600000000002</v>
      </c>
      <c r="D51" s="50">
        <f t="shared" si="1"/>
        <v>6.4347000000000003</v>
      </c>
      <c r="E51" s="50">
        <v>4.2869599999999997</v>
      </c>
      <c r="F51" s="18">
        <f t="shared" si="0"/>
        <v>393.215705301659</v>
      </c>
      <c r="G51" s="23">
        <f t="shared" si="2"/>
        <v>2527.5669607367463</v>
      </c>
      <c r="H51" s="23">
        <f t="shared" si="3"/>
        <v>2532.8832370724244</v>
      </c>
      <c r="I51" s="23">
        <f t="shared" si="4"/>
        <v>2530.2250989045851</v>
      </c>
      <c r="J51" s="25">
        <f t="shared" si="5"/>
        <v>0.36696073674647778</v>
      </c>
      <c r="K51" s="24">
        <f t="shared" si="6"/>
        <v>5.6832370724246175</v>
      </c>
      <c r="L51" s="26">
        <f t="shared" si="7"/>
        <v>3.0250989045853203</v>
      </c>
      <c r="M51" s="22">
        <f t="shared" si="8"/>
        <v>0.30250989045853205</v>
      </c>
      <c r="N51" s="50">
        <v>0.5</v>
      </c>
      <c r="O51" s="50">
        <v>-0.5</v>
      </c>
      <c r="P51" s="50">
        <v>1</v>
      </c>
      <c r="Q51" s="50">
        <v>-1</v>
      </c>
    </row>
    <row r="52" spans="1:17" ht="16.5" x14ac:dyDescent="0.25">
      <c r="A52" s="50">
        <v>49</v>
      </c>
      <c r="B52" s="50">
        <v>6.4274199999999997</v>
      </c>
      <c r="C52" s="50">
        <v>6.4335199999999997</v>
      </c>
      <c r="D52" s="50">
        <f t="shared" si="1"/>
        <v>6.4304699999999997</v>
      </c>
      <c r="E52" s="50">
        <v>4.2893999999999997</v>
      </c>
      <c r="F52" s="18">
        <f t="shared" si="0"/>
        <v>392.99202685690312</v>
      </c>
      <c r="G52" s="23">
        <f t="shared" si="2"/>
        <v>2525.9248132605962</v>
      </c>
      <c r="H52" s="23">
        <f t="shared" si="3"/>
        <v>2528.3220646244231</v>
      </c>
      <c r="I52" s="23">
        <f t="shared" si="4"/>
        <v>2527.1234389425099</v>
      </c>
      <c r="J52" s="25">
        <f t="shared" si="5"/>
        <v>-1.2751867394035798</v>
      </c>
      <c r="K52" s="24">
        <f t="shared" si="6"/>
        <v>1.1220646244232739</v>
      </c>
      <c r="L52" s="26">
        <f t="shared" si="7"/>
        <v>-7.6561057489925588E-2</v>
      </c>
      <c r="M52" s="22">
        <f t="shared" si="8"/>
        <v>-7.6561057489925588E-3</v>
      </c>
      <c r="N52" s="50">
        <v>0.5</v>
      </c>
      <c r="O52" s="50">
        <v>-0.5</v>
      </c>
      <c r="P52" s="50">
        <v>1</v>
      </c>
      <c r="Q52" s="50">
        <v>-1</v>
      </c>
    </row>
    <row r="53" spans="1:17" ht="16.5" x14ac:dyDescent="0.25">
      <c r="A53" s="50">
        <v>50</v>
      </c>
      <c r="B53" s="50">
        <v>6.4239800000000002</v>
      </c>
      <c r="C53" s="50">
        <v>6.4299400000000002</v>
      </c>
      <c r="D53" s="50">
        <f t="shared" si="1"/>
        <v>6.4269600000000002</v>
      </c>
      <c r="E53" s="50">
        <v>4.2890600000000001</v>
      </c>
      <c r="F53" s="18">
        <f t="shared" si="0"/>
        <v>393.02317990422142</v>
      </c>
      <c r="G53" s="23">
        <f t="shared" si="2"/>
        <v>2524.7730472411204</v>
      </c>
      <c r="H53" s="23">
        <f t="shared" si="3"/>
        <v>2527.1154653933495</v>
      </c>
      <c r="I53" s="23">
        <f t="shared" si="4"/>
        <v>2525.9442563172352</v>
      </c>
      <c r="J53" s="25">
        <f t="shared" si="5"/>
        <v>-2.4269527588794517</v>
      </c>
      <c r="K53" s="24">
        <f t="shared" si="6"/>
        <v>-8.453460665032253E-2</v>
      </c>
      <c r="L53" s="26">
        <f t="shared" si="7"/>
        <v>-1.2557436827646598</v>
      </c>
      <c r="M53" s="22">
        <f t="shared" si="8"/>
        <v>-0.12557436827646598</v>
      </c>
      <c r="N53" s="50">
        <v>0.5</v>
      </c>
      <c r="O53" s="50">
        <v>-0.5</v>
      </c>
      <c r="P53" s="50">
        <v>1</v>
      </c>
      <c r="Q53" s="50">
        <v>-1</v>
      </c>
    </row>
    <row r="54" spans="1:17" ht="16.5" x14ac:dyDescent="0.25">
      <c r="A54" s="50">
        <v>51</v>
      </c>
      <c r="B54" s="50">
        <v>6.4230299999999998</v>
      </c>
      <c r="C54" s="50">
        <v>6.4294900000000004</v>
      </c>
      <c r="D54" s="50">
        <f t="shared" si="1"/>
        <v>6.4262600000000001</v>
      </c>
      <c r="E54" s="50">
        <v>4.2870499999999998</v>
      </c>
      <c r="F54" s="18">
        <f t="shared" si="0"/>
        <v>393.20745034464261</v>
      </c>
      <c r="G54" s="23">
        <f t="shared" si="2"/>
        <v>2525.5832497871497</v>
      </c>
      <c r="H54" s="23">
        <f t="shared" si="3"/>
        <v>2528.1233699163763</v>
      </c>
      <c r="I54" s="23">
        <f t="shared" si="4"/>
        <v>2526.8533098517628</v>
      </c>
      <c r="J54" s="25">
        <f t="shared" si="5"/>
        <v>-1.6167502128500928</v>
      </c>
      <c r="K54" s="24">
        <f t="shared" si="6"/>
        <v>0.9233699163764868</v>
      </c>
      <c r="L54" s="26">
        <f t="shared" si="7"/>
        <v>-0.34669014823703037</v>
      </c>
      <c r="M54" s="22">
        <f t="shared" si="8"/>
        <v>-3.4669014823703041E-2</v>
      </c>
      <c r="N54" s="50">
        <v>0.5</v>
      </c>
      <c r="O54" s="50">
        <v>-0.5</v>
      </c>
      <c r="P54" s="50">
        <v>1</v>
      </c>
      <c r="Q54" s="50">
        <v>-1</v>
      </c>
    </row>
    <row r="55" spans="1:17" ht="16.5" x14ac:dyDescent="0.25">
      <c r="A55" s="50">
        <v>52</v>
      </c>
      <c r="B55" s="50">
        <v>6.4229500000000002</v>
      </c>
      <c r="C55" s="50">
        <v>6.4370500000000002</v>
      </c>
      <c r="D55" s="50">
        <f t="shared" si="1"/>
        <v>6.43</v>
      </c>
      <c r="E55" s="50">
        <v>4.2879199999999997</v>
      </c>
      <c r="F55" s="18">
        <f t="shared" si="0"/>
        <v>393.12767029235624</v>
      </c>
      <c r="G55" s="23">
        <f t="shared" si="2"/>
        <v>2525.0393699042897</v>
      </c>
      <c r="H55" s="23">
        <f t="shared" si="3"/>
        <v>2530.5824700554117</v>
      </c>
      <c r="I55" s="23">
        <f t="shared" si="4"/>
        <v>2527.810919979851</v>
      </c>
      <c r="J55" s="25">
        <f t="shared" si="5"/>
        <v>-2.1606300957100757</v>
      </c>
      <c r="K55" s="24">
        <f t="shared" si="6"/>
        <v>3.3824700554118863</v>
      </c>
      <c r="L55" s="26">
        <f t="shared" si="7"/>
        <v>0.61091997985113267</v>
      </c>
      <c r="M55" s="22">
        <f t="shared" si="8"/>
        <v>6.1091997985113271E-2</v>
      </c>
      <c r="N55" s="50">
        <v>0.5</v>
      </c>
      <c r="O55" s="50">
        <v>-0.5</v>
      </c>
      <c r="P55" s="50">
        <v>1</v>
      </c>
      <c r="Q55" s="50">
        <v>-1</v>
      </c>
    </row>
    <row r="56" spans="1:17" ht="16.5" x14ac:dyDescent="0.25">
      <c r="A56" s="50">
        <v>53</v>
      </c>
      <c r="B56" s="50">
        <v>6.43154</v>
      </c>
      <c r="C56" s="50">
        <v>6.4364999999999997</v>
      </c>
      <c r="D56" s="50">
        <f t="shared" si="1"/>
        <v>6.4340200000000003</v>
      </c>
      <c r="E56" s="50">
        <v>4.2930400000000004</v>
      </c>
      <c r="F56" s="18">
        <f t="shared" si="0"/>
        <v>392.6588151985539</v>
      </c>
      <c r="G56" s="23">
        <f t="shared" si="2"/>
        <v>2525.4008763021075</v>
      </c>
      <c r="H56" s="23">
        <f t="shared" si="3"/>
        <v>2527.3484640254919</v>
      </c>
      <c r="I56" s="23">
        <f t="shared" si="4"/>
        <v>2526.3746701637997</v>
      </c>
      <c r="J56" s="25">
        <f t="shared" si="5"/>
        <v>-1.7991236978923553</v>
      </c>
      <c r="K56" s="24">
        <f t="shared" si="6"/>
        <v>0.14846402549210325</v>
      </c>
      <c r="L56" s="26">
        <f t="shared" si="7"/>
        <v>-0.82532983620012601</v>
      </c>
      <c r="M56" s="22">
        <f t="shared" si="8"/>
        <v>-8.2532983620012601E-2</v>
      </c>
      <c r="N56" s="50">
        <v>0.5</v>
      </c>
      <c r="O56" s="50">
        <v>-0.5</v>
      </c>
      <c r="P56" s="50">
        <v>1</v>
      </c>
      <c r="Q56" s="50">
        <v>-1</v>
      </c>
    </row>
    <row r="57" spans="1:17" ht="16.5" x14ac:dyDescent="0.25">
      <c r="A57" s="50">
        <v>54</v>
      </c>
      <c r="B57" s="50">
        <v>6.4379299999999997</v>
      </c>
      <c r="C57" s="50">
        <v>6.4309399999999997</v>
      </c>
      <c r="D57" s="50">
        <f t="shared" si="1"/>
        <v>6.4344349999999997</v>
      </c>
      <c r="E57" s="50">
        <v>4.2890100000000002</v>
      </c>
      <c r="F57" s="18">
        <f t="shared" si="0"/>
        <v>393.02776165129018</v>
      </c>
      <c r="G57" s="23">
        <f t="shared" si="2"/>
        <v>2530.2852175676903</v>
      </c>
      <c r="H57" s="23">
        <f t="shared" si="3"/>
        <v>2527.5379535137481</v>
      </c>
      <c r="I57" s="23">
        <f t="shared" si="4"/>
        <v>2528.911585540719</v>
      </c>
      <c r="J57" s="25">
        <f t="shared" si="5"/>
        <v>3.0852175676905063</v>
      </c>
      <c r="K57" s="24">
        <f t="shared" si="6"/>
        <v>0.33795351374828897</v>
      </c>
      <c r="L57" s="26">
        <f t="shared" si="7"/>
        <v>1.7115855407191702</v>
      </c>
      <c r="M57" s="22">
        <f t="shared" si="8"/>
        <v>0.17115855407191705</v>
      </c>
      <c r="N57" s="50">
        <v>0.5</v>
      </c>
      <c r="O57" s="50">
        <v>-0.5</v>
      </c>
      <c r="P57" s="50">
        <v>1</v>
      </c>
      <c r="Q57" s="50">
        <v>-1</v>
      </c>
    </row>
    <row r="58" spans="1:17" ht="16.5" x14ac:dyDescent="0.25">
      <c r="A58" s="50">
        <v>55</v>
      </c>
      <c r="B58" s="50">
        <v>6.4254800000000003</v>
      </c>
      <c r="C58" s="50">
        <v>6.4284299999999996</v>
      </c>
      <c r="D58" s="50">
        <f t="shared" si="1"/>
        <v>6.4269549999999995</v>
      </c>
      <c r="E58" s="50">
        <v>4.29359</v>
      </c>
      <c r="F58" s="18">
        <f t="shared" si="0"/>
        <v>392.60851641633224</v>
      </c>
      <c r="G58" s="23">
        <f t="shared" si="2"/>
        <v>2522.6981700628144</v>
      </c>
      <c r="H58" s="23">
        <f t="shared" si="3"/>
        <v>2523.8563651862423</v>
      </c>
      <c r="I58" s="23">
        <f t="shared" si="4"/>
        <v>2523.2772676245286</v>
      </c>
      <c r="J58" s="25">
        <f t="shared" si="5"/>
        <v>-4.5018299371854482</v>
      </c>
      <c r="K58" s="24">
        <f t="shared" si="6"/>
        <v>-3.3436348137574896</v>
      </c>
      <c r="L58" s="26">
        <f t="shared" si="7"/>
        <v>-3.9227323754712415</v>
      </c>
      <c r="M58" s="22">
        <f t="shared" si="8"/>
        <v>-0.39227323754712418</v>
      </c>
      <c r="N58" s="50">
        <v>0.5</v>
      </c>
      <c r="O58" s="50">
        <v>-0.5</v>
      </c>
      <c r="P58" s="50">
        <v>1</v>
      </c>
      <c r="Q58" s="50">
        <v>-1</v>
      </c>
    </row>
    <row r="59" spans="1:17" ht="16.5" x14ac:dyDescent="0.25">
      <c r="A59" s="50">
        <v>56</v>
      </c>
      <c r="B59" s="50">
        <v>6.42957</v>
      </c>
      <c r="C59" s="50">
        <v>6.4439700000000002</v>
      </c>
      <c r="D59" s="50">
        <f t="shared" si="1"/>
        <v>6.4367700000000001</v>
      </c>
      <c r="E59" s="50">
        <v>4.2854999999999999</v>
      </c>
      <c r="F59" s="18">
        <f t="shared" si="0"/>
        <v>393.34966748337422</v>
      </c>
      <c r="G59" s="23">
        <f t="shared" si="2"/>
        <v>2529.0692215610784</v>
      </c>
      <c r="H59" s="23">
        <f t="shared" si="3"/>
        <v>2534.733456772839</v>
      </c>
      <c r="I59" s="23">
        <f t="shared" si="4"/>
        <v>2531.9013391669587</v>
      </c>
      <c r="J59" s="25">
        <f t="shared" si="5"/>
        <v>1.8692215610785752</v>
      </c>
      <c r="K59" s="24">
        <f t="shared" si="6"/>
        <v>7.5334567728391448</v>
      </c>
      <c r="L59" s="26">
        <f t="shared" si="7"/>
        <v>4.70133916695886</v>
      </c>
      <c r="M59" s="22">
        <f t="shared" si="8"/>
        <v>0.470133916695886</v>
      </c>
      <c r="N59" s="50">
        <v>0.5</v>
      </c>
      <c r="O59" s="50">
        <v>-0.5</v>
      </c>
      <c r="P59" s="50">
        <v>1</v>
      </c>
      <c r="Q59" s="50">
        <v>-1</v>
      </c>
    </row>
    <row r="60" spans="1:17" ht="16.5" x14ac:dyDescent="0.25">
      <c r="A60" s="50">
        <v>57</v>
      </c>
      <c r="B60" s="50">
        <v>6.4224399999999999</v>
      </c>
      <c r="C60" s="50">
        <v>6.4275599999999997</v>
      </c>
      <c r="D60" s="50">
        <f t="shared" si="1"/>
        <v>6.4249999999999998</v>
      </c>
      <c r="E60" s="50">
        <v>4.2889400000000002</v>
      </c>
      <c r="F60" s="18">
        <f t="shared" si="0"/>
        <v>393.03417627665578</v>
      </c>
      <c r="G60" s="23">
        <f t="shared" si="2"/>
        <v>2524.2384150862454</v>
      </c>
      <c r="H60" s="23">
        <f t="shared" si="3"/>
        <v>2526.2507500687816</v>
      </c>
      <c r="I60" s="23">
        <f t="shared" si="4"/>
        <v>2525.2445825775135</v>
      </c>
      <c r="J60" s="25">
        <f t="shared" si="5"/>
        <v>-2.9615849137544501</v>
      </c>
      <c r="K60" s="24">
        <f t="shared" si="6"/>
        <v>-0.94924993121821899</v>
      </c>
      <c r="L60" s="26">
        <f t="shared" si="7"/>
        <v>-1.9554174224863345</v>
      </c>
      <c r="M60" s="22">
        <f t="shared" si="8"/>
        <v>-0.19554174224863347</v>
      </c>
      <c r="N60" s="50">
        <v>0.5</v>
      </c>
      <c r="O60" s="50">
        <v>-0.5</v>
      </c>
      <c r="P60" s="50">
        <v>1</v>
      </c>
      <c r="Q60" s="50">
        <v>-1</v>
      </c>
    </row>
    <row r="61" spans="1:17" ht="16.5" x14ac:dyDescent="0.25">
      <c r="A61" s="50">
        <v>58</v>
      </c>
      <c r="B61" s="50">
        <v>6.4239800000000002</v>
      </c>
      <c r="C61" s="50">
        <v>6.4310099999999997</v>
      </c>
      <c r="D61" s="50">
        <f t="shared" si="1"/>
        <v>6.4274950000000004</v>
      </c>
      <c r="E61" s="50">
        <v>4.2869099999999998</v>
      </c>
      <c r="F61" s="18">
        <f t="shared" si="0"/>
        <v>393.22029153866072</v>
      </c>
      <c r="G61" s="23">
        <f t="shared" si="2"/>
        <v>2526.0392884385255</v>
      </c>
      <c r="H61" s="23">
        <f t="shared" si="3"/>
        <v>2528.8036270880425</v>
      </c>
      <c r="I61" s="23">
        <f t="shared" si="4"/>
        <v>2527.4214577632838</v>
      </c>
      <c r="J61" s="25">
        <f t="shared" si="5"/>
        <v>-1.1607115614742725</v>
      </c>
      <c r="K61" s="24">
        <f t="shared" si="6"/>
        <v>1.6036270880426855</v>
      </c>
      <c r="L61" s="26">
        <f t="shared" si="7"/>
        <v>0.22145776328397915</v>
      </c>
      <c r="M61" s="22">
        <f t="shared" si="8"/>
        <v>2.2145776328397915E-2</v>
      </c>
      <c r="N61" s="50">
        <v>0.5</v>
      </c>
      <c r="O61" s="50">
        <v>-0.5</v>
      </c>
      <c r="P61" s="50">
        <v>1</v>
      </c>
      <c r="Q61" s="50">
        <v>-1</v>
      </c>
    </row>
    <row r="62" spans="1:17" ht="16.5" x14ac:dyDescent="0.25">
      <c r="A62" s="50">
        <v>59</v>
      </c>
      <c r="B62" s="50">
        <v>6.4255899999999997</v>
      </c>
      <c r="C62" s="50">
        <v>6.4280600000000003</v>
      </c>
      <c r="D62" s="50">
        <f t="shared" si="1"/>
        <v>6.426825</v>
      </c>
      <c r="E62" s="50">
        <v>4.2905199999999999</v>
      </c>
      <c r="F62" s="18">
        <f t="shared" si="0"/>
        <v>392.88943997464179</v>
      </c>
      <c r="G62" s="23">
        <f t="shared" si="2"/>
        <v>2524.5464566066585</v>
      </c>
      <c r="H62" s="23">
        <f t="shared" si="3"/>
        <v>2525.516893523396</v>
      </c>
      <c r="I62" s="23">
        <f t="shared" si="4"/>
        <v>2525.0316750650272</v>
      </c>
      <c r="J62" s="25">
        <f t="shared" si="5"/>
        <v>-2.6535433933413515</v>
      </c>
      <c r="K62" s="24">
        <f t="shared" si="6"/>
        <v>-1.6831064766038253</v>
      </c>
      <c r="L62" s="26">
        <f t="shared" si="7"/>
        <v>-2.1683249349725884</v>
      </c>
      <c r="M62" s="22">
        <f t="shared" si="8"/>
        <v>-0.21683249349725886</v>
      </c>
      <c r="N62" s="50">
        <v>0.5</v>
      </c>
      <c r="O62" s="50">
        <v>-0.5</v>
      </c>
      <c r="P62" s="50">
        <v>1</v>
      </c>
      <c r="Q62" s="50">
        <v>-1</v>
      </c>
    </row>
    <row r="63" spans="1:17" ht="16.5" x14ac:dyDescent="0.25">
      <c r="A63" s="50">
        <v>60</v>
      </c>
      <c r="B63" s="50">
        <v>6.4325099999999997</v>
      </c>
      <c r="C63" s="50">
        <v>6.4405799999999997</v>
      </c>
      <c r="D63" s="50">
        <f t="shared" si="1"/>
        <v>6.4365449999999997</v>
      </c>
      <c r="E63" s="50">
        <v>4.2884900000000004</v>
      </c>
      <c r="F63" s="18">
        <f t="shared" si="0"/>
        <v>393.07541815417545</v>
      </c>
      <c r="G63" s="23">
        <f t="shared" si="2"/>
        <v>2528.4615580309151</v>
      </c>
      <c r="H63" s="23">
        <f t="shared" si="3"/>
        <v>2531.6336766554191</v>
      </c>
      <c r="I63" s="23">
        <f t="shared" si="4"/>
        <v>2530.0476173431671</v>
      </c>
      <c r="J63" s="25">
        <f t="shared" si="5"/>
        <v>1.2615580309152392</v>
      </c>
      <c r="K63" s="24">
        <f t="shared" si="6"/>
        <v>4.4336766554192764</v>
      </c>
      <c r="L63" s="26">
        <f t="shared" si="7"/>
        <v>2.8476173431672578</v>
      </c>
      <c r="M63" s="22">
        <f t="shared" si="8"/>
        <v>0.2847617343167258</v>
      </c>
      <c r="N63" s="50">
        <v>0.5</v>
      </c>
      <c r="O63" s="50">
        <v>-0.5</v>
      </c>
      <c r="P63" s="50">
        <v>1</v>
      </c>
      <c r="Q63" s="50">
        <v>-1</v>
      </c>
    </row>
    <row r="64" spans="1:17" ht="16.5" x14ac:dyDescent="0.25">
      <c r="A64" s="50">
        <v>61</v>
      </c>
      <c r="B64" s="50">
        <v>6.4289199999999997</v>
      </c>
      <c r="C64" s="50">
        <v>6.4379299999999997</v>
      </c>
      <c r="D64" s="50">
        <f t="shared" si="1"/>
        <v>6.4334249999999997</v>
      </c>
      <c r="E64" s="50">
        <v>4.29</v>
      </c>
      <c r="F64" s="18">
        <f t="shared" si="0"/>
        <v>392.93706293706293</v>
      </c>
      <c r="G64" s="23">
        <f t="shared" si="2"/>
        <v>2526.1609426573427</v>
      </c>
      <c r="H64" s="23">
        <f t="shared" si="3"/>
        <v>2529.7013055944053</v>
      </c>
      <c r="I64" s="23">
        <f t="shared" si="4"/>
        <v>2527.9311241258738</v>
      </c>
      <c r="J64" s="25">
        <f t="shared" si="5"/>
        <v>-1.0390573426570882</v>
      </c>
      <c r="K64" s="24">
        <f t="shared" si="6"/>
        <v>2.501305594405494</v>
      </c>
      <c r="L64" s="26">
        <f t="shared" si="7"/>
        <v>0.73112412587397557</v>
      </c>
      <c r="M64" s="22">
        <f t="shared" si="8"/>
        <v>7.3112412587397563E-2</v>
      </c>
      <c r="N64" s="50">
        <v>0.5</v>
      </c>
      <c r="O64" s="50">
        <v>-0.5</v>
      </c>
      <c r="P64" s="50">
        <v>1</v>
      </c>
      <c r="Q64" s="50">
        <v>-1</v>
      </c>
    </row>
    <row r="65" spans="1:17" ht="16.5" x14ac:dyDescent="0.25">
      <c r="A65" s="50">
        <v>62</v>
      </c>
      <c r="B65" s="50">
        <v>6.4275200000000003</v>
      </c>
      <c r="C65" s="50">
        <v>6.4319899999999999</v>
      </c>
      <c r="D65" s="50">
        <f t="shared" si="1"/>
        <v>6.4297550000000001</v>
      </c>
      <c r="E65" s="50">
        <v>4.2870400000000002</v>
      </c>
      <c r="F65" s="18">
        <f t="shared" si="0"/>
        <v>393.20836754497276</v>
      </c>
      <c r="G65" s="23">
        <f t="shared" si="2"/>
        <v>2527.3546465626632</v>
      </c>
      <c r="H65" s="23">
        <f t="shared" si="3"/>
        <v>2529.1122879655891</v>
      </c>
      <c r="I65" s="23">
        <f t="shared" si="4"/>
        <v>2528.2334672641264</v>
      </c>
      <c r="J65" s="25">
        <f t="shared" si="5"/>
        <v>0.15464656266340171</v>
      </c>
      <c r="K65" s="24">
        <f t="shared" si="6"/>
        <v>1.9122879655892575</v>
      </c>
      <c r="L65" s="26">
        <f t="shared" si="7"/>
        <v>1.033467264126557</v>
      </c>
      <c r="M65" s="22">
        <f t="shared" si="8"/>
        <v>0.1033467264126557</v>
      </c>
      <c r="N65" s="50">
        <v>0.5</v>
      </c>
      <c r="O65" s="50">
        <v>-0.5</v>
      </c>
      <c r="P65" s="50">
        <v>1</v>
      </c>
      <c r="Q65" s="50">
        <v>-1</v>
      </c>
    </row>
    <row r="66" spans="1:17" ht="16.5" x14ac:dyDescent="0.25">
      <c r="A66" s="50">
        <v>63</v>
      </c>
      <c r="B66" s="50">
        <v>6.4209800000000001</v>
      </c>
      <c r="C66" s="50">
        <v>6.4285699999999997</v>
      </c>
      <c r="D66" s="50">
        <f t="shared" si="1"/>
        <v>6.4247750000000003</v>
      </c>
      <c r="E66" s="50">
        <v>4.2864199999999997</v>
      </c>
      <c r="F66" s="18">
        <f t="shared" si="0"/>
        <v>393.26524232343075</v>
      </c>
      <c r="G66" s="23">
        <f t="shared" si="2"/>
        <v>2525.1482556539027</v>
      </c>
      <c r="H66" s="23">
        <f t="shared" si="3"/>
        <v>2528.1331388431372</v>
      </c>
      <c r="I66" s="23">
        <f t="shared" si="4"/>
        <v>2526.6406972485202</v>
      </c>
      <c r="J66" s="25">
        <f t="shared" si="5"/>
        <v>-2.0517443460971663</v>
      </c>
      <c r="K66" s="24">
        <f t="shared" si="6"/>
        <v>0.93313884313738527</v>
      </c>
      <c r="L66" s="26">
        <f t="shared" si="7"/>
        <v>-0.55930275147966313</v>
      </c>
      <c r="M66" s="22">
        <f t="shared" si="8"/>
        <v>-5.5930275147966314E-2</v>
      </c>
      <c r="N66" s="50">
        <v>0.5</v>
      </c>
      <c r="O66" s="50">
        <v>-0.5</v>
      </c>
      <c r="P66" s="50">
        <v>1</v>
      </c>
      <c r="Q66" s="50">
        <v>-1</v>
      </c>
    </row>
    <row r="67" spans="1:17" ht="16.5" x14ac:dyDescent="0.25">
      <c r="A67" s="50">
        <v>64</v>
      </c>
      <c r="B67" s="50">
        <v>6.4249499999999999</v>
      </c>
      <c r="C67" s="50">
        <v>6.4379900000000001</v>
      </c>
      <c r="D67" s="50">
        <f t="shared" si="1"/>
        <v>6.43147</v>
      </c>
      <c r="E67" s="50">
        <v>4.2879899999999997</v>
      </c>
      <c r="F67" s="18">
        <f t="shared" si="0"/>
        <v>393.12125261486153</v>
      </c>
      <c r="G67" s="23">
        <f t="shared" si="2"/>
        <v>2525.7843919878546</v>
      </c>
      <c r="H67" s="23">
        <f t="shared" si="3"/>
        <v>2530.9106931219526</v>
      </c>
      <c r="I67" s="23">
        <f t="shared" si="4"/>
        <v>2528.3475425549036</v>
      </c>
      <c r="J67" s="25">
        <f t="shared" si="5"/>
        <v>-1.4156080121451851</v>
      </c>
      <c r="K67" s="24">
        <f t="shared" si="6"/>
        <v>3.7106931219527723</v>
      </c>
      <c r="L67" s="26">
        <f t="shared" si="7"/>
        <v>1.1475425549037936</v>
      </c>
      <c r="M67" s="22">
        <f t="shared" si="8"/>
        <v>0.11475425549037938</v>
      </c>
      <c r="N67" s="50">
        <v>0.5</v>
      </c>
      <c r="O67" s="50">
        <v>-0.5</v>
      </c>
      <c r="P67" s="50">
        <v>1</v>
      </c>
      <c r="Q67" s="50">
        <v>-1</v>
      </c>
    </row>
    <row r="68" spans="1:17" ht="16.5" x14ac:dyDescent="0.25">
      <c r="A68" s="50">
        <v>65</v>
      </c>
      <c r="B68" s="50">
        <v>6.4280600000000003</v>
      </c>
      <c r="C68" s="50">
        <v>6.4358899999999997</v>
      </c>
      <c r="D68" s="50">
        <f t="shared" si="1"/>
        <v>6.4319749999999996</v>
      </c>
      <c r="E68" s="50">
        <v>4.2890800000000002</v>
      </c>
      <c r="F68" s="18">
        <f t="shared" ref="F68:F92" si="9">D$1/E68</f>
        <v>393.02134723530452</v>
      </c>
      <c r="G68" s="23">
        <f t="shared" si="2"/>
        <v>2526.3648013093716</v>
      </c>
      <c r="H68" s="23">
        <f t="shared" si="3"/>
        <v>2529.4421584582237</v>
      </c>
      <c r="I68" s="23">
        <f t="shared" si="4"/>
        <v>2527.9034798837974</v>
      </c>
      <c r="J68" s="25">
        <f t="shared" si="5"/>
        <v>-0.83519869062820362</v>
      </c>
      <c r="K68" s="24">
        <f t="shared" si="6"/>
        <v>2.242158458223912</v>
      </c>
      <c r="L68" s="26">
        <f t="shared" si="7"/>
        <v>0.70347988379762683</v>
      </c>
      <c r="M68" s="22">
        <f t="shared" si="8"/>
        <v>7.034798837976268E-2</v>
      </c>
      <c r="N68" s="50">
        <v>0.5</v>
      </c>
      <c r="O68" s="50">
        <v>-0.5</v>
      </c>
      <c r="P68" s="50">
        <v>1</v>
      </c>
      <c r="Q68" s="50">
        <v>-1</v>
      </c>
    </row>
    <row r="69" spans="1:17" ht="16.5" x14ac:dyDescent="0.25">
      <c r="A69" s="50">
        <v>66</v>
      </c>
      <c r="B69" s="50">
        <v>6.4260700000000002</v>
      </c>
      <c r="C69" s="50">
        <v>6.43194</v>
      </c>
      <c r="D69" s="50">
        <f t="shared" ref="D69:D92" si="10">(B69+C69)/2</f>
        <v>6.4290050000000001</v>
      </c>
      <c r="E69" s="50">
        <v>4.28911</v>
      </c>
      <c r="F69" s="18">
        <f t="shared" si="9"/>
        <v>393.01859826397555</v>
      </c>
      <c r="G69" s="23">
        <f t="shared" ref="G69:G92" si="11">(F69*B69)</f>
        <v>2525.5650237461855</v>
      </c>
      <c r="H69" s="23">
        <f t="shared" ref="H69:H92" si="12">(C69*F69)</f>
        <v>2527.8720429179948</v>
      </c>
      <c r="I69" s="23">
        <f t="shared" ref="I69:I92" si="13">(G69+H69)/2</f>
        <v>2526.7185333320904</v>
      </c>
      <c r="J69" s="25">
        <f t="shared" ref="J69:J92" si="14">G69-H$1</f>
        <v>-1.6349762538143295</v>
      </c>
      <c r="K69" s="24">
        <f t="shared" ref="K69:K92" si="15">H69-H$1</f>
        <v>0.67204291799498606</v>
      </c>
      <c r="L69" s="26">
        <f t="shared" ref="L69:L92" si="16">I69-H$1</f>
        <v>-0.48146666790944437</v>
      </c>
      <c r="M69" s="22">
        <f t="shared" ref="M69:M92" si="17">L69*0.1</f>
        <v>-4.814666679094444E-2</v>
      </c>
      <c r="N69" s="50">
        <v>0.5</v>
      </c>
      <c r="O69" s="50">
        <v>-0.5</v>
      </c>
      <c r="P69" s="50">
        <v>1</v>
      </c>
      <c r="Q69" s="50">
        <v>-1</v>
      </c>
    </row>
    <row r="70" spans="1:17" ht="16.5" x14ac:dyDescent="0.25">
      <c r="A70" s="50">
        <v>67</v>
      </c>
      <c r="B70" s="50">
        <v>6.4239899999999999</v>
      </c>
      <c r="C70" s="50">
        <v>6.4294599999999997</v>
      </c>
      <c r="D70" s="50">
        <f t="shared" si="10"/>
        <v>6.4267249999999994</v>
      </c>
      <c r="E70" s="50">
        <v>4.2899599999999998</v>
      </c>
      <c r="F70" s="18">
        <f t="shared" si="9"/>
        <v>392.94072672006268</v>
      </c>
      <c r="G70" s="23">
        <f t="shared" si="11"/>
        <v>2524.2472990424153</v>
      </c>
      <c r="H70" s="23">
        <f t="shared" si="12"/>
        <v>2526.3966848175742</v>
      </c>
      <c r="I70" s="23">
        <f t="shared" si="13"/>
        <v>2525.3219919299945</v>
      </c>
      <c r="J70" s="25">
        <f t="shared" si="14"/>
        <v>-2.9527009575845113</v>
      </c>
      <c r="K70" s="24">
        <f t="shared" si="15"/>
        <v>-0.80331518242564925</v>
      </c>
      <c r="L70" s="26">
        <f t="shared" si="16"/>
        <v>-1.8780080700053077</v>
      </c>
      <c r="M70" s="22">
        <f t="shared" si="17"/>
        <v>-0.18780080700053078</v>
      </c>
      <c r="N70" s="50">
        <v>0.5</v>
      </c>
      <c r="O70" s="50">
        <v>-0.5</v>
      </c>
      <c r="P70" s="50">
        <v>1</v>
      </c>
      <c r="Q70" s="50">
        <v>-1</v>
      </c>
    </row>
    <row r="71" spans="1:17" ht="16.5" x14ac:dyDescent="0.25">
      <c r="A71" s="50">
        <v>68</v>
      </c>
      <c r="B71" s="50">
        <v>6.42753</v>
      </c>
      <c r="C71" s="50">
        <v>6.4409999999999998</v>
      </c>
      <c r="D71" s="50">
        <f t="shared" si="10"/>
        <v>6.4342649999999999</v>
      </c>
      <c r="E71" s="50">
        <v>4.2855600000000003</v>
      </c>
      <c r="F71" s="18">
        <f t="shared" si="9"/>
        <v>393.344160389774</v>
      </c>
      <c r="G71" s="23">
        <f t="shared" si="11"/>
        <v>2528.2313912300842</v>
      </c>
      <c r="H71" s="23">
        <f t="shared" si="12"/>
        <v>2533.5297370705343</v>
      </c>
      <c r="I71" s="23">
        <f t="shared" si="13"/>
        <v>2530.8805641503095</v>
      </c>
      <c r="J71" s="25">
        <f t="shared" si="14"/>
        <v>1.0313912300844095</v>
      </c>
      <c r="K71" s="24">
        <f t="shared" si="15"/>
        <v>6.3297370705345202</v>
      </c>
      <c r="L71" s="26">
        <f t="shared" si="16"/>
        <v>3.6805641503096922</v>
      </c>
      <c r="M71" s="22">
        <f t="shared" si="17"/>
        <v>0.36805641503096925</v>
      </c>
      <c r="N71" s="50">
        <v>0.5</v>
      </c>
      <c r="O71" s="50">
        <v>-0.5</v>
      </c>
      <c r="P71" s="50">
        <v>1</v>
      </c>
      <c r="Q71" s="50">
        <v>-1</v>
      </c>
    </row>
    <row r="72" spans="1:17" ht="16.5" x14ac:dyDescent="0.25">
      <c r="A72" s="50">
        <v>69</v>
      </c>
      <c r="B72" s="50">
        <v>6.4214200000000003</v>
      </c>
      <c r="C72" s="50">
        <v>6.4364800000000004</v>
      </c>
      <c r="D72" s="50">
        <f t="shared" si="10"/>
        <v>6.4289500000000004</v>
      </c>
      <c r="E72" s="50">
        <v>4.2879300000000002</v>
      </c>
      <c r="F72" s="18">
        <f t="shared" si="9"/>
        <v>393.1267534684568</v>
      </c>
      <c r="G72" s="23">
        <f t="shared" si="11"/>
        <v>2524.4319972574181</v>
      </c>
      <c r="H72" s="23">
        <f t="shared" si="12"/>
        <v>2530.3524861646529</v>
      </c>
      <c r="I72" s="23">
        <f t="shared" si="13"/>
        <v>2527.3922417110352</v>
      </c>
      <c r="J72" s="25">
        <f t="shared" si="14"/>
        <v>-2.768002742581757</v>
      </c>
      <c r="K72" s="24">
        <f t="shared" si="15"/>
        <v>3.1524861646530553</v>
      </c>
      <c r="L72" s="26">
        <f t="shared" si="16"/>
        <v>0.19224171103542176</v>
      </c>
      <c r="M72" s="22">
        <f t="shared" si="17"/>
        <v>1.9224171103542177E-2</v>
      </c>
      <c r="N72" s="50">
        <v>0.5</v>
      </c>
      <c r="O72" s="50">
        <v>-0.5</v>
      </c>
      <c r="P72" s="50">
        <v>1</v>
      </c>
      <c r="Q72" s="50">
        <v>-1</v>
      </c>
    </row>
    <row r="73" spans="1:17" ht="16.5" x14ac:dyDescent="0.25">
      <c r="A73" s="50">
        <v>70</v>
      </c>
      <c r="B73" s="50">
        <v>6.4239199999999999</v>
      </c>
      <c r="C73" s="50">
        <v>6.4305199999999996</v>
      </c>
      <c r="D73" s="50">
        <f t="shared" si="10"/>
        <v>6.4272200000000002</v>
      </c>
      <c r="E73" s="50">
        <v>4.2864899999999997</v>
      </c>
      <c r="F73" s="18">
        <f t="shared" si="9"/>
        <v>393.25882015355222</v>
      </c>
      <c r="G73" s="23">
        <f t="shared" si="11"/>
        <v>2526.263199960807</v>
      </c>
      <c r="H73" s="23">
        <f t="shared" si="12"/>
        <v>2528.8587081738206</v>
      </c>
      <c r="I73" s="23">
        <f t="shared" si="13"/>
        <v>2527.560954067314</v>
      </c>
      <c r="J73" s="25">
        <f t="shared" si="14"/>
        <v>-0.93680003919280352</v>
      </c>
      <c r="K73" s="24">
        <f t="shared" si="15"/>
        <v>1.6587081738207416</v>
      </c>
      <c r="L73" s="26">
        <f t="shared" si="16"/>
        <v>0.36095406731419644</v>
      </c>
      <c r="M73" s="22">
        <f t="shared" si="17"/>
        <v>3.6095406731419644E-2</v>
      </c>
      <c r="N73" s="50">
        <v>0.5</v>
      </c>
      <c r="O73" s="50">
        <v>-0.5</v>
      </c>
      <c r="P73" s="50">
        <v>1</v>
      </c>
      <c r="Q73" s="50">
        <v>-1</v>
      </c>
    </row>
    <row r="74" spans="1:17" ht="16.5" x14ac:dyDescent="0.25">
      <c r="A74" s="50">
        <v>71</v>
      </c>
      <c r="B74" s="50">
        <v>6.4229200000000004</v>
      </c>
      <c r="C74" s="50">
        <v>6.4295600000000004</v>
      </c>
      <c r="D74" s="50">
        <f t="shared" si="10"/>
        <v>6.42624</v>
      </c>
      <c r="E74" s="50">
        <v>4.2894300000000003</v>
      </c>
      <c r="F74" s="18">
        <f t="shared" si="9"/>
        <v>392.98927829571761</v>
      </c>
      <c r="G74" s="23">
        <f t="shared" si="11"/>
        <v>2524.1386953511305</v>
      </c>
      <c r="H74" s="23">
        <f t="shared" si="12"/>
        <v>2526.7481441590144</v>
      </c>
      <c r="I74" s="23">
        <f t="shared" si="13"/>
        <v>2525.4434197550727</v>
      </c>
      <c r="J74" s="25">
        <f t="shared" si="14"/>
        <v>-3.0613046488692817</v>
      </c>
      <c r="K74" s="24">
        <f t="shared" si="15"/>
        <v>-0.45185584098544496</v>
      </c>
      <c r="L74" s="26">
        <f t="shared" si="16"/>
        <v>-1.7565802449271359</v>
      </c>
      <c r="M74" s="22">
        <f t="shared" si="17"/>
        <v>-0.17565802449271362</v>
      </c>
      <c r="N74" s="50">
        <v>0.5</v>
      </c>
      <c r="O74" s="50">
        <v>-0.5</v>
      </c>
      <c r="P74" s="50">
        <v>1</v>
      </c>
      <c r="Q74" s="50">
        <v>-1</v>
      </c>
    </row>
    <row r="75" spans="1:17" ht="16.5" x14ac:dyDescent="0.25">
      <c r="A75" s="50">
        <v>72</v>
      </c>
      <c r="B75" s="50">
        <v>6.4289699999999996</v>
      </c>
      <c r="C75" s="50">
        <v>6.4409999999999998</v>
      </c>
      <c r="D75" s="50">
        <f t="shared" si="10"/>
        <v>6.4349849999999993</v>
      </c>
      <c r="E75" s="50">
        <v>4.2894899999999998</v>
      </c>
      <c r="F75" s="18">
        <f t="shared" si="9"/>
        <v>392.98378128868472</v>
      </c>
      <c r="G75" s="23">
        <f t="shared" si="11"/>
        <v>2526.4809403915151</v>
      </c>
      <c r="H75" s="23">
        <f t="shared" si="12"/>
        <v>2531.2085352804183</v>
      </c>
      <c r="I75" s="23">
        <f t="shared" si="13"/>
        <v>2528.844737835967</v>
      </c>
      <c r="J75" s="25">
        <f t="shared" si="14"/>
        <v>-0.71905960848471295</v>
      </c>
      <c r="K75" s="24">
        <f t="shared" si="15"/>
        <v>4.0085352804185277</v>
      </c>
      <c r="L75" s="26">
        <f t="shared" si="16"/>
        <v>1.6447378359671347</v>
      </c>
      <c r="M75" s="22">
        <f t="shared" si="17"/>
        <v>0.1644737835967135</v>
      </c>
      <c r="N75" s="50">
        <v>0.5</v>
      </c>
      <c r="O75" s="50">
        <v>-0.5</v>
      </c>
      <c r="P75" s="50">
        <v>1</v>
      </c>
      <c r="Q75" s="50">
        <v>-1</v>
      </c>
    </row>
    <row r="76" spans="1:17" ht="16.5" x14ac:dyDescent="0.25">
      <c r="A76" s="50">
        <v>73</v>
      </c>
      <c r="B76" s="50">
        <v>6.43506</v>
      </c>
      <c r="C76" s="50">
        <v>6.4380300000000004</v>
      </c>
      <c r="D76" s="50">
        <f t="shared" si="10"/>
        <v>6.4365450000000006</v>
      </c>
      <c r="E76" s="50">
        <v>4.2890100000000002</v>
      </c>
      <c r="F76" s="18">
        <f t="shared" si="9"/>
        <v>393.02776165129018</v>
      </c>
      <c r="G76" s="23">
        <f t="shared" si="11"/>
        <v>2529.1572278917515</v>
      </c>
      <c r="H76" s="23">
        <f t="shared" si="12"/>
        <v>2530.324520343856</v>
      </c>
      <c r="I76" s="23">
        <f t="shared" si="13"/>
        <v>2529.7408741178037</v>
      </c>
      <c r="J76" s="25">
        <f t="shared" si="14"/>
        <v>1.9572278917516996</v>
      </c>
      <c r="K76" s="24">
        <f t="shared" si="15"/>
        <v>3.1245203438561475</v>
      </c>
      <c r="L76" s="26">
        <f t="shared" si="16"/>
        <v>2.5408741178039236</v>
      </c>
      <c r="M76" s="22">
        <f t="shared" si="17"/>
        <v>0.25408741178039235</v>
      </c>
      <c r="N76" s="50">
        <v>0.5</v>
      </c>
      <c r="O76" s="50">
        <v>-0.5</v>
      </c>
      <c r="P76" s="50">
        <v>1</v>
      </c>
      <c r="Q76" s="50">
        <v>-1</v>
      </c>
    </row>
    <row r="77" spans="1:17" ht="16.5" x14ac:dyDescent="0.25">
      <c r="A77" s="50">
        <v>74</v>
      </c>
      <c r="B77" s="50">
        <v>6.4230099999999997</v>
      </c>
      <c r="C77" s="50">
        <v>6.4309200000000004</v>
      </c>
      <c r="D77" s="50">
        <f t="shared" si="10"/>
        <v>6.426965</v>
      </c>
      <c r="E77" s="50">
        <v>4.2876099999999999</v>
      </c>
      <c r="F77" s="18">
        <f t="shared" si="9"/>
        <v>393.15609395444085</v>
      </c>
      <c r="G77" s="23">
        <f t="shared" si="11"/>
        <v>2525.2455230303131</v>
      </c>
      <c r="H77" s="23">
        <f t="shared" si="12"/>
        <v>2528.355387733493</v>
      </c>
      <c r="I77" s="23">
        <f t="shared" si="13"/>
        <v>2526.8004553819028</v>
      </c>
      <c r="J77" s="25">
        <f t="shared" si="14"/>
        <v>-1.9544769696867661</v>
      </c>
      <c r="K77" s="24">
        <f t="shared" si="15"/>
        <v>1.1553877334931713</v>
      </c>
      <c r="L77" s="26">
        <f t="shared" si="16"/>
        <v>-0.3995446180970248</v>
      </c>
      <c r="M77" s="22">
        <f t="shared" si="17"/>
        <v>-3.9954461809702482E-2</v>
      </c>
      <c r="N77" s="50">
        <v>0.5</v>
      </c>
      <c r="O77" s="50">
        <v>-0.5</v>
      </c>
      <c r="P77" s="50">
        <v>1</v>
      </c>
      <c r="Q77" s="50">
        <v>-1</v>
      </c>
    </row>
    <row r="78" spans="1:17" ht="16.5" x14ac:dyDescent="0.25">
      <c r="A78" s="50">
        <v>75</v>
      </c>
      <c r="B78" s="50">
        <v>6.4224399999999999</v>
      </c>
      <c r="C78" s="50">
        <v>6.4284100000000004</v>
      </c>
      <c r="D78" s="50">
        <f t="shared" si="10"/>
        <v>6.4254250000000006</v>
      </c>
      <c r="E78" s="50">
        <v>4.2864899999999997</v>
      </c>
      <c r="F78" s="18">
        <f t="shared" si="9"/>
        <v>393.25882015355222</v>
      </c>
      <c r="G78" s="23">
        <f t="shared" si="11"/>
        <v>2525.68117690698</v>
      </c>
      <c r="H78" s="23">
        <f t="shared" si="12"/>
        <v>2528.0289320632969</v>
      </c>
      <c r="I78" s="23">
        <f t="shared" si="13"/>
        <v>2526.8550544851387</v>
      </c>
      <c r="J78" s="25">
        <f t="shared" si="14"/>
        <v>-1.5188230930198188</v>
      </c>
      <c r="K78" s="24">
        <f t="shared" si="15"/>
        <v>0.82893206329708846</v>
      </c>
      <c r="L78" s="26">
        <f t="shared" si="16"/>
        <v>-0.34494551486113778</v>
      </c>
      <c r="M78" s="22">
        <f t="shared" si="17"/>
        <v>-3.4494551486113779E-2</v>
      </c>
      <c r="N78" s="50">
        <v>0.5</v>
      </c>
      <c r="O78" s="50">
        <v>-0.5</v>
      </c>
      <c r="P78" s="50">
        <v>1</v>
      </c>
      <c r="Q78" s="50">
        <v>-1</v>
      </c>
    </row>
    <row r="79" spans="1:17" ht="16.5" x14ac:dyDescent="0.25">
      <c r="A79" s="50">
        <v>76</v>
      </c>
      <c r="B79" s="50">
        <v>6.4245000000000001</v>
      </c>
      <c r="C79" s="50">
        <v>6.4319600000000001</v>
      </c>
      <c r="D79" s="50">
        <f t="shared" si="10"/>
        <v>6.4282300000000001</v>
      </c>
      <c r="E79" s="50">
        <v>4.2879899999999997</v>
      </c>
      <c r="F79" s="18">
        <f t="shared" si="9"/>
        <v>393.12125261486153</v>
      </c>
      <c r="G79" s="23">
        <f t="shared" si="11"/>
        <v>2525.6074874241781</v>
      </c>
      <c r="H79" s="23">
        <f t="shared" si="12"/>
        <v>2528.5401719686847</v>
      </c>
      <c r="I79" s="23">
        <f t="shared" si="13"/>
        <v>2527.0738296964314</v>
      </c>
      <c r="J79" s="25">
        <f t="shared" si="14"/>
        <v>-1.5925125758217291</v>
      </c>
      <c r="K79" s="24">
        <f t="shared" si="15"/>
        <v>1.3401719686848992</v>
      </c>
      <c r="L79" s="26">
        <f t="shared" si="16"/>
        <v>-0.12617030356841497</v>
      </c>
      <c r="M79" s="22">
        <f t="shared" si="17"/>
        <v>-1.2617030356841497E-2</v>
      </c>
      <c r="N79" s="50">
        <v>0.5</v>
      </c>
      <c r="O79" s="50">
        <v>-0.5</v>
      </c>
      <c r="P79" s="50">
        <v>1</v>
      </c>
      <c r="Q79" s="50">
        <v>-1</v>
      </c>
    </row>
    <row r="80" spans="1:17" ht="16.5" x14ac:dyDescent="0.25">
      <c r="A80" s="50">
        <v>77</v>
      </c>
      <c r="B80" s="50">
        <v>6.4275099999999998</v>
      </c>
      <c r="C80" s="50">
        <v>6.4399300000000004</v>
      </c>
      <c r="D80" s="50">
        <f t="shared" si="10"/>
        <v>6.4337200000000001</v>
      </c>
      <c r="E80" s="50">
        <v>4.2889900000000001</v>
      </c>
      <c r="F80" s="18">
        <f t="shared" si="9"/>
        <v>393.02959438002887</v>
      </c>
      <c r="G80" s="23">
        <f t="shared" si="11"/>
        <v>2526.2016481735791</v>
      </c>
      <c r="H80" s="23">
        <f t="shared" si="12"/>
        <v>2531.0830757357794</v>
      </c>
      <c r="I80" s="23">
        <f t="shared" si="13"/>
        <v>2528.6423619546795</v>
      </c>
      <c r="J80" s="25">
        <f t="shared" si="14"/>
        <v>-0.9983518264207305</v>
      </c>
      <c r="K80" s="24">
        <f t="shared" si="15"/>
        <v>3.8830757357795846</v>
      </c>
      <c r="L80" s="26">
        <f t="shared" si="16"/>
        <v>1.4423619546796544</v>
      </c>
      <c r="M80" s="22">
        <f t="shared" si="17"/>
        <v>0.14423619546796546</v>
      </c>
      <c r="N80" s="50">
        <v>0.5</v>
      </c>
      <c r="O80" s="50">
        <v>-0.5</v>
      </c>
      <c r="P80" s="50">
        <v>1</v>
      </c>
      <c r="Q80" s="50">
        <v>-1</v>
      </c>
    </row>
    <row r="81" spans="1:17" ht="16.5" x14ac:dyDescent="0.25">
      <c r="A81" s="50">
        <v>78</v>
      </c>
      <c r="B81" s="50">
        <v>6.4239499999999996</v>
      </c>
      <c r="C81" s="50">
        <v>6.4335100000000001</v>
      </c>
      <c r="D81" s="50">
        <f t="shared" si="10"/>
        <v>6.4287299999999998</v>
      </c>
      <c r="E81" s="50">
        <v>4.2879199999999997</v>
      </c>
      <c r="F81" s="18">
        <f t="shared" si="9"/>
        <v>393.12767029235624</v>
      </c>
      <c r="G81" s="23">
        <f t="shared" si="11"/>
        <v>2525.4324975745817</v>
      </c>
      <c r="H81" s="23">
        <f t="shared" si="12"/>
        <v>2529.190798102577</v>
      </c>
      <c r="I81" s="23">
        <f t="shared" si="13"/>
        <v>2527.3116478385791</v>
      </c>
      <c r="J81" s="25">
        <f t="shared" si="14"/>
        <v>-1.7675024254181153</v>
      </c>
      <c r="K81" s="24">
        <f t="shared" si="15"/>
        <v>1.9907981025771733</v>
      </c>
      <c r="L81" s="26">
        <f t="shared" si="16"/>
        <v>0.11164783857930161</v>
      </c>
      <c r="M81" s="22">
        <f t="shared" si="17"/>
        <v>1.1164783857930162E-2</v>
      </c>
      <c r="N81" s="50">
        <v>0.5</v>
      </c>
      <c r="O81" s="50">
        <v>-0.5</v>
      </c>
      <c r="P81" s="50">
        <v>1</v>
      </c>
      <c r="Q81" s="50">
        <v>-1</v>
      </c>
    </row>
    <row r="82" spans="1:17" ht="16.5" x14ac:dyDescent="0.25">
      <c r="A82" s="50">
        <v>79</v>
      </c>
      <c r="B82" s="50">
        <v>6.4249900000000002</v>
      </c>
      <c r="C82" s="50">
        <v>6.42849</v>
      </c>
      <c r="D82" s="50">
        <f t="shared" si="10"/>
        <v>6.4267400000000006</v>
      </c>
      <c r="E82" s="50">
        <v>4.2899799999999999</v>
      </c>
      <c r="F82" s="18">
        <f t="shared" si="9"/>
        <v>392.93889482002248</v>
      </c>
      <c r="G82" s="23">
        <f t="shared" si="11"/>
        <v>2524.6284698296963</v>
      </c>
      <c r="H82" s="23">
        <f t="shared" si="12"/>
        <v>2526.0037559615662</v>
      </c>
      <c r="I82" s="23">
        <f t="shared" si="13"/>
        <v>2525.3161128956312</v>
      </c>
      <c r="J82" s="25">
        <f t="shared" si="14"/>
        <v>-2.5715301703035038</v>
      </c>
      <c r="K82" s="24">
        <f t="shared" si="15"/>
        <v>-1.1962440384336332</v>
      </c>
      <c r="L82" s="26">
        <f t="shared" si="16"/>
        <v>-1.8838871043685685</v>
      </c>
      <c r="M82" s="22">
        <f t="shared" si="17"/>
        <v>-0.18838871043685687</v>
      </c>
      <c r="N82" s="50">
        <v>0.5</v>
      </c>
      <c r="O82" s="50">
        <v>-0.5</v>
      </c>
      <c r="P82" s="50">
        <v>1</v>
      </c>
      <c r="Q82" s="50">
        <v>-1</v>
      </c>
    </row>
    <row r="83" spans="1:17" ht="16.5" x14ac:dyDescent="0.25">
      <c r="A83" s="50">
        <v>80</v>
      </c>
      <c r="B83" s="50">
        <v>6.4230600000000004</v>
      </c>
      <c r="C83" s="50">
        <v>6.4319699999999997</v>
      </c>
      <c r="D83" s="50">
        <f t="shared" si="10"/>
        <v>6.4275149999999996</v>
      </c>
      <c r="E83" s="50">
        <v>4.2870299999999997</v>
      </c>
      <c r="F83" s="18">
        <f t="shared" si="9"/>
        <v>393.20928474958191</v>
      </c>
      <c r="G83" s="23">
        <f t="shared" si="11"/>
        <v>2525.6068285036499</v>
      </c>
      <c r="H83" s="23">
        <f t="shared" si="12"/>
        <v>2529.1103232307682</v>
      </c>
      <c r="I83" s="23">
        <f t="shared" si="13"/>
        <v>2527.3585758672089</v>
      </c>
      <c r="J83" s="25">
        <f t="shared" si="14"/>
        <v>-1.5931714963498962</v>
      </c>
      <c r="K83" s="24">
        <f t="shared" si="15"/>
        <v>1.9103232307684266</v>
      </c>
      <c r="L83" s="26">
        <f t="shared" si="16"/>
        <v>0.15857586720903782</v>
      </c>
      <c r="M83" s="22">
        <f t="shared" si="17"/>
        <v>1.5857586720903784E-2</v>
      </c>
      <c r="N83" s="50">
        <v>0.5</v>
      </c>
      <c r="O83" s="50">
        <v>-0.5</v>
      </c>
      <c r="P83" s="50">
        <v>1</v>
      </c>
      <c r="Q83" s="50">
        <v>-1</v>
      </c>
    </row>
    <row r="84" spans="1:17" ht="16.5" x14ac:dyDescent="0.25">
      <c r="A84" s="50">
        <v>81</v>
      </c>
      <c r="B84" s="50">
        <v>6.4244199999999996</v>
      </c>
      <c r="C84" s="50">
        <v>6.4314799999999996</v>
      </c>
      <c r="D84" s="50">
        <f t="shared" si="10"/>
        <v>6.4279499999999992</v>
      </c>
      <c r="E84" s="50">
        <v>4.2869999999999999</v>
      </c>
      <c r="F84" s="18">
        <f t="shared" si="9"/>
        <v>393.21203638908327</v>
      </c>
      <c r="G84" s="23">
        <f t="shared" si="11"/>
        <v>2526.1592708187541</v>
      </c>
      <c r="H84" s="23">
        <f t="shared" si="12"/>
        <v>2528.9353477956611</v>
      </c>
      <c r="I84" s="23">
        <f t="shared" si="13"/>
        <v>2527.5473093072078</v>
      </c>
      <c r="J84" s="25">
        <f t="shared" si="14"/>
        <v>-1.0407291812457515</v>
      </c>
      <c r="K84" s="24">
        <f t="shared" si="15"/>
        <v>1.7353477956612551</v>
      </c>
      <c r="L84" s="26">
        <f t="shared" si="16"/>
        <v>0.34730930720797915</v>
      </c>
      <c r="M84" s="22">
        <f t="shared" si="17"/>
        <v>3.4730930720797915E-2</v>
      </c>
      <c r="N84" s="50">
        <v>0.5</v>
      </c>
      <c r="O84" s="50">
        <v>-0.5</v>
      </c>
      <c r="P84" s="50">
        <v>1</v>
      </c>
      <c r="Q84" s="50">
        <v>-1</v>
      </c>
    </row>
    <row r="85" spans="1:17" ht="16.5" x14ac:dyDescent="0.25">
      <c r="A85" s="50">
        <v>82</v>
      </c>
      <c r="B85" s="50">
        <v>6.4235199999999999</v>
      </c>
      <c r="C85" s="50">
        <v>6.4320000000000004</v>
      </c>
      <c r="D85" s="50">
        <f t="shared" si="10"/>
        <v>6.4277600000000001</v>
      </c>
      <c r="E85" s="50">
        <v>4.2874999999999996</v>
      </c>
      <c r="F85" s="18">
        <f t="shared" si="9"/>
        <v>393.16618075801756</v>
      </c>
      <c r="G85" s="23">
        <f t="shared" si="11"/>
        <v>2525.5108254227407</v>
      </c>
      <c r="H85" s="23">
        <f t="shared" si="12"/>
        <v>2528.8448746355689</v>
      </c>
      <c r="I85" s="23">
        <f t="shared" si="13"/>
        <v>2527.1778500291548</v>
      </c>
      <c r="J85" s="25">
        <f t="shared" si="14"/>
        <v>-1.6891745772591094</v>
      </c>
      <c r="K85" s="24">
        <f t="shared" si="15"/>
        <v>1.6448746355690673</v>
      </c>
      <c r="L85" s="26">
        <f t="shared" si="16"/>
        <v>-2.2149970845021016E-2</v>
      </c>
      <c r="M85" s="22">
        <f t="shared" si="17"/>
        <v>-2.2149970845021017E-3</v>
      </c>
      <c r="N85" s="50">
        <v>0.5</v>
      </c>
      <c r="O85" s="50">
        <v>-0.5</v>
      </c>
      <c r="P85" s="50">
        <v>1</v>
      </c>
      <c r="Q85" s="50">
        <v>-1</v>
      </c>
    </row>
    <row r="86" spans="1:17" ht="16.5" x14ac:dyDescent="0.25">
      <c r="A86" s="50">
        <v>83</v>
      </c>
      <c r="B86" s="50">
        <v>6.4254600000000002</v>
      </c>
      <c r="C86" s="50">
        <v>6.4285699999999997</v>
      </c>
      <c r="D86" s="50">
        <f t="shared" si="10"/>
        <v>6.4270149999999999</v>
      </c>
      <c r="E86" s="50">
        <v>4.28993</v>
      </c>
      <c r="F86" s="18">
        <f t="shared" si="9"/>
        <v>392.94347460214971</v>
      </c>
      <c r="G86" s="23">
        <f t="shared" si="11"/>
        <v>2524.8425783171288</v>
      </c>
      <c r="H86" s="23">
        <f t="shared" si="12"/>
        <v>2526.0646325231414</v>
      </c>
      <c r="I86" s="23">
        <f t="shared" si="13"/>
        <v>2525.4536054201353</v>
      </c>
      <c r="J86" s="25">
        <f t="shared" si="14"/>
        <v>-2.3574216828710632</v>
      </c>
      <c r="K86" s="24">
        <f t="shared" si="15"/>
        <v>-1.1353674768583915</v>
      </c>
      <c r="L86" s="26">
        <f t="shared" si="16"/>
        <v>-1.7463945798645</v>
      </c>
      <c r="M86" s="22">
        <f t="shared" si="17"/>
        <v>-0.17463945798645</v>
      </c>
      <c r="N86" s="50">
        <v>0.5</v>
      </c>
      <c r="O86" s="50">
        <v>-0.5</v>
      </c>
      <c r="P86" s="50">
        <v>1</v>
      </c>
      <c r="Q86" s="50">
        <v>-1</v>
      </c>
    </row>
    <row r="87" spans="1:17" ht="16.5" x14ac:dyDescent="0.25">
      <c r="A87" s="50">
        <v>84</v>
      </c>
      <c r="B87" s="50">
        <v>6.4244599999999998</v>
      </c>
      <c r="C87" s="50">
        <v>6.4336000000000002</v>
      </c>
      <c r="D87" s="50">
        <f t="shared" si="10"/>
        <v>6.42903</v>
      </c>
      <c r="E87" s="50">
        <v>4.2884500000000001</v>
      </c>
      <c r="F87" s="18">
        <f t="shared" si="9"/>
        <v>393.07908451771618</v>
      </c>
      <c r="G87" s="23">
        <f t="shared" si="11"/>
        <v>2525.3208553206869</v>
      </c>
      <c r="H87" s="23">
        <f t="shared" si="12"/>
        <v>2528.913598153179</v>
      </c>
      <c r="I87" s="23">
        <f t="shared" si="13"/>
        <v>2527.1172267369329</v>
      </c>
      <c r="J87" s="25">
        <f t="shared" si="14"/>
        <v>-1.879144679312958</v>
      </c>
      <c r="K87" s="24">
        <f t="shared" si="15"/>
        <v>1.7135981531791913</v>
      </c>
      <c r="L87" s="26">
        <f t="shared" si="16"/>
        <v>-8.2773263066883374E-2</v>
      </c>
      <c r="M87" s="22">
        <f t="shared" si="17"/>
        <v>-8.2773263066883377E-3</v>
      </c>
      <c r="N87" s="50">
        <v>0.5</v>
      </c>
      <c r="O87" s="50">
        <v>-0.5</v>
      </c>
      <c r="P87" s="50">
        <v>1</v>
      </c>
      <c r="Q87" s="50">
        <v>-1</v>
      </c>
    </row>
    <row r="88" spans="1:17" ht="16.5" x14ac:dyDescent="0.25">
      <c r="A88" s="50">
        <v>85</v>
      </c>
      <c r="B88" s="50">
        <v>6.4295400000000003</v>
      </c>
      <c r="C88" s="50">
        <v>6.4360600000000003</v>
      </c>
      <c r="D88" s="50">
        <f t="shared" si="10"/>
        <v>6.4328000000000003</v>
      </c>
      <c r="E88" s="50">
        <v>4.2905300000000004</v>
      </c>
      <c r="F88" s="18">
        <f t="shared" si="9"/>
        <v>392.88852426157138</v>
      </c>
      <c r="G88" s="23">
        <f t="shared" si="11"/>
        <v>2526.0924822807438</v>
      </c>
      <c r="H88" s="23">
        <f t="shared" si="12"/>
        <v>2528.654115458929</v>
      </c>
      <c r="I88" s="23">
        <f t="shared" si="13"/>
        <v>2527.3732988698366</v>
      </c>
      <c r="J88" s="25">
        <f t="shared" si="14"/>
        <v>-1.1075177192560659</v>
      </c>
      <c r="K88" s="24">
        <f t="shared" si="15"/>
        <v>1.4541154589292091</v>
      </c>
      <c r="L88" s="26">
        <f t="shared" si="16"/>
        <v>0.17329886983679899</v>
      </c>
      <c r="M88" s="22">
        <f t="shared" si="17"/>
        <v>1.7329886983679901E-2</v>
      </c>
      <c r="N88" s="50">
        <v>0.5</v>
      </c>
      <c r="O88" s="50">
        <v>-0.5</v>
      </c>
      <c r="P88" s="50">
        <v>1</v>
      </c>
      <c r="Q88" s="50">
        <v>-1</v>
      </c>
    </row>
    <row r="89" spans="1:17" ht="16.5" x14ac:dyDescent="0.25">
      <c r="A89" s="50">
        <v>86</v>
      </c>
      <c r="B89" s="50">
        <v>6.43201</v>
      </c>
      <c r="C89" s="50">
        <v>6.4280299999999997</v>
      </c>
      <c r="D89" s="50">
        <f t="shared" si="10"/>
        <v>6.4300199999999998</v>
      </c>
      <c r="E89" s="50">
        <v>4.2895099999999999</v>
      </c>
      <c r="F89" s="18">
        <f t="shared" si="9"/>
        <v>392.98194898718037</v>
      </c>
      <c r="G89" s="23">
        <f t="shared" si="11"/>
        <v>2527.663825705034</v>
      </c>
      <c r="H89" s="23">
        <f t="shared" si="12"/>
        <v>2526.0997575480651</v>
      </c>
      <c r="I89" s="23">
        <f t="shared" si="13"/>
        <v>2526.8817916265498</v>
      </c>
      <c r="J89" s="25">
        <f t="shared" si="14"/>
        <v>0.46382570503419629</v>
      </c>
      <c r="K89" s="24">
        <f t="shared" si="15"/>
        <v>-1.1002424519347187</v>
      </c>
      <c r="L89" s="26">
        <f t="shared" si="16"/>
        <v>-0.31820837345003383</v>
      </c>
      <c r="M89" s="22">
        <f t="shared" si="17"/>
        <v>-3.1820837345003385E-2</v>
      </c>
      <c r="N89" s="50">
        <v>0.5</v>
      </c>
      <c r="O89" s="50">
        <v>-0.5</v>
      </c>
      <c r="P89" s="50">
        <v>1</v>
      </c>
      <c r="Q89" s="50">
        <v>-1</v>
      </c>
    </row>
    <row r="90" spans="1:17" ht="16.5" x14ac:dyDescent="0.25">
      <c r="A90" s="50">
        <v>87</v>
      </c>
      <c r="B90" s="50">
        <v>6.4230600000000004</v>
      </c>
      <c r="C90" s="50">
        <v>6.43248</v>
      </c>
      <c r="D90" s="50">
        <f t="shared" si="10"/>
        <v>6.4277700000000006</v>
      </c>
      <c r="E90" s="50">
        <v>4.2860300000000002</v>
      </c>
      <c r="F90" s="18">
        <f t="shared" si="9"/>
        <v>393.30102682435728</v>
      </c>
      <c r="G90" s="23">
        <f t="shared" si="11"/>
        <v>2526.1960933544565</v>
      </c>
      <c r="H90" s="23">
        <f t="shared" si="12"/>
        <v>2529.9009890271418</v>
      </c>
      <c r="I90" s="23">
        <f t="shared" si="13"/>
        <v>2528.0485411907994</v>
      </c>
      <c r="J90" s="25">
        <f t="shared" si="14"/>
        <v>-1.0039066455433385</v>
      </c>
      <c r="K90" s="24">
        <f t="shared" si="15"/>
        <v>2.7009890271419863</v>
      </c>
      <c r="L90" s="26">
        <f t="shared" si="16"/>
        <v>0.84854119079955126</v>
      </c>
      <c r="M90" s="22">
        <f t="shared" si="17"/>
        <v>8.4854119079955131E-2</v>
      </c>
      <c r="N90" s="50">
        <v>0.5</v>
      </c>
      <c r="O90" s="50">
        <v>-0.5</v>
      </c>
      <c r="P90" s="50">
        <v>1</v>
      </c>
      <c r="Q90" s="50">
        <v>-1</v>
      </c>
    </row>
    <row r="91" spans="1:17" ht="16.5" x14ac:dyDescent="0.25">
      <c r="A91" s="50">
        <v>88</v>
      </c>
      <c r="B91" s="50">
        <v>6.4234799999999996</v>
      </c>
      <c r="C91" s="50">
        <v>6.4279299999999999</v>
      </c>
      <c r="D91" s="50">
        <f t="shared" si="10"/>
        <v>6.4257049999999998</v>
      </c>
      <c r="E91" s="50">
        <v>4.29101</v>
      </c>
      <c r="F91" s="18">
        <f t="shared" si="9"/>
        <v>392.84457505342567</v>
      </c>
      <c r="G91" s="23">
        <f t="shared" si="11"/>
        <v>2523.4292709641786</v>
      </c>
      <c r="H91" s="23">
        <f t="shared" si="12"/>
        <v>2525.1774293231665</v>
      </c>
      <c r="I91" s="23">
        <f t="shared" si="13"/>
        <v>2524.3033501436726</v>
      </c>
      <c r="J91" s="25">
        <f t="shared" si="14"/>
        <v>-3.7707290358212049</v>
      </c>
      <c r="K91" s="24">
        <f t="shared" si="15"/>
        <v>-2.0225706768333112</v>
      </c>
      <c r="L91" s="26">
        <f t="shared" si="16"/>
        <v>-2.896649856327258</v>
      </c>
      <c r="M91" s="22">
        <f t="shared" si="17"/>
        <v>-0.2896649856327258</v>
      </c>
      <c r="N91" s="50">
        <v>0.5</v>
      </c>
      <c r="O91" s="50">
        <v>-0.5</v>
      </c>
      <c r="P91" s="50">
        <v>1</v>
      </c>
      <c r="Q91" s="50">
        <v>-1</v>
      </c>
    </row>
    <row r="92" spans="1:17" ht="17.25" thickBot="1" x14ac:dyDescent="0.3">
      <c r="A92" s="50">
        <v>89</v>
      </c>
      <c r="B92" s="50">
        <v>6.4250400000000001</v>
      </c>
      <c r="C92" s="50">
        <v>6.4375</v>
      </c>
      <c r="D92" s="50">
        <f t="shared" si="10"/>
        <v>6.4312699999999996</v>
      </c>
      <c r="E92" s="50">
        <v>4.2870400000000002</v>
      </c>
      <c r="F92" s="18">
        <f t="shared" si="9"/>
        <v>393.20836754497276</v>
      </c>
      <c r="G92" s="23">
        <f t="shared" si="11"/>
        <v>2526.3794898111519</v>
      </c>
      <c r="H92" s="23">
        <f t="shared" si="12"/>
        <v>2531.278866070762</v>
      </c>
      <c r="I92" s="23">
        <f t="shared" si="13"/>
        <v>2528.8291779409569</v>
      </c>
      <c r="J92" s="27">
        <f t="shared" si="14"/>
        <v>-0.82051018884794757</v>
      </c>
      <c r="K92" s="28">
        <f t="shared" si="15"/>
        <v>4.0788660707621602</v>
      </c>
      <c r="L92" s="29">
        <f t="shared" si="16"/>
        <v>1.6291779409571063</v>
      </c>
      <c r="M92" s="22">
        <f t="shared" si="17"/>
        <v>0.16291779409571064</v>
      </c>
      <c r="N92" s="50">
        <v>0.5</v>
      </c>
      <c r="O92" s="50">
        <v>-0.5</v>
      </c>
      <c r="P92" s="50">
        <v>1</v>
      </c>
      <c r="Q92" s="50">
        <v>-1</v>
      </c>
    </row>
    <row r="95" spans="1:17" x14ac:dyDescent="0.25">
      <c r="B95" s="39" t="s">
        <v>56</v>
      </c>
      <c r="C95" s="39"/>
      <c r="D95" s="42"/>
      <c r="E95" s="73" t="s">
        <v>58</v>
      </c>
      <c r="F95" s="73"/>
      <c r="G95" s="73" t="s">
        <v>59</v>
      </c>
      <c r="H95" s="73"/>
    </row>
    <row r="96" spans="1:17" x14ac:dyDescent="0.25">
      <c r="B96" t="s">
        <v>26</v>
      </c>
      <c r="C96" s="40">
        <v>6.4257887640449427</v>
      </c>
      <c r="E96" s="53" t="s">
        <v>60</v>
      </c>
      <c r="F96" s="53" t="s">
        <v>43</v>
      </c>
      <c r="G96" s="53" t="s">
        <v>60</v>
      </c>
      <c r="H96" s="53" t="s">
        <v>43</v>
      </c>
    </row>
    <row r="97" spans="2:14" x14ac:dyDescent="0.25">
      <c r="B97" t="s">
        <v>27</v>
      </c>
      <c r="C97" s="40">
        <v>3.3561824972810996E-3</v>
      </c>
      <c r="E97" s="43">
        <f>C96-C97*2</f>
        <v>6.4190763990503807</v>
      </c>
      <c r="F97" s="43">
        <f>C96+C97*2</f>
        <v>6.4325011290395047</v>
      </c>
      <c r="G97" s="43">
        <f>C96-C97*2.5</f>
        <v>6.41739830780174</v>
      </c>
      <c r="H97" s="43">
        <f>C96+C97*2.5</f>
        <v>6.4341792202881454</v>
      </c>
    </row>
    <row r="98" spans="2:14" x14ac:dyDescent="0.25">
      <c r="B98" t="s">
        <v>28</v>
      </c>
      <c r="C98">
        <v>1.1263960955055997E-5</v>
      </c>
    </row>
    <row r="99" spans="2:14" x14ac:dyDescent="0.25">
      <c r="B99" t="s">
        <v>30</v>
      </c>
      <c r="C99">
        <v>6.4209800000000001</v>
      </c>
    </row>
    <row r="100" spans="2:14" x14ac:dyDescent="0.25">
      <c r="B100" t="s">
        <v>31</v>
      </c>
      <c r="C100">
        <v>6.4379299999999997</v>
      </c>
      <c r="E100" s="70" t="s">
        <v>61</v>
      </c>
      <c r="F100" s="70"/>
      <c r="G100" s="70" t="s">
        <v>61</v>
      </c>
      <c r="H100" s="70"/>
    </row>
    <row r="101" spans="2:14" ht="16.5" thickBot="1" x14ac:dyDescent="0.3">
      <c r="B101" s="41" t="s">
        <v>32</v>
      </c>
      <c r="C101" s="41">
        <v>89</v>
      </c>
      <c r="D101" s="51"/>
      <c r="E101" s="74">
        <f>F97-E97</f>
        <v>1.3424729989123918E-2</v>
      </c>
      <c r="F101" s="74"/>
      <c r="G101" s="74">
        <f>H97-G97</f>
        <v>1.6780912486405342E-2</v>
      </c>
      <c r="H101" s="74"/>
    </row>
    <row r="103" spans="2:14" x14ac:dyDescent="0.25">
      <c r="B103" s="75" t="s">
        <v>57</v>
      </c>
      <c r="C103" s="75"/>
      <c r="D103" s="42"/>
      <c r="E103" s="73" t="s">
        <v>58</v>
      </c>
      <c r="F103" s="73"/>
      <c r="G103" s="73" t="s">
        <v>59</v>
      </c>
      <c r="H103" s="73"/>
    </row>
    <row r="104" spans="2:14" x14ac:dyDescent="0.25">
      <c r="B104" t="s">
        <v>26</v>
      </c>
      <c r="C104" s="40">
        <v>6.4328707865168537</v>
      </c>
      <c r="E104" s="53" t="s">
        <v>60</v>
      </c>
      <c r="F104" s="53" t="s">
        <v>43</v>
      </c>
      <c r="G104" s="53" t="s">
        <v>60</v>
      </c>
      <c r="H104" s="53" t="s">
        <v>43</v>
      </c>
    </row>
    <row r="105" spans="2:14" x14ac:dyDescent="0.25">
      <c r="B105" t="s">
        <v>27</v>
      </c>
      <c r="C105" s="40">
        <v>4.2705977399165223E-3</v>
      </c>
      <c r="E105" s="43">
        <f>C104-C105*2</f>
        <v>6.4243295910370204</v>
      </c>
      <c r="F105" s="43">
        <f>C104+C105*2</f>
        <v>6.4414119819966871</v>
      </c>
      <c r="G105" s="43">
        <f>C104-C105*2.5</f>
        <v>6.4221942921670623</v>
      </c>
      <c r="H105" s="43">
        <f>C104+C105*2.5</f>
        <v>6.4435472808666452</v>
      </c>
    </row>
    <row r="106" spans="2:14" x14ac:dyDescent="0.25">
      <c r="B106" t="s">
        <v>28</v>
      </c>
      <c r="C106">
        <v>1.8238005056180105E-5</v>
      </c>
    </row>
    <row r="107" spans="2:14" x14ac:dyDescent="0.25">
      <c r="B107" t="s">
        <v>30</v>
      </c>
      <c r="C107">
        <v>6.4265499999999998</v>
      </c>
    </row>
    <row r="108" spans="2:14" x14ac:dyDescent="0.25">
      <c r="B108" t="s">
        <v>31</v>
      </c>
      <c r="C108">
        <v>6.4439700000000002</v>
      </c>
      <c r="E108" s="70" t="s">
        <v>61</v>
      </c>
      <c r="F108" s="70"/>
      <c r="G108" s="70" t="s">
        <v>61</v>
      </c>
      <c r="H108" s="70"/>
    </row>
    <row r="109" spans="2:14" ht="16.5" thickBot="1" x14ac:dyDescent="0.3">
      <c r="B109" s="41" t="s">
        <v>32</v>
      </c>
      <c r="C109" s="41">
        <v>89</v>
      </c>
      <c r="D109" s="51"/>
      <c r="E109" s="74">
        <f>F105-E105</f>
        <v>1.7082390959666682E-2</v>
      </c>
      <c r="F109" s="74"/>
      <c r="G109" s="74">
        <f>H105-G105</f>
        <v>2.1352988699582909E-2</v>
      </c>
      <c r="H109" s="74"/>
      <c r="K109" s="73" t="s">
        <v>62</v>
      </c>
      <c r="L109" s="73"/>
      <c r="M109" s="73" t="s">
        <v>63</v>
      </c>
      <c r="N109" s="73"/>
    </row>
    <row r="110" spans="2:14" x14ac:dyDescent="0.25">
      <c r="J110" s="50" t="s">
        <v>64</v>
      </c>
      <c r="K110" s="53" t="s">
        <v>60</v>
      </c>
      <c r="L110" s="53" t="s">
        <v>43</v>
      </c>
      <c r="M110" s="53" t="s">
        <v>60</v>
      </c>
      <c r="N110" s="53" t="s">
        <v>43</v>
      </c>
    </row>
    <row r="111" spans="2:14" x14ac:dyDescent="0.25">
      <c r="B111" s="75" t="s">
        <v>25</v>
      </c>
      <c r="C111" s="75"/>
      <c r="D111" s="42"/>
      <c r="E111" s="73" t="s">
        <v>58</v>
      </c>
      <c r="F111" s="73"/>
      <c r="G111" s="73" t="s">
        <v>59</v>
      </c>
      <c r="H111" s="73"/>
      <c r="J111" s="22">
        <f>C128*C120*1000</f>
        <v>2527.1949313451505</v>
      </c>
      <c r="K111" s="22">
        <f>E121*E129*1000</f>
        <v>2522.5350797338383</v>
      </c>
      <c r="L111" s="22">
        <f>F121*F129*1000</f>
        <v>2531.8590610149895</v>
      </c>
      <c r="M111" s="22">
        <f>G121*G129*1000</f>
        <v>2521.3707852776542</v>
      </c>
      <c r="N111" s="22">
        <f>H121*H129*1000</f>
        <v>2533.0257618790938</v>
      </c>
    </row>
    <row r="112" spans="2:14" x14ac:dyDescent="0.25">
      <c r="B112" t="s">
        <v>26</v>
      </c>
      <c r="C112">
        <v>4.2885188764044946</v>
      </c>
      <c r="E112" s="53" t="s">
        <v>60</v>
      </c>
      <c r="F112" s="53" t="s">
        <v>43</v>
      </c>
      <c r="G112" s="53" t="s">
        <v>60</v>
      </c>
      <c r="H112" s="53" t="s">
        <v>43</v>
      </c>
      <c r="K112" s="44">
        <f>E122*E130</f>
        <v>5.1984000000000004E-4</v>
      </c>
      <c r="L112" s="44">
        <f>F122*F130</f>
        <v>5.1984000000000004E-4</v>
      </c>
      <c r="M112" s="44">
        <f t="shared" ref="M112:N112" si="18">G122*G130</f>
        <v>3.9690000000000001E-5</v>
      </c>
      <c r="N112" s="44">
        <f t="shared" si="18"/>
        <v>3.9690000000000001E-5</v>
      </c>
    </row>
    <row r="113" spans="2:14" x14ac:dyDescent="0.25">
      <c r="B113" t="s">
        <v>27</v>
      </c>
      <c r="C113">
        <v>1.8367055723633951E-3</v>
      </c>
      <c r="E113" s="43">
        <f>C112-C113*2</f>
        <v>4.2848454652597674</v>
      </c>
      <c r="F113" s="43">
        <f>C112+C113*2</f>
        <v>4.2921922875492218</v>
      </c>
      <c r="G113" s="43">
        <f>C112-C113*2.5</f>
        <v>4.2839271124735863</v>
      </c>
      <c r="H113" s="43">
        <f>C112+C113*2.5</f>
        <v>4.2931106403354029</v>
      </c>
    </row>
    <row r="114" spans="2:14" x14ac:dyDescent="0.25">
      <c r="B114" t="s">
        <v>28</v>
      </c>
      <c r="C114">
        <v>3.3734873595507467E-6</v>
      </c>
      <c r="E114" s="45">
        <v>2.2800000000000001E-2</v>
      </c>
      <c r="F114" s="45">
        <v>2.2800000000000001E-2</v>
      </c>
      <c r="G114" s="45">
        <v>6.3E-3</v>
      </c>
      <c r="H114" s="45">
        <v>6.3E-3</v>
      </c>
      <c r="K114" s="70" t="s">
        <v>65</v>
      </c>
      <c r="L114" s="70"/>
      <c r="M114" s="70" t="s">
        <v>65</v>
      </c>
      <c r="N114" s="70"/>
    </row>
    <row r="115" spans="2:14" ht="16.5" thickBot="1" x14ac:dyDescent="0.3">
      <c r="B115" t="s">
        <v>30</v>
      </c>
      <c r="C115">
        <v>4.2849899999999996</v>
      </c>
      <c r="K115" s="74">
        <f>L111-K111</f>
        <v>9.3239812811511911</v>
      </c>
      <c r="L115" s="74"/>
      <c r="M115" s="74">
        <f>N111-M111</f>
        <v>11.654976601439557</v>
      </c>
      <c r="N115" s="74"/>
    </row>
    <row r="116" spans="2:14" x14ac:dyDescent="0.25">
      <c r="B116" t="s">
        <v>31</v>
      </c>
      <c r="C116">
        <v>4.29359</v>
      </c>
      <c r="E116" s="70" t="s">
        <v>66</v>
      </c>
      <c r="F116" s="70"/>
      <c r="G116" s="70" t="s">
        <v>66</v>
      </c>
      <c r="H116" s="70"/>
      <c r="I116" s="44"/>
    </row>
    <row r="117" spans="2:14" ht="16.5" thickBot="1" x14ac:dyDescent="0.3">
      <c r="B117" s="41" t="s">
        <v>32</v>
      </c>
      <c r="C117" s="41">
        <v>89</v>
      </c>
      <c r="D117" s="51"/>
      <c r="E117" s="74">
        <f>F113-E113</f>
        <v>7.34682228945438E-3</v>
      </c>
      <c r="F117" s="74"/>
      <c r="G117" s="74">
        <f>H113-G113</f>
        <v>9.1835278618166427E-3</v>
      </c>
      <c r="H117" s="74"/>
    </row>
    <row r="119" spans="2:14" x14ac:dyDescent="0.25">
      <c r="B119" s="75" t="s">
        <v>67</v>
      </c>
      <c r="C119" s="75"/>
      <c r="D119" s="42"/>
      <c r="E119" s="73" t="s">
        <v>58</v>
      </c>
      <c r="F119" s="73"/>
      <c r="G119" s="73" t="s">
        <v>59</v>
      </c>
      <c r="H119" s="73"/>
    </row>
    <row r="120" spans="2:14" x14ac:dyDescent="0.25">
      <c r="B120" t="s">
        <v>26</v>
      </c>
      <c r="C120">
        <v>6.4293297752809009</v>
      </c>
      <c r="E120" s="53" t="s">
        <v>60</v>
      </c>
      <c r="F120" s="53" t="s">
        <v>43</v>
      </c>
      <c r="G120" s="53" t="s">
        <v>60</v>
      </c>
      <c r="H120" s="53" t="s">
        <v>43</v>
      </c>
    </row>
    <row r="121" spans="2:14" x14ac:dyDescent="0.25">
      <c r="B121" t="s">
        <v>27</v>
      </c>
      <c r="C121">
        <v>3.1771648766585709E-3</v>
      </c>
      <c r="E121" s="43">
        <f>C120-C121*2</f>
        <v>6.4229754455275838</v>
      </c>
      <c r="F121" s="43">
        <f>C120+C121*2</f>
        <v>6.4356841050342179</v>
      </c>
      <c r="G121" s="43">
        <f>C120-C121*2.5</f>
        <v>6.4213868630892543</v>
      </c>
      <c r="H121" s="43">
        <f>C120+C121*2.5</f>
        <v>6.4372726874725474</v>
      </c>
    </row>
    <row r="122" spans="2:14" x14ac:dyDescent="0.25">
      <c r="B122" t="s">
        <v>28</v>
      </c>
      <c r="C122">
        <v>1.0094376653472872E-5</v>
      </c>
      <c r="E122" s="45">
        <v>2.2800000000000001E-2</v>
      </c>
      <c r="F122" s="45">
        <v>2.2800000000000001E-2</v>
      </c>
      <c r="G122" s="45">
        <v>6.3E-3</v>
      </c>
      <c r="H122" s="45">
        <v>6.3E-3</v>
      </c>
    </row>
    <row r="123" spans="2:14" x14ac:dyDescent="0.25">
      <c r="B123" t="s">
        <v>30</v>
      </c>
      <c r="C123">
        <v>6.4247750000000003</v>
      </c>
    </row>
    <row r="124" spans="2:14" x14ac:dyDescent="0.25">
      <c r="B124" t="s">
        <v>31</v>
      </c>
      <c r="C124">
        <v>6.4367700000000001</v>
      </c>
      <c r="E124" s="70" t="s">
        <v>66</v>
      </c>
      <c r="F124" s="70"/>
      <c r="G124" s="70" t="s">
        <v>66</v>
      </c>
      <c r="H124" s="70"/>
    </row>
    <row r="125" spans="2:14" ht="16.5" thickBot="1" x14ac:dyDescent="0.3">
      <c r="B125" s="41" t="s">
        <v>32</v>
      </c>
      <c r="C125" s="41">
        <v>89</v>
      </c>
      <c r="D125" s="51"/>
      <c r="E125" s="74">
        <f>F121-E121</f>
        <v>1.2708659506634135E-2</v>
      </c>
      <c r="F125" s="74"/>
      <c r="G125" s="74">
        <f>H121-G121</f>
        <v>1.5885824383293112E-2</v>
      </c>
      <c r="H125" s="74"/>
    </row>
    <row r="127" spans="2:14" x14ac:dyDescent="0.25">
      <c r="B127" s="75" t="s">
        <v>45</v>
      </c>
      <c r="C127" s="75"/>
      <c r="D127" s="42"/>
      <c r="E127" s="73" t="s">
        <v>58</v>
      </c>
      <c r="F127" s="73"/>
      <c r="G127" s="73" t="s">
        <v>59</v>
      </c>
      <c r="H127" s="73"/>
    </row>
    <row r="128" spans="2:14" x14ac:dyDescent="0.25">
      <c r="B128" t="s">
        <v>26</v>
      </c>
      <c r="C128">
        <v>0.39307284268751574</v>
      </c>
      <c r="E128" s="53" t="s">
        <v>60</v>
      </c>
      <c r="F128" s="53" t="s">
        <v>43</v>
      </c>
      <c r="G128" s="53" t="s">
        <v>60</v>
      </c>
      <c r="H128" s="53" t="s">
        <v>43</v>
      </c>
    </row>
    <row r="129" spans="2:11" x14ac:dyDescent="0.25">
      <c r="B129" t="s">
        <v>27</v>
      </c>
      <c r="C129">
        <v>1.6831273684129932E-4</v>
      </c>
      <c r="E129" s="43">
        <f>C128-C129*2</f>
        <v>0.39273621721383317</v>
      </c>
      <c r="F129" s="43">
        <f>C128+C129*2</f>
        <v>0.39340946816119832</v>
      </c>
      <c r="G129" s="43">
        <f>C128-C129*2.5</f>
        <v>0.39265206084541249</v>
      </c>
      <c r="H129" s="43">
        <f>C128+C129*2.5</f>
        <v>0.393493624529619</v>
      </c>
    </row>
    <row r="130" spans="2:11" x14ac:dyDescent="0.25">
      <c r="B130" t="s">
        <v>28</v>
      </c>
      <c r="C130">
        <v>2.8329177383008478E-8</v>
      </c>
      <c r="E130" s="45">
        <v>2.2800000000000001E-2</v>
      </c>
      <c r="F130" s="45">
        <v>2.2800000000000001E-2</v>
      </c>
      <c r="G130" s="45">
        <v>6.3E-3</v>
      </c>
      <c r="H130" s="45">
        <v>6.3E-3</v>
      </c>
    </row>
    <row r="131" spans="2:11" x14ac:dyDescent="0.25">
      <c r="B131" t="s">
        <v>30</v>
      </c>
      <c r="C131">
        <v>0.39260851641633226</v>
      </c>
    </row>
    <row r="132" spans="2:11" x14ac:dyDescent="0.25">
      <c r="B132" t="s">
        <v>31</v>
      </c>
      <c r="C132">
        <v>0.39339648400579702</v>
      </c>
      <c r="E132" s="70" t="s">
        <v>68</v>
      </c>
      <c r="F132" s="70"/>
      <c r="G132" s="70" t="s">
        <v>68</v>
      </c>
      <c r="H132" s="70"/>
    </row>
    <row r="133" spans="2:11" ht="16.5" thickBot="1" x14ac:dyDescent="0.3">
      <c r="B133" s="41" t="s">
        <v>32</v>
      </c>
      <c r="C133" s="41">
        <v>89</v>
      </c>
      <c r="D133" s="51"/>
      <c r="E133" s="74">
        <f>F129-E129</f>
        <v>6.732509473651449E-4</v>
      </c>
      <c r="F133" s="74"/>
      <c r="G133" s="74">
        <f>H129-G129</f>
        <v>8.415636842065144E-4</v>
      </c>
      <c r="H133" s="74"/>
    </row>
    <row r="136" spans="2:11" x14ac:dyDescent="0.25">
      <c r="B136" s="50" t="s">
        <v>69</v>
      </c>
      <c r="C136" s="50" t="s">
        <v>70</v>
      </c>
      <c r="E136" s="50" t="s">
        <v>71</v>
      </c>
      <c r="F136" s="50" t="s">
        <v>72</v>
      </c>
    </row>
    <row r="137" spans="2:11" x14ac:dyDescent="0.25">
      <c r="B137" s="50">
        <v>1</v>
      </c>
      <c r="C137" s="46">
        <v>691462</v>
      </c>
      <c r="D137" s="46"/>
      <c r="E137" s="47">
        <v>0.69</v>
      </c>
      <c r="F137" s="47">
        <v>0.31</v>
      </c>
    </row>
    <row r="138" spans="2:11" x14ac:dyDescent="0.25">
      <c r="B138" s="50">
        <v>2</v>
      </c>
      <c r="C138" s="46">
        <v>308538</v>
      </c>
      <c r="D138" s="46"/>
      <c r="E138" s="47">
        <v>0.31</v>
      </c>
      <c r="F138" s="47">
        <v>0.69</v>
      </c>
    </row>
    <row r="139" spans="2:11" x14ac:dyDescent="0.25">
      <c r="B139" s="50">
        <v>3</v>
      </c>
      <c r="C139" s="46">
        <v>66807</v>
      </c>
      <c r="D139" s="46"/>
      <c r="E139" s="45">
        <v>6.7000000000000004E-2</v>
      </c>
      <c r="F139" s="45">
        <v>0.93300000000000005</v>
      </c>
    </row>
    <row r="140" spans="2:11" x14ac:dyDescent="0.25">
      <c r="B140" s="50">
        <v>4</v>
      </c>
      <c r="C140" s="46">
        <v>6210</v>
      </c>
      <c r="D140" s="46"/>
      <c r="E140" s="45">
        <v>6.1999999999999998E-3</v>
      </c>
      <c r="F140" s="45">
        <v>0.99380000000000002</v>
      </c>
    </row>
    <row r="141" spans="2:11" x14ac:dyDescent="0.25">
      <c r="B141" s="50">
        <v>5</v>
      </c>
      <c r="C141" s="50">
        <v>233</v>
      </c>
      <c r="E141" s="45">
        <v>2.3000000000000001E-4</v>
      </c>
      <c r="F141" s="45">
        <v>0.99977000000000005</v>
      </c>
    </row>
    <row r="142" spans="2:11" ht="16.5" thickBot="1" x14ac:dyDescent="0.3">
      <c r="B142" s="50">
        <v>6</v>
      </c>
      <c r="C142" s="50">
        <v>3.4</v>
      </c>
      <c r="E142" s="45">
        <v>3.4000000000000001E-6</v>
      </c>
      <c r="F142" s="45">
        <v>0.99999660000000001</v>
      </c>
    </row>
    <row r="143" spans="2:11" x14ac:dyDescent="0.25">
      <c r="B143" s="50">
        <v>7</v>
      </c>
      <c r="C143" s="50">
        <v>1.9E-2</v>
      </c>
      <c r="E143" s="45">
        <v>1.9000000000000001E-8</v>
      </c>
      <c r="F143" s="45">
        <v>0.99999998099999998</v>
      </c>
      <c r="J143" s="38" t="s">
        <v>75</v>
      </c>
      <c r="K143" s="38"/>
    </row>
    <row r="144" spans="2:11" x14ac:dyDescent="0.25">
      <c r="J144" s="36" t="s">
        <v>26</v>
      </c>
      <c r="K144" s="36">
        <v>393.07284268751579</v>
      </c>
    </row>
    <row r="145" spans="2:11" ht="16.5" thickBot="1" x14ac:dyDescent="0.3">
      <c r="J145" s="36" t="s">
        <v>27</v>
      </c>
      <c r="K145" s="36">
        <v>0.1683127368413008</v>
      </c>
    </row>
    <row r="146" spans="2:11" x14ac:dyDescent="0.25">
      <c r="B146" s="76" t="s">
        <v>73</v>
      </c>
      <c r="C146" s="76"/>
      <c r="E146" s="73" t="s">
        <v>58</v>
      </c>
      <c r="F146" s="73"/>
      <c r="G146" s="73" t="s">
        <v>59</v>
      </c>
      <c r="H146" s="73"/>
      <c r="J146" s="36" t="s">
        <v>28</v>
      </c>
      <c r="K146" s="36">
        <v>2.8329177383008976E-2</v>
      </c>
    </row>
    <row r="147" spans="2:11" x14ac:dyDescent="0.25">
      <c r="B147" t="s">
        <v>26</v>
      </c>
      <c r="C147">
        <v>2527.194980213118</v>
      </c>
      <c r="E147" s="53" t="s">
        <v>60</v>
      </c>
      <c r="F147" s="53" t="s">
        <v>43</v>
      </c>
      <c r="G147" s="53" t="s">
        <v>60</v>
      </c>
      <c r="H147" s="53" t="s">
        <v>43</v>
      </c>
      <c r="J147" s="36" t="s">
        <v>30</v>
      </c>
      <c r="K147" s="36">
        <v>392.60851641633224</v>
      </c>
    </row>
    <row r="148" spans="2:11" x14ac:dyDescent="0.25">
      <c r="B148" t="s">
        <v>27</v>
      </c>
      <c r="C148">
        <v>1.7264703494692002</v>
      </c>
      <c r="E148" s="48">
        <f>C147-C148*2</f>
        <v>2523.7420395141794</v>
      </c>
      <c r="F148" s="48">
        <f>C147+C148*2</f>
        <v>2530.6479209120566</v>
      </c>
      <c r="G148" s="48">
        <f>C147-C148*2.5</f>
        <v>2522.8788043394452</v>
      </c>
      <c r="H148" s="48">
        <f>C147+C148*2.5</f>
        <v>2531.5111560867908</v>
      </c>
      <c r="J148" s="36" t="s">
        <v>31</v>
      </c>
      <c r="K148" s="36">
        <v>393.39648400579705</v>
      </c>
    </row>
    <row r="149" spans="2:11" ht="16.5" thickBot="1" x14ac:dyDescent="0.3">
      <c r="B149" t="s">
        <v>28</v>
      </c>
      <c r="C149">
        <v>2.9806998675963019</v>
      </c>
      <c r="E149" s="45">
        <v>2.2800000000000001E-2</v>
      </c>
      <c r="F149" s="45">
        <v>2.2800000000000001E-2</v>
      </c>
      <c r="G149" s="45">
        <v>6.3E-3</v>
      </c>
      <c r="H149" s="45">
        <v>6.3E-3</v>
      </c>
      <c r="J149" s="37" t="s">
        <v>32</v>
      </c>
      <c r="K149" s="37">
        <v>89</v>
      </c>
    </row>
    <row r="150" spans="2:11" x14ac:dyDescent="0.25">
      <c r="B150" t="s">
        <v>30</v>
      </c>
      <c r="C150">
        <v>2523.2772676245286</v>
      </c>
    </row>
    <row r="151" spans="2:11" x14ac:dyDescent="0.25">
      <c r="B151" t="s">
        <v>31</v>
      </c>
      <c r="C151">
        <v>2531.9013391669587</v>
      </c>
      <c r="E151" s="70" t="s">
        <v>74</v>
      </c>
      <c r="F151" s="70"/>
      <c r="G151" s="70" t="s">
        <v>74</v>
      </c>
      <c r="H151" s="70"/>
    </row>
    <row r="152" spans="2:11" ht="16.5" thickBot="1" x14ac:dyDescent="0.3">
      <c r="B152" t="s">
        <v>46</v>
      </c>
      <c r="C152">
        <v>224920.35323896751</v>
      </c>
      <c r="E152" s="74">
        <f>F148-E148</f>
        <v>6.9058813978772378</v>
      </c>
      <c r="F152" s="74"/>
      <c r="G152" s="74">
        <f>H148-G148</f>
        <v>8.6323517473456377</v>
      </c>
      <c r="H152" s="74"/>
    </row>
    <row r="153" spans="2:11" ht="16.5" thickBot="1" x14ac:dyDescent="0.3">
      <c r="B153" s="41" t="s">
        <v>32</v>
      </c>
      <c r="C153" s="41">
        <v>89</v>
      </c>
    </row>
  </sheetData>
  <mergeCells count="50">
    <mergeCell ref="E152:F152"/>
    <mergeCell ref="G152:H152"/>
    <mergeCell ref="E133:F133"/>
    <mergeCell ref="G133:H133"/>
    <mergeCell ref="B146:C146"/>
    <mergeCell ref="E146:F146"/>
    <mergeCell ref="G146:H146"/>
    <mergeCell ref="E151:F151"/>
    <mergeCell ref="G151:H151"/>
    <mergeCell ref="E132:F132"/>
    <mergeCell ref="G132:H132"/>
    <mergeCell ref="E117:F117"/>
    <mergeCell ref="G117:H117"/>
    <mergeCell ref="B119:C119"/>
    <mergeCell ref="E119:F119"/>
    <mergeCell ref="G119:H119"/>
    <mergeCell ref="E124:F124"/>
    <mergeCell ref="G124:H124"/>
    <mergeCell ref="E125:F125"/>
    <mergeCell ref="G125:H125"/>
    <mergeCell ref="B127:C127"/>
    <mergeCell ref="E127:F127"/>
    <mergeCell ref="G127:H127"/>
    <mergeCell ref="K114:L114"/>
    <mergeCell ref="M114:N114"/>
    <mergeCell ref="K115:L115"/>
    <mergeCell ref="M115:N115"/>
    <mergeCell ref="E116:F116"/>
    <mergeCell ref="G116:H116"/>
    <mergeCell ref="E109:F109"/>
    <mergeCell ref="G109:H109"/>
    <mergeCell ref="K109:L109"/>
    <mergeCell ref="M109:N109"/>
    <mergeCell ref="B111:C111"/>
    <mergeCell ref="E111:F111"/>
    <mergeCell ref="G111:H111"/>
    <mergeCell ref="E108:F108"/>
    <mergeCell ref="G108:H108"/>
    <mergeCell ref="B1:C1"/>
    <mergeCell ref="N2:O2"/>
    <mergeCell ref="P2:Q2"/>
    <mergeCell ref="E95:F95"/>
    <mergeCell ref="G95:H95"/>
    <mergeCell ref="E100:F100"/>
    <mergeCell ref="G100:H100"/>
    <mergeCell ref="E101:F101"/>
    <mergeCell ref="G101:H101"/>
    <mergeCell ref="B103:C103"/>
    <mergeCell ref="E103:F103"/>
    <mergeCell ref="G103:H10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F1FB-8878-4094-9EA5-98258860092A}">
  <dimension ref="A1:Q134"/>
  <sheetViews>
    <sheetView showGridLines="0" topLeftCell="A34" zoomScale="55" zoomScaleNormal="55" workbookViewId="0">
      <selection activeCell="J3" sqref="J3:Q3"/>
    </sheetView>
  </sheetViews>
  <sheetFormatPr defaultRowHeight="15.75" x14ac:dyDescent="0.25"/>
  <cols>
    <col min="1" max="1" width="9.140625" style="50"/>
    <col min="2" max="3" width="14.140625" style="50" bestFit="1" customWidth="1"/>
    <col min="4" max="4" width="14.140625" style="50" customWidth="1"/>
    <col min="5" max="5" width="12.85546875" style="50" bestFit="1" customWidth="1"/>
    <col min="6" max="6" width="19.42578125" style="50" bestFit="1" customWidth="1"/>
    <col min="7" max="8" width="23" style="50" bestFit="1" customWidth="1"/>
    <col min="9" max="9" width="15" style="50" customWidth="1"/>
    <col min="10" max="10" width="19.5703125" style="50" bestFit="1" customWidth="1"/>
    <col min="11" max="11" width="19.7109375" style="50" bestFit="1" customWidth="1"/>
    <col min="12" max="12" width="12" style="50" bestFit="1" customWidth="1"/>
    <col min="13" max="13" width="18.5703125" style="50" customWidth="1"/>
    <col min="14" max="14" width="10.28515625" style="50" bestFit="1" customWidth="1"/>
    <col min="15" max="16384" width="9.140625" style="50"/>
  </cols>
  <sheetData>
    <row r="1" spans="1:17" ht="17.25" thickBot="1" x14ac:dyDescent="0.3">
      <c r="B1" s="71" t="s">
        <v>77</v>
      </c>
      <c r="C1" s="72"/>
      <c r="D1" s="32">
        <v>155.09</v>
      </c>
      <c r="G1" s="30" t="s">
        <v>33</v>
      </c>
      <c r="H1" s="31">
        <v>2527.19</v>
      </c>
    </row>
    <row r="2" spans="1:17" ht="16.5" thickBot="1" x14ac:dyDescent="0.3">
      <c r="N2" s="70" t="s">
        <v>34</v>
      </c>
      <c r="O2" s="70"/>
      <c r="P2" s="70" t="s">
        <v>35</v>
      </c>
      <c r="Q2" s="70"/>
    </row>
    <row r="3" spans="1:17" ht="16.5" x14ac:dyDescent="0.25">
      <c r="B3" s="52" t="s">
        <v>23</v>
      </c>
      <c r="C3" s="52" t="s">
        <v>24</v>
      </c>
      <c r="D3" s="52" t="s">
        <v>36</v>
      </c>
      <c r="E3" s="52" t="s">
        <v>25</v>
      </c>
      <c r="F3" s="17" t="s">
        <v>76</v>
      </c>
      <c r="G3" s="52" t="s">
        <v>37</v>
      </c>
      <c r="H3" s="52" t="s">
        <v>38</v>
      </c>
      <c r="I3" s="52" t="s">
        <v>17</v>
      </c>
      <c r="J3" s="16" t="s">
        <v>39</v>
      </c>
      <c r="K3" s="5" t="s">
        <v>40</v>
      </c>
      <c r="L3" s="6" t="s">
        <v>87</v>
      </c>
      <c r="M3" s="33" t="s">
        <v>42</v>
      </c>
      <c r="N3" s="66" t="s">
        <v>85</v>
      </c>
      <c r="O3" s="66" t="s">
        <v>86</v>
      </c>
      <c r="P3" s="66" t="s">
        <v>84</v>
      </c>
      <c r="Q3" s="66" t="s">
        <v>83</v>
      </c>
    </row>
    <row r="4" spans="1:17" ht="16.5" x14ac:dyDescent="0.25">
      <c r="A4" s="50">
        <v>1</v>
      </c>
      <c r="B4" s="50">
        <v>5.9419700000000004</v>
      </c>
      <c r="C4" s="50">
        <v>5.9444800000000004</v>
      </c>
      <c r="D4" s="50">
        <f>(B4+C4)/2</f>
        <v>5.943225</v>
      </c>
      <c r="E4" s="50">
        <v>0.36255999999999999</v>
      </c>
      <c r="F4" s="18">
        <f t="shared" ref="F4:F67" si="0">D$1/E4</f>
        <v>427.76368049426304</v>
      </c>
      <c r="G4" s="23">
        <f>(F4*B4)</f>
        <v>2541.7589565864964</v>
      </c>
      <c r="H4" s="23">
        <f>(C4*F4)</f>
        <v>2542.8326434245369</v>
      </c>
      <c r="I4" s="23">
        <f>(G4+H4)/2</f>
        <v>2542.2958000055169</v>
      </c>
      <c r="J4" s="25">
        <f>G4-H$1</f>
        <v>14.56895658649637</v>
      </c>
      <c r="K4" s="24">
        <f>H4-H$1</f>
        <v>15.6426434245368</v>
      </c>
      <c r="L4" s="26">
        <f>I4-H$1</f>
        <v>15.105800005516812</v>
      </c>
      <c r="M4" s="22">
        <f>L4*0.1</f>
        <v>1.5105800005516814</v>
      </c>
      <c r="N4" s="50">
        <v>0.5</v>
      </c>
      <c r="O4" s="50">
        <v>-0.5</v>
      </c>
      <c r="P4" s="50">
        <v>1</v>
      </c>
      <c r="Q4" s="50">
        <v>-1</v>
      </c>
    </row>
    <row r="5" spans="1:17" ht="16.5" x14ac:dyDescent="0.25">
      <c r="A5" s="50">
        <v>2</v>
      </c>
      <c r="B5" s="50">
        <v>5.9530500000000002</v>
      </c>
      <c r="C5" s="50">
        <v>5.9535</v>
      </c>
      <c r="D5" s="50">
        <f t="shared" ref="D5:D68" si="1">(B5+C5)/2</f>
        <v>5.9532749999999997</v>
      </c>
      <c r="E5" s="50">
        <v>0.36608000000000002</v>
      </c>
      <c r="F5" s="18">
        <f t="shared" si="0"/>
        <v>423.65056818181819</v>
      </c>
      <c r="G5" s="23">
        <f t="shared" ref="G5:G68" si="2">(F5*B5)</f>
        <v>2522.0130149147726</v>
      </c>
      <c r="H5" s="23">
        <f t="shared" ref="H5:H68" si="3">(C5*F5)</f>
        <v>2522.2036576704545</v>
      </c>
      <c r="I5" s="23">
        <f t="shared" ref="I5:I68" si="4">(G5+H5)/2</f>
        <v>2522.1083362926138</v>
      </c>
      <c r="J5" s="25">
        <f t="shared" ref="J5:J68" si="5">G5-H$1</f>
        <v>-5.1769850852274431</v>
      </c>
      <c r="K5" s="24">
        <f t="shared" ref="K5:K68" si="6">H5-H$1</f>
        <v>-4.9863423295455505</v>
      </c>
      <c r="L5" s="26">
        <f t="shared" ref="L5:L68" si="7">I5-H$1</f>
        <v>-5.0816637073862694</v>
      </c>
      <c r="M5" s="22">
        <f t="shared" ref="M5:M68" si="8">L5*0.1</f>
        <v>-0.50816637073862692</v>
      </c>
      <c r="N5" s="50">
        <v>0.5</v>
      </c>
      <c r="O5" s="50">
        <v>-0.5</v>
      </c>
      <c r="P5" s="50">
        <v>1</v>
      </c>
      <c r="Q5" s="50">
        <v>-1</v>
      </c>
    </row>
    <row r="6" spans="1:17" ht="16.5" x14ac:dyDescent="0.25">
      <c r="A6" s="50">
        <v>3</v>
      </c>
      <c r="B6" s="50">
        <v>5.9439799999999998</v>
      </c>
      <c r="C6" s="50">
        <v>5.9445100000000002</v>
      </c>
      <c r="D6" s="50">
        <f t="shared" si="1"/>
        <v>5.9442450000000004</v>
      </c>
      <c r="E6" s="50">
        <v>0.36592999999999998</v>
      </c>
      <c r="F6" s="18">
        <f t="shared" si="0"/>
        <v>423.82422867761596</v>
      </c>
      <c r="G6" s="23">
        <f t="shared" si="2"/>
        <v>2519.2027387751755</v>
      </c>
      <c r="H6" s="23">
        <f t="shared" si="3"/>
        <v>2519.427365616375</v>
      </c>
      <c r="I6" s="23">
        <f t="shared" si="4"/>
        <v>2519.315052195775</v>
      </c>
      <c r="J6" s="25">
        <f t="shared" si="5"/>
        <v>-7.9872612248245787</v>
      </c>
      <c r="K6" s="24">
        <f t="shared" si="6"/>
        <v>-7.7626343836250271</v>
      </c>
      <c r="L6" s="26">
        <f t="shared" si="7"/>
        <v>-7.8749478042250303</v>
      </c>
      <c r="M6" s="22">
        <f t="shared" si="8"/>
        <v>-0.78749478042250309</v>
      </c>
      <c r="N6" s="50">
        <v>0.5</v>
      </c>
      <c r="O6" s="50">
        <v>-0.5</v>
      </c>
      <c r="P6" s="50">
        <v>1</v>
      </c>
      <c r="Q6" s="50">
        <v>-1</v>
      </c>
    </row>
    <row r="7" spans="1:17" ht="16.5" x14ac:dyDescent="0.25">
      <c r="A7" s="50">
        <v>4</v>
      </c>
      <c r="B7" s="50">
        <v>5.9450000000000003</v>
      </c>
      <c r="C7" s="50">
        <v>5.9454700000000003</v>
      </c>
      <c r="D7" s="50">
        <f t="shared" si="1"/>
        <v>5.9452350000000003</v>
      </c>
      <c r="E7" s="50">
        <v>0.36546000000000001</v>
      </c>
      <c r="F7" s="18">
        <f t="shared" si="0"/>
        <v>424.36928802057679</v>
      </c>
      <c r="G7" s="23">
        <f t="shared" si="2"/>
        <v>2522.8754172823292</v>
      </c>
      <c r="H7" s="23">
        <f t="shared" si="3"/>
        <v>2523.074870847699</v>
      </c>
      <c r="I7" s="23">
        <f t="shared" si="4"/>
        <v>2522.9751440650143</v>
      </c>
      <c r="J7" s="25">
        <f t="shared" si="5"/>
        <v>-4.3145827176708735</v>
      </c>
      <c r="K7" s="24">
        <f t="shared" si="6"/>
        <v>-4.1151291523010514</v>
      </c>
      <c r="L7" s="26">
        <f t="shared" si="7"/>
        <v>-4.2148559349857351</v>
      </c>
      <c r="M7" s="22">
        <f t="shared" si="8"/>
        <v>-0.42148559349857351</v>
      </c>
      <c r="N7" s="50">
        <v>0.5</v>
      </c>
      <c r="O7" s="50">
        <v>-0.5</v>
      </c>
      <c r="P7" s="50">
        <v>1</v>
      </c>
      <c r="Q7" s="50">
        <v>-1</v>
      </c>
    </row>
    <row r="8" spans="1:17" ht="16.5" x14ac:dyDescent="0.25">
      <c r="A8" s="50">
        <v>5</v>
      </c>
      <c r="B8" s="50">
        <v>5.9544899999999998</v>
      </c>
      <c r="C8" s="50">
        <v>5.95296</v>
      </c>
      <c r="D8" s="50">
        <f t="shared" si="1"/>
        <v>5.9537250000000004</v>
      </c>
      <c r="E8" s="50">
        <v>0.36751</v>
      </c>
      <c r="F8" s="18">
        <f t="shared" si="0"/>
        <v>422.00212239122743</v>
      </c>
      <c r="G8" s="23">
        <f t="shared" si="2"/>
        <v>2512.8074177573399</v>
      </c>
      <c r="H8" s="23">
        <f t="shared" si="3"/>
        <v>2512.1617545100812</v>
      </c>
      <c r="I8" s="23">
        <f t="shared" si="4"/>
        <v>2512.4845861337108</v>
      </c>
      <c r="J8" s="25">
        <f t="shared" si="5"/>
        <v>-14.382582242660192</v>
      </c>
      <c r="K8" s="24">
        <f t="shared" si="6"/>
        <v>-15.028245489918845</v>
      </c>
      <c r="L8" s="26">
        <f t="shared" si="7"/>
        <v>-14.705413866289291</v>
      </c>
      <c r="M8" s="22">
        <f t="shared" si="8"/>
        <v>-1.4705413866289292</v>
      </c>
      <c r="N8" s="50">
        <v>0.5</v>
      </c>
      <c r="O8" s="50">
        <v>-0.5</v>
      </c>
      <c r="P8" s="50">
        <v>1</v>
      </c>
      <c r="Q8" s="50">
        <v>-1</v>
      </c>
    </row>
    <row r="9" spans="1:17" ht="16.5" x14ac:dyDescent="0.25">
      <c r="A9" s="50">
        <v>6</v>
      </c>
      <c r="B9" s="50">
        <v>5.9490299999999996</v>
      </c>
      <c r="C9" s="50">
        <v>5.9470400000000003</v>
      </c>
      <c r="D9" s="50">
        <f t="shared" si="1"/>
        <v>5.948035</v>
      </c>
      <c r="E9" s="50">
        <v>0.36696000000000001</v>
      </c>
      <c r="F9" s="18">
        <f t="shared" si="0"/>
        <v>422.63461957706562</v>
      </c>
      <c r="G9" s="23">
        <f t="shared" si="2"/>
        <v>2514.2660309025505</v>
      </c>
      <c r="H9" s="23">
        <f t="shared" si="3"/>
        <v>2513.4249880095927</v>
      </c>
      <c r="I9" s="23">
        <f t="shared" si="4"/>
        <v>2513.8455094560713</v>
      </c>
      <c r="J9" s="25">
        <f t="shared" si="5"/>
        <v>-12.923969097449572</v>
      </c>
      <c r="K9" s="24">
        <f t="shared" si="6"/>
        <v>-13.765011990407402</v>
      </c>
      <c r="L9" s="26">
        <f t="shared" si="7"/>
        <v>-13.344490543928714</v>
      </c>
      <c r="M9" s="22">
        <f t="shared" si="8"/>
        <v>-1.3344490543928715</v>
      </c>
      <c r="N9" s="50">
        <v>0.5</v>
      </c>
      <c r="O9" s="50">
        <v>-0.5</v>
      </c>
      <c r="P9" s="50">
        <v>1</v>
      </c>
      <c r="Q9" s="50">
        <v>-1</v>
      </c>
    </row>
    <row r="10" spans="1:17" ht="16.5" x14ac:dyDescent="0.25">
      <c r="A10" s="50">
        <v>7</v>
      </c>
      <c r="B10" s="50">
        <v>5.9429800000000004</v>
      </c>
      <c r="C10" s="50">
        <v>5.94407</v>
      </c>
      <c r="D10" s="50">
        <f t="shared" si="1"/>
        <v>5.9435250000000002</v>
      </c>
      <c r="E10" s="50">
        <v>0.36398000000000003</v>
      </c>
      <c r="F10" s="18">
        <f t="shared" si="0"/>
        <v>426.0948403758448</v>
      </c>
      <c r="G10" s="23">
        <f t="shared" si="2"/>
        <v>2532.2731144568384</v>
      </c>
      <c r="H10" s="23">
        <f t="shared" si="3"/>
        <v>2532.7375578328479</v>
      </c>
      <c r="I10" s="23">
        <f t="shared" si="4"/>
        <v>2532.5053361448431</v>
      </c>
      <c r="J10" s="25">
        <f t="shared" si="5"/>
        <v>5.0831144568383024</v>
      </c>
      <c r="K10" s="24">
        <f t="shared" si="6"/>
        <v>5.547557832847815</v>
      </c>
      <c r="L10" s="26">
        <f t="shared" si="7"/>
        <v>5.3153361448430587</v>
      </c>
      <c r="M10" s="22">
        <f t="shared" si="8"/>
        <v>0.53153361448430592</v>
      </c>
      <c r="N10" s="50">
        <v>0.5</v>
      </c>
      <c r="O10" s="50">
        <v>-0.5</v>
      </c>
      <c r="P10" s="50">
        <v>1</v>
      </c>
      <c r="Q10" s="50">
        <v>-1</v>
      </c>
    </row>
    <row r="11" spans="1:17" ht="16.5" x14ac:dyDescent="0.25">
      <c r="A11" s="50">
        <v>8</v>
      </c>
      <c r="B11" s="50">
        <v>5.9514800000000001</v>
      </c>
      <c r="C11" s="50">
        <v>5.9529500000000004</v>
      </c>
      <c r="D11" s="50">
        <f t="shared" si="1"/>
        <v>5.9522150000000007</v>
      </c>
      <c r="E11" s="50">
        <v>0.36554999999999999</v>
      </c>
      <c r="F11" s="18">
        <f t="shared" si="0"/>
        <v>424.26480645602521</v>
      </c>
      <c r="G11" s="23">
        <f t="shared" si="2"/>
        <v>2525.0035103269051</v>
      </c>
      <c r="H11" s="23">
        <f t="shared" si="3"/>
        <v>2525.6271795923954</v>
      </c>
      <c r="I11" s="23">
        <f t="shared" si="4"/>
        <v>2525.3153449596502</v>
      </c>
      <c r="J11" s="25">
        <f t="shared" si="5"/>
        <v>-2.1864896730949113</v>
      </c>
      <c r="K11" s="24">
        <f t="shared" si="6"/>
        <v>-1.5628204076047041</v>
      </c>
      <c r="L11" s="26">
        <f t="shared" si="7"/>
        <v>-1.8746550403498077</v>
      </c>
      <c r="M11" s="22">
        <f t="shared" si="8"/>
        <v>-0.18746550403498077</v>
      </c>
      <c r="N11" s="50">
        <v>0.5</v>
      </c>
      <c r="O11" s="50">
        <v>-0.5</v>
      </c>
      <c r="P11" s="50">
        <v>1</v>
      </c>
      <c r="Q11" s="50">
        <v>-1</v>
      </c>
    </row>
    <row r="12" spans="1:17" ht="16.5" x14ac:dyDescent="0.25">
      <c r="A12" s="50">
        <v>9</v>
      </c>
      <c r="B12" s="50">
        <v>5.9425400000000002</v>
      </c>
      <c r="C12" s="50">
        <v>5.94496</v>
      </c>
      <c r="D12" s="50">
        <f t="shared" si="1"/>
        <v>5.9437499999999996</v>
      </c>
      <c r="E12" s="50">
        <v>0.36305999999999999</v>
      </c>
      <c r="F12" s="18">
        <f t="shared" si="0"/>
        <v>427.1745716961384</v>
      </c>
      <c r="G12" s="23">
        <f t="shared" si="2"/>
        <v>2538.5019792871703</v>
      </c>
      <c r="H12" s="23">
        <f t="shared" si="3"/>
        <v>2539.5357417506748</v>
      </c>
      <c r="I12" s="23">
        <f t="shared" si="4"/>
        <v>2539.0188605189223</v>
      </c>
      <c r="J12" s="25">
        <f t="shared" si="5"/>
        <v>11.311979287170288</v>
      </c>
      <c r="K12" s="24">
        <f t="shared" si="6"/>
        <v>12.345741750674733</v>
      </c>
      <c r="L12" s="26">
        <f t="shared" si="7"/>
        <v>11.828860518922284</v>
      </c>
      <c r="M12" s="22">
        <f t="shared" si="8"/>
        <v>1.1828860518922284</v>
      </c>
      <c r="N12" s="50">
        <v>0.5</v>
      </c>
      <c r="O12" s="50">
        <v>-0.5</v>
      </c>
      <c r="P12" s="50">
        <v>1</v>
      </c>
      <c r="Q12" s="50">
        <v>-1</v>
      </c>
    </row>
    <row r="13" spans="1:17" ht="16.5" x14ac:dyDescent="0.25">
      <c r="A13" s="50">
        <v>10</v>
      </c>
      <c r="B13" s="50">
        <v>5.9490800000000004</v>
      </c>
      <c r="C13" s="50">
        <v>5.9470599999999996</v>
      </c>
      <c r="D13" s="50">
        <f t="shared" si="1"/>
        <v>5.9480699999999995</v>
      </c>
      <c r="E13" s="50">
        <v>0.36652000000000001</v>
      </c>
      <c r="F13" s="18">
        <f t="shared" si="0"/>
        <v>423.14198406635381</v>
      </c>
      <c r="G13" s="23">
        <f t="shared" si="2"/>
        <v>2517.3055145694643</v>
      </c>
      <c r="H13" s="23">
        <f t="shared" si="3"/>
        <v>2516.4507677616498</v>
      </c>
      <c r="I13" s="23">
        <f t="shared" si="4"/>
        <v>2516.8781411655573</v>
      </c>
      <c r="J13" s="25">
        <f t="shared" si="5"/>
        <v>-9.884485430535733</v>
      </c>
      <c r="K13" s="24">
        <f t="shared" si="6"/>
        <v>-10.739232238350269</v>
      </c>
      <c r="L13" s="26">
        <f t="shared" si="7"/>
        <v>-10.311858834442774</v>
      </c>
      <c r="M13" s="22">
        <f t="shared" si="8"/>
        <v>-1.0311858834442773</v>
      </c>
      <c r="N13" s="50">
        <v>0.5</v>
      </c>
      <c r="O13" s="50">
        <v>-0.5</v>
      </c>
      <c r="P13" s="50">
        <v>1</v>
      </c>
      <c r="Q13" s="50">
        <v>-1</v>
      </c>
    </row>
    <row r="14" spans="1:17" ht="16.5" x14ac:dyDescent="0.25">
      <c r="A14" s="50">
        <v>11</v>
      </c>
      <c r="B14" s="50">
        <v>5.9439900000000003</v>
      </c>
      <c r="C14" s="50">
        <v>5.9460499999999996</v>
      </c>
      <c r="D14" s="50">
        <f t="shared" si="1"/>
        <v>5.9450199999999995</v>
      </c>
      <c r="E14" s="50">
        <v>0.36502000000000001</v>
      </c>
      <c r="F14" s="18">
        <f t="shared" si="0"/>
        <v>424.8808284477563</v>
      </c>
      <c r="G14" s="23">
        <f t="shared" si="2"/>
        <v>2525.4873954851791</v>
      </c>
      <c r="H14" s="23">
        <f t="shared" si="3"/>
        <v>2526.3626499917814</v>
      </c>
      <c r="I14" s="23">
        <f t="shared" si="4"/>
        <v>2525.92502273848</v>
      </c>
      <c r="J14" s="25">
        <f t="shared" si="5"/>
        <v>-1.702604514820905</v>
      </c>
      <c r="K14" s="24">
        <f t="shared" si="6"/>
        <v>-0.82735000821867288</v>
      </c>
      <c r="L14" s="26">
        <f t="shared" si="7"/>
        <v>-1.2649772615200163</v>
      </c>
      <c r="M14" s="22">
        <f t="shared" si="8"/>
        <v>-0.12649772615200164</v>
      </c>
      <c r="N14" s="50">
        <v>0.5</v>
      </c>
      <c r="O14" s="50">
        <v>-0.5</v>
      </c>
      <c r="P14" s="50">
        <v>1</v>
      </c>
      <c r="Q14" s="50">
        <v>-1</v>
      </c>
    </row>
    <row r="15" spans="1:17" ht="16.5" x14ac:dyDescent="0.25">
      <c r="A15" s="50">
        <v>12</v>
      </c>
      <c r="B15" s="50">
        <v>5.9469500000000002</v>
      </c>
      <c r="C15" s="50">
        <v>5.9484700000000004</v>
      </c>
      <c r="D15" s="50">
        <f t="shared" si="1"/>
        <v>5.9477100000000007</v>
      </c>
      <c r="E15" s="50">
        <v>0.36453999999999998</v>
      </c>
      <c r="F15" s="18">
        <f t="shared" si="0"/>
        <v>425.44028090195866</v>
      </c>
      <c r="G15" s="23">
        <f t="shared" si="2"/>
        <v>2530.0720785099029</v>
      </c>
      <c r="H15" s="23">
        <f t="shared" si="3"/>
        <v>2530.7187477368743</v>
      </c>
      <c r="I15" s="23">
        <f t="shared" si="4"/>
        <v>2530.3954131233886</v>
      </c>
      <c r="J15" s="25">
        <f t="shared" si="5"/>
        <v>2.8820785099028399</v>
      </c>
      <c r="K15" s="24">
        <f t="shared" si="6"/>
        <v>3.5287477368742657</v>
      </c>
      <c r="L15" s="26">
        <f t="shared" si="7"/>
        <v>3.2054131233885528</v>
      </c>
      <c r="M15" s="22">
        <f t="shared" si="8"/>
        <v>0.3205413123388553</v>
      </c>
      <c r="N15" s="50">
        <v>0.5</v>
      </c>
      <c r="O15" s="50">
        <v>-0.5</v>
      </c>
      <c r="P15" s="50">
        <v>1</v>
      </c>
      <c r="Q15" s="50">
        <v>-1</v>
      </c>
    </row>
    <row r="16" spans="1:17" ht="16.5" x14ac:dyDescent="0.25">
      <c r="A16" s="50">
        <v>13</v>
      </c>
      <c r="B16" s="50">
        <v>5.94658</v>
      </c>
      <c r="C16" s="50">
        <v>5.9474799999999997</v>
      </c>
      <c r="D16" s="50">
        <f t="shared" si="1"/>
        <v>5.9470299999999998</v>
      </c>
      <c r="E16" s="50">
        <v>0.36609000000000003</v>
      </c>
      <c r="F16" s="18">
        <f t="shared" si="0"/>
        <v>423.6389958753312</v>
      </c>
      <c r="G16" s="23">
        <f t="shared" si="2"/>
        <v>2519.2031800923269</v>
      </c>
      <c r="H16" s="23">
        <f t="shared" si="3"/>
        <v>2519.5844551886148</v>
      </c>
      <c r="I16" s="23">
        <f t="shared" si="4"/>
        <v>2519.3938176404708</v>
      </c>
      <c r="J16" s="25">
        <f t="shared" si="5"/>
        <v>-7.9868199076731798</v>
      </c>
      <c r="K16" s="24">
        <f t="shared" si="6"/>
        <v>-7.6055448113852435</v>
      </c>
      <c r="L16" s="26">
        <f t="shared" si="7"/>
        <v>-7.7961823595292117</v>
      </c>
      <c r="M16" s="22">
        <f t="shared" si="8"/>
        <v>-0.77961823595292123</v>
      </c>
      <c r="N16" s="50">
        <v>0.5</v>
      </c>
      <c r="O16" s="50">
        <v>-0.5</v>
      </c>
      <c r="P16" s="50">
        <v>1</v>
      </c>
      <c r="Q16" s="50">
        <v>-1</v>
      </c>
    </row>
    <row r="17" spans="1:17" ht="16.5" x14ac:dyDescent="0.25">
      <c r="A17" s="50">
        <v>14</v>
      </c>
      <c r="B17" s="50">
        <v>5.9415800000000001</v>
      </c>
      <c r="C17" s="50">
        <v>5.9419500000000003</v>
      </c>
      <c r="D17" s="50">
        <f t="shared" si="1"/>
        <v>5.9417650000000002</v>
      </c>
      <c r="E17" s="50">
        <v>0.36407</v>
      </c>
      <c r="F17" s="18">
        <f t="shared" si="0"/>
        <v>425.9895075122916</v>
      </c>
      <c r="G17" s="23">
        <f t="shared" si="2"/>
        <v>2531.0507380448817</v>
      </c>
      <c r="H17" s="23">
        <f t="shared" si="3"/>
        <v>2531.2083541626612</v>
      </c>
      <c r="I17" s="23">
        <f t="shared" si="4"/>
        <v>2531.1295461037716</v>
      </c>
      <c r="J17" s="25">
        <f t="shared" si="5"/>
        <v>3.8607380448816002</v>
      </c>
      <c r="K17" s="24">
        <f t="shared" si="6"/>
        <v>4.0183541626611259</v>
      </c>
      <c r="L17" s="26">
        <f t="shared" si="7"/>
        <v>3.9395461037715904</v>
      </c>
      <c r="M17" s="22">
        <f t="shared" si="8"/>
        <v>0.39395461037715906</v>
      </c>
      <c r="N17" s="50">
        <v>0.5</v>
      </c>
      <c r="O17" s="50">
        <v>-0.5</v>
      </c>
      <c r="P17" s="50">
        <v>1</v>
      </c>
      <c r="Q17" s="50">
        <v>-1</v>
      </c>
    </row>
    <row r="18" spans="1:17" ht="16.5" x14ac:dyDescent="0.25">
      <c r="A18" s="50">
        <v>15</v>
      </c>
      <c r="B18" s="50">
        <v>5.9450000000000003</v>
      </c>
      <c r="C18" s="50">
        <v>5.9494899999999999</v>
      </c>
      <c r="D18" s="50">
        <f t="shared" si="1"/>
        <v>5.9472450000000006</v>
      </c>
      <c r="E18" s="50">
        <v>0.36392999999999998</v>
      </c>
      <c r="F18" s="18">
        <f t="shared" si="0"/>
        <v>426.1533811447257</v>
      </c>
      <c r="G18" s="23">
        <f t="shared" si="2"/>
        <v>2533.4818509053944</v>
      </c>
      <c r="H18" s="23">
        <f t="shared" si="3"/>
        <v>2535.395279586734</v>
      </c>
      <c r="I18" s="23">
        <f t="shared" si="4"/>
        <v>2534.4385652460642</v>
      </c>
      <c r="J18" s="25">
        <f t="shared" si="5"/>
        <v>6.2918509053943126</v>
      </c>
      <c r="K18" s="24">
        <f t="shared" si="6"/>
        <v>8.2052795867339228</v>
      </c>
      <c r="L18" s="26">
        <f t="shared" si="7"/>
        <v>7.2485652460641177</v>
      </c>
      <c r="M18" s="22">
        <f t="shared" si="8"/>
        <v>0.72485652460641181</v>
      </c>
      <c r="N18" s="50">
        <v>0.5</v>
      </c>
      <c r="O18" s="50">
        <v>-0.5</v>
      </c>
      <c r="P18" s="50">
        <v>1</v>
      </c>
      <c r="Q18" s="50">
        <v>-1</v>
      </c>
    </row>
    <row r="19" spans="1:17" ht="16.5" x14ac:dyDescent="0.25">
      <c r="A19" s="50">
        <v>16</v>
      </c>
      <c r="B19" s="50">
        <v>5.9455</v>
      </c>
      <c r="C19" s="50">
        <v>5.9436</v>
      </c>
      <c r="D19" s="50">
        <f t="shared" si="1"/>
        <v>5.9445499999999996</v>
      </c>
      <c r="E19" s="50">
        <v>0.36393999999999999</v>
      </c>
      <c r="F19" s="18">
        <f t="shared" si="0"/>
        <v>426.14167170412708</v>
      </c>
      <c r="G19" s="23">
        <f t="shared" si="2"/>
        <v>2533.6253091168874</v>
      </c>
      <c r="H19" s="23">
        <f t="shared" si="3"/>
        <v>2532.8156399406498</v>
      </c>
      <c r="I19" s="23">
        <f t="shared" si="4"/>
        <v>2533.2204745287686</v>
      </c>
      <c r="J19" s="25">
        <f t="shared" si="5"/>
        <v>6.4353091168873107</v>
      </c>
      <c r="K19" s="24">
        <f t="shared" si="6"/>
        <v>5.6256399406497621</v>
      </c>
      <c r="L19" s="26">
        <f t="shared" si="7"/>
        <v>6.0304745287685364</v>
      </c>
      <c r="M19" s="22">
        <f t="shared" si="8"/>
        <v>0.60304745287685368</v>
      </c>
      <c r="N19" s="50">
        <v>0.5</v>
      </c>
      <c r="O19" s="50">
        <v>-0.5</v>
      </c>
      <c r="P19" s="50">
        <v>1</v>
      </c>
      <c r="Q19" s="50">
        <v>-1</v>
      </c>
    </row>
    <row r="20" spans="1:17" ht="16.5" x14ac:dyDescent="0.25">
      <c r="A20" s="50">
        <v>17</v>
      </c>
      <c r="B20" s="50">
        <v>5.9488899999999996</v>
      </c>
      <c r="C20" s="50">
        <v>5.95106</v>
      </c>
      <c r="D20" s="50">
        <f t="shared" si="1"/>
        <v>5.9499750000000002</v>
      </c>
      <c r="E20" s="50">
        <v>0.36792999999999998</v>
      </c>
      <c r="F20" s="18">
        <f t="shared" si="0"/>
        <v>421.5203979017748</v>
      </c>
      <c r="G20" s="23">
        <f t="shared" si="2"/>
        <v>2507.5784798738887</v>
      </c>
      <c r="H20" s="23">
        <f t="shared" si="3"/>
        <v>2508.493179137336</v>
      </c>
      <c r="I20" s="23">
        <f t="shared" si="4"/>
        <v>2508.0358295056121</v>
      </c>
      <c r="J20" s="25">
        <f t="shared" si="5"/>
        <v>-19.611520126111373</v>
      </c>
      <c r="K20" s="24">
        <f t="shared" si="6"/>
        <v>-18.696820862664026</v>
      </c>
      <c r="L20" s="26">
        <f t="shared" si="7"/>
        <v>-19.154170494387927</v>
      </c>
      <c r="M20" s="22">
        <f t="shared" si="8"/>
        <v>-1.9154170494387928</v>
      </c>
      <c r="N20" s="50">
        <v>0.5</v>
      </c>
      <c r="O20" s="50">
        <v>-0.5</v>
      </c>
      <c r="P20" s="50">
        <v>1</v>
      </c>
      <c r="Q20" s="50">
        <v>-1</v>
      </c>
    </row>
    <row r="21" spans="1:17" ht="16.5" x14ac:dyDescent="0.25">
      <c r="A21" s="50">
        <v>18</v>
      </c>
      <c r="B21" s="50">
        <v>5.9499700000000004</v>
      </c>
      <c r="C21" s="50">
        <v>5.9539400000000002</v>
      </c>
      <c r="D21" s="50">
        <f t="shared" si="1"/>
        <v>5.9519549999999999</v>
      </c>
      <c r="E21" s="50">
        <v>0.36348999999999998</v>
      </c>
      <c r="F21" s="18">
        <f t="shared" si="0"/>
        <v>426.66923436683271</v>
      </c>
      <c r="G21" s="23">
        <f t="shared" si="2"/>
        <v>2538.6691444056237</v>
      </c>
      <c r="H21" s="23">
        <f t="shared" si="3"/>
        <v>2540.3630212660601</v>
      </c>
      <c r="I21" s="23">
        <f t="shared" si="4"/>
        <v>2539.5160828358421</v>
      </c>
      <c r="J21" s="25">
        <f t="shared" si="5"/>
        <v>11.479144405623629</v>
      </c>
      <c r="K21" s="24">
        <f t="shared" si="6"/>
        <v>13.173021266060005</v>
      </c>
      <c r="L21" s="26">
        <f t="shared" si="7"/>
        <v>12.326082835842044</v>
      </c>
      <c r="M21" s="22">
        <f t="shared" si="8"/>
        <v>1.2326082835842045</v>
      </c>
      <c r="N21" s="50">
        <v>0.5</v>
      </c>
      <c r="O21" s="50">
        <v>-0.5</v>
      </c>
      <c r="P21" s="50">
        <v>1</v>
      </c>
      <c r="Q21" s="50">
        <v>-1</v>
      </c>
    </row>
    <row r="22" spans="1:17" ht="16.5" x14ac:dyDescent="0.25">
      <c r="A22" s="50">
        <v>19</v>
      </c>
      <c r="B22" s="50">
        <v>5.9440600000000003</v>
      </c>
      <c r="C22" s="50">
        <v>5.9474999999999998</v>
      </c>
      <c r="D22" s="50">
        <f t="shared" si="1"/>
        <v>5.9457800000000001</v>
      </c>
      <c r="E22" s="50">
        <v>0.36448000000000003</v>
      </c>
      <c r="F22" s="18">
        <f t="shared" si="0"/>
        <v>425.51031606672518</v>
      </c>
      <c r="G22" s="23">
        <f t="shared" si="2"/>
        <v>2529.2588493195785</v>
      </c>
      <c r="H22" s="23">
        <f t="shared" si="3"/>
        <v>2530.7226048068478</v>
      </c>
      <c r="I22" s="23">
        <f t="shared" si="4"/>
        <v>2529.9907270632129</v>
      </c>
      <c r="J22" s="25">
        <f t="shared" si="5"/>
        <v>2.0688493195784758</v>
      </c>
      <c r="K22" s="24">
        <f t="shared" si="6"/>
        <v>3.5326048068477576</v>
      </c>
      <c r="L22" s="26">
        <f t="shared" si="7"/>
        <v>2.8007270632128893</v>
      </c>
      <c r="M22" s="22">
        <f t="shared" si="8"/>
        <v>0.28007270632128894</v>
      </c>
      <c r="N22" s="50">
        <v>0.5</v>
      </c>
      <c r="O22" s="50">
        <v>-0.5</v>
      </c>
      <c r="P22" s="50">
        <v>1</v>
      </c>
      <c r="Q22" s="50">
        <v>-1</v>
      </c>
    </row>
    <row r="23" spans="1:17" ht="16.5" x14ac:dyDescent="0.25">
      <c r="A23" s="50">
        <v>20</v>
      </c>
      <c r="B23" s="50">
        <v>5.9440200000000001</v>
      </c>
      <c r="C23" s="50">
        <v>5.9424400000000004</v>
      </c>
      <c r="D23" s="50">
        <f t="shared" si="1"/>
        <v>5.9432299999999998</v>
      </c>
      <c r="E23" s="50">
        <v>0.36502000000000001</v>
      </c>
      <c r="F23" s="18">
        <f t="shared" si="0"/>
        <v>424.8808284477563</v>
      </c>
      <c r="G23" s="23">
        <f t="shared" si="2"/>
        <v>2525.5001419100327</v>
      </c>
      <c r="H23" s="23">
        <f t="shared" si="3"/>
        <v>2524.8288302010851</v>
      </c>
      <c r="I23" s="23">
        <f t="shared" si="4"/>
        <v>2525.1644860555589</v>
      </c>
      <c r="J23" s="25">
        <f t="shared" si="5"/>
        <v>-1.6898580899674016</v>
      </c>
      <c r="K23" s="24">
        <f t="shared" si="6"/>
        <v>-2.3611697989149434</v>
      </c>
      <c r="L23" s="26">
        <f t="shared" si="7"/>
        <v>-2.0255139444411725</v>
      </c>
      <c r="M23" s="22">
        <f t="shared" si="8"/>
        <v>-0.20255139444411727</v>
      </c>
      <c r="N23" s="50">
        <v>0.5</v>
      </c>
      <c r="O23" s="50">
        <v>-0.5</v>
      </c>
      <c r="P23" s="50">
        <v>1</v>
      </c>
      <c r="Q23" s="50">
        <v>-1</v>
      </c>
    </row>
    <row r="24" spans="1:17" ht="16.5" x14ac:dyDescent="0.25">
      <c r="A24" s="50">
        <v>21</v>
      </c>
      <c r="B24" s="50">
        <v>5.9515200000000004</v>
      </c>
      <c r="C24" s="50">
        <v>5.9534200000000004</v>
      </c>
      <c r="D24" s="50">
        <f t="shared" si="1"/>
        <v>5.9524699999999999</v>
      </c>
      <c r="E24" s="50">
        <v>0.36553999999999998</v>
      </c>
      <c r="F24" s="18">
        <f t="shared" si="0"/>
        <v>424.27641297805991</v>
      </c>
      <c r="G24" s="23">
        <f t="shared" si="2"/>
        <v>2525.0895573671833</v>
      </c>
      <c r="H24" s="23">
        <f t="shared" si="3"/>
        <v>2525.8956825518417</v>
      </c>
      <c r="I24" s="23">
        <f t="shared" si="4"/>
        <v>2525.4926199595125</v>
      </c>
      <c r="J24" s="25">
        <f t="shared" si="5"/>
        <v>-2.1004426328167938</v>
      </c>
      <c r="K24" s="24">
        <f t="shared" si="6"/>
        <v>-1.294317448158381</v>
      </c>
      <c r="L24" s="26">
        <f t="shared" si="7"/>
        <v>-1.6973800404875874</v>
      </c>
      <c r="M24" s="22">
        <f t="shared" si="8"/>
        <v>-0.16973800404875874</v>
      </c>
      <c r="N24" s="50">
        <v>0.5</v>
      </c>
      <c r="O24" s="50">
        <v>-0.5</v>
      </c>
      <c r="P24" s="50">
        <v>1</v>
      </c>
      <c r="Q24" s="50">
        <v>-1</v>
      </c>
    </row>
    <row r="25" spans="1:17" ht="16.5" x14ac:dyDescent="0.25">
      <c r="A25" s="50">
        <v>22</v>
      </c>
      <c r="B25" s="50">
        <v>5.9475899999999999</v>
      </c>
      <c r="C25" s="50">
        <v>5.9484500000000002</v>
      </c>
      <c r="D25" s="50">
        <f t="shared" si="1"/>
        <v>5.9480199999999996</v>
      </c>
      <c r="E25" s="50">
        <v>0.36604999999999999</v>
      </c>
      <c r="F25" s="18">
        <f t="shared" si="0"/>
        <v>423.68528889495974</v>
      </c>
      <c r="G25" s="23">
        <f t="shared" si="2"/>
        <v>2519.9063873787736</v>
      </c>
      <c r="H25" s="23">
        <f t="shared" si="3"/>
        <v>2520.2707567272232</v>
      </c>
      <c r="I25" s="23">
        <f t="shared" si="4"/>
        <v>2520.0885720529986</v>
      </c>
      <c r="J25" s="25">
        <f t="shared" si="5"/>
        <v>-7.2836126212264389</v>
      </c>
      <c r="K25" s="24">
        <f t="shared" si="6"/>
        <v>-6.9192432727768391</v>
      </c>
      <c r="L25" s="26">
        <f t="shared" si="7"/>
        <v>-7.1014279470014117</v>
      </c>
      <c r="M25" s="22">
        <f t="shared" si="8"/>
        <v>-0.71014279470014119</v>
      </c>
      <c r="N25" s="50">
        <v>0.5</v>
      </c>
      <c r="O25" s="50">
        <v>-0.5</v>
      </c>
      <c r="P25" s="50">
        <v>1</v>
      </c>
      <c r="Q25" s="50">
        <v>-1</v>
      </c>
    </row>
    <row r="26" spans="1:17" ht="16.5" x14ac:dyDescent="0.25">
      <c r="A26" s="50">
        <v>23</v>
      </c>
      <c r="B26" s="50">
        <v>5.9445199999999998</v>
      </c>
      <c r="C26" s="50">
        <v>5.9485700000000001</v>
      </c>
      <c r="D26" s="50">
        <f t="shared" si="1"/>
        <v>5.9465450000000004</v>
      </c>
      <c r="E26" s="50">
        <v>0.36348000000000003</v>
      </c>
      <c r="F26" s="18">
        <f t="shared" si="0"/>
        <v>426.68097281831183</v>
      </c>
      <c r="G26" s="23">
        <f t="shared" si="2"/>
        <v>2536.413576537911</v>
      </c>
      <c r="H26" s="23">
        <f t="shared" si="3"/>
        <v>2538.1416344778254</v>
      </c>
      <c r="I26" s="23">
        <f t="shared" si="4"/>
        <v>2537.2776055078684</v>
      </c>
      <c r="J26" s="25">
        <f t="shared" si="5"/>
        <v>9.223576537910958</v>
      </c>
      <c r="K26" s="24">
        <f t="shared" si="6"/>
        <v>10.951634477825337</v>
      </c>
      <c r="L26" s="26">
        <f t="shared" si="7"/>
        <v>10.087605507868375</v>
      </c>
      <c r="M26" s="22">
        <f t="shared" si="8"/>
        <v>1.0087605507868376</v>
      </c>
      <c r="N26" s="50">
        <v>0.5</v>
      </c>
      <c r="O26" s="50">
        <v>-0.5</v>
      </c>
      <c r="P26" s="50">
        <v>1</v>
      </c>
      <c r="Q26" s="50">
        <v>-1</v>
      </c>
    </row>
    <row r="27" spans="1:17" ht="16.5" x14ac:dyDescent="0.25">
      <c r="A27" s="50">
        <v>24</v>
      </c>
      <c r="B27" s="50">
        <v>5.9524100000000004</v>
      </c>
      <c r="C27" s="50">
        <v>5.95289</v>
      </c>
      <c r="D27" s="50">
        <f t="shared" si="1"/>
        <v>5.9526500000000002</v>
      </c>
      <c r="E27" s="50">
        <v>0.36503000000000002</v>
      </c>
      <c r="F27" s="18">
        <f t="shared" si="0"/>
        <v>424.86918883379445</v>
      </c>
      <c r="G27" s="23">
        <f t="shared" si="2"/>
        <v>2528.9956083061666</v>
      </c>
      <c r="H27" s="23">
        <f t="shared" si="3"/>
        <v>2529.1995455168067</v>
      </c>
      <c r="I27" s="23">
        <f t="shared" si="4"/>
        <v>2529.0975769114866</v>
      </c>
      <c r="J27" s="25">
        <f t="shared" si="5"/>
        <v>1.8056083061665049</v>
      </c>
      <c r="K27" s="24">
        <f t="shared" si="6"/>
        <v>2.009545516806611</v>
      </c>
      <c r="L27" s="26">
        <f t="shared" si="7"/>
        <v>1.9075769114865579</v>
      </c>
      <c r="M27" s="22">
        <f t="shared" si="8"/>
        <v>0.19075769114865582</v>
      </c>
      <c r="N27" s="50">
        <v>0.5</v>
      </c>
      <c r="O27" s="50">
        <v>-0.5</v>
      </c>
      <c r="P27" s="50">
        <v>1</v>
      </c>
      <c r="Q27" s="50">
        <v>-1</v>
      </c>
    </row>
    <row r="28" spans="1:17" ht="16.5" x14ac:dyDescent="0.25">
      <c r="A28" s="50">
        <v>25</v>
      </c>
      <c r="B28" s="50">
        <v>5.9499000000000004</v>
      </c>
      <c r="C28" s="50">
        <v>5.9500099999999998</v>
      </c>
      <c r="D28" s="50">
        <f t="shared" si="1"/>
        <v>5.9499550000000001</v>
      </c>
      <c r="E28" s="50">
        <v>0.3669</v>
      </c>
      <c r="F28" s="18">
        <f t="shared" si="0"/>
        <v>422.70373398746256</v>
      </c>
      <c r="G28" s="23">
        <f t="shared" si="2"/>
        <v>2515.0449468520037</v>
      </c>
      <c r="H28" s="23">
        <f t="shared" si="3"/>
        <v>2515.0914442627418</v>
      </c>
      <c r="I28" s="23">
        <f t="shared" si="4"/>
        <v>2515.0681955573727</v>
      </c>
      <c r="J28" s="25">
        <f t="shared" si="5"/>
        <v>-12.14505314799635</v>
      </c>
      <c r="K28" s="24">
        <f t="shared" si="6"/>
        <v>-12.098555737258266</v>
      </c>
      <c r="L28" s="26">
        <f t="shared" si="7"/>
        <v>-12.121804442627308</v>
      </c>
      <c r="M28" s="22">
        <f t="shared" si="8"/>
        <v>-1.2121804442627309</v>
      </c>
      <c r="N28" s="50">
        <v>0.5</v>
      </c>
      <c r="O28" s="50">
        <v>-0.5</v>
      </c>
      <c r="P28" s="50">
        <v>1</v>
      </c>
      <c r="Q28" s="50">
        <v>-1</v>
      </c>
    </row>
    <row r="29" spans="1:17" ht="16.5" x14ac:dyDescent="0.25">
      <c r="A29" s="50">
        <v>26</v>
      </c>
      <c r="B29" s="50">
        <v>5.9449399999999999</v>
      </c>
      <c r="C29" s="50">
        <v>5.9445499999999996</v>
      </c>
      <c r="D29" s="50">
        <f t="shared" si="1"/>
        <v>5.9447449999999993</v>
      </c>
      <c r="E29" s="50">
        <v>0.36545</v>
      </c>
      <c r="F29" s="18">
        <f t="shared" si="0"/>
        <v>424.38090025995348</v>
      </c>
      <c r="G29" s="23">
        <f t="shared" si="2"/>
        <v>2522.9189891914079</v>
      </c>
      <c r="H29" s="23">
        <f t="shared" si="3"/>
        <v>2522.7534806403064</v>
      </c>
      <c r="I29" s="23">
        <f t="shared" si="4"/>
        <v>2522.8362349158569</v>
      </c>
      <c r="J29" s="25">
        <f t="shared" si="5"/>
        <v>-4.2710108085921092</v>
      </c>
      <c r="K29" s="24">
        <f t="shared" si="6"/>
        <v>-4.4365193596936479</v>
      </c>
      <c r="L29" s="26">
        <f t="shared" si="7"/>
        <v>-4.3537650841431059</v>
      </c>
      <c r="M29" s="22">
        <f t="shared" si="8"/>
        <v>-0.43537650841431064</v>
      </c>
      <c r="N29" s="50">
        <v>0.5</v>
      </c>
      <c r="O29" s="50">
        <v>-0.5</v>
      </c>
      <c r="P29" s="50">
        <v>1</v>
      </c>
      <c r="Q29" s="50">
        <v>-1</v>
      </c>
    </row>
    <row r="30" spans="1:17" ht="16.5" x14ac:dyDescent="0.25">
      <c r="A30" s="50">
        <v>27</v>
      </c>
      <c r="B30" s="50">
        <v>5.9435200000000004</v>
      </c>
      <c r="C30" s="50">
        <v>5.9454799999999999</v>
      </c>
      <c r="D30" s="50">
        <f t="shared" si="1"/>
        <v>5.9444999999999997</v>
      </c>
      <c r="E30" s="50">
        <v>0.36409000000000002</v>
      </c>
      <c r="F30" s="18">
        <f t="shared" si="0"/>
        <v>425.96610728116673</v>
      </c>
      <c r="G30" s="23">
        <f t="shared" si="2"/>
        <v>2531.7380779477603</v>
      </c>
      <c r="H30" s="23">
        <f t="shared" si="3"/>
        <v>2532.572971518031</v>
      </c>
      <c r="I30" s="23">
        <f t="shared" si="4"/>
        <v>2532.1555247328956</v>
      </c>
      <c r="J30" s="25">
        <f t="shared" si="5"/>
        <v>4.5480779477602482</v>
      </c>
      <c r="K30" s="24">
        <f t="shared" si="6"/>
        <v>5.3829715180308995</v>
      </c>
      <c r="L30" s="26">
        <f t="shared" si="7"/>
        <v>4.9655247328955738</v>
      </c>
      <c r="M30" s="22">
        <f t="shared" si="8"/>
        <v>0.49655247328955743</v>
      </c>
      <c r="N30" s="50">
        <v>0.5</v>
      </c>
      <c r="O30" s="50">
        <v>-0.5</v>
      </c>
      <c r="P30" s="50">
        <v>1</v>
      </c>
      <c r="Q30" s="50">
        <v>-1</v>
      </c>
    </row>
    <row r="31" spans="1:17" ht="16.5" x14ac:dyDescent="0.25">
      <c r="A31" s="50">
        <v>28</v>
      </c>
      <c r="B31" s="50">
        <v>5.9459400000000002</v>
      </c>
      <c r="C31" s="50">
        <v>5.94597</v>
      </c>
      <c r="D31" s="50">
        <f t="shared" si="1"/>
        <v>5.9459549999999997</v>
      </c>
      <c r="E31" s="50">
        <v>0.36692999999999998</v>
      </c>
      <c r="F31" s="18">
        <f t="shared" si="0"/>
        <v>422.66917395688552</v>
      </c>
      <c r="G31" s="23">
        <f t="shared" si="2"/>
        <v>2513.1655481972039</v>
      </c>
      <c r="H31" s="23">
        <f t="shared" si="3"/>
        <v>2513.1782282724225</v>
      </c>
      <c r="I31" s="23">
        <f t="shared" si="4"/>
        <v>2513.1718882348132</v>
      </c>
      <c r="J31" s="25">
        <f t="shared" si="5"/>
        <v>-14.024451802796193</v>
      </c>
      <c r="K31" s="24">
        <f t="shared" si="6"/>
        <v>-14.011771727577525</v>
      </c>
      <c r="L31" s="26">
        <f t="shared" si="7"/>
        <v>-14.018111765186859</v>
      </c>
      <c r="M31" s="22">
        <f t="shared" si="8"/>
        <v>-1.401811176518686</v>
      </c>
      <c r="N31" s="50">
        <v>0.5</v>
      </c>
      <c r="O31" s="50">
        <v>-0.5</v>
      </c>
      <c r="P31" s="50">
        <v>1</v>
      </c>
      <c r="Q31" s="50">
        <v>-1</v>
      </c>
    </row>
    <row r="32" spans="1:17" ht="16.5" x14ac:dyDescent="0.25">
      <c r="A32" s="50">
        <v>29</v>
      </c>
      <c r="B32" s="50">
        <v>5.9430500000000004</v>
      </c>
      <c r="C32" s="50">
        <v>5.9459299999999997</v>
      </c>
      <c r="D32" s="50">
        <f t="shared" si="1"/>
        <v>5.9444900000000001</v>
      </c>
      <c r="E32" s="50">
        <v>0.36303000000000002</v>
      </c>
      <c r="F32" s="18">
        <f t="shared" si="0"/>
        <v>427.20987246233091</v>
      </c>
      <c r="G32" s="23">
        <f t="shared" si="2"/>
        <v>2538.9296325372557</v>
      </c>
      <c r="H32" s="23">
        <f t="shared" si="3"/>
        <v>2540.1599969699469</v>
      </c>
      <c r="I32" s="23">
        <f t="shared" si="4"/>
        <v>2539.5448147536013</v>
      </c>
      <c r="J32" s="25">
        <f t="shared" si="5"/>
        <v>11.739632537255602</v>
      </c>
      <c r="K32" s="24">
        <f t="shared" si="6"/>
        <v>12.969996969946806</v>
      </c>
      <c r="L32" s="26">
        <f t="shared" si="7"/>
        <v>12.354814753601204</v>
      </c>
      <c r="M32" s="22">
        <f t="shared" si="8"/>
        <v>1.2354814753601204</v>
      </c>
      <c r="N32" s="50">
        <v>0.5</v>
      </c>
      <c r="O32" s="50">
        <v>-0.5</v>
      </c>
      <c r="P32" s="50">
        <v>1</v>
      </c>
      <c r="Q32" s="50">
        <v>-1</v>
      </c>
    </row>
    <row r="33" spans="1:17" ht="16.5" x14ac:dyDescent="0.25">
      <c r="A33" s="50">
        <v>30</v>
      </c>
      <c r="B33" s="50">
        <v>5.9495300000000002</v>
      </c>
      <c r="C33" s="50">
        <v>5.9519900000000003</v>
      </c>
      <c r="D33" s="50">
        <f t="shared" si="1"/>
        <v>5.9507600000000007</v>
      </c>
      <c r="E33" s="50">
        <v>0.36547000000000002</v>
      </c>
      <c r="F33" s="18">
        <f t="shared" si="0"/>
        <v>424.35767641666894</v>
      </c>
      <c r="G33" s="23">
        <f t="shared" si="2"/>
        <v>2524.7287265712644</v>
      </c>
      <c r="H33" s="23">
        <f t="shared" si="3"/>
        <v>2525.7726464552493</v>
      </c>
      <c r="I33" s="23">
        <f t="shared" si="4"/>
        <v>2525.2506865132568</v>
      </c>
      <c r="J33" s="25">
        <f t="shared" si="5"/>
        <v>-2.4612734287356943</v>
      </c>
      <c r="K33" s="24">
        <f t="shared" si="6"/>
        <v>-1.4173535447507675</v>
      </c>
      <c r="L33" s="26">
        <f t="shared" si="7"/>
        <v>-1.9393134867432309</v>
      </c>
      <c r="M33" s="22">
        <f t="shared" si="8"/>
        <v>-0.1939313486743231</v>
      </c>
      <c r="N33" s="50">
        <v>0.5</v>
      </c>
      <c r="O33" s="50">
        <v>-0.5</v>
      </c>
      <c r="P33" s="50">
        <v>1</v>
      </c>
      <c r="Q33" s="50">
        <v>-1</v>
      </c>
    </row>
    <row r="34" spans="1:17" ht="16.5" x14ac:dyDescent="0.25">
      <c r="A34" s="50">
        <v>31</v>
      </c>
      <c r="B34" s="50">
        <v>5.9443799999999998</v>
      </c>
      <c r="C34" s="50">
        <v>5.9455499999999999</v>
      </c>
      <c r="D34" s="50">
        <f t="shared" si="1"/>
        <v>5.9449649999999998</v>
      </c>
      <c r="E34" s="50">
        <v>0.36391000000000001</v>
      </c>
      <c r="F34" s="18">
        <f t="shared" si="0"/>
        <v>426.1768019565277</v>
      </c>
      <c r="G34" s="23">
        <f t="shared" si="2"/>
        <v>2533.3568580143442</v>
      </c>
      <c r="H34" s="23">
        <f t="shared" si="3"/>
        <v>2533.855484872633</v>
      </c>
      <c r="I34" s="23">
        <f t="shared" si="4"/>
        <v>2533.6061714434886</v>
      </c>
      <c r="J34" s="25">
        <f t="shared" si="5"/>
        <v>6.1668580143441432</v>
      </c>
      <c r="K34" s="24">
        <f t="shared" si="6"/>
        <v>6.6654848726329874</v>
      </c>
      <c r="L34" s="26">
        <f t="shared" si="7"/>
        <v>6.4161714434885653</v>
      </c>
      <c r="M34" s="22">
        <f t="shared" si="8"/>
        <v>0.64161714434885653</v>
      </c>
      <c r="N34" s="50">
        <v>0.5</v>
      </c>
      <c r="O34" s="50">
        <v>-0.5</v>
      </c>
      <c r="P34" s="50">
        <v>1</v>
      </c>
      <c r="Q34" s="50">
        <v>-1</v>
      </c>
    </row>
    <row r="35" spans="1:17" ht="16.5" x14ac:dyDescent="0.25">
      <c r="A35" s="50">
        <v>32</v>
      </c>
      <c r="B35" s="50">
        <v>5.9470499999999999</v>
      </c>
      <c r="C35" s="50">
        <v>5.9449500000000004</v>
      </c>
      <c r="D35" s="50">
        <f t="shared" si="1"/>
        <v>5.9459999999999997</v>
      </c>
      <c r="E35" s="50">
        <v>0.36753000000000002</v>
      </c>
      <c r="F35" s="18">
        <f t="shared" si="0"/>
        <v>421.97915816395937</v>
      </c>
      <c r="G35" s="23">
        <f t="shared" si="2"/>
        <v>2509.5311525589746</v>
      </c>
      <c r="H35" s="23">
        <f t="shared" si="3"/>
        <v>2508.6449963268306</v>
      </c>
      <c r="I35" s="23">
        <f t="shared" si="4"/>
        <v>2509.0880744429023</v>
      </c>
      <c r="J35" s="25">
        <f t="shared" si="5"/>
        <v>-17.6588474410255</v>
      </c>
      <c r="K35" s="24">
        <f t="shared" si="6"/>
        <v>-18.545003673169504</v>
      </c>
      <c r="L35" s="26">
        <f t="shared" si="7"/>
        <v>-18.101925557097729</v>
      </c>
      <c r="M35" s="22">
        <f t="shared" si="8"/>
        <v>-1.8101925557097731</v>
      </c>
      <c r="N35" s="50">
        <v>0.5</v>
      </c>
      <c r="O35" s="50">
        <v>-0.5</v>
      </c>
      <c r="P35" s="50">
        <v>1</v>
      </c>
      <c r="Q35" s="50">
        <v>-1</v>
      </c>
    </row>
    <row r="36" spans="1:17" ht="16.5" x14ac:dyDescent="0.25">
      <c r="A36" s="50">
        <v>33</v>
      </c>
      <c r="B36" s="50">
        <v>5.9429800000000004</v>
      </c>
      <c r="C36" s="50">
        <v>5.9470900000000002</v>
      </c>
      <c r="D36" s="50">
        <f t="shared" si="1"/>
        <v>5.9450350000000007</v>
      </c>
      <c r="E36" s="50">
        <v>0.36345</v>
      </c>
      <c r="F36" s="18">
        <f t="shared" si="0"/>
        <v>426.71619204842483</v>
      </c>
      <c r="G36" s="23">
        <f t="shared" si="2"/>
        <v>2535.965795019948</v>
      </c>
      <c r="H36" s="23">
        <f t="shared" si="3"/>
        <v>2537.719598569267</v>
      </c>
      <c r="I36" s="23">
        <f t="shared" si="4"/>
        <v>2536.8426967946075</v>
      </c>
      <c r="J36" s="25">
        <f t="shared" si="5"/>
        <v>8.7757950199479637</v>
      </c>
      <c r="K36" s="24">
        <f t="shared" si="6"/>
        <v>10.529598569266909</v>
      </c>
      <c r="L36" s="26">
        <f t="shared" si="7"/>
        <v>9.6526967946074365</v>
      </c>
      <c r="M36" s="22">
        <f t="shared" si="8"/>
        <v>0.96526967946074371</v>
      </c>
      <c r="N36" s="50">
        <v>0.5</v>
      </c>
      <c r="O36" s="50">
        <v>-0.5</v>
      </c>
      <c r="P36" s="50">
        <v>1</v>
      </c>
      <c r="Q36" s="50">
        <v>-1</v>
      </c>
    </row>
    <row r="37" spans="1:17" ht="16.5" x14ac:dyDescent="0.25">
      <c r="A37" s="50">
        <v>34</v>
      </c>
      <c r="B37" s="50">
        <v>5.9525699999999997</v>
      </c>
      <c r="C37" s="50">
        <v>5.9528800000000004</v>
      </c>
      <c r="D37" s="50">
        <f t="shared" si="1"/>
        <v>5.952725</v>
      </c>
      <c r="E37" s="50">
        <v>0.36558000000000002</v>
      </c>
      <c r="F37" s="18">
        <f t="shared" si="0"/>
        <v>424.22999069971002</v>
      </c>
      <c r="G37" s="23">
        <f t="shared" si="2"/>
        <v>2525.2587157393727</v>
      </c>
      <c r="H37" s="23">
        <f t="shared" si="3"/>
        <v>2525.3902270364897</v>
      </c>
      <c r="I37" s="23">
        <f t="shared" si="4"/>
        <v>2525.3244713879312</v>
      </c>
      <c r="J37" s="25">
        <f t="shared" si="5"/>
        <v>-1.931284260627308</v>
      </c>
      <c r="K37" s="24">
        <f t="shared" si="6"/>
        <v>-1.7997729635103497</v>
      </c>
      <c r="L37" s="26">
        <f t="shared" si="7"/>
        <v>-1.8655286120688288</v>
      </c>
      <c r="M37" s="22">
        <f t="shared" si="8"/>
        <v>-0.18655286120688289</v>
      </c>
      <c r="N37" s="50">
        <v>0.5</v>
      </c>
      <c r="O37" s="50">
        <v>-0.5</v>
      </c>
      <c r="P37" s="50">
        <v>1</v>
      </c>
      <c r="Q37" s="50">
        <v>-1</v>
      </c>
    </row>
    <row r="38" spans="1:17" ht="16.5" x14ac:dyDescent="0.25">
      <c r="A38" s="50">
        <v>35</v>
      </c>
      <c r="B38" s="50">
        <v>5.9420099999999998</v>
      </c>
      <c r="C38" s="50">
        <v>5.9445699999999997</v>
      </c>
      <c r="D38" s="50">
        <f t="shared" si="1"/>
        <v>5.9432899999999993</v>
      </c>
      <c r="E38" s="50">
        <v>0.36242000000000002</v>
      </c>
      <c r="F38" s="18">
        <f t="shared" si="0"/>
        <v>427.92892224490919</v>
      </c>
      <c r="G38" s="23">
        <f t="shared" si="2"/>
        <v>2542.7579352684729</v>
      </c>
      <c r="H38" s="23">
        <f t="shared" si="3"/>
        <v>2543.8534333094199</v>
      </c>
      <c r="I38" s="23">
        <f t="shared" si="4"/>
        <v>2543.3056842889464</v>
      </c>
      <c r="J38" s="25">
        <f t="shared" si="5"/>
        <v>15.567935268472866</v>
      </c>
      <c r="K38" s="24">
        <f t="shared" si="6"/>
        <v>16.663433309419815</v>
      </c>
      <c r="L38" s="26">
        <f t="shared" si="7"/>
        <v>16.115684288946341</v>
      </c>
      <c r="M38" s="22">
        <f t="shared" si="8"/>
        <v>1.6115684288946341</v>
      </c>
      <c r="N38" s="50">
        <v>0.5</v>
      </c>
      <c r="O38" s="50">
        <v>-0.5</v>
      </c>
      <c r="P38" s="50">
        <v>1</v>
      </c>
      <c r="Q38" s="50">
        <v>-1</v>
      </c>
    </row>
    <row r="39" spans="1:17" ht="16.5" x14ac:dyDescent="0.25">
      <c r="A39" s="50">
        <v>36</v>
      </c>
      <c r="B39" s="50">
        <v>5.94557</v>
      </c>
      <c r="C39" s="50">
        <v>5.9449399999999999</v>
      </c>
      <c r="D39" s="50">
        <f t="shared" si="1"/>
        <v>5.9452549999999995</v>
      </c>
      <c r="E39" s="50">
        <v>0.36657000000000001</v>
      </c>
      <c r="F39" s="18">
        <f t="shared" si="0"/>
        <v>423.08426767056767</v>
      </c>
      <c r="G39" s="23">
        <f t="shared" si="2"/>
        <v>2515.4771293340968</v>
      </c>
      <c r="H39" s="23">
        <f t="shared" si="3"/>
        <v>2515.2105862454646</v>
      </c>
      <c r="I39" s="23">
        <f t="shared" si="4"/>
        <v>2515.3438577897805</v>
      </c>
      <c r="J39" s="25">
        <f t="shared" si="5"/>
        <v>-11.71287066590321</v>
      </c>
      <c r="K39" s="24">
        <f t="shared" si="6"/>
        <v>-11.979413754535472</v>
      </c>
      <c r="L39" s="26">
        <f t="shared" si="7"/>
        <v>-11.846142210219568</v>
      </c>
      <c r="M39" s="22">
        <f t="shared" si="8"/>
        <v>-1.1846142210219568</v>
      </c>
      <c r="N39" s="50">
        <v>0.5</v>
      </c>
      <c r="O39" s="50">
        <v>-0.5</v>
      </c>
      <c r="P39" s="50">
        <v>1</v>
      </c>
      <c r="Q39" s="50">
        <v>-1</v>
      </c>
    </row>
    <row r="40" spans="1:17" ht="16.5" x14ac:dyDescent="0.25">
      <c r="A40" s="50">
        <v>37</v>
      </c>
      <c r="B40" s="50">
        <v>5.94956</v>
      </c>
      <c r="C40" s="50">
        <v>5.9535099999999996</v>
      </c>
      <c r="D40" s="50">
        <f t="shared" si="1"/>
        <v>5.9515349999999998</v>
      </c>
      <c r="E40" s="50">
        <v>0.36405999999999999</v>
      </c>
      <c r="F40" s="18">
        <f t="shared" si="0"/>
        <v>426.00120859199035</v>
      </c>
      <c r="G40" s="23">
        <f t="shared" si="2"/>
        <v>2534.5197505905621</v>
      </c>
      <c r="H40" s="23">
        <f t="shared" si="3"/>
        <v>2536.2024553645001</v>
      </c>
      <c r="I40" s="23">
        <f t="shared" si="4"/>
        <v>2535.3611029775311</v>
      </c>
      <c r="J40" s="25">
        <f t="shared" si="5"/>
        <v>7.329750590562071</v>
      </c>
      <c r="K40" s="24">
        <f t="shared" si="6"/>
        <v>9.012455364500056</v>
      </c>
      <c r="L40" s="26">
        <f t="shared" si="7"/>
        <v>8.1711029775310635</v>
      </c>
      <c r="M40" s="22">
        <f t="shared" si="8"/>
        <v>0.8171102977531064</v>
      </c>
      <c r="N40" s="50">
        <v>0.5</v>
      </c>
      <c r="O40" s="50">
        <v>-0.5</v>
      </c>
      <c r="P40" s="50">
        <v>1</v>
      </c>
      <c r="Q40" s="50">
        <v>-1</v>
      </c>
    </row>
    <row r="41" spans="1:17" ht="16.5" x14ac:dyDescent="0.25">
      <c r="A41" s="50">
        <v>38</v>
      </c>
      <c r="B41" s="50">
        <v>5.94543</v>
      </c>
      <c r="C41" s="50">
        <v>5.9469900000000004</v>
      </c>
      <c r="D41" s="50">
        <f t="shared" si="1"/>
        <v>5.9462100000000007</v>
      </c>
      <c r="E41" s="50">
        <v>0.36403000000000002</v>
      </c>
      <c r="F41" s="18">
        <f t="shared" si="0"/>
        <v>426.03631568826745</v>
      </c>
      <c r="G41" s="23">
        <f t="shared" si="2"/>
        <v>2532.969092382496</v>
      </c>
      <c r="H41" s="23">
        <f t="shared" si="3"/>
        <v>2533.6337090349698</v>
      </c>
      <c r="I41" s="23">
        <f t="shared" si="4"/>
        <v>2533.3014007087331</v>
      </c>
      <c r="J41" s="25">
        <f t="shared" si="5"/>
        <v>5.7790923824959464</v>
      </c>
      <c r="K41" s="24">
        <f t="shared" si="6"/>
        <v>6.4437090349697428</v>
      </c>
      <c r="L41" s="26">
        <f t="shared" si="7"/>
        <v>6.111400708733072</v>
      </c>
      <c r="M41" s="22">
        <f t="shared" si="8"/>
        <v>0.61114007087330724</v>
      </c>
      <c r="N41" s="50">
        <v>0.5</v>
      </c>
      <c r="O41" s="50">
        <v>-0.5</v>
      </c>
      <c r="P41" s="50">
        <v>1</v>
      </c>
      <c r="Q41" s="50">
        <v>-1</v>
      </c>
    </row>
    <row r="42" spans="1:17" ht="16.5" x14ac:dyDescent="0.25">
      <c r="A42" s="50">
        <v>39</v>
      </c>
      <c r="B42" s="50">
        <v>5.9440200000000001</v>
      </c>
      <c r="C42" s="50">
        <v>5.9459900000000001</v>
      </c>
      <c r="D42" s="50">
        <f t="shared" si="1"/>
        <v>5.9450050000000001</v>
      </c>
      <c r="E42" s="50">
        <v>0.36357</v>
      </c>
      <c r="F42" s="18">
        <f t="shared" si="0"/>
        <v>426.57535000137523</v>
      </c>
      <c r="G42" s="23">
        <f t="shared" si="2"/>
        <v>2535.5724119151746</v>
      </c>
      <c r="H42" s="23">
        <f t="shared" si="3"/>
        <v>2536.412765354677</v>
      </c>
      <c r="I42" s="23">
        <f t="shared" si="4"/>
        <v>2535.9925886349256</v>
      </c>
      <c r="J42" s="25">
        <f t="shared" si="5"/>
        <v>8.3824119151745435</v>
      </c>
      <c r="K42" s="24">
        <f t="shared" si="6"/>
        <v>9.2227653546769943</v>
      </c>
      <c r="L42" s="26">
        <f t="shared" si="7"/>
        <v>8.8025886349255416</v>
      </c>
      <c r="M42" s="22">
        <f t="shared" si="8"/>
        <v>0.88025886349255422</v>
      </c>
      <c r="N42" s="50">
        <v>0.5</v>
      </c>
      <c r="O42" s="50">
        <v>-0.5</v>
      </c>
      <c r="P42" s="50">
        <v>1</v>
      </c>
      <c r="Q42" s="50">
        <v>-1</v>
      </c>
    </row>
    <row r="43" spans="1:17" ht="16.5" x14ac:dyDescent="0.25">
      <c r="A43" s="50">
        <v>40</v>
      </c>
      <c r="B43" s="50">
        <v>5.9469599999999998</v>
      </c>
      <c r="C43" s="50">
        <v>5.9449899999999998</v>
      </c>
      <c r="D43" s="50">
        <f t="shared" si="1"/>
        <v>5.9459749999999998</v>
      </c>
      <c r="E43" s="50">
        <v>0.36801</v>
      </c>
      <c r="F43" s="18">
        <f t="shared" si="0"/>
        <v>421.42876552267603</v>
      </c>
      <c r="G43" s="23">
        <f t="shared" si="2"/>
        <v>2506.2200114127336</v>
      </c>
      <c r="H43" s="23">
        <f t="shared" si="3"/>
        <v>2505.3897967446537</v>
      </c>
      <c r="I43" s="23">
        <f t="shared" si="4"/>
        <v>2505.8049040786937</v>
      </c>
      <c r="J43" s="25">
        <f t="shared" si="5"/>
        <v>-20.969988587266471</v>
      </c>
      <c r="K43" s="24">
        <f t="shared" si="6"/>
        <v>-21.800203255346332</v>
      </c>
      <c r="L43" s="26">
        <f t="shared" si="7"/>
        <v>-21.385095921306402</v>
      </c>
      <c r="M43" s="22">
        <f t="shared" si="8"/>
        <v>-2.1385095921306401</v>
      </c>
      <c r="N43" s="50">
        <v>0.5</v>
      </c>
      <c r="O43" s="50">
        <v>-0.5</v>
      </c>
      <c r="P43" s="50">
        <v>1</v>
      </c>
      <c r="Q43" s="50">
        <v>-1</v>
      </c>
    </row>
    <row r="44" spans="1:17" ht="16.5" x14ac:dyDescent="0.25">
      <c r="A44" s="50">
        <v>41</v>
      </c>
      <c r="B44" s="50">
        <v>5.9425100000000004</v>
      </c>
      <c r="C44" s="50">
        <v>5.944</v>
      </c>
      <c r="D44" s="50">
        <f t="shared" si="1"/>
        <v>5.9432550000000006</v>
      </c>
      <c r="E44" s="50">
        <v>0.36408000000000001</v>
      </c>
      <c r="F44" s="18">
        <f t="shared" si="0"/>
        <v>425.97780707536805</v>
      </c>
      <c r="G44" s="23">
        <f t="shared" si="2"/>
        <v>2531.3773783234456</v>
      </c>
      <c r="H44" s="23">
        <f t="shared" si="3"/>
        <v>2532.0120852559876</v>
      </c>
      <c r="I44" s="23">
        <f t="shared" si="4"/>
        <v>2531.6947317897166</v>
      </c>
      <c r="J44" s="25">
        <f t="shared" si="5"/>
        <v>4.1873783234455004</v>
      </c>
      <c r="K44" s="24">
        <f t="shared" si="6"/>
        <v>4.8220852559875311</v>
      </c>
      <c r="L44" s="26">
        <f t="shared" si="7"/>
        <v>4.5047317897165158</v>
      </c>
      <c r="M44" s="22">
        <f t="shared" si="8"/>
        <v>0.45047317897165162</v>
      </c>
      <c r="N44" s="50">
        <v>0.5</v>
      </c>
      <c r="O44" s="50">
        <v>-0.5</v>
      </c>
      <c r="P44" s="50">
        <v>1</v>
      </c>
      <c r="Q44" s="50">
        <v>-1</v>
      </c>
    </row>
    <row r="45" spans="1:17" ht="16.5" x14ac:dyDescent="0.25">
      <c r="A45" s="50">
        <v>42</v>
      </c>
      <c r="B45" s="50">
        <v>5.9494999999999996</v>
      </c>
      <c r="C45" s="50">
        <v>5.9504700000000001</v>
      </c>
      <c r="D45" s="50">
        <f t="shared" si="1"/>
        <v>5.9499849999999999</v>
      </c>
      <c r="E45" s="50">
        <v>0.36603000000000002</v>
      </c>
      <c r="F45" s="18">
        <f t="shared" si="0"/>
        <v>423.70843919897277</v>
      </c>
      <c r="G45" s="23">
        <f t="shared" si="2"/>
        <v>2520.8533590142883</v>
      </c>
      <c r="H45" s="23">
        <f t="shared" si="3"/>
        <v>2521.2643562003113</v>
      </c>
      <c r="I45" s="23">
        <f t="shared" si="4"/>
        <v>2521.0588576072996</v>
      </c>
      <c r="J45" s="25">
        <f t="shared" si="5"/>
        <v>-6.3366409857117105</v>
      </c>
      <c r="K45" s="24">
        <f t="shared" si="6"/>
        <v>-5.9256437996887144</v>
      </c>
      <c r="L45" s="26">
        <f t="shared" si="7"/>
        <v>-6.1311423927004398</v>
      </c>
      <c r="M45" s="22">
        <f t="shared" si="8"/>
        <v>-0.61311423927004405</v>
      </c>
      <c r="N45" s="50">
        <v>0.5</v>
      </c>
      <c r="O45" s="50">
        <v>-0.5</v>
      </c>
      <c r="P45" s="50">
        <v>1</v>
      </c>
      <c r="Q45" s="50">
        <v>-1</v>
      </c>
    </row>
    <row r="46" spans="1:17" ht="16.5" x14ac:dyDescent="0.25">
      <c r="A46" s="50">
        <v>43</v>
      </c>
      <c r="B46" s="50">
        <v>5.9454599999999997</v>
      </c>
      <c r="C46" s="50">
        <v>5.9459799999999996</v>
      </c>
      <c r="D46" s="50">
        <f t="shared" si="1"/>
        <v>5.9457199999999997</v>
      </c>
      <c r="E46" s="50">
        <v>0.36593999999999999</v>
      </c>
      <c r="F46" s="18">
        <f t="shared" si="0"/>
        <v>423.81264688200253</v>
      </c>
      <c r="G46" s="23">
        <f t="shared" si="2"/>
        <v>2519.7611395310705</v>
      </c>
      <c r="H46" s="23">
        <f t="shared" si="3"/>
        <v>2519.9815221074491</v>
      </c>
      <c r="I46" s="23">
        <f t="shared" si="4"/>
        <v>2519.87133081926</v>
      </c>
      <c r="J46" s="25">
        <f t="shared" si="5"/>
        <v>-7.4288604689295425</v>
      </c>
      <c r="K46" s="24">
        <f t="shared" si="6"/>
        <v>-7.2084778925509454</v>
      </c>
      <c r="L46" s="26">
        <f t="shared" si="7"/>
        <v>-7.3186691807400166</v>
      </c>
      <c r="M46" s="22">
        <f t="shared" si="8"/>
        <v>-0.73186691807400173</v>
      </c>
      <c r="N46" s="50">
        <v>0.5</v>
      </c>
      <c r="O46" s="50">
        <v>-0.5</v>
      </c>
      <c r="P46" s="50">
        <v>1</v>
      </c>
      <c r="Q46" s="50">
        <v>-1</v>
      </c>
    </row>
    <row r="47" spans="1:17" ht="16.5" x14ac:dyDescent="0.25">
      <c r="A47" s="50">
        <v>44</v>
      </c>
      <c r="B47" s="50">
        <v>5.9424799999999998</v>
      </c>
      <c r="C47" s="50">
        <v>5.9455499999999999</v>
      </c>
      <c r="D47" s="50">
        <f t="shared" si="1"/>
        <v>5.9440150000000003</v>
      </c>
      <c r="E47" s="50">
        <v>0.36341000000000001</v>
      </c>
      <c r="F47" s="18">
        <f t="shared" si="0"/>
        <v>426.76316006714177</v>
      </c>
      <c r="G47" s="23">
        <f t="shared" si="2"/>
        <v>2536.0315434357885</v>
      </c>
      <c r="H47" s="23">
        <f t="shared" si="3"/>
        <v>2537.3417063371949</v>
      </c>
      <c r="I47" s="23">
        <f t="shared" si="4"/>
        <v>2536.6866248864917</v>
      </c>
      <c r="J47" s="25">
        <f t="shared" si="5"/>
        <v>8.8415434357884806</v>
      </c>
      <c r="K47" s="24">
        <f t="shared" si="6"/>
        <v>10.15170633719481</v>
      </c>
      <c r="L47" s="26">
        <f t="shared" si="7"/>
        <v>9.4966248864916452</v>
      </c>
      <c r="M47" s="22">
        <f t="shared" si="8"/>
        <v>0.94966248864916458</v>
      </c>
      <c r="N47" s="50">
        <v>0.5</v>
      </c>
      <c r="O47" s="50">
        <v>-0.5</v>
      </c>
      <c r="P47" s="50">
        <v>1</v>
      </c>
      <c r="Q47" s="50">
        <v>-1</v>
      </c>
    </row>
    <row r="48" spans="1:17" ht="16.5" x14ac:dyDescent="0.25">
      <c r="A48" s="50">
        <v>45</v>
      </c>
      <c r="B48" s="50">
        <v>5.9450000000000003</v>
      </c>
      <c r="C48" s="50">
        <v>5.9470000000000001</v>
      </c>
      <c r="D48" s="50">
        <f t="shared" si="1"/>
        <v>5.9459999999999997</v>
      </c>
      <c r="E48" s="50">
        <v>0.36491000000000001</v>
      </c>
      <c r="F48" s="18">
        <f t="shared" si="0"/>
        <v>425.00890630566442</v>
      </c>
      <c r="G48" s="23">
        <f t="shared" si="2"/>
        <v>2526.6779479871752</v>
      </c>
      <c r="H48" s="23">
        <f t="shared" si="3"/>
        <v>2527.5279657997862</v>
      </c>
      <c r="I48" s="23">
        <f t="shared" si="4"/>
        <v>2527.102956893481</v>
      </c>
      <c r="J48" s="25">
        <f t="shared" si="5"/>
        <v>-0.51205201282482449</v>
      </c>
      <c r="K48" s="24">
        <f t="shared" si="6"/>
        <v>0.33796579978616137</v>
      </c>
      <c r="L48" s="26">
        <f t="shared" si="7"/>
        <v>-8.7043106519104185E-2</v>
      </c>
      <c r="M48" s="22">
        <f t="shared" si="8"/>
        <v>-8.7043106519104196E-3</v>
      </c>
      <c r="N48" s="50">
        <v>0.5</v>
      </c>
      <c r="O48" s="50">
        <v>-0.5</v>
      </c>
      <c r="P48" s="50">
        <v>1</v>
      </c>
      <c r="Q48" s="50">
        <v>-1</v>
      </c>
    </row>
    <row r="49" spans="1:17" ht="16.5" x14ac:dyDescent="0.25">
      <c r="A49" s="50">
        <v>46</v>
      </c>
      <c r="B49" s="50">
        <v>5.9449399999999999</v>
      </c>
      <c r="C49" s="50">
        <v>5.9429699999999999</v>
      </c>
      <c r="D49" s="50">
        <f t="shared" si="1"/>
        <v>5.9439549999999999</v>
      </c>
      <c r="E49" s="50">
        <v>0.36543999999999999</v>
      </c>
      <c r="F49" s="18">
        <f t="shared" si="0"/>
        <v>424.39251313485119</v>
      </c>
      <c r="G49" s="23">
        <f t="shared" si="2"/>
        <v>2522.9880270359022</v>
      </c>
      <c r="H49" s="23">
        <f t="shared" si="3"/>
        <v>2522.1519737850267</v>
      </c>
      <c r="I49" s="23">
        <f t="shared" si="4"/>
        <v>2522.5700004104647</v>
      </c>
      <c r="J49" s="25">
        <f t="shared" si="5"/>
        <v>-4.2019729640978767</v>
      </c>
      <c r="K49" s="24">
        <f t="shared" si="6"/>
        <v>-5.0380262149733426</v>
      </c>
      <c r="L49" s="26">
        <f t="shared" si="7"/>
        <v>-4.6199995895353823</v>
      </c>
      <c r="M49" s="22">
        <f t="shared" si="8"/>
        <v>-0.46199995895353824</v>
      </c>
      <c r="N49" s="50">
        <v>0.5</v>
      </c>
      <c r="O49" s="50">
        <v>-0.5</v>
      </c>
      <c r="P49" s="50">
        <v>1</v>
      </c>
      <c r="Q49" s="50">
        <v>-1</v>
      </c>
    </row>
    <row r="50" spans="1:17" ht="16.5" x14ac:dyDescent="0.25">
      <c r="A50" s="50">
        <v>47</v>
      </c>
      <c r="B50" s="50">
        <v>5.9464499999999996</v>
      </c>
      <c r="C50" s="50">
        <v>5.9505299999999997</v>
      </c>
      <c r="D50" s="50">
        <f t="shared" si="1"/>
        <v>5.9484899999999996</v>
      </c>
      <c r="E50" s="50">
        <v>0.36602000000000001</v>
      </c>
      <c r="F50" s="18">
        <f t="shared" si="0"/>
        <v>423.72001529971038</v>
      </c>
      <c r="G50" s="23">
        <f t="shared" si="2"/>
        <v>2519.6298849789628</v>
      </c>
      <c r="H50" s="23">
        <f t="shared" si="3"/>
        <v>2521.3586626413853</v>
      </c>
      <c r="I50" s="23">
        <f t="shared" si="4"/>
        <v>2520.494273810174</v>
      </c>
      <c r="J50" s="25">
        <f t="shared" si="5"/>
        <v>-7.5601150210372907</v>
      </c>
      <c r="K50" s="24">
        <f t="shared" si="6"/>
        <v>-5.8313373586147463</v>
      </c>
      <c r="L50" s="26">
        <f t="shared" si="7"/>
        <v>-6.6957261898260185</v>
      </c>
      <c r="M50" s="22">
        <f t="shared" si="8"/>
        <v>-0.6695726189826019</v>
      </c>
      <c r="N50" s="50">
        <v>0.5</v>
      </c>
      <c r="O50" s="50">
        <v>-0.5</v>
      </c>
      <c r="P50" s="50">
        <v>1</v>
      </c>
      <c r="Q50" s="50">
        <v>-1</v>
      </c>
    </row>
    <row r="51" spans="1:17" ht="16.5" x14ac:dyDescent="0.25">
      <c r="A51" s="50">
        <v>48</v>
      </c>
      <c r="B51" s="50">
        <v>5.9434199999999997</v>
      </c>
      <c r="C51" s="50">
        <v>5.9450200000000004</v>
      </c>
      <c r="D51" s="50">
        <f t="shared" si="1"/>
        <v>5.9442199999999996</v>
      </c>
      <c r="E51" s="50">
        <v>0.36345</v>
      </c>
      <c r="F51" s="18">
        <f t="shared" si="0"/>
        <v>426.71619204842483</v>
      </c>
      <c r="G51" s="23">
        <f t="shared" si="2"/>
        <v>2536.1535501444491</v>
      </c>
      <c r="H51" s="23">
        <f t="shared" si="3"/>
        <v>2536.8362960517265</v>
      </c>
      <c r="I51" s="23">
        <f t="shared" si="4"/>
        <v>2536.4949230980878</v>
      </c>
      <c r="J51" s="25">
        <f t="shared" si="5"/>
        <v>8.9635501444490728</v>
      </c>
      <c r="K51" s="24">
        <f t="shared" si="6"/>
        <v>9.6462960517264946</v>
      </c>
      <c r="L51" s="26">
        <f t="shared" si="7"/>
        <v>9.3049230980877837</v>
      </c>
      <c r="M51" s="22">
        <f t="shared" si="8"/>
        <v>0.9304923098087784</v>
      </c>
      <c r="N51" s="50">
        <v>0.5</v>
      </c>
      <c r="O51" s="50">
        <v>-0.5</v>
      </c>
      <c r="P51" s="50">
        <v>1</v>
      </c>
      <c r="Q51" s="50">
        <v>-1</v>
      </c>
    </row>
    <row r="52" spans="1:17" ht="16.5" x14ac:dyDescent="0.25">
      <c r="A52" s="50">
        <v>49</v>
      </c>
      <c r="B52" s="50">
        <v>5.9455600000000004</v>
      </c>
      <c r="C52" s="50">
        <v>5.9475300000000004</v>
      </c>
      <c r="D52" s="50">
        <f t="shared" si="1"/>
        <v>5.9465450000000004</v>
      </c>
      <c r="E52" s="50">
        <v>0.36501</v>
      </c>
      <c r="F52" s="18">
        <f t="shared" si="0"/>
        <v>424.89246869948767</v>
      </c>
      <c r="G52" s="23">
        <f t="shared" si="2"/>
        <v>2526.2236662009259</v>
      </c>
      <c r="H52" s="23">
        <f t="shared" si="3"/>
        <v>2527.060704364264</v>
      </c>
      <c r="I52" s="23">
        <f t="shared" si="4"/>
        <v>2526.6421852825952</v>
      </c>
      <c r="J52" s="25">
        <f t="shared" si="5"/>
        <v>-0.96633379907416384</v>
      </c>
      <c r="K52" s="24">
        <f t="shared" si="6"/>
        <v>-0.12929563573607084</v>
      </c>
      <c r="L52" s="26">
        <f t="shared" si="7"/>
        <v>-0.54781471740488996</v>
      </c>
      <c r="M52" s="22">
        <f t="shared" si="8"/>
        <v>-5.4781471740489002E-2</v>
      </c>
      <c r="N52" s="50">
        <v>0.5</v>
      </c>
      <c r="O52" s="50">
        <v>-0.5</v>
      </c>
      <c r="P52" s="50">
        <v>1</v>
      </c>
      <c r="Q52" s="50">
        <v>-1</v>
      </c>
    </row>
    <row r="53" spans="1:17" ht="16.5" x14ac:dyDescent="0.25">
      <c r="A53" s="50">
        <v>50</v>
      </c>
      <c r="B53" s="50">
        <v>5.9490600000000002</v>
      </c>
      <c r="C53" s="50">
        <v>5.94848</v>
      </c>
      <c r="D53" s="50">
        <f t="shared" si="1"/>
        <v>5.9487699999999997</v>
      </c>
      <c r="E53" s="50">
        <v>0.36557000000000001</v>
      </c>
      <c r="F53" s="18">
        <f t="shared" si="0"/>
        <v>424.24159531690236</v>
      </c>
      <c r="G53" s="23">
        <f t="shared" si="2"/>
        <v>2523.8387050359711</v>
      </c>
      <c r="H53" s="23">
        <f t="shared" si="3"/>
        <v>2523.5926449106873</v>
      </c>
      <c r="I53" s="23">
        <f t="shared" si="4"/>
        <v>2523.7156749733294</v>
      </c>
      <c r="J53" s="25">
        <f t="shared" si="5"/>
        <v>-3.3512949640289662</v>
      </c>
      <c r="K53" s="24">
        <f t="shared" si="6"/>
        <v>-3.597355089312714</v>
      </c>
      <c r="L53" s="26">
        <f t="shared" si="7"/>
        <v>-3.4743250266706127</v>
      </c>
      <c r="M53" s="22">
        <f t="shared" si="8"/>
        <v>-0.34743250266706127</v>
      </c>
      <c r="N53" s="50">
        <v>0.5</v>
      </c>
      <c r="O53" s="50">
        <v>-0.5</v>
      </c>
      <c r="P53" s="50">
        <v>1</v>
      </c>
      <c r="Q53" s="50">
        <v>-1</v>
      </c>
    </row>
    <row r="54" spans="1:17" ht="16.5" x14ac:dyDescent="0.25">
      <c r="A54" s="50">
        <v>51</v>
      </c>
      <c r="B54" s="50">
        <v>5.9450099999999999</v>
      </c>
      <c r="C54" s="50">
        <v>5.9470099999999997</v>
      </c>
      <c r="D54" s="50">
        <f t="shared" si="1"/>
        <v>5.9460099999999994</v>
      </c>
      <c r="E54" s="50">
        <v>0.36554999999999999</v>
      </c>
      <c r="F54" s="18">
        <f t="shared" si="0"/>
        <v>424.26480645602521</v>
      </c>
      <c r="G54" s="23">
        <f t="shared" si="2"/>
        <v>2522.2585170291345</v>
      </c>
      <c r="H54" s="23">
        <f t="shared" si="3"/>
        <v>2523.1070466420465</v>
      </c>
      <c r="I54" s="23">
        <f t="shared" si="4"/>
        <v>2522.6827818355905</v>
      </c>
      <c r="J54" s="25">
        <f t="shared" si="5"/>
        <v>-4.9314829708655452</v>
      </c>
      <c r="K54" s="24">
        <f t="shared" si="6"/>
        <v>-4.0829533579535564</v>
      </c>
      <c r="L54" s="26">
        <f t="shared" si="7"/>
        <v>-4.5072181644095508</v>
      </c>
      <c r="M54" s="22">
        <f t="shared" si="8"/>
        <v>-0.4507218164409551</v>
      </c>
      <c r="N54" s="50">
        <v>0.5</v>
      </c>
      <c r="O54" s="50">
        <v>-0.5</v>
      </c>
      <c r="P54" s="50">
        <v>1</v>
      </c>
      <c r="Q54" s="50">
        <v>-1</v>
      </c>
    </row>
    <row r="55" spans="1:17" ht="16.5" x14ac:dyDescent="0.25">
      <c r="A55" s="50">
        <v>52</v>
      </c>
      <c r="B55" s="50">
        <v>5.9445600000000001</v>
      </c>
      <c r="C55" s="50">
        <v>5.94496</v>
      </c>
      <c r="D55" s="50">
        <f t="shared" si="1"/>
        <v>5.9447600000000005</v>
      </c>
      <c r="E55" s="50">
        <v>0.36405999999999999</v>
      </c>
      <c r="F55" s="18">
        <f t="shared" si="0"/>
        <v>426.00120859199035</v>
      </c>
      <c r="G55" s="23">
        <f t="shared" si="2"/>
        <v>2532.3897445476023</v>
      </c>
      <c r="H55" s="23">
        <f t="shared" si="3"/>
        <v>2532.5601450310392</v>
      </c>
      <c r="I55" s="23">
        <f t="shared" si="4"/>
        <v>2532.4749447893209</v>
      </c>
      <c r="J55" s="25">
        <f t="shared" si="5"/>
        <v>5.1997445476022222</v>
      </c>
      <c r="K55" s="24">
        <f t="shared" si="6"/>
        <v>5.370145031039101</v>
      </c>
      <c r="L55" s="26">
        <f t="shared" si="7"/>
        <v>5.284944789320889</v>
      </c>
      <c r="M55" s="22">
        <f t="shared" si="8"/>
        <v>0.5284944789320889</v>
      </c>
      <c r="N55" s="50">
        <v>0.5</v>
      </c>
      <c r="O55" s="50">
        <v>-0.5</v>
      </c>
      <c r="P55" s="50">
        <v>1</v>
      </c>
      <c r="Q55" s="50">
        <v>-1</v>
      </c>
    </row>
    <row r="56" spans="1:17" ht="16.5" x14ac:dyDescent="0.25">
      <c r="A56" s="50">
        <v>53</v>
      </c>
      <c r="B56" s="50">
        <v>5.94407</v>
      </c>
      <c r="C56" s="50">
        <v>5.9470099999999997</v>
      </c>
      <c r="D56" s="50">
        <f t="shared" si="1"/>
        <v>5.9455399999999994</v>
      </c>
      <c r="E56" s="50">
        <v>0.36453999999999998</v>
      </c>
      <c r="F56" s="18">
        <f t="shared" si="0"/>
        <v>425.44028090195866</v>
      </c>
      <c r="G56" s="23">
        <f t="shared" si="2"/>
        <v>2528.8468105009056</v>
      </c>
      <c r="H56" s="23">
        <f t="shared" si="3"/>
        <v>2530.097604926757</v>
      </c>
      <c r="I56" s="23">
        <f t="shared" si="4"/>
        <v>2529.4722077138313</v>
      </c>
      <c r="J56" s="25">
        <f t="shared" si="5"/>
        <v>1.6568105009055216</v>
      </c>
      <c r="K56" s="24">
        <f t="shared" si="6"/>
        <v>2.9076049267569033</v>
      </c>
      <c r="L56" s="26">
        <f t="shared" si="7"/>
        <v>2.2822077138312125</v>
      </c>
      <c r="M56" s="22">
        <f t="shared" si="8"/>
        <v>0.22822077138312125</v>
      </c>
      <c r="N56" s="50">
        <v>0.5</v>
      </c>
      <c r="O56" s="50">
        <v>-0.5</v>
      </c>
      <c r="P56" s="50">
        <v>1</v>
      </c>
      <c r="Q56" s="50">
        <v>-1</v>
      </c>
    </row>
    <row r="57" spans="1:17" ht="16.5" x14ac:dyDescent="0.25">
      <c r="A57" s="50">
        <v>54</v>
      </c>
      <c r="B57" s="50">
        <v>5.9535600000000004</v>
      </c>
      <c r="C57" s="50">
        <v>5.9515700000000002</v>
      </c>
      <c r="D57" s="50">
        <f t="shared" si="1"/>
        <v>5.9525649999999999</v>
      </c>
      <c r="E57" s="50">
        <v>0.36597000000000002</v>
      </c>
      <c r="F57" s="18">
        <f t="shared" si="0"/>
        <v>423.77790529278354</v>
      </c>
      <c r="G57" s="23">
        <f t="shared" si="2"/>
        <v>2522.9871858349047</v>
      </c>
      <c r="H57" s="23">
        <f t="shared" si="3"/>
        <v>2522.1438678033719</v>
      </c>
      <c r="I57" s="23">
        <f t="shared" si="4"/>
        <v>2522.5655268191385</v>
      </c>
      <c r="J57" s="25">
        <f t="shared" si="5"/>
        <v>-4.202814165095333</v>
      </c>
      <c r="K57" s="24">
        <f t="shared" si="6"/>
        <v>-5.0461321966281503</v>
      </c>
      <c r="L57" s="26">
        <f t="shared" si="7"/>
        <v>-4.6244731808615143</v>
      </c>
      <c r="M57" s="22">
        <f t="shared" si="8"/>
        <v>-0.46244731808615147</v>
      </c>
      <c r="N57" s="50">
        <v>0.5</v>
      </c>
      <c r="O57" s="50">
        <v>-0.5</v>
      </c>
      <c r="P57" s="50">
        <v>1</v>
      </c>
      <c r="Q57" s="50">
        <v>-1</v>
      </c>
    </row>
    <row r="58" spans="1:17" ht="16.5" x14ac:dyDescent="0.25">
      <c r="A58" s="50">
        <v>55</v>
      </c>
      <c r="B58" s="50">
        <v>5.9484599999999999</v>
      </c>
      <c r="C58" s="50">
        <v>5.9494800000000003</v>
      </c>
      <c r="D58" s="50">
        <f t="shared" si="1"/>
        <v>5.9489700000000001</v>
      </c>
      <c r="E58" s="50">
        <v>0.36603000000000002</v>
      </c>
      <c r="F58" s="18">
        <f t="shared" si="0"/>
        <v>423.70843919897277</v>
      </c>
      <c r="G58" s="23">
        <f t="shared" si="2"/>
        <v>2520.4127022375214</v>
      </c>
      <c r="H58" s="23">
        <f t="shared" si="3"/>
        <v>2520.8448848455046</v>
      </c>
      <c r="I58" s="23">
        <f t="shared" si="4"/>
        <v>2520.628793541513</v>
      </c>
      <c r="J58" s="25">
        <f t="shared" si="5"/>
        <v>-6.7772977624786108</v>
      </c>
      <c r="K58" s="24">
        <f t="shared" si="6"/>
        <v>-6.3451151544954882</v>
      </c>
      <c r="L58" s="26">
        <f t="shared" si="7"/>
        <v>-6.5612064584870495</v>
      </c>
      <c r="M58" s="22">
        <f t="shared" si="8"/>
        <v>-0.656120645848705</v>
      </c>
      <c r="N58" s="50">
        <v>0.5</v>
      </c>
      <c r="O58" s="50">
        <v>-0.5</v>
      </c>
      <c r="P58" s="50">
        <v>1</v>
      </c>
      <c r="Q58" s="50">
        <v>-1</v>
      </c>
    </row>
    <row r="59" spans="1:17" ht="16.5" x14ac:dyDescent="0.25">
      <c r="A59" s="50">
        <v>56</v>
      </c>
      <c r="B59" s="50">
        <v>5.94346</v>
      </c>
      <c r="C59" s="50">
        <v>5.9464899999999998</v>
      </c>
      <c r="D59" s="50">
        <f t="shared" si="1"/>
        <v>5.9449749999999995</v>
      </c>
      <c r="E59" s="50">
        <v>0.36441000000000001</v>
      </c>
      <c r="F59" s="18">
        <f t="shared" si="0"/>
        <v>425.59205290743944</v>
      </c>
      <c r="G59" s="23">
        <f t="shared" si="2"/>
        <v>2529.48934277325</v>
      </c>
      <c r="H59" s="23">
        <f t="shared" si="3"/>
        <v>2530.7788866935593</v>
      </c>
      <c r="I59" s="23">
        <f t="shared" si="4"/>
        <v>2530.1341147334047</v>
      </c>
      <c r="J59" s="25">
        <f t="shared" si="5"/>
        <v>2.2993427732499185</v>
      </c>
      <c r="K59" s="24">
        <f t="shared" si="6"/>
        <v>3.5888866935592887</v>
      </c>
      <c r="L59" s="26">
        <f t="shared" si="7"/>
        <v>2.9441147334046036</v>
      </c>
      <c r="M59" s="22">
        <f t="shared" si="8"/>
        <v>0.29441147334046036</v>
      </c>
      <c r="N59" s="50">
        <v>0.5</v>
      </c>
      <c r="O59" s="50">
        <v>-0.5</v>
      </c>
      <c r="P59" s="50">
        <v>1</v>
      </c>
      <c r="Q59" s="50">
        <v>-1</v>
      </c>
    </row>
    <row r="60" spans="1:17" ht="16.5" x14ac:dyDescent="0.25">
      <c r="A60" s="50">
        <v>57</v>
      </c>
      <c r="B60" s="50">
        <v>5.9470000000000001</v>
      </c>
      <c r="C60" s="50">
        <v>5.9495100000000001</v>
      </c>
      <c r="D60" s="50">
        <f t="shared" si="1"/>
        <v>5.9482549999999996</v>
      </c>
      <c r="E60" s="50">
        <v>0.36491000000000001</v>
      </c>
      <c r="F60" s="18">
        <f t="shared" si="0"/>
        <v>425.00890630566442</v>
      </c>
      <c r="G60" s="23">
        <f t="shared" si="2"/>
        <v>2527.5279657997862</v>
      </c>
      <c r="H60" s="23">
        <f t="shared" si="3"/>
        <v>2528.5947381546134</v>
      </c>
      <c r="I60" s="23">
        <f t="shared" si="4"/>
        <v>2528.0613519771996</v>
      </c>
      <c r="J60" s="25">
        <f t="shared" si="5"/>
        <v>0.33796579978616137</v>
      </c>
      <c r="K60" s="24">
        <f t="shared" si="6"/>
        <v>1.4047381546133693</v>
      </c>
      <c r="L60" s="26">
        <f t="shared" si="7"/>
        <v>0.87135197719953794</v>
      </c>
      <c r="M60" s="22">
        <f t="shared" si="8"/>
        <v>8.7135197719953802E-2</v>
      </c>
      <c r="N60" s="50">
        <v>0.5</v>
      </c>
      <c r="O60" s="50">
        <v>-0.5</v>
      </c>
      <c r="P60" s="50">
        <v>1</v>
      </c>
      <c r="Q60" s="50">
        <v>-1</v>
      </c>
    </row>
    <row r="61" spans="1:17" ht="16.5" x14ac:dyDescent="0.25">
      <c r="A61" s="50">
        <v>58</v>
      </c>
      <c r="B61" s="50">
        <v>5.9509100000000004</v>
      </c>
      <c r="C61" s="50">
        <v>5.9500299999999999</v>
      </c>
      <c r="D61" s="50">
        <f t="shared" si="1"/>
        <v>5.9504700000000001</v>
      </c>
      <c r="E61" s="50">
        <v>0.36592000000000002</v>
      </c>
      <c r="F61" s="18">
        <f t="shared" si="0"/>
        <v>423.83581110625272</v>
      </c>
      <c r="G61" s="23">
        <f t="shared" si="2"/>
        <v>2522.2087666703105</v>
      </c>
      <c r="H61" s="23">
        <f t="shared" si="3"/>
        <v>2521.8357911565367</v>
      </c>
      <c r="I61" s="23">
        <f t="shared" si="4"/>
        <v>2522.0222789134236</v>
      </c>
      <c r="J61" s="25">
        <f t="shared" si="5"/>
        <v>-4.9812333296895304</v>
      </c>
      <c r="K61" s="24">
        <f t="shared" si="6"/>
        <v>-5.3542088434633115</v>
      </c>
      <c r="L61" s="26">
        <f t="shared" si="7"/>
        <v>-5.1677210865764209</v>
      </c>
      <c r="M61" s="22">
        <f t="shared" si="8"/>
        <v>-0.51677210865764212</v>
      </c>
      <c r="N61" s="50">
        <v>0.5</v>
      </c>
      <c r="O61" s="50">
        <v>-0.5</v>
      </c>
      <c r="P61" s="50">
        <v>1</v>
      </c>
      <c r="Q61" s="50">
        <v>-1</v>
      </c>
    </row>
    <row r="62" spans="1:17" ht="16.5" x14ac:dyDescent="0.25">
      <c r="A62" s="50">
        <v>59</v>
      </c>
      <c r="B62" s="50">
        <v>5.9504700000000001</v>
      </c>
      <c r="C62" s="50">
        <v>5.9500200000000003</v>
      </c>
      <c r="D62" s="50">
        <f t="shared" si="1"/>
        <v>5.9502450000000007</v>
      </c>
      <c r="E62" s="50">
        <v>0.36642000000000002</v>
      </c>
      <c r="F62" s="18">
        <f t="shared" si="0"/>
        <v>423.25746411222093</v>
      </c>
      <c r="G62" s="23">
        <f t="shared" si="2"/>
        <v>2518.5808424758475</v>
      </c>
      <c r="H62" s="23">
        <f t="shared" si="3"/>
        <v>2518.3903766169969</v>
      </c>
      <c r="I62" s="23">
        <f t="shared" si="4"/>
        <v>2518.485609546422</v>
      </c>
      <c r="J62" s="25">
        <f t="shared" si="5"/>
        <v>-8.6091575241525788</v>
      </c>
      <c r="K62" s="24">
        <f t="shared" si="6"/>
        <v>-8.7996233830031088</v>
      </c>
      <c r="L62" s="26">
        <f t="shared" si="7"/>
        <v>-8.7043904535780712</v>
      </c>
      <c r="M62" s="22">
        <f t="shared" si="8"/>
        <v>-0.87043904535780714</v>
      </c>
      <c r="N62" s="50">
        <v>0.5</v>
      </c>
      <c r="O62" s="50">
        <v>-0.5</v>
      </c>
      <c r="P62" s="50">
        <v>1</v>
      </c>
      <c r="Q62" s="50">
        <v>-1</v>
      </c>
    </row>
    <row r="63" spans="1:17" ht="16.5" x14ac:dyDescent="0.25">
      <c r="A63" s="50">
        <v>60</v>
      </c>
      <c r="B63" s="50">
        <v>5.9464199999999998</v>
      </c>
      <c r="C63" s="50">
        <v>5.9470000000000001</v>
      </c>
      <c r="D63" s="50">
        <f t="shared" si="1"/>
        <v>5.9467099999999995</v>
      </c>
      <c r="E63" s="50">
        <v>0.36492000000000002</v>
      </c>
      <c r="F63" s="18">
        <f t="shared" si="0"/>
        <v>424.99725967335303</v>
      </c>
      <c r="G63" s="23">
        <f t="shared" si="2"/>
        <v>2527.2122048668198</v>
      </c>
      <c r="H63" s="23">
        <f t="shared" si="3"/>
        <v>2527.4587032774307</v>
      </c>
      <c r="I63" s="23">
        <f t="shared" si="4"/>
        <v>2527.3354540721252</v>
      </c>
      <c r="J63" s="25">
        <f t="shared" si="5"/>
        <v>2.2204866819720337E-2</v>
      </c>
      <c r="K63" s="24">
        <f t="shared" si="6"/>
        <v>0.26870327743063172</v>
      </c>
      <c r="L63" s="26">
        <f t="shared" si="7"/>
        <v>0.14545407212517603</v>
      </c>
      <c r="M63" s="22">
        <f t="shared" si="8"/>
        <v>1.4545407212517604E-2</v>
      </c>
      <c r="N63" s="50">
        <v>0.5</v>
      </c>
      <c r="O63" s="50">
        <v>-0.5</v>
      </c>
      <c r="P63" s="50">
        <v>1</v>
      </c>
      <c r="Q63" s="50">
        <v>-1</v>
      </c>
    </row>
    <row r="64" spans="1:17" ht="16.5" x14ac:dyDescent="0.25">
      <c r="A64" s="50">
        <v>61</v>
      </c>
      <c r="B64" s="50">
        <v>5.9435399999999996</v>
      </c>
      <c r="C64" s="50">
        <v>5.9454599999999997</v>
      </c>
      <c r="D64" s="50">
        <f t="shared" si="1"/>
        <v>5.9444999999999997</v>
      </c>
      <c r="E64" s="50">
        <v>0.36355999999999999</v>
      </c>
      <c r="F64" s="18">
        <f t="shared" si="0"/>
        <v>426.58708328749037</v>
      </c>
      <c r="G64" s="23">
        <f t="shared" si="2"/>
        <v>2535.4373930025304</v>
      </c>
      <c r="H64" s="23">
        <f t="shared" si="3"/>
        <v>2536.2564402024423</v>
      </c>
      <c r="I64" s="23">
        <f t="shared" si="4"/>
        <v>2535.8469166024861</v>
      </c>
      <c r="J64" s="25">
        <f t="shared" si="5"/>
        <v>8.2473930025303162</v>
      </c>
      <c r="K64" s="24">
        <f t="shared" si="6"/>
        <v>9.0664402024422088</v>
      </c>
      <c r="L64" s="26">
        <f t="shared" si="7"/>
        <v>8.6569166024860351</v>
      </c>
      <c r="M64" s="22">
        <f t="shared" si="8"/>
        <v>0.86569166024860356</v>
      </c>
      <c r="N64" s="50">
        <v>0.5</v>
      </c>
      <c r="O64" s="50">
        <v>-0.5</v>
      </c>
      <c r="P64" s="50">
        <v>1</v>
      </c>
      <c r="Q64" s="50">
        <v>-1</v>
      </c>
    </row>
    <row r="65" spans="1:17" ht="16.5" x14ac:dyDescent="0.25">
      <c r="A65" s="50">
        <v>62</v>
      </c>
      <c r="B65" s="50">
        <v>5.9470299999999998</v>
      </c>
      <c r="C65" s="50">
        <v>5.94651</v>
      </c>
      <c r="D65" s="50">
        <f t="shared" si="1"/>
        <v>5.9467699999999999</v>
      </c>
      <c r="E65" s="50">
        <v>0.36545</v>
      </c>
      <c r="F65" s="18">
        <f t="shared" si="0"/>
        <v>424.38090025995348</v>
      </c>
      <c r="G65" s="23">
        <f t="shared" si="2"/>
        <v>2523.8059452729512</v>
      </c>
      <c r="H65" s="23">
        <f t="shared" si="3"/>
        <v>2523.5852672048159</v>
      </c>
      <c r="I65" s="23">
        <f t="shared" si="4"/>
        <v>2523.6956062388836</v>
      </c>
      <c r="J65" s="25">
        <f t="shared" si="5"/>
        <v>-3.3840547270488059</v>
      </c>
      <c r="K65" s="24">
        <f t="shared" si="6"/>
        <v>-3.6047327951841908</v>
      </c>
      <c r="L65" s="26">
        <f t="shared" si="7"/>
        <v>-3.4943937611164984</v>
      </c>
      <c r="M65" s="22">
        <f t="shared" si="8"/>
        <v>-0.34943937611164988</v>
      </c>
      <c r="N65" s="50">
        <v>0.5</v>
      </c>
      <c r="O65" s="50">
        <v>-0.5</v>
      </c>
      <c r="P65" s="50">
        <v>1</v>
      </c>
      <c r="Q65" s="50">
        <v>-1</v>
      </c>
    </row>
    <row r="66" spans="1:17" ht="16.5" x14ac:dyDescent="0.25">
      <c r="A66" s="50">
        <v>63</v>
      </c>
      <c r="B66" s="50">
        <v>5.9455999999999998</v>
      </c>
      <c r="C66" s="50">
        <v>5.9509100000000004</v>
      </c>
      <c r="D66" s="50">
        <f t="shared" si="1"/>
        <v>5.9482549999999996</v>
      </c>
      <c r="E66" s="50">
        <v>0.36312</v>
      </c>
      <c r="F66" s="18">
        <f t="shared" si="0"/>
        <v>427.10398766248073</v>
      </c>
      <c r="G66" s="23">
        <f t="shared" si="2"/>
        <v>2539.3894690460452</v>
      </c>
      <c r="H66" s="23">
        <f t="shared" si="3"/>
        <v>2541.6573912205336</v>
      </c>
      <c r="I66" s="23">
        <f t="shared" si="4"/>
        <v>2540.5234301332894</v>
      </c>
      <c r="J66" s="25">
        <f t="shared" si="5"/>
        <v>12.199469046045124</v>
      </c>
      <c r="K66" s="24">
        <f t="shared" si="6"/>
        <v>14.4673912205335</v>
      </c>
      <c r="L66" s="26">
        <f t="shared" si="7"/>
        <v>13.333430133289312</v>
      </c>
      <c r="M66" s="22">
        <f t="shared" si="8"/>
        <v>1.3333430133289312</v>
      </c>
      <c r="N66" s="50">
        <v>0.5</v>
      </c>
      <c r="O66" s="50">
        <v>-0.5</v>
      </c>
      <c r="P66" s="50">
        <v>1</v>
      </c>
      <c r="Q66" s="50">
        <v>-1</v>
      </c>
    </row>
    <row r="67" spans="1:17" ht="16.5" x14ac:dyDescent="0.25">
      <c r="A67" s="50">
        <v>64</v>
      </c>
      <c r="B67" s="50">
        <v>5.9455400000000003</v>
      </c>
      <c r="C67" s="50">
        <v>5.9460100000000002</v>
      </c>
      <c r="D67" s="50">
        <f t="shared" si="1"/>
        <v>5.9457750000000003</v>
      </c>
      <c r="E67" s="50">
        <v>0.36453000000000002</v>
      </c>
      <c r="F67" s="18">
        <f t="shared" si="0"/>
        <v>425.45195182838171</v>
      </c>
      <c r="G67" s="23">
        <f t="shared" si="2"/>
        <v>2529.5415976737168</v>
      </c>
      <c r="H67" s="23">
        <f t="shared" si="3"/>
        <v>2529.7415600910758</v>
      </c>
      <c r="I67" s="23">
        <f t="shared" si="4"/>
        <v>2529.6415788823961</v>
      </c>
      <c r="J67" s="25">
        <f t="shared" si="5"/>
        <v>2.3515976737166966</v>
      </c>
      <c r="K67" s="24">
        <f t="shared" si="6"/>
        <v>2.5515600910757712</v>
      </c>
      <c r="L67" s="26">
        <f t="shared" si="7"/>
        <v>2.4515788823960065</v>
      </c>
      <c r="M67" s="22">
        <f t="shared" si="8"/>
        <v>0.24515788823960066</v>
      </c>
      <c r="N67" s="50">
        <v>0.5</v>
      </c>
      <c r="O67" s="50">
        <v>-0.5</v>
      </c>
      <c r="P67" s="50">
        <v>1</v>
      </c>
      <c r="Q67" s="50">
        <v>-1</v>
      </c>
    </row>
    <row r="68" spans="1:17" ht="16.5" x14ac:dyDescent="0.25">
      <c r="A68" s="50">
        <v>65</v>
      </c>
      <c r="B68" s="50">
        <v>5.9435799999999999</v>
      </c>
      <c r="C68" s="50">
        <v>5.9439700000000002</v>
      </c>
      <c r="D68" s="50">
        <f t="shared" si="1"/>
        <v>5.9437750000000005</v>
      </c>
      <c r="E68" s="50">
        <v>0.36453999999999998</v>
      </c>
      <c r="F68" s="18">
        <f t="shared" ref="F68:F97" si="9">D$1/E68</f>
        <v>425.44028090195866</v>
      </c>
      <c r="G68" s="23">
        <f t="shared" si="2"/>
        <v>2528.6383447632634</v>
      </c>
      <c r="H68" s="23">
        <f t="shared" si="3"/>
        <v>2528.8042664728155</v>
      </c>
      <c r="I68" s="23">
        <f t="shared" si="4"/>
        <v>2528.7213056180394</v>
      </c>
      <c r="J68" s="25">
        <f t="shared" si="5"/>
        <v>1.4483447632633215</v>
      </c>
      <c r="K68" s="24">
        <f t="shared" si="6"/>
        <v>1.6142664728154159</v>
      </c>
      <c r="L68" s="26">
        <f t="shared" si="7"/>
        <v>1.5313056180393687</v>
      </c>
      <c r="M68" s="22">
        <f t="shared" si="8"/>
        <v>0.15313056180393689</v>
      </c>
      <c r="N68" s="50">
        <v>0.5</v>
      </c>
      <c r="O68" s="50">
        <v>-0.5</v>
      </c>
      <c r="P68" s="50">
        <v>1</v>
      </c>
      <c r="Q68" s="50">
        <v>-1</v>
      </c>
    </row>
    <row r="69" spans="1:17" ht="16.5" x14ac:dyDescent="0.25">
      <c r="A69" s="50">
        <v>66</v>
      </c>
      <c r="B69" s="50">
        <v>5.9480000000000004</v>
      </c>
      <c r="C69" s="50">
        <v>5.9485099999999997</v>
      </c>
      <c r="D69" s="50">
        <f t="shared" ref="D69:D97" si="10">(B69+C69)/2</f>
        <v>5.9482549999999996</v>
      </c>
      <c r="E69" s="50">
        <v>0.36707000000000001</v>
      </c>
      <c r="F69" s="18">
        <f t="shared" si="9"/>
        <v>422.50796850736918</v>
      </c>
      <c r="G69" s="23">
        <f t="shared" ref="G69:G97" si="11">(F69*B69)</f>
        <v>2513.0773966818319</v>
      </c>
      <c r="H69" s="23">
        <f t="shared" ref="H69:H97" si="12">(C69*F69)</f>
        <v>2513.2928757457707</v>
      </c>
      <c r="I69" s="23">
        <f t="shared" ref="I69:I97" si="13">(G69+H69)/2</f>
        <v>2513.1851362138013</v>
      </c>
      <c r="J69" s="25">
        <f t="shared" ref="J69:J97" si="14">G69-H$1</f>
        <v>-14.112603318168112</v>
      </c>
      <c r="K69" s="24">
        <f t="shared" ref="K69:K97" si="15">H69-H$1</f>
        <v>-13.897124254229311</v>
      </c>
      <c r="L69" s="26">
        <f t="shared" ref="L69:L97" si="16">I69-H$1</f>
        <v>-14.004863786198712</v>
      </c>
      <c r="M69" s="22">
        <f t="shared" ref="M69:M97" si="17">L69*0.1</f>
        <v>-1.4004863786198714</v>
      </c>
      <c r="N69" s="50">
        <v>0.5</v>
      </c>
      <c r="O69" s="50">
        <v>-0.5</v>
      </c>
      <c r="P69" s="50">
        <v>1</v>
      </c>
      <c r="Q69" s="50">
        <v>-1</v>
      </c>
    </row>
    <row r="70" spans="1:17" ht="16.5" x14ac:dyDescent="0.25">
      <c r="A70" s="50">
        <v>67</v>
      </c>
      <c r="B70" s="50">
        <v>5.9446199999999996</v>
      </c>
      <c r="C70" s="50">
        <v>5.9465300000000001</v>
      </c>
      <c r="D70" s="50">
        <f t="shared" si="10"/>
        <v>5.9455749999999998</v>
      </c>
      <c r="E70" s="50">
        <v>0.36303000000000002</v>
      </c>
      <c r="F70" s="18">
        <f t="shared" si="9"/>
        <v>427.20987246233091</v>
      </c>
      <c r="G70" s="23">
        <f t="shared" si="11"/>
        <v>2539.6003520370214</v>
      </c>
      <c r="H70" s="23">
        <f t="shared" si="12"/>
        <v>2540.4163228934244</v>
      </c>
      <c r="I70" s="23">
        <f t="shared" si="13"/>
        <v>2540.0083374652231</v>
      </c>
      <c r="J70" s="25">
        <f t="shared" si="14"/>
        <v>12.410352037021312</v>
      </c>
      <c r="K70" s="24">
        <f t="shared" si="15"/>
        <v>13.226322893424367</v>
      </c>
      <c r="L70" s="26">
        <f t="shared" si="16"/>
        <v>12.818337465223067</v>
      </c>
      <c r="M70" s="22">
        <f t="shared" si="17"/>
        <v>1.2818337465223069</v>
      </c>
      <c r="N70" s="50">
        <v>0.5</v>
      </c>
      <c r="O70" s="50">
        <v>-0.5</v>
      </c>
      <c r="P70" s="50">
        <v>1</v>
      </c>
      <c r="Q70" s="50">
        <v>-1</v>
      </c>
    </row>
    <row r="71" spans="1:17" ht="16.5" x14ac:dyDescent="0.25">
      <c r="A71" s="50">
        <v>68</v>
      </c>
      <c r="B71" s="50">
        <v>5.9456100000000003</v>
      </c>
      <c r="C71" s="50">
        <v>5.9474999999999998</v>
      </c>
      <c r="D71" s="50">
        <f t="shared" si="10"/>
        <v>5.946555</v>
      </c>
      <c r="E71" s="50">
        <v>0.36403000000000002</v>
      </c>
      <c r="F71" s="18">
        <f t="shared" si="9"/>
        <v>426.03631568826745</v>
      </c>
      <c r="G71" s="23">
        <f t="shared" si="11"/>
        <v>2533.0457789193201</v>
      </c>
      <c r="H71" s="23">
        <f t="shared" si="12"/>
        <v>2533.8509875559707</v>
      </c>
      <c r="I71" s="23">
        <f t="shared" si="13"/>
        <v>2533.4483832376454</v>
      </c>
      <c r="J71" s="25">
        <f t="shared" si="14"/>
        <v>5.8557789193200733</v>
      </c>
      <c r="K71" s="24">
        <f t="shared" si="15"/>
        <v>6.6609875559706779</v>
      </c>
      <c r="L71" s="26">
        <f t="shared" si="16"/>
        <v>6.2583832376453756</v>
      </c>
      <c r="M71" s="22">
        <f t="shared" si="17"/>
        <v>0.62583832376453763</v>
      </c>
      <c r="N71" s="50">
        <v>0.5</v>
      </c>
      <c r="O71" s="50">
        <v>-0.5</v>
      </c>
      <c r="P71" s="50">
        <v>1</v>
      </c>
      <c r="Q71" s="50">
        <v>-1</v>
      </c>
    </row>
    <row r="72" spans="1:17" ht="16.5" x14ac:dyDescent="0.25">
      <c r="A72" s="50">
        <v>69</v>
      </c>
      <c r="B72" s="50">
        <v>5.9434500000000003</v>
      </c>
      <c r="C72" s="50">
        <v>5.9444100000000004</v>
      </c>
      <c r="D72" s="50">
        <f t="shared" si="10"/>
        <v>5.9439299999999999</v>
      </c>
      <c r="E72" s="50">
        <v>0.36401</v>
      </c>
      <c r="F72" s="18">
        <f t="shared" si="9"/>
        <v>426.05972363396609</v>
      </c>
      <c r="G72" s="23">
        <f t="shared" si="11"/>
        <v>2532.2646644322958</v>
      </c>
      <c r="H72" s="23">
        <f t="shared" si="12"/>
        <v>2532.6736817669844</v>
      </c>
      <c r="I72" s="23">
        <f t="shared" si="13"/>
        <v>2532.4691730996401</v>
      </c>
      <c r="J72" s="25">
        <f t="shared" si="14"/>
        <v>5.0746644322957764</v>
      </c>
      <c r="K72" s="24">
        <f t="shared" si="15"/>
        <v>5.4836817669843185</v>
      </c>
      <c r="L72" s="26">
        <f t="shared" si="16"/>
        <v>5.2791730996400474</v>
      </c>
      <c r="M72" s="22">
        <f t="shared" si="17"/>
        <v>0.52791730996400477</v>
      </c>
      <c r="N72" s="50">
        <v>0.5</v>
      </c>
      <c r="O72" s="50">
        <v>-0.5</v>
      </c>
      <c r="P72" s="50">
        <v>1</v>
      </c>
      <c r="Q72" s="50">
        <v>-1</v>
      </c>
    </row>
    <row r="73" spans="1:17" ht="16.5" x14ac:dyDescent="0.25">
      <c r="A73" s="50">
        <v>70</v>
      </c>
      <c r="B73" s="50">
        <v>5.9459200000000001</v>
      </c>
      <c r="C73" s="50">
        <v>5.9460199999999999</v>
      </c>
      <c r="D73" s="50">
        <f t="shared" si="10"/>
        <v>5.94597</v>
      </c>
      <c r="E73" s="50">
        <v>0.36643999999999999</v>
      </c>
      <c r="F73" s="18">
        <f t="shared" si="9"/>
        <v>423.23436306080123</v>
      </c>
      <c r="G73" s="23">
        <f t="shared" si="11"/>
        <v>2516.5176640104792</v>
      </c>
      <c r="H73" s="23">
        <f t="shared" si="12"/>
        <v>2516.5599874467853</v>
      </c>
      <c r="I73" s="23">
        <f t="shared" si="13"/>
        <v>2516.5388257286322</v>
      </c>
      <c r="J73" s="25">
        <f t="shared" si="14"/>
        <v>-10.672335989520889</v>
      </c>
      <c r="K73" s="24">
        <f t="shared" si="15"/>
        <v>-10.630012553214783</v>
      </c>
      <c r="L73" s="26">
        <f t="shared" si="16"/>
        <v>-10.651174271367836</v>
      </c>
      <c r="M73" s="22">
        <f t="shared" si="17"/>
        <v>-1.0651174271367836</v>
      </c>
      <c r="N73" s="50">
        <v>0.5</v>
      </c>
      <c r="O73" s="50">
        <v>-0.5</v>
      </c>
      <c r="P73" s="50">
        <v>1</v>
      </c>
      <c r="Q73" s="50">
        <v>-1</v>
      </c>
    </row>
    <row r="74" spans="1:17" ht="16.5" x14ac:dyDescent="0.25">
      <c r="A74" s="50">
        <v>71</v>
      </c>
      <c r="B74" s="50">
        <v>5.9475499999999997</v>
      </c>
      <c r="C74" s="50">
        <v>5.9485900000000003</v>
      </c>
      <c r="D74" s="50">
        <f t="shared" si="10"/>
        <v>5.9480699999999995</v>
      </c>
      <c r="E74" s="50">
        <v>0.36393999999999999</v>
      </c>
      <c r="F74" s="18">
        <f t="shared" si="9"/>
        <v>426.14167170412708</v>
      </c>
      <c r="G74" s="23">
        <f t="shared" si="11"/>
        <v>2534.4988995438807</v>
      </c>
      <c r="H74" s="23">
        <f t="shared" si="12"/>
        <v>2534.9420868824536</v>
      </c>
      <c r="I74" s="23">
        <f t="shared" si="13"/>
        <v>2534.7204932131672</v>
      </c>
      <c r="J74" s="25">
        <f t="shared" si="14"/>
        <v>7.3088995438806705</v>
      </c>
      <c r="K74" s="24">
        <f t="shared" si="15"/>
        <v>7.7520868824535683</v>
      </c>
      <c r="L74" s="26">
        <f t="shared" si="16"/>
        <v>7.5304932131671194</v>
      </c>
      <c r="M74" s="22">
        <f t="shared" si="17"/>
        <v>0.75304932131671198</v>
      </c>
      <c r="N74" s="50">
        <v>0.5</v>
      </c>
      <c r="O74" s="50">
        <v>-0.5</v>
      </c>
      <c r="P74" s="50">
        <v>1</v>
      </c>
      <c r="Q74" s="50">
        <v>-1</v>
      </c>
    </row>
    <row r="75" spans="1:17" ht="16.5" x14ac:dyDescent="0.25">
      <c r="A75" s="50">
        <v>72</v>
      </c>
      <c r="B75" s="50">
        <v>5.9500799999999998</v>
      </c>
      <c r="C75" s="50">
        <v>5.9544100000000002</v>
      </c>
      <c r="D75" s="50">
        <f t="shared" si="10"/>
        <v>5.9522449999999996</v>
      </c>
      <c r="E75" s="50">
        <v>0.36408000000000001</v>
      </c>
      <c r="F75" s="18">
        <f t="shared" si="9"/>
        <v>425.97780707536805</v>
      </c>
      <c r="G75" s="23">
        <f t="shared" si="11"/>
        <v>2534.6020303230057</v>
      </c>
      <c r="H75" s="23">
        <f t="shared" si="12"/>
        <v>2536.4465142276422</v>
      </c>
      <c r="I75" s="23">
        <f t="shared" si="13"/>
        <v>2535.5242722753237</v>
      </c>
      <c r="J75" s="25">
        <f t="shared" si="14"/>
        <v>7.4120303230056379</v>
      </c>
      <c r="K75" s="24">
        <f t="shared" si="15"/>
        <v>9.2565142276421284</v>
      </c>
      <c r="L75" s="26">
        <f t="shared" si="16"/>
        <v>8.3342722753236558</v>
      </c>
      <c r="M75" s="22">
        <f t="shared" si="17"/>
        <v>0.83342722753236564</v>
      </c>
      <c r="N75" s="50">
        <v>0.5</v>
      </c>
      <c r="O75" s="50">
        <v>-0.5</v>
      </c>
      <c r="P75" s="50">
        <v>1</v>
      </c>
      <c r="Q75" s="50">
        <v>-1</v>
      </c>
    </row>
    <row r="76" spans="1:17" ht="16.5" x14ac:dyDescent="0.25">
      <c r="A76" s="50">
        <v>73</v>
      </c>
      <c r="B76" s="50">
        <v>5.9440200000000001</v>
      </c>
      <c r="C76" s="50">
        <v>5.9445399999999999</v>
      </c>
      <c r="D76" s="50">
        <f t="shared" si="10"/>
        <v>5.94428</v>
      </c>
      <c r="E76" s="50">
        <v>0.36355999999999999</v>
      </c>
      <c r="F76" s="18">
        <f t="shared" si="9"/>
        <v>426.58708328749037</v>
      </c>
      <c r="G76" s="23">
        <f t="shared" si="11"/>
        <v>2535.6421548025087</v>
      </c>
      <c r="H76" s="23">
        <f t="shared" si="12"/>
        <v>2535.8639800858182</v>
      </c>
      <c r="I76" s="23">
        <f t="shared" si="13"/>
        <v>2535.7530674441632</v>
      </c>
      <c r="J76" s="25">
        <f t="shared" si="14"/>
        <v>8.4521548025086304</v>
      </c>
      <c r="K76" s="24">
        <f t="shared" si="15"/>
        <v>8.6739800858181297</v>
      </c>
      <c r="L76" s="26">
        <f t="shared" si="16"/>
        <v>8.5630674441631527</v>
      </c>
      <c r="M76" s="22">
        <f t="shared" si="17"/>
        <v>0.85630674441631527</v>
      </c>
      <c r="N76" s="50">
        <v>0.5</v>
      </c>
      <c r="O76" s="50">
        <v>-0.5</v>
      </c>
      <c r="P76" s="50">
        <v>1</v>
      </c>
      <c r="Q76" s="50">
        <v>-1</v>
      </c>
    </row>
    <row r="77" spans="1:17" ht="16.5" x14ac:dyDescent="0.25">
      <c r="A77" s="50">
        <v>74</v>
      </c>
      <c r="B77" s="50">
        <v>5.94543</v>
      </c>
      <c r="C77" s="50">
        <v>5.9465000000000003</v>
      </c>
      <c r="D77" s="50">
        <f t="shared" si="10"/>
        <v>5.9459650000000002</v>
      </c>
      <c r="E77" s="50">
        <v>0.36598999999999998</v>
      </c>
      <c r="F77" s="18">
        <f t="shared" si="9"/>
        <v>423.75474739746988</v>
      </c>
      <c r="G77" s="23">
        <f t="shared" si="11"/>
        <v>2519.4041878193393</v>
      </c>
      <c r="H77" s="23">
        <f t="shared" si="12"/>
        <v>2519.8576053990546</v>
      </c>
      <c r="I77" s="23">
        <f t="shared" si="13"/>
        <v>2519.630896609197</v>
      </c>
      <c r="J77" s="25">
        <f t="shared" si="14"/>
        <v>-7.7858121806607414</v>
      </c>
      <c r="K77" s="24">
        <f t="shared" si="15"/>
        <v>-7.332394600945463</v>
      </c>
      <c r="L77" s="26">
        <f t="shared" si="16"/>
        <v>-7.5591033908031022</v>
      </c>
      <c r="M77" s="22">
        <f t="shared" si="17"/>
        <v>-0.75591033908031025</v>
      </c>
      <c r="N77" s="50">
        <v>0.5</v>
      </c>
      <c r="O77" s="50">
        <v>-0.5</v>
      </c>
      <c r="P77" s="50">
        <v>1</v>
      </c>
      <c r="Q77" s="50">
        <v>-1</v>
      </c>
    </row>
    <row r="78" spans="1:17" ht="16.5" x14ac:dyDescent="0.25">
      <c r="A78" s="50">
        <v>75</v>
      </c>
      <c r="B78" s="50">
        <v>5.9420599999999997</v>
      </c>
      <c r="C78" s="50">
        <v>5.9446000000000003</v>
      </c>
      <c r="D78" s="50">
        <f t="shared" si="10"/>
        <v>5.9433299999999996</v>
      </c>
      <c r="E78" s="50">
        <v>0.36249999999999999</v>
      </c>
      <c r="F78" s="18">
        <f t="shared" si="9"/>
        <v>427.83448275862071</v>
      </c>
      <c r="G78" s="23">
        <f t="shared" si="11"/>
        <v>2542.2181666206898</v>
      </c>
      <c r="H78" s="23">
        <f t="shared" si="12"/>
        <v>2543.3048662068968</v>
      </c>
      <c r="I78" s="23">
        <f t="shared" si="13"/>
        <v>2542.7615164137933</v>
      </c>
      <c r="J78" s="25">
        <f t="shared" si="14"/>
        <v>15.028166620689717</v>
      </c>
      <c r="K78" s="24">
        <f t="shared" si="15"/>
        <v>16.11486620689675</v>
      </c>
      <c r="L78" s="26">
        <f t="shared" si="16"/>
        <v>15.571516413793233</v>
      </c>
      <c r="M78" s="22">
        <f t="shared" si="17"/>
        <v>1.5571516413793234</v>
      </c>
      <c r="N78" s="50">
        <v>0.5</v>
      </c>
      <c r="O78" s="50">
        <v>-0.5</v>
      </c>
      <c r="P78" s="50">
        <v>1</v>
      </c>
      <c r="Q78" s="50">
        <v>-1</v>
      </c>
    </row>
    <row r="79" spans="1:17" ht="16.5" x14ac:dyDescent="0.25">
      <c r="A79" s="50">
        <v>76</v>
      </c>
      <c r="B79" s="50">
        <v>5.9510399999999999</v>
      </c>
      <c r="C79" s="50">
        <v>5.9554400000000003</v>
      </c>
      <c r="D79" s="50">
        <f t="shared" si="10"/>
        <v>5.9532400000000001</v>
      </c>
      <c r="E79" s="50">
        <v>0.36353999999999997</v>
      </c>
      <c r="F79" s="18">
        <f t="shared" si="9"/>
        <v>426.61055179622605</v>
      </c>
      <c r="G79" s="23">
        <f t="shared" si="11"/>
        <v>2538.7764581614128</v>
      </c>
      <c r="H79" s="23">
        <f t="shared" si="12"/>
        <v>2540.6535445893164</v>
      </c>
      <c r="I79" s="23">
        <f t="shared" si="13"/>
        <v>2539.7150013753644</v>
      </c>
      <c r="J79" s="25">
        <f t="shared" si="14"/>
        <v>11.586458161412793</v>
      </c>
      <c r="K79" s="24">
        <f t="shared" si="15"/>
        <v>13.463544589316371</v>
      </c>
      <c r="L79" s="26">
        <f t="shared" si="16"/>
        <v>12.525001375364354</v>
      </c>
      <c r="M79" s="22">
        <f t="shared" si="17"/>
        <v>1.2525001375364355</v>
      </c>
      <c r="N79" s="50">
        <v>0.5</v>
      </c>
      <c r="O79" s="50">
        <v>-0.5</v>
      </c>
      <c r="P79" s="50">
        <v>1</v>
      </c>
      <c r="Q79" s="50">
        <v>-1</v>
      </c>
    </row>
    <row r="80" spans="1:17" ht="16.5" x14ac:dyDescent="0.25">
      <c r="A80" s="50">
        <v>77</v>
      </c>
      <c r="B80" s="50">
        <v>5.9435399999999996</v>
      </c>
      <c r="C80" s="50">
        <v>5.9419500000000003</v>
      </c>
      <c r="D80" s="50">
        <f t="shared" si="10"/>
        <v>5.9427450000000004</v>
      </c>
      <c r="E80" s="50">
        <v>0.36358000000000001</v>
      </c>
      <c r="F80" s="18">
        <f t="shared" si="9"/>
        <v>426.5636173606909</v>
      </c>
      <c r="G80" s="23">
        <f t="shared" si="11"/>
        <v>2535.2979223279608</v>
      </c>
      <c r="H80" s="23">
        <f t="shared" si="12"/>
        <v>2534.6196861763574</v>
      </c>
      <c r="I80" s="23">
        <f t="shared" si="13"/>
        <v>2534.9588042521591</v>
      </c>
      <c r="J80" s="25">
        <f t="shared" si="14"/>
        <v>8.1079223279607504</v>
      </c>
      <c r="K80" s="24">
        <f t="shared" si="15"/>
        <v>7.4296861763573361</v>
      </c>
      <c r="L80" s="26">
        <f t="shared" si="16"/>
        <v>7.7688042521590432</v>
      </c>
      <c r="M80" s="22">
        <f t="shared" si="17"/>
        <v>0.77688042521590439</v>
      </c>
      <c r="N80" s="50">
        <v>0.5</v>
      </c>
      <c r="O80" s="50">
        <v>-0.5</v>
      </c>
      <c r="P80" s="50">
        <v>1</v>
      </c>
      <c r="Q80" s="50">
        <v>-1</v>
      </c>
    </row>
    <row r="81" spans="1:17" ht="16.5" x14ac:dyDescent="0.25">
      <c r="A81" s="50">
        <v>78</v>
      </c>
      <c r="B81" s="50">
        <v>5.9474799999999997</v>
      </c>
      <c r="C81" s="50">
        <v>5.95099</v>
      </c>
      <c r="D81" s="50">
        <f t="shared" si="10"/>
        <v>5.9492349999999998</v>
      </c>
      <c r="E81" s="50">
        <v>0.36701</v>
      </c>
      <c r="F81" s="18">
        <f t="shared" si="9"/>
        <v>422.57704149750691</v>
      </c>
      <c r="G81" s="23">
        <f t="shared" si="11"/>
        <v>2513.2685027655921</v>
      </c>
      <c r="H81" s="23">
        <f t="shared" si="12"/>
        <v>2514.7517481812488</v>
      </c>
      <c r="I81" s="23">
        <f t="shared" si="13"/>
        <v>2514.0101254734204</v>
      </c>
      <c r="J81" s="25">
        <f t="shared" si="14"/>
        <v>-13.92149723440798</v>
      </c>
      <c r="K81" s="24">
        <f t="shared" si="15"/>
        <v>-12.438251818751269</v>
      </c>
      <c r="L81" s="26">
        <f t="shared" si="16"/>
        <v>-13.179874526579624</v>
      </c>
      <c r="M81" s="22">
        <f t="shared" si="17"/>
        <v>-1.3179874526579625</v>
      </c>
      <c r="N81" s="50">
        <v>0.5</v>
      </c>
      <c r="O81" s="50">
        <v>-0.5</v>
      </c>
      <c r="P81" s="50">
        <v>1</v>
      </c>
      <c r="Q81" s="50">
        <v>-1</v>
      </c>
    </row>
    <row r="82" spans="1:17" ht="16.5" x14ac:dyDescent="0.25">
      <c r="A82" s="50">
        <v>79</v>
      </c>
      <c r="B82" s="50">
        <v>5.9510300000000003</v>
      </c>
      <c r="C82" s="50">
        <v>5.9520200000000001</v>
      </c>
      <c r="D82" s="50">
        <f t="shared" si="10"/>
        <v>5.9515250000000002</v>
      </c>
      <c r="E82" s="50">
        <v>0.36498000000000003</v>
      </c>
      <c r="F82" s="18">
        <f t="shared" si="9"/>
        <v>424.92739328182364</v>
      </c>
      <c r="G82" s="23">
        <f t="shared" si="11"/>
        <v>2528.7556652419312</v>
      </c>
      <c r="H82" s="23">
        <f t="shared" si="12"/>
        <v>2529.17634336128</v>
      </c>
      <c r="I82" s="23">
        <f t="shared" si="13"/>
        <v>2528.9660043016056</v>
      </c>
      <c r="J82" s="25">
        <f t="shared" si="14"/>
        <v>1.5656652419311285</v>
      </c>
      <c r="K82" s="24">
        <f t="shared" si="15"/>
        <v>1.9863433612799781</v>
      </c>
      <c r="L82" s="26">
        <f t="shared" si="16"/>
        <v>1.7760043016055533</v>
      </c>
      <c r="M82" s="22">
        <f t="shared" si="17"/>
        <v>0.17760043016055535</v>
      </c>
      <c r="N82" s="50">
        <v>0.5</v>
      </c>
      <c r="O82" s="50">
        <v>-0.5</v>
      </c>
      <c r="P82" s="50">
        <v>1</v>
      </c>
      <c r="Q82" s="50">
        <v>-1</v>
      </c>
    </row>
    <row r="83" spans="1:17" ht="16.5" x14ac:dyDescent="0.25">
      <c r="A83" s="50">
        <v>80</v>
      </c>
      <c r="B83" s="50">
        <v>5.9435700000000002</v>
      </c>
      <c r="C83" s="50">
        <v>5.9464800000000002</v>
      </c>
      <c r="D83" s="50">
        <f t="shared" si="10"/>
        <v>5.9450250000000002</v>
      </c>
      <c r="E83" s="50">
        <v>0.36456</v>
      </c>
      <c r="F83" s="18">
        <f t="shared" si="9"/>
        <v>425.41694096993638</v>
      </c>
      <c r="G83" s="23">
        <f t="shared" si="11"/>
        <v>2528.495367840685</v>
      </c>
      <c r="H83" s="23">
        <f t="shared" si="12"/>
        <v>2529.7333311389075</v>
      </c>
      <c r="I83" s="23">
        <f t="shared" si="13"/>
        <v>2529.114349489796</v>
      </c>
      <c r="J83" s="25">
        <f t="shared" si="14"/>
        <v>1.305367840684994</v>
      </c>
      <c r="K83" s="24">
        <f t="shared" si="15"/>
        <v>2.5433311389074333</v>
      </c>
      <c r="L83" s="26">
        <f t="shared" si="16"/>
        <v>1.9243494897959863</v>
      </c>
      <c r="M83" s="22">
        <f t="shared" si="17"/>
        <v>0.19243494897959865</v>
      </c>
      <c r="N83" s="50">
        <v>0.5</v>
      </c>
      <c r="O83" s="50">
        <v>-0.5</v>
      </c>
      <c r="P83" s="50">
        <v>1</v>
      </c>
      <c r="Q83" s="50">
        <v>-1</v>
      </c>
    </row>
    <row r="84" spans="1:17" ht="16.5" x14ac:dyDescent="0.25">
      <c r="A84" s="50">
        <v>81</v>
      </c>
      <c r="B84" s="50">
        <v>5.9474600000000004</v>
      </c>
      <c r="C84" s="50">
        <v>5.9484000000000004</v>
      </c>
      <c r="D84" s="50">
        <f t="shared" si="10"/>
        <v>5.9479300000000004</v>
      </c>
      <c r="E84" s="50">
        <v>0.36353999999999997</v>
      </c>
      <c r="F84" s="18">
        <f t="shared" si="9"/>
        <v>426.61055179622605</v>
      </c>
      <c r="G84" s="23">
        <f t="shared" si="11"/>
        <v>2537.249192385983</v>
      </c>
      <c r="H84" s="23">
        <f t="shared" si="12"/>
        <v>2537.650206304671</v>
      </c>
      <c r="I84" s="23">
        <f t="shared" si="13"/>
        <v>2537.4496993453267</v>
      </c>
      <c r="J84" s="25">
        <f t="shared" si="14"/>
        <v>10.059192385982897</v>
      </c>
      <c r="K84" s="24">
        <f t="shared" si="15"/>
        <v>10.460206304670919</v>
      </c>
      <c r="L84" s="26">
        <f t="shared" si="16"/>
        <v>10.25969934532668</v>
      </c>
      <c r="M84" s="22">
        <f t="shared" si="17"/>
        <v>1.025969934532668</v>
      </c>
      <c r="N84" s="50">
        <v>0.5</v>
      </c>
      <c r="O84" s="50">
        <v>-0.5</v>
      </c>
      <c r="P84" s="50">
        <v>1</v>
      </c>
      <c r="Q84" s="50">
        <v>-1</v>
      </c>
    </row>
    <row r="85" spans="1:17" ht="16.5" x14ac:dyDescent="0.25">
      <c r="A85" s="50">
        <v>82</v>
      </c>
      <c r="B85" s="50">
        <v>5.9459600000000004</v>
      </c>
      <c r="C85" s="50">
        <v>5.9455799999999996</v>
      </c>
      <c r="D85" s="50">
        <f t="shared" si="10"/>
        <v>5.9457699999999996</v>
      </c>
      <c r="E85" s="50">
        <v>0.36692000000000002</v>
      </c>
      <c r="F85" s="18">
        <f t="shared" si="9"/>
        <v>422.68069333914747</v>
      </c>
      <c r="G85" s="23">
        <f t="shared" si="11"/>
        <v>2513.2424953668374</v>
      </c>
      <c r="H85" s="23">
        <f t="shared" si="12"/>
        <v>2513.0818767033684</v>
      </c>
      <c r="I85" s="23">
        <f t="shared" si="13"/>
        <v>2513.1621860351029</v>
      </c>
      <c r="J85" s="25">
        <f t="shared" si="14"/>
        <v>-13.94750463316268</v>
      </c>
      <c r="K85" s="24">
        <f t="shared" si="15"/>
        <v>-14.108123296631675</v>
      </c>
      <c r="L85" s="26">
        <f t="shared" si="16"/>
        <v>-14.027813964897177</v>
      </c>
      <c r="M85" s="22">
        <f t="shared" si="17"/>
        <v>-1.4027813964897178</v>
      </c>
      <c r="N85" s="50">
        <v>0.5</v>
      </c>
      <c r="O85" s="50">
        <v>-0.5</v>
      </c>
      <c r="P85" s="50">
        <v>1</v>
      </c>
      <c r="Q85" s="50">
        <v>-1</v>
      </c>
    </row>
    <row r="86" spans="1:17" ht="16.5" x14ac:dyDescent="0.25">
      <c r="A86" s="50">
        <v>83</v>
      </c>
      <c r="B86" s="50">
        <v>5.9505100000000004</v>
      </c>
      <c r="C86" s="50">
        <v>5.9508900000000002</v>
      </c>
      <c r="D86" s="50">
        <f t="shared" si="10"/>
        <v>5.9507000000000003</v>
      </c>
      <c r="E86" s="50">
        <v>0.36353000000000002</v>
      </c>
      <c r="F86" s="18">
        <f t="shared" si="9"/>
        <v>426.62228701895305</v>
      </c>
      <c r="G86" s="23">
        <f t="shared" si="11"/>
        <v>2538.6201851291503</v>
      </c>
      <c r="H86" s="23">
        <f t="shared" si="12"/>
        <v>2538.7823015982176</v>
      </c>
      <c r="I86" s="23">
        <f t="shared" si="13"/>
        <v>2538.7012433636837</v>
      </c>
      <c r="J86" s="25">
        <f t="shared" si="14"/>
        <v>11.430185129150232</v>
      </c>
      <c r="K86" s="24">
        <f t="shared" si="15"/>
        <v>11.592301598217546</v>
      </c>
      <c r="L86" s="26">
        <f t="shared" si="16"/>
        <v>11.511243363683661</v>
      </c>
      <c r="M86" s="22">
        <f t="shared" si="17"/>
        <v>1.1511243363683661</v>
      </c>
      <c r="N86" s="50">
        <v>0.5</v>
      </c>
      <c r="O86" s="50">
        <v>-0.5</v>
      </c>
      <c r="P86" s="50">
        <v>1</v>
      </c>
      <c r="Q86" s="50">
        <v>-1</v>
      </c>
    </row>
    <row r="87" spans="1:17" ht="16.5" x14ac:dyDescent="0.25">
      <c r="A87" s="50">
        <v>84</v>
      </c>
      <c r="B87" s="50">
        <v>5.9489599999999996</v>
      </c>
      <c r="C87" s="50">
        <v>5.9524499999999998</v>
      </c>
      <c r="D87" s="50">
        <f t="shared" si="10"/>
        <v>5.9507049999999992</v>
      </c>
      <c r="E87" s="50">
        <v>0.36556</v>
      </c>
      <c r="F87" s="18">
        <f t="shared" si="9"/>
        <v>424.25320056899005</v>
      </c>
      <c r="G87" s="23">
        <f t="shared" si="11"/>
        <v>2523.8653200568988</v>
      </c>
      <c r="H87" s="23">
        <f t="shared" si="12"/>
        <v>2525.3459637268847</v>
      </c>
      <c r="I87" s="23">
        <f t="shared" si="13"/>
        <v>2524.6056418918915</v>
      </c>
      <c r="J87" s="25">
        <f t="shared" si="14"/>
        <v>-3.3246799431012732</v>
      </c>
      <c r="K87" s="24">
        <f t="shared" si="15"/>
        <v>-1.8440362731153073</v>
      </c>
      <c r="L87" s="26">
        <f t="shared" si="16"/>
        <v>-2.5843581081085176</v>
      </c>
      <c r="M87" s="22">
        <f t="shared" si="17"/>
        <v>-0.25843581081085176</v>
      </c>
      <c r="N87" s="50">
        <v>0.5</v>
      </c>
      <c r="O87" s="50">
        <v>-0.5</v>
      </c>
      <c r="P87" s="50">
        <v>1</v>
      </c>
      <c r="Q87" s="50">
        <v>-1</v>
      </c>
    </row>
    <row r="88" spans="1:17" ht="16.5" x14ac:dyDescent="0.25">
      <c r="A88" s="50">
        <v>85</v>
      </c>
      <c r="B88" s="50">
        <v>5.9460199999999999</v>
      </c>
      <c r="C88" s="50">
        <v>5.94651</v>
      </c>
      <c r="D88" s="50">
        <f t="shared" si="10"/>
        <v>5.9462650000000004</v>
      </c>
      <c r="E88" s="50">
        <v>0.36402000000000001</v>
      </c>
      <c r="F88" s="18">
        <f t="shared" si="9"/>
        <v>426.04801933959675</v>
      </c>
      <c r="G88" s="23">
        <f t="shared" si="11"/>
        <v>2533.2900439536288</v>
      </c>
      <c r="H88" s="23">
        <f t="shared" si="12"/>
        <v>2533.4988074831053</v>
      </c>
      <c r="I88" s="23">
        <f t="shared" si="13"/>
        <v>2533.3944257183671</v>
      </c>
      <c r="J88" s="25">
        <f t="shared" si="14"/>
        <v>6.1000439536287558</v>
      </c>
      <c r="K88" s="24">
        <f t="shared" si="15"/>
        <v>6.3088074831052836</v>
      </c>
      <c r="L88" s="26">
        <f t="shared" si="16"/>
        <v>6.2044257183670197</v>
      </c>
      <c r="M88" s="22">
        <f t="shared" si="17"/>
        <v>0.62044257183670204</v>
      </c>
      <c r="N88" s="50">
        <v>0.5</v>
      </c>
      <c r="O88" s="50">
        <v>-0.5</v>
      </c>
      <c r="P88" s="50">
        <v>1</v>
      </c>
      <c r="Q88" s="50">
        <v>-1</v>
      </c>
    </row>
    <row r="89" spans="1:17" ht="16.5" x14ac:dyDescent="0.25">
      <c r="A89" s="50">
        <v>86</v>
      </c>
      <c r="B89" s="50">
        <v>5.9449399999999999</v>
      </c>
      <c r="C89" s="50">
        <v>5.9444699999999999</v>
      </c>
      <c r="D89" s="50">
        <f t="shared" si="10"/>
        <v>5.9447049999999999</v>
      </c>
      <c r="E89" s="50">
        <v>0.36642999999999998</v>
      </c>
      <c r="F89" s="18">
        <f t="shared" si="9"/>
        <v>423.24591327129332</v>
      </c>
      <c r="G89" s="23">
        <f t="shared" si="11"/>
        <v>2516.1715596430427</v>
      </c>
      <c r="H89" s="23">
        <f t="shared" si="12"/>
        <v>2515.9726340638049</v>
      </c>
      <c r="I89" s="23">
        <f t="shared" si="13"/>
        <v>2516.0720968534238</v>
      </c>
      <c r="J89" s="25">
        <f t="shared" si="14"/>
        <v>-11.018440356957399</v>
      </c>
      <c r="K89" s="24">
        <f t="shared" si="15"/>
        <v>-11.217365936195165</v>
      </c>
      <c r="L89" s="26">
        <f t="shared" si="16"/>
        <v>-11.117903146576282</v>
      </c>
      <c r="M89" s="22">
        <f t="shared" si="17"/>
        <v>-1.1117903146576282</v>
      </c>
      <c r="N89" s="50">
        <v>0.5</v>
      </c>
      <c r="O89" s="50">
        <v>-0.5</v>
      </c>
      <c r="P89" s="50">
        <v>1</v>
      </c>
      <c r="Q89" s="50">
        <v>-1</v>
      </c>
    </row>
    <row r="90" spans="1:17" ht="16.5" x14ac:dyDescent="0.25">
      <c r="A90" s="50">
        <v>87</v>
      </c>
      <c r="B90" s="50">
        <v>5.9435099999999998</v>
      </c>
      <c r="C90" s="50">
        <v>5.9440099999999996</v>
      </c>
      <c r="D90" s="50">
        <f t="shared" si="10"/>
        <v>5.9437599999999993</v>
      </c>
      <c r="E90" s="50">
        <v>0.36493999999999999</v>
      </c>
      <c r="F90" s="18">
        <f t="shared" si="9"/>
        <v>424.97396832356009</v>
      </c>
      <c r="G90" s="23">
        <f t="shared" si="11"/>
        <v>2525.8370304707623</v>
      </c>
      <c r="H90" s="23">
        <f t="shared" si="12"/>
        <v>2526.0495174549242</v>
      </c>
      <c r="I90" s="23">
        <f t="shared" si="13"/>
        <v>2525.9432739628433</v>
      </c>
      <c r="J90" s="25">
        <f t="shared" si="14"/>
        <v>-1.3529695292377255</v>
      </c>
      <c r="K90" s="24">
        <f t="shared" si="15"/>
        <v>-1.1404825450758835</v>
      </c>
      <c r="L90" s="26">
        <f t="shared" si="16"/>
        <v>-1.2467260371568045</v>
      </c>
      <c r="M90" s="22">
        <f t="shared" si="17"/>
        <v>-0.12467260371568045</v>
      </c>
      <c r="N90" s="50">
        <v>0.5</v>
      </c>
      <c r="O90" s="50">
        <v>-0.5</v>
      </c>
      <c r="P90" s="50">
        <v>1</v>
      </c>
      <c r="Q90" s="50">
        <v>-1</v>
      </c>
    </row>
    <row r="91" spans="1:17" ht="16.5" x14ac:dyDescent="0.25">
      <c r="A91" s="50">
        <v>88</v>
      </c>
      <c r="B91" s="50">
        <v>5.9514899999999997</v>
      </c>
      <c r="C91" s="50">
        <v>5.9534500000000001</v>
      </c>
      <c r="D91" s="50">
        <f t="shared" si="10"/>
        <v>5.9524699999999999</v>
      </c>
      <c r="E91" s="50">
        <v>0.36445</v>
      </c>
      <c r="F91" s="18">
        <f t="shared" si="9"/>
        <v>425.54534229661135</v>
      </c>
      <c r="G91" s="23">
        <f t="shared" si="11"/>
        <v>2532.6288492248596</v>
      </c>
      <c r="H91" s="23">
        <f t="shared" si="12"/>
        <v>2533.4629180957609</v>
      </c>
      <c r="I91" s="23">
        <f t="shared" si="13"/>
        <v>2533.0458836603102</v>
      </c>
      <c r="J91" s="25">
        <f t="shared" si="14"/>
        <v>5.4388492248594957</v>
      </c>
      <c r="K91" s="24">
        <f t="shared" si="15"/>
        <v>6.272918095760815</v>
      </c>
      <c r="L91" s="26">
        <f t="shared" si="16"/>
        <v>5.8558836603101554</v>
      </c>
      <c r="M91" s="22">
        <f t="shared" si="17"/>
        <v>0.58558836603101561</v>
      </c>
      <c r="N91" s="50">
        <v>0.5</v>
      </c>
      <c r="O91" s="50">
        <v>-0.5</v>
      </c>
      <c r="P91" s="50">
        <v>1</v>
      </c>
      <c r="Q91" s="50">
        <v>-1</v>
      </c>
    </row>
    <row r="92" spans="1:17" ht="17.25" thickBot="1" x14ac:dyDescent="0.3">
      <c r="A92" s="50">
        <v>89</v>
      </c>
      <c r="B92" s="50">
        <v>5.9414400000000001</v>
      </c>
      <c r="C92" s="50">
        <v>5.9430699999999996</v>
      </c>
      <c r="D92" s="50">
        <f t="shared" si="10"/>
        <v>5.9422549999999994</v>
      </c>
      <c r="E92" s="50">
        <v>0.36294999999999999</v>
      </c>
      <c r="F92" s="18">
        <f t="shared" si="9"/>
        <v>427.30403636864582</v>
      </c>
      <c r="G92" s="23">
        <f t="shared" si="11"/>
        <v>2538.8012938421271</v>
      </c>
      <c r="H92" s="23">
        <f t="shared" si="12"/>
        <v>2539.4977994214078</v>
      </c>
      <c r="I92" s="23">
        <f t="shared" si="13"/>
        <v>2539.1495466317674</v>
      </c>
      <c r="J92" s="27">
        <f t="shared" si="14"/>
        <v>11.611293842126997</v>
      </c>
      <c r="K92" s="28">
        <f t="shared" si="15"/>
        <v>12.307799421407708</v>
      </c>
      <c r="L92" s="29">
        <f t="shared" si="16"/>
        <v>11.959546631767353</v>
      </c>
      <c r="M92" s="22">
        <f t="shared" si="17"/>
        <v>1.1959546631767353</v>
      </c>
      <c r="N92" s="50">
        <v>0.5</v>
      </c>
      <c r="O92" s="50">
        <v>-0.5</v>
      </c>
      <c r="P92" s="50">
        <v>1</v>
      </c>
      <c r="Q92" s="50">
        <v>-1</v>
      </c>
    </row>
    <row r="93" spans="1:17" ht="16.5" x14ac:dyDescent="0.25">
      <c r="A93" s="50">
        <v>90</v>
      </c>
      <c r="B93" s="50">
        <v>5.9469200000000004</v>
      </c>
      <c r="C93" s="50">
        <v>5.9475300000000004</v>
      </c>
      <c r="D93" s="50">
        <f t="shared" si="10"/>
        <v>5.9472250000000004</v>
      </c>
      <c r="E93" s="50">
        <v>0.36588999999999999</v>
      </c>
      <c r="F93" s="18">
        <f t="shared" si="9"/>
        <v>423.8705621908224</v>
      </c>
      <c r="G93" s="23">
        <f t="shared" si="11"/>
        <v>2520.7243237038456</v>
      </c>
      <c r="H93" s="23">
        <f t="shared" si="12"/>
        <v>2520.982884746782</v>
      </c>
      <c r="I93" s="23">
        <f t="shared" si="13"/>
        <v>2520.8536042253136</v>
      </c>
      <c r="J93" s="25">
        <f t="shared" si="14"/>
        <v>-6.46567629615447</v>
      </c>
      <c r="K93" s="24">
        <f t="shared" si="15"/>
        <v>-6.2071152532180349</v>
      </c>
      <c r="L93" s="26">
        <f t="shared" si="16"/>
        <v>-6.3363957746864799</v>
      </c>
      <c r="M93" s="22">
        <f t="shared" si="17"/>
        <v>-0.63363957746864807</v>
      </c>
      <c r="N93" s="50">
        <v>0.5</v>
      </c>
      <c r="O93" s="50">
        <v>-0.5</v>
      </c>
      <c r="P93" s="50">
        <v>1</v>
      </c>
      <c r="Q93" s="50">
        <v>-1</v>
      </c>
    </row>
    <row r="94" spans="1:17" ht="16.5" x14ac:dyDescent="0.25">
      <c r="A94" s="50">
        <v>91</v>
      </c>
      <c r="B94" s="50">
        <v>5.9450399999999997</v>
      </c>
      <c r="C94" s="50">
        <v>5.9460100000000002</v>
      </c>
      <c r="D94" s="50">
        <f t="shared" si="10"/>
        <v>5.9455249999999999</v>
      </c>
      <c r="E94" s="50">
        <v>0.36446000000000001</v>
      </c>
      <c r="F94" s="18">
        <f t="shared" si="9"/>
        <v>425.53366624595293</v>
      </c>
      <c r="G94" s="23">
        <f t="shared" si="11"/>
        <v>2529.81466717884</v>
      </c>
      <c r="H94" s="23">
        <f t="shared" si="12"/>
        <v>2530.2274348350988</v>
      </c>
      <c r="I94" s="23">
        <f t="shared" si="13"/>
        <v>2530.0210510069692</v>
      </c>
      <c r="J94" s="25">
        <f t="shared" si="14"/>
        <v>2.6246671788398999</v>
      </c>
      <c r="K94" s="24">
        <f t="shared" si="15"/>
        <v>3.037434835098793</v>
      </c>
      <c r="L94" s="26">
        <f t="shared" si="16"/>
        <v>2.831051006969119</v>
      </c>
      <c r="M94" s="22">
        <f t="shared" si="17"/>
        <v>0.28310510069691192</v>
      </c>
      <c r="N94" s="50">
        <v>0.5</v>
      </c>
      <c r="O94" s="50">
        <v>-0.5</v>
      </c>
      <c r="P94" s="50">
        <v>1</v>
      </c>
      <c r="Q94" s="50">
        <v>-1</v>
      </c>
    </row>
    <row r="95" spans="1:17" ht="16.5" x14ac:dyDescent="0.25">
      <c r="A95" s="50">
        <v>92</v>
      </c>
      <c r="B95" s="50">
        <v>5.94346</v>
      </c>
      <c r="C95" s="50">
        <v>5.944</v>
      </c>
      <c r="D95" s="50">
        <f t="shared" si="10"/>
        <v>5.9437300000000004</v>
      </c>
      <c r="E95" s="50">
        <v>0.36601</v>
      </c>
      <c r="F95" s="18">
        <f t="shared" si="9"/>
        <v>423.73159203300457</v>
      </c>
      <c r="G95" s="23">
        <f t="shared" si="11"/>
        <v>2518.4317679844812</v>
      </c>
      <c r="H95" s="23">
        <f t="shared" si="12"/>
        <v>2518.660583044179</v>
      </c>
      <c r="I95" s="23">
        <f t="shared" si="13"/>
        <v>2518.5461755143301</v>
      </c>
      <c r="J95" s="25">
        <f t="shared" si="14"/>
        <v>-8.7582320155188427</v>
      </c>
      <c r="K95" s="24">
        <f t="shared" si="15"/>
        <v>-8.5294169558210342</v>
      </c>
      <c r="L95" s="26">
        <f t="shared" si="16"/>
        <v>-8.6438244856699384</v>
      </c>
      <c r="M95" s="22">
        <f t="shared" si="17"/>
        <v>-0.86438244856699387</v>
      </c>
      <c r="N95" s="50">
        <v>0.5</v>
      </c>
      <c r="O95" s="50">
        <v>-0.5</v>
      </c>
      <c r="P95" s="50">
        <v>1</v>
      </c>
      <c r="Q95" s="50">
        <v>-1</v>
      </c>
    </row>
    <row r="96" spans="1:17" ht="16.5" x14ac:dyDescent="0.25">
      <c r="A96" s="50">
        <v>93</v>
      </c>
      <c r="B96" s="50">
        <v>5.9505400000000002</v>
      </c>
      <c r="C96" s="50">
        <v>5.9539299999999997</v>
      </c>
      <c r="D96" s="50">
        <f t="shared" si="10"/>
        <v>5.9522349999999999</v>
      </c>
      <c r="E96" s="50">
        <v>0.36305999999999999</v>
      </c>
      <c r="F96" s="18">
        <f t="shared" si="9"/>
        <v>427.1745716961384</v>
      </c>
      <c r="G96" s="23">
        <f t="shared" si="11"/>
        <v>2541.9193758607394</v>
      </c>
      <c r="H96" s="23">
        <f t="shared" si="12"/>
        <v>2543.367497658789</v>
      </c>
      <c r="I96" s="23">
        <f t="shared" si="13"/>
        <v>2542.643436759764</v>
      </c>
      <c r="J96" s="25">
        <f t="shared" si="14"/>
        <v>14.72937586073931</v>
      </c>
      <c r="K96" s="24">
        <f t="shared" si="15"/>
        <v>16.17749765878898</v>
      </c>
      <c r="L96" s="26">
        <f t="shared" si="16"/>
        <v>15.453436759763918</v>
      </c>
      <c r="M96" s="22">
        <f t="shared" si="17"/>
        <v>1.5453436759763919</v>
      </c>
      <c r="N96" s="50">
        <v>0.5</v>
      </c>
      <c r="O96" s="50">
        <v>-0.5</v>
      </c>
      <c r="P96" s="50">
        <v>1</v>
      </c>
      <c r="Q96" s="50">
        <v>-1</v>
      </c>
    </row>
    <row r="97" spans="1:17" ht="16.5" x14ac:dyDescent="0.25">
      <c r="A97" s="50">
        <v>94</v>
      </c>
      <c r="B97" s="50">
        <v>5.9470599999999996</v>
      </c>
      <c r="C97" s="50">
        <v>5.9469099999999999</v>
      </c>
      <c r="D97" s="50">
        <f t="shared" si="10"/>
        <v>5.9469849999999997</v>
      </c>
      <c r="E97" s="50">
        <v>0.36608000000000002</v>
      </c>
      <c r="F97" s="18">
        <f t="shared" si="9"/>
        <v>423.65056818181819</v>
      </c>
      <c r="G97" s="23">
        <f t="shared" si="11"/>
        <v>2519.4753480113636</v>
      </c>
      <c r="H97" s="23">
        <f t="shared" si="12"/>
        <v>2519.4118004261363</v>
      </c>
      <c r="I97" s="23">
        <f t="shared" si="13"/>
        <v>2519.4435742187497</v>
      </c>
      <c r="J97" s="25">
        <f t="shared" si="14"/>
        <v>-7.7146519886364331</v>
      </c>
      <c r="K97" s="24">
        <f t="shared" si="15"/>
        <v>-7.7781995738637306</v>
      </c>
      <c r="L97" s="26">
        <f t="shared" si="16"/>
        <v>-7.7464257812503092</v>
      </c>
      <c r="M97" s="22">
        <f t="shared" si="17"/>
        <v>-0.77464257812503101</v>
      </c>
      <c r="N97" s="50">
        <v>0.5</v>
      </c>
      <c r="O97" s="50">
        <v>-0.5</v>
      </c>
      <c r="P97" s="50">
        <v>1</v>
      </c>
      <c r="Q97" s="50">
        <v>-1</v>
      </c>
    </row>
    <row r="98" spans="1:17" x14ac:dyDescent="0.25">
      <c r="B98" s="50">
        <f>SUM(B4:B97)/94</f>
        <v>5.9464243617021255</v>
      </c>
      <c r="E98" s="50">
        <f>SUM(E4:E97)/94</f>
        <v>0.36492734042553188</v>
      </c>
      <c r="F98" s="50">
        <f>SUM(F4:F97)/94</f>
        <v>424.99435200481309</v>
      </c>
      <c r="G98" s="23"/>
    </row>
    <row r="100" spans="1:17" ht="17.25" thickBot="1" x14ac:dyDescent="0.3">
      <c r="B100" s="78" t="s">
        <v>79</v>
      </c>
      <c r="C100" s="78"/>
      <c r="E100" s="78" t="s">
        <v>80</v>
      </c>
      <c r="F100" s="78"/>
    </row>
    <row r="101" spans="1:17" x14ac:dyDescent="0.25">
      <c r="B101" s="38" t="s">
        <v>75</v>
      </c>
      <c r="C101" s="38"/>
      <c r="E101" s="38" t="s">
        <v>75</v>
      </c>
      <c r="F101" s="38"/>
    </row>
    <row r="102" spans="1:17" x14ac:dyDescent="0.25">
      <c r="B102" s="36" t="s">
        <v>26</v>
      </c>
      <c r="C102" s="36">
        <v>424.99435200481309</v>
      </c>
      <c r="E102" s="36" t="s">
        <v>26</v>
      </c>
      <c r="F102" s="36">
        <v>393.07284268751579</v>
      </c>
    </row>
    <row r="103" spans="1:17" x14ac:dyDescent="0.25">
      <c r="B103" s="36" t="s">
        <v>27</v>
      </c>
      <c r="C103" s="36">
        <v>1.5560365582990978</v>
      </c>
      <c r="E103" s="36" t="s">
        <v>27</v>
      </c>
      <c r="F103" s="36">
        <v>0.1683127368413008</v>
      </c>
    </row>
    <row r="104" spans="1:17" x14ac:dyDescent="0.25">
      <c r="B104" s="36" t="s">
        <v>28</v>
      </c>
      <c r="C104" s="36">
        <v>2.4212497707633016</v>
      </c>
      <c r="E104" s="36" t="s">
        <v>28</v>
      </c>
      <c r="F104" s="36">
        <v>2.8329177383008976E-2</v>
      </c>
    </row>
    <row r="105" spans="1:17" x14ac:dyDescent="0.25">
      <c r="B105" s="36" t="s">
        <v>30</v>
      </c>
      <c r="C105" s="36">
        <v>421.42876552267603</v>
      </c>
      <c r="D105" s="50">
        <f>C106-C105</f>
        <v>6.5001567222331573</v>
      </c>
      <c r="E105" s="36" t="s">
        <v>30</v>
      </c>
      <c r="F105" s="36">
        <v>392.60851641633224</v>
      </c>
      <c r="G105" s="50">
        <f>F106-F105</f>
        <v>0.78796758946481305</v>
      </c>
    </row>
    <row r="106" spans="1:17" x14ac:dyDescent="0.25">
      <c r="B106" s="36" t="s">
        <v>31</v>
      </c>
      <c r="C106" s="36">
        <v>427.92892224490919</v>
      </c>
      <c r="E106" s="36" t="s">
        <v>31</v>
      </c>
      <c r="F106" s="36">
        <v>393.39648400579705</v>
      </c>
    </row>
    <row r="107" spans="1:17" ht="16.5" thickBot="1" x14ac:dyDescent="0.3">
      <c r="B107" s="37" t="s">
        <v>32</v>
      </c>
      <c r="C107" s="37">
        <v>94</v>
      </c>
      <c r="E107" s="37" t="s">
        <v>32</v>
      </c>
      <c r="F107" s="37">
        <v>89</v>
      </c>
    </row>
    <row r="109" spans="1:17" ht="16.5" thickBot="1" x14ac:dyDescent="0.3"/>
    <row r="110" spans="1:17" x14ac:dyDescent="0.25">
      <c r="B110" s="38" t="s">
        <v>56</v>
      </c>
      <c r="C110" s="38"/>
      <c r="E110" s="39" t="s">
        <v>56</v>
      </c>
      <c r="F110" s="39"/>
    </row>
    <row r="111" spans="1:17" x14ac:dyDescent="0.25">
      <c r="B111" s="36" t="s">
        <v>26</v>
      </c>
      <c r="C111" s="36">
        <v>5.9464243617021255</v>
      </c>
      <c r="E111" t="s">
        <v>26</v>
      </c>
      <c r="F111" s="40">
        <v>6.4257887640449427</v>
      </c>
    </row>
    <row r="112" spans="1:17" x14ac:dyDescent="0.25">
      <c r="B112" s="36" t="s">
        <v>27</v>
      </c>
      <c r="C112" s="36">
        <v>3.093675671121246E-3</v>
      </c>
      <c r="E112" t="s">
        <v>27</v>
      </c>
      <c r="F112" s="40">
        <v>3.3561824972810996E-3</v>
      </c>
    </row>
    <row r="113" spans="2:7" x14ac:dyDescent="0.25">
      <c r="B113" s="36" t="s">
        <v>28</v>
      </c>
      <c r="C113" s="36">
        <v>9.5708291580874909E-6</v>
      </c>
      <c r="E113" t="s">
        <v>28</v>
      </c>
      <c r="F113">
        <v>1.1263960955055997E-5</v>
      </c>
    </row>
    <row r="114" spans="2:7" x14ac:dyDescent="0.25">
      <c r="B114" s="36" t="s">
        <v>30</v>
      </c>
      <c r="C114" s="36">
        <v>5.9414400000000001</v>
      </c>
      <c r="D114" s="50">
        <f>C115-C114</f>
        <v>1.3049999999999784E-2</v>
      </c>
      <c r="E114" t="s">
        <v>30</v>
      </c>
      <c r="F114">
        <v>6.4209800000000001</v>
      </c>
      <c r="G114" s="50">
        <f>F115-F114</f>
        <v>1.6949999999999577E-2</v>
      </c>
    </row>
    <row r="115" spans="2:7" x14ac:dyDescent="0.25">
      <c r="B115" s="36" t="s">
        <v>31</v>
      </c>
      <c r="C115" s="36">
        <v>5.9544899999999998</v>
      </c>
      <c r="E115" t="s">
        <v>31</v>
      </c>
      <c r="F115">
        <v>6.4379299999999997</v>
      </c>
    </row>
    <row r="116" spans="2:7" ht="16.5" thickBot="1" x14ac:dyDescent="0.3">
      <c r="B116" s="37" t="s">
        <v>32</v>
      </c>
      <c r="C116" s="37">
        <v>94</v>
      </c>
      <c r="E116" s="41" t="s">
        <v>32</v>
      </c>
      <c r="F116" s="41">
        <v>89</v>
      </c>
    </row>
    <row r="118" spans="2:7" ht="16.5" thickBot="1" x14ac:dyDescent="0.3">
      <c r="D118" s="49"/>
      <c r="G118" s="21"/>
    </row>
    <row r="119" spans="2:7" x14ac:dyDescent="0.25">
      <c r="B119" s="38" t="s">
        <v>57</v>
      </c>
      <c r="C119" s="38"/>
      <c r="E119" s="77" t="s">
        <v>57</v>
      </c>
      <c r="F119" s="77"/>
    </row>
    <row r="120" spans="2:7" x14ac:dyDescent="0.25">
      <c r="B120" s="36" t="s">
        <v>26</v>
      </c>
      <c r="C120" s="36">
        <v>5.9476262765957442</v>
      </c>
      <c r="E120" t="s">
        <v>26</v>
      </c>
      <c r="F120" s="40">
        <v>6.4328707865168537</v>
      </c>
    </row>
    <row r="121" spans="2:7" x14ac:dyDescent="0.25">
      <c r="B121" s="36" t="s">
        <v>27</v>
      </c>
      <c r="C121" s="36">
        <v>3.2804425298257555E-3</v>
      </c>
      <c r="E121" t="s">
        <v>27</v>
      </c>
      <c r="F121" s="40">
        <v>4.2705977399165223E-3</v>
      </c>
    </row>
    <row r="122" spans="2:7" x14ac:dyDescent="0.25">
      <c r="B122" s="36" t="s">
        <v>28</v>
      </c>
      <c r="C122" s="36">
        <v>1.0761303191489604E-5</v>
      </c>
      <c r="E122" t="s">
        <v>28</v>
      </c>
      <c r="F122">
        <v>1.8238005056180105E-5</v>
      </c>
    </row>
    <row r="123" spans="2:7" x14ac:dyDescent="0.25">
      <c r="B123" s="36" t="s">
        <v>30</v>
      </c>
      <c r="C123" s="36">
        <v>5.9419500000000003</v>
      </c>
      <c r="D123" s="50">
        <f>C124-C123</f>
        <v>1.3490000000000002E-2</v>
      </c>
      <c r="E123" t="s">
        <v>30</v>
      </c>
      <c r="F123">
        <v>6.4265499999999998</v>
      </c>
      <c r="G123" s="50">
        <f>F124-F123</f>
        <v>1.7420000000000435E-2</v>
      </c>
    </row>
    <row r="124" spans="2:7" x14ac:dyDescent="0.25">
      <c r="B124" s="36" t="s">
        <v>31</v>
      </c>
      <c r="C124" s="36">
        <v>5.9554400000000003</v>
      </c>
      <c r="E124" t="s">
        <v>31</v>
      </c>
      <c r="F124">
        <v>6.4439700000000002</v>
      </c>
    </row>
    <row r="125" spans="2:7" ht="16.5" thickBot="1" x14ac:dyDescent="0.3">
      <c r="B125" s="37" t="s">
        <v>32</v>
      </c>
      <c r="C125" s="37">
        <v>94</v>
      </c>
      <c r="E125" s="41" t="s">
        <v>32</v>
      </c>
      <c r="F125" s="41">
        <v>89</v>
      </c>
    </row>
    <row r="127" spans="2:7" ht="16.5" thickBot="1" x14ac:dyDescent="0.3"/>
    <row r="128" spans="2:7" x14ac:dyDescent="0.25">
      <c r="B128" s="38" t="s">
        <v>25</v>
      </c>
      <c r="C128" s="38"/>
      <c r="E128" s="75" t="s">
        <v>25</v>
      </c>
      <c r="F128" s="75"/>
    </row>
    <row r="129" spans="2:7" x14ac:dyDescent="0.25">
      <c r="B129" s="36" t="s">
        <v>26</v>
      </c>
      <c r="C129" s="36">
        <v>0.36492734042553199</v>
      </c>
      <c r="E129" t="s">
        <v>26</v>
      </c>
      <c r="F129">
        <v>4.2885188764044901</v>
      </c>
    </row>
    <row r="130" spans="2:7" x14ac:dyDescent="0.25">
      <c r="B130" s="36" t="s">
        <v>27</v>
      </c>
      <c r="C130" s="36">
        <v>1.3371950867650676E-3</v>
      </c>
      <c r="E130" t="s">
        <v>27</v>
      </c>
      <c r="F130">
        <v>1.8367055723633951E-3</v>
      </c>
    </row>
    <row r="131" spans="2:7" x14ac:dyDescent="0.25">
      <c r="B131" s="36" t="s">
        <v>28</v>
      </c>
      <c r="C131" s="36">
        <v>1.7880907000686366E-6</v>
      </c>
      <c r="E131" t="s">
        <v>28</v>
      </c>
      <c r="F131">
        <v>3.3734873595507467E-6</v>
      </c>
    </row>
    <row r="132" spans="2:7" x14ac:dyDescent="0.25">
      <c r="B132" s="36" t="s">
        <v>30</v>
      </c>
      <c r="C132" s="36">
        <v>0.36242000000000002</v>
      </c>
      <c r="D132" s="50">
        <f>C133-C132</f>
        <v>5.5899999999999839E-3</v>
      </c>
      <c r="E132" t="s">
        <v>30</v>
      </c>
      <c r="F132">
        <v>4.2849899999999996</v>
      </c>
      <c r="G132" s="50">
        <f>F133-F132</f>
        <v>8.6000000000003851E-3</v>
      </c>
    </row>
    <row r="133" spans="2:7" x14ac:dyDescent="0.25">
      <c r="B133" s="36" t="s">
        <v>31</v>
      </c>
      <c r="C133" s="36">
        <v>0.36801</v>
      </c>
      <c r="E133" t="s">
        <v>31</v>
      </c>
      <c r="F133">
        <v>4.29359</v>
      </c>
    </row>
    <row r="134" spans="2:7" ht="16.5" thickBot="1" x14ac:dyDescent="0.3">
      <c r="B134" s="37" t="s">
        <v>32</v>
      </c>
      <c r="C134" s="37">
        <v>94</v>
      </c>
      <c r="E134" s="41" t="s">
        <v>32</v>
      </c>
      <c r="F134" s="41">
        <v>89</v>
      </c>
    </row>
  </sheetData>
  <mergeCells count="7">
    <mergeCell ref="E119:F119"/>
    <mergeCell ref="E128:F128"/>
    <mergeCell ref="B1:C1"/>
    <mergeCell ref="N2:O2"/>
    <mergeCell ref="P2:Q2"/>
    <mergeCell ref="B100:C100"/>
    <mergeCell ref="E100:F100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443D3-63B6-4A60-8064-FA5C0FC9DFB0}">
  <dimension ref="A1:Q128"/>
  <sheetViews>
    <sheetView showGridLines="0" topLeftCell="A51" zoomScale="55" zoomScaleNormal="55" workbookViewId="0">
      <selection activeCell="AL60" sqref="AL60"/>
    </sheetView>
  </sheetViews>
  <sheetFormatPr defaultRowHeight="15.75" x14ac:dyDescent="0.25"/>
  <cols>
    <col min="1" max="1" width="9.140625" style="50"/>
    <col min="2" max="3" width="14.140625" style="50" bestFit="1" customWidth="1"/>
    <col min="4" max="4" width="14.140625" style="50" customWidth="1"/>
    <col min="5" max="5" width="12.85546875" style="50" bestFit="1" customWidth="1"/>
    <col min="6" max="6" width="19.42578125" style="50" bestFit="1" customWidth="1"/>
    <col min="7" max="7" width="19.140625" style="50" customWidth="1"/>
    <col min="8" max="8" width="23" style="50" bestFit="1" customWidth="1"/>
    <col min="9" max="9" width="15" style="50" customWidth="1"/>
    <col min="10" max="10" width="19.5703125" style="50" bestFit="1" customWidth="1"/>
    <col min="11" max="11" width="19.7109375" style="50" bestFit="1" customWidth="1"/>
    <col min="12" max="12" width="12" style="50" bestFit="1" customWidth="1"/>
    <col min="13" max="13" width="18.5703125" style="50" customWidth="1"/>
    <col min="14" max="14" width="10.28515625" style="50" bestFit="1" customWidth="1"/>
    <col min="15" max="16384" width="9.140625" style="50"/>
  </cols>
  <sheetData>
    <row r="1" spans="1:17" ht="17.25" thickBot="1" x14ac:dyDescent="0.3">
      <c r="B1" s="71" t="s">
        <v>77</v>
      </c>
      <c r="C1" s="72"/>
      <c r="D1" s="63">
        <v>154.96250000000001</v>
      </c>
      <c r="E1" s="64"/>
      <c r="G1" s="30" t="s">
        <v>33</v>
      </c>
      <c r="H1" s="31">
        <v>2527.0500000000002</v>
      </c>
    </row>
    <row r="2" spans="1:17" ht="16.5" thickBot="1" x14ac:dyDescent="0.3">
      <c r="N2" s="70" t="s">
        <v>34</v>
      </c>
      <c r="O2" s="70"/>
      <c r="P2" s="70" t="s">
        <v>35</v>
      </c>
      <c r="Q2" s="70"/>
    </row>
    <row r="3" spans="1:17" ht="16.5" x14ac:dyDescent="0.25">
      <c r="B3" s="52" t="s">
        <v>23</v>
      </c>
      <c r="C3" s="52" t="s">
        <v>24</v>
      </c>
      <c r="D3" s="52" t="s">
        <v>36</v>
      </c>
      <c r="E3" s="52" t="s">
        <v>25</v>
      </c>
      <c r="F3" s="17" t="s">
        <v>76</v>
      </c>
      <c r="G3" s="52" t="s">
        <v>37</v>
      </c>
      <c r="H3" s="52" t="s">
        <v>38</v>
      </c>
      <c r="I3" s="52" t="s">
        <v>17</v>
      </c>
      <c r="J3" s="16" t="s">
        <v>39</v>
      </c>
      <c r="K3" s="5" t="s">
        <v>40</v>
      </c>
      <c r="L3" s="6" t="s">
        <v>87</v>
      </c>
      <c r="M3" s="33" t="s">
        <v>42</v>
      </c>
      <c r="N3" s="66" t="s">
        <v>85</v>
      </c>
      <c r="O3" s="66" t="s">
        <v>86</v>
      </c>
      <c r="P3" s="66" t="s">
        <v>84</v>
      </c>
      <c r="Q3" s="66" t="s">
        <v>83</v>
      </c>
    </row>
    <row r="4" spans="1:17" ht="16.5" x14ac:dyDescent="0.25">
      <c r="A4" s="50">
        <v>1</v>
      </c>
      <c r="B4" s="50">
        <v>5.9349100000000004</v>
      </c>
      <c r="C4" s="50">
        <v>5.9375099999999996</v>
      </c>
      <c r="D4" s="50">
        <f>(B4+C4)/2</f>
        <v>5.93621</v>
      </c>
      <c r="E4" s="50">
        <v>0.36343999999999999</v>
      </c>
      <c r="F4" s="18">
        <f t="shared" ref="F4:F67" si="0">D$1/E4</f>
        <v>426.37711864406782</v>
      </c>
      <c r="G4" s="23">
        <f>(F4*B4)</f>
        <v>2530.5098252118646</v>
      </c>
      <c r="H4" s="23">
        <f>(C4*F4)</f>
        <v>2531.6184057203391</v>
      </c>
      <c r="I4" s="23">
        <f>(G4+H4)/2</f>
        <v>2531.0641154661016</v>
      </c>
      <c r="J4" s="25">
        <f>G4-H$1</f>
        <v>3.4598252118644268</v>
      </c>
      <c r="K4" s="24">
        <f>H4-H$1</f>
        <v>4.5684057203388875</v>
      </c>
      <c r="L4" s="26">
        <f>I4-H$1</f>
        <v>4.0141154661014298</v>
      </c>
      <c r="M4" s="22">
        <f>L4*0.1</f>
        <v>0.401411546610143</v>
      </c>
      <c r="N4" s="50">
        <v>0.5</v>
      </c>
      <c r="O4" s="50">
        <v>-0.5</v>
      </c>
      <c r="P4" s="50">
        <v>1</v>
      </c>
      <c r="Q4" s="50">
        <v>-1</v>
      </c>
    </row>
    <row r="5" spans="1:17" ht="16.5" x14ac:dyDescent="0.25">
      <c r="A5" s="50">
        <v>2</v>
      </c>
      <c r="B5" s="50">
        <v>5.9335500000000003</v>
      </c>
      <c r="C5" s="50">
        <v>5.9409700000000001</v>
      </c>
      <c r="D5" s="50">
        <f t="shared" ref="D5:D68" si="1">(B5+C5)/2</f>
        <v>5.9372600000000002</v>
      </c>
      <c r="E5" s="50">
        <v>0.36198000000000002</v>
      </c>
      <c r="F5" s="18">
        <f t="shared" si="0"/>
        <v>428.09685617989942</v>
      </c>
      <c r="G5" s="23">
        <f t="shared" ref="G5:G68" si="2">(F5*B5)</f>
        <v>2540.1341009862422</v>
      </c>
      <c r="H5" s="23">
        <f t="shared" ref="H5:H68" si="3">(C5*F5)</f>
        <v>2543.3105796590971</v>
      </c>
      <c r="I5" s="23">
        <f t="shared" ref="I5:I68" si="4">(G5+H5)/2</f>
        <v>2541.7223403226699</v>
      </c>
      <c r="J5" s="25">
        <f t="shared" ref="J5:J68" si="5">G5-H$1</f>
        <v>13.084100986241992</v>
      </c>
      <c r="K5" s="24">
        <f t="shared" ref="K5:K68" si="6">H5-H$1</f>
        <v>16.260579659096948</v>
      </c>
      <c r="L5" s="26">
        <f t="shared" ref="L5:L68" si="7">I5-H$1</f>
        <v>14.672340322669697</v>
      </c>
      <c r="M5" s="22">
        <f t="shared" ref="M5:M68" si="8">L5*0.1</f>
        <v>1.4672340322669699</v>
      </c>
      <c r="N5" s="50">
        <v>0.5</v>
      </c>
      <c r="O5" s="50">
        <v>-0.5</v>
      </c>
      <c r="P5" s="50">
        <v>1</v>
      </c>
      <c r="Q5" s="50">
        <v>-1</v>
      </c>
    </row>
    <row r="6" spans="1:17" ht="16.5" x14ac:dyDescent="0.25">
      <c r="A6" s="50">
        <v>3</v>
      </c>
      <c r="B6" s="50">
        <v>5.9459499999999998</v>
      </c>
      <c r="C6" s="50">
        <v>5.9495199999999997</v>
      </c>
      <c r="D6" s="50">
        <f t="shared" si="1"/>
        <v>5.9477349999999998</v>
      </c>
      <c r="E6" s="50">
        <v>0.36396000000000001</v>
      </c>
      <c r="F6" s="18">
        <f t="shared" si="0"/>
        <v>425.7679415320365</v>
      </c>
      <c r="G6" s="23">
        <f t="shared" si="2"/>
        <v>2531.5948919524126</v>
      </c>
      <c r="H6" s="23">
        <f t="shared" si="3"/>
        <v>2533.1148835036815</v>
      </c>
      <c r="I6" s="23">
        <f t="shared" si="4"/>
        <v>2532.3548877280473</v>
      </c>
      <c r="J6" s="25">
        <f t="shared" si="5"/>
        <v>4.5448919524123994</v>
      </c>
      <c r="K6" s="24">
        <f t="shared" si="6"/>
        <v>6.064883503681358</v>
      </c>
      <c r="L6" s="26">
        <f t="shared" si="7"/>
        <v>5.3048877280471061</v>
      </c>
      <c r="M6" s="22">
        <f t="shared" si="8"/>
        <v>0.53048877280471063</v>
      </c>
      <c r="N6" s="50">
        <v>0.5</v>
      </c>
      <c r="O6" s="50">
        <v>-0.5</v>
      </c>
      <c r="P6" s="50">
        <v>1</v>
      </c>
      <c r="Q6" s="50">
        <v>-1</v>
      </c>
    </row>
    <row r="7" spans="1:17" ht="16.5" x14ac:dyDescent="0.25">
      <c r="A7" s="50">
        <v>4</v>
      </c>
      <c r="B7" s="50">
        <v>5.94712</v>
      </c>
      <c r="C7" s="50">
        <v>5.94407</v>
      </c>
      <c r="D7" s="50">
        <f t="shared" si="1"/>
        <v>5.945595</v>
      </c>
      <c r="E7" s="50">
        <v>0.36553999999999998</v>
      </c>
      <c r="F7" s="18">
        <f t="shared" si="0"/>
        <v>423.92761394101882</v>
      </c>
      <c r="G7" s="23">
        <f t="shared" si="2"/>
        <v>2521.148391420912</v>
      </c>
      <c r="H7" s="23">
        <f t="shared" si="3"/>
        <v>2519.8554121983916</v>
      </c>
      <c r="I7" s="23">
        <f t="shared" si="4"/>
        <v>2520.5019018096518</v>
      </c>
      <c r="J7" s="25">
        <f t="shared" si="5"/>
        <v>-5.9016085790881334</v>
      </c>
      <c r="K7" s="24">
        <f t="shared" si="6"/>
        <v>-7.1945878016085771</v>
      </c>
      <c r="L7" s="26">
        <f t="shared" si="7"/>
        <v>-6.5480981903483553</v>
      </c>
      <c r="M7" s="22">
        <f t="shared" si="8"/>
        <v>-0.65480981903483559</v>
      </c>
      <c r="N7" s="50">
        <v>0.5</v>
      </c>
      <c r="O7" s="50">
        <v>-0.5</v>
      </c>
      <c r="P7" s="50">
        <v>1</v>
      </c>
      <c r="Q7" s="50">
        <v>-1</v>
      </c>
    </row>
    <row r="8" spans="1:17" ht="16.5" x14ac:dyDescent="0.25">
      <c r="A8" s="50">
        <v>5</v>
      </c>
      <c r="B8" s="50">
        <v>5.9359099999999998</v>
      </c>
      <c r="C8" s="50">
        <v>5.9415300000000002</v>
      </c>
      <c r="D8" s="50">
        <f t="shared" si="1"/>
        <v>5.93872</v>
      </c>
      <c r="E8" s="50">
        <v>0.36392999999999998</v>
      </c>
      <c r="F8" s="18">
        <f t="shared" si="0"/>
        <v>425.80303904597042</v>
      </c>
      <c r="G8" s="23">
        <f t="shared" si="2"/>
        <v>2527.5285175033664</v>
      </c>
      <c r="H8" s="23">
        <f t="shared" si="3"/>
        <v>2529.9215305828047</v>
      </c>
      <c r="I8" s="23">
        <f t="shared" si="4"/>
        <v>2528.7250240430858</v>
      </c>
      <c r="J8" s="25">
        <f t="shared" si="5"/>
        <v>0.4785175033662199</v>
      </c>
      <c r="K8" s="24">
        <f t="shared" si="6"/>
        <v>2.871530582804553</v>
      </c>
      <c r="L8" s="26">
        <f t="shared" si="7"/>
        <v>1.6750240430856138</v>
      </c>
      <c r="M8" s="22">
        <f t="shared" si="8"/>
        <v>0.16750240430856139</v>
      </c>
      <c r="N8" s="50">
        <v>0.5</v>
      </c>
      <c r="O8" s="50">
        <v>-0.5</v>
      </c>
      <c r="P8" s="50">
        <v>1</v>
      </c>
      <c r="Q8" s="50">
        <v>-1</v>
      </c>
    </row>
    <row r="9" spans="1:17" ht="16.5" x14ac:dyDescent="0.25">
      <c r="A9" s="50">
        <v>6</v>
      </c>
      <c r="B9" s="50">
        <v>5.9414999999999996</v>
      </c>
      <c r="C9" s="50">
        <v>5.9424799999999998</v>
      </c>
      <c r="D9" s="50">
        <f t="shared" si="1"/>
        <v>5.9419899999999997</v>
      </c>
      <c r="E9" s="50">
        <v>0.36347000000000002</v>
      </c>
      <c r="F9" s="18">
        <f t="shared" si="0"/>
        <v>426.34192643134236</v>
      </c>
      <c r="G9" s="23">
        <f t="shared" si="2"/>
        <v>2533.1105558918202</v>
      </c>
      <c r="H9" s="23">
        <f t="shared" si="3"/>
        <v>2533.5283709797231</v>
      </c>
      <c r="I9" s="23">
        <f t="shared" si="4"/>
        <v>2533.3194634357715</v>
      </c>
      <c r="J9" s="25">
        <f t="shared" si="5"/>
        <v>6.0605558918200586</v>
      </c>
      <c r="K9" s="24">
        <f t="shared" si="6"/>
        <v>6.4783709797229676</v>
      </c>
      <c r="L9" s="26">
        <f t="shared" si="7"/>
        <v>6.2694634357712857</v>
      </c>
      <c r="M9" s="22">
        <f t="shared" si="8"/>
        <v>0.62694634357712864</v>
      </c>
      <c r="N9" s="50">
        <v>0.5</v>
      </c>
      <c r="O9" s="50">
        <v>-0.5</v>
      </c>
      <c r="P9" s="50">
        <v>1</v>
      </c>
      <c r="Q9" s="50">
        <v>-1</v>
      </c>
    </row>
    <row r="10" spans="1:17" ht="16.5" x14ac:dyDescent="0.25">
      <c r="A10" s="50">
        <v>7</v>
      </c>
      <c r="B10" s="50">
        <v>5.9394499999999999</v>
      </c>
      <c r="C10" s="50">
        <v>5.9389599999999998</v>
      </c>
      <c r="D10" s="50">
        <f t="shared" si="1"/>
        <v>5.9392049999999994</v>
      </c>
      <c r="E10" s="50">
        <v>0.36553000000000002</v>
      </c>
      <c r="F10" s="18">
        <f t="shared" si="0"/>
        <v>423.93921155582302</v>
      </c>
      <c r="G10" s="23">
        <f t="shared" si="2"/>
        <v>2517.9657500752328</v>
      </c>
      <c r="H10" s="23">
        <f t="shared" si="3"/>
        <v>2517.7580198615706</v>
      </c>
      <c r="I10" s="23">
        <f t="shared" si="4"/>
        <v>2517.8618849684017</v>
      </c>
      <c r="J10" s="25">
        <f t="shared" si="5"/>
        <v>-9.0842499247673913</v>
      </c>
      <c r="K10" s="24">
        <f t="shared" si="6"/>
        <v>-9.2919801384296079</v>
      </c>
      <c r="L10" s="26">
        <f t="shared" si="7"/>
        <v>-9.1881150315984996</v>
      </c>
      <c r="M10" s="22">
        <f t="shared" si="8"/>
        <v>-0.91881150315985005</v>
      </c>
      <c r="N10" s="50">
        <v>0.5</v>
      </c>
      <c r="O10" s="50">
        <v>-0.5</v>
      </c>
      <c r="P10" s="50">
        <v>1</v>
      </c>
      <c r="Q10" s="50">
        <v>-1</v>
      </c>
    </row>
    <row r="11" spans="1:17" ht="16.5" x14ac:dyDescent="0.25">
      <c r="A11" s="50">
        <v>8</v>
      </c>
      <c r="B11" s="50">
        <v>5.9385700000000003</v>
      </c>
      <c r="C11" s="50">
        <v>5.9364800000000004</v>
      </c>
      <c r="D11" s="50">
        <f t="shared" si="1"/>
        <v>5.9375250000000008</v>
      </c>
      <c r="E11" s="50">
        <v>0.36607000000000001</v>
      </c>
      <c r="F11" s="18">
        <f t="shared" si="0"/>
        <v>423.31384707842761</v>
      </c>
      <c r="G11" s="23">
        <f t="shared" si="2"/>
        <v>2513.8789128445378</v>
      </c>
      <c r="H11" s="23">
        <f t="shared" si="3"/>
        <v>2512.994186904144</v>
      </c>
      <c r="I11" s="23">
        <f t="shared" si="4"/>
        <v>2513.4365498743409</v>
      </c>
      <c r="J11" s="25">
        <f t="shared" si="5"/>
        <v>-13.171087155462374</v>
      </c>
      <c r="K11" s="24">
        <f t="shared" si="6"/>
        <v>-14.055813095856138</v>
      </c>
      <c r="L11" s="26">
        <f t="shared" si="7"/>
        <v>-13.613450125659256</v>
      </c>
      <c r="M11" s="22">
        <f t="shared" si="8"/>
        <v>-1.3613450125659257</v>
      </c>
      <c r="N11" s="50">
        <v>0.5</v>
      </c>
      <c r="O11" s="50">
        <v>-0.5</v>
      </c>
      <c r="P11" s="50">
        <v>1</v>
      </c>
      <c r="Q11" s="50">
        <v>-1</v>
      </c>
    </row>
    <row r="12" spans="1:17" ht="16.5" x14ac:dyDescent="0.25">
      <c r="A12" s="50">
        <v>9</v>
      </c>
      <c r="B12" s="50">
        <v>5.9359700000000002</v>
      </c>
      <c r="C12" s="50">
        <v>5.9380199999999999</v>
      </c>
      <c r="D12" s="50">
        <f t="shared" si="1"/>
        <v>5.9369949999999996</v>
      </c>
      <c r="E12" s="50">
        <v>0.36403000000000002</v>
      </c>
      <c r="F12" s="18">
        <f t="shared" si="0"/>
        <v>425.68606982940963</v>
      </c>
      <c r="G12" s="23">
        <f t="shared" si="2"/>
        <v>2526.8597399252808</v>
      </c>
      <c r="H12" s="23">
        <f t="shared" si="3"/>
        <v>2527.7323963684307</v>
      </c>
      <c r="I12" s="23">
        <f t="shared" si="4"/>
        <v>2527.2960681468558</v>
      </c>
      <c r="J12" s="25">
        <f t="shared" si="5"/>
        <v>-0.1902600747193901</v>
      </c>
      <c r="K12" s="24">
        <f t="shared" si="6"/>
        <v>0.68239636843054541</v>
      </c>
      <c r="L12" s="26">
        <f t="shared" si="7"/>
        <v>0.24606814685557765</v>
      </c>
      <c r="M12" s="22">
        <f t="shared" si="8"/>
        <v>2.4606814685557768E-2</v>
      </c>
      <c r="N12" s="50">
        <v>0.5</v>
      </c>
      <c r="O12" s="50">
        <v>-0.5</v>
      </c>
      <c r="P12" s="50">
        <v>1</v>
      </c>
      <c r="Q12" s="50">
        <v>-1</v>
      </c>
    </row>
    <row r="13" spans="1:17" ht="16.5" x14ac:dyDescent="0.25">
      <c r="A13" s="50">
        <v>10</v>
      </c>
      <c r="B13" s="50">
        <v>5.9385300000000001</v>
      </c>
      <c r="C13" s="50">
        <v>5.9383999999999997</v>
      </c>
      <c r="D13" s="50">
        <f t="shared" si="1"/>
        <v>5.9384649999999999</v>
      </c>
      <c r="E13" s="50">
        <v>0.36309000000000002</v>
      </c>
      <c r="F13" s="18">
        <f t="shared" si="0"/>
        <v>426.78812415654522</v>
      </c>
      <c r="G13" s="23">
        <f t="shared" si="2"/>
        <v>2534.4940789473685</v>
      </c>
      <c r="H13" s="23">
        <f t="shared" si="3"/>
        <v>2534.4385964912281</v>
      </c>
      <c r="I13" s="23">
        <f t="shared" si="4"/>
        <v>2534.4663377192983</v>
      </c>
      <c r="J13" s="25">
        <f t="shared" si="5"/>
        <v>7.4440789473683253</v>
      </c>
      <c r="K13" s="24">
        <f t="shared" si="6"/>
        <v>7.3885964912278723</v>
      </c>
      <c r="L13" s="26">
        <f t="shared" si="7"/>
        <v>7.4163377192980988</v>
      </c>
      <c r="M13" s="22">
        <f t="shared" si="8"/>
        <v>0.74163377192980995</v>
      </c>
      <c r="N13" s="50">
        <v>0.5</v>
      </c>
      <c r="O13" s="50">
        <v>-0.5</v>
      </c>
      <c r="P13" s="50">
        <v>1</v>
      </c>
      <c r="Q13" s="50">
        <v>-1</v>
      </c>
    </row>
    <row r="14" spans="1:17" ht="16.5" x14ac:dyDescent="0.25">
      <c r="A14" s="50">
        <v>11</v>
      </c>
      <c r="B14" s="50">
        <v>5.9435700000000002</v>
      </c>
      <c r="C14" s="50">
        <v>5.94557</v>
      </c>
      <c r="D14" s="50">
        <f t="shared" si="1"/>
        <v>5.9445700000000006</v>
      </c>
      <c r="E14" s="50">
        <v>0.36496000000000001</v>
      </c>
      <c r="F14" s="18">
        <f t="shared" si="0"/>
        <v>424.60132617273126</v>
      </c>
      <c r="G14" s="23">
        <f t="shared" si="2"/>
        <v>2523.6477042004603</v>
      </c>
      <c r="H14" s="23">
        <f t="shared" si="3"/>
        <v>2524.4969068528058</v>
      </c>
      <c r="I14" s="23">
        <f t="shared" si="4"/>
        <v>2524.072305526633</v>
      </c>
      <c r="J14" s="25">
        <f t="shared" si="5"/>
        <v>-3.4022957995398428</v>
      </c>
      <c r="K14" s="24">
        <f t="shared" si="6"/>
        <v>-2.5530931471944314</v>
      </c>
      <c r="L14" s="26">
        <f t="shared" si="7"/>
        <v>-2.9776944733671371</v>
      </c>
      <c r="M14" s="22">
        <f t="shared" si="8"/>
        <v>-0.29776944733671373</v>
      </c>
      <c r="N14" s="50">
        <v>0.5</v>
      </c>
      <c r="O14" s="50">
        <v>-0.5</v>
      </c>
      <c r="P14" s="50">
        <v>1</v>
      </c>
      <c r="Q14" s="50">
        <v>-1</v>
      </c>
    </row>
    <row r="15" spans="1:17" ht="16.5" x14ac:dyDescent="0.25">
      <c r="A15" s="50">
        <v>12</v>
      </c>
      <c r="B15" s="50">
        <v>5.9419899999999997</v>
      </c>
      <c r="C15" s="50">
        <v>5.9420099999999998</v>
      </c>
      <c r="D15" s="50">
        <f t="shared" si="1"/>
        <v>5.9420000000000002</v>
      </c>
      <c r="E15" s="50">
        <v>0.36554999999999999</v>
      </c>
      <c r="F15" s="18">
        <f t="shared" si="0"/>
        <v>423.91601696074412</v>
      </c>
      <c r="G15" s="23">
        <f t="shared" si="2"/>
        <v>2518.9047336205717</v>
      </c>
      <c r="H15" s="23">
        <f t="shared" si="3"/>
        <v>2518.913211940911</v>
      </c>
      <c r="I15" s="23">
        <f t="shared" si="4"/>
        <v>2518.9089727807414</v>
      </c>
      <c r="J15" s="25">
        <f t="shared" si="5"/>
        <v>-8.145266379428449</v>
      </c>
      <c r="K15" s="24">
        <f t="shared" si="6"/>
        <v>-8.1367880590892128</v>
      </c>
      <c r="L15" s="26">
        <f t="shared" si="7"/>
        <v>-8.1410272192588309</v>
      </c>
      <c r="M15" s="22">
        <f t="shared" si="8"/>
        <v>-0.81410272192588318</v>
      </c>
      <c r="N15" s="50">
        <v>0.5</v>
      </c>
      <c r="O15" s="50">
        <v>-0.5</v>
      </c>
      <c r="P15" s="50">
        <v>1</v>
      </c>
      <c r="Q15" s="50">
        <v>-1</v>
      </c>
    </row>
    <row r="16" spans="1:17" ht="16.5" x14ac:dyDescent="0.25">
      <c r="A16" s="50">
        <v>13</v>
      </c>
      <c r="B16" s="50">
        <v>5.9479100000000003</v>
      </c>
      <c r="C16" s="50">
        <v>5.9475199999999999</v>
      </c>
      <c r="D16" s="50">
        <f t="shared" si="1"/>
        <v>5.9477150000000005</v>
      </c>
      <c r="E16" s="50">
        <v>0.36493999999999999</v>
      </c>
      <c r="F16" s="18">
        <f t="shared" si="0"/>
        <v>424.62459582397111</v>
      </c>
      <c r="G16" s="23">
        <f t="shared" si="2"/>
        <v>2525.6288797473562</v>
      </c>
      <c r="H16" s="23">
        <f t="shared" si="3"/>
        <v>2525.4632761549847</v>
      </c>
      <c r="I16" s="23">
        <f t="shared" si="4"/>
        <v>2525.5460779511704</v>
      </c>
      <c r="J16" s="25">
        <f t="shared" si="5"/>
        <v>-1.4211202526439592</v>
      </c>
      <c r="K16" s="24">
        <f t="shared" si="6"/>
        <v>-1.5867238450155128</v>
      </c>
      <c r="L16" s="26">
        <f t="shared" si="7"/>
        <v>-1.503922048829736</v>
      </c>
      <c r="M16" s="22">
        <f t="shared" si="8"/>
        <v>-0.15039220488297361</v>
      </c>
      <c r="N16" s="50">
        <v>0.5</v>
      </c>
      <c r="O16" s="50">
        <v>-0.5</v>
      </c>
      <c r="P16" s="50">
        <v>1</v>
      </c>
      <c r="Q16" s="50">
        <v>-1</v>
      </c>
    </row>
    <row r="17" spans="1:17" ht="16.5" x14ac:dyDescent="0.25">
      <c r="A17" s="50">
        <v>14</v>
      </c>
      <c r="B17" s="50">
        <v>5.9334699999999998</v>
      </c>
      <c r="C17" s="50">
        <v>5.93546</v>
      </c>
      <c r="D17" s="50">
        <f t="shared" si="1"/>
        <v>5.9344649999999994</v>
      </c>
      <c r="E17" s="50">
        <v>0.36254999999999998</v>
      </c>
      <c r="F17" s="18">
        <f t="shared" si="0"/>
        <v>427.42380361329475</v>
      </c>
      <c r="G17" s="23">
        <f t="shared" si="2"/>
        <v>2536.1063160253761</v>
      </c>
      <c r="H17" s="23">
        <f t="shared" si="3"/>
        <v>2536.9568893945666</v>
      </c>
      <c r="I17" s="23">
        <f t="shared" si="4"/>
        <v>2536.5316027099716</v>
      </c>
      <c r="J17" s="25">
        <f t="shared" si="5"/>
        <v>9.0563160253759634</v>
      </c>
      <c r="K17" s="24">
        <f t="shared" si="6"/>
        <v>9.9068893945664058</v>
      </c>
      <c r="L17" s="26">
        <f t="shared" si="7"/>
        <v>9.481602709971412</v>
      </c>
      <c r="M17" s="22">
        <f t="shared" si="8"/>
        <v>0.94816027099714129</v>
      </c>
      <c r="N17" s="50">
        <v>0.5</v>
      </c>
      <c r="O17" s="50">
        <v>-0.5</v>
      </c>
      <c r="P17" s="50">
        <v>1</v>
      </c>
      <c r="Q17" s="50">
        <v>-1</v>
      </c>
    </row>
    <row r="18" spans="1:17" ht="16.5" x14ac:dyDescent="0.25">
      <c r="A18" s="50">
        <v>15</v>
      </c>
      <c r="B18" s="50">
        <v>5.9440799999999996</v>
      </c>
      <c r="C18" s="50">
        <v>5.9435000000000002</v>
      </c>
      <c r="D18" s="50">
        <f t="shared" si="1"/>
        <v>5.9437899999999999</v>
      </c>
      <c r="E18" s="50">
        <v>0.36403999999999997</v>
      </c>
      <c r="F18" s="18">
        <f t="shared" si="0"/>
        <v>425.67437644214925</v>
      </c>
      <c r="G18" s="23">
        <f t="shared" si="2"/>
        <v>2530.2425475222503</v>
      </c>
      <c r="H18" s="23">
        <f t="shared" si="3"/>
        <v>2529.9956563839141</v>
      </c>
      <c r="I18" s="23">
        <f t="shared" si="4"/>
        <v>2530.1191019530825</v>
      </c>
      <c r="J18" s="25">
        <f t="shared" si="5"/>
        <v>3.1925475222501518</v>
      </c>
      <c r="K18" s="24">
        <f t="shared" si="6"/>
        <v>2.9456563839139562</v>
      </c>
      <c r="L18" s="26">
        <f t="shared" si="7"/>
        <v>3.0691019530822814</v>
      </c>
      <c r="M18" s="22">
        <f t="shared" si="8"/>
        <v>0.30691019530822816</v>
      </c>
      <c r="N18" s="50">
        <v>0.5</v>
      </c>
      <c r="O18" s="50">
        <v>-0.5</v>
      </c>
      <c r="P18" s="50">
        <v>1</v>
      </c>
      <c r="Q18" s="50">
        <v>-1</v>
      </c>
    </row>
    <row r="19" spans="1:17" ht="16.5" x14ac:dyDescent="0.25">
      <c r="A19" s="50">
        <v>16</v>
      </c>
      <c r="B19" s="50">
        <v>5.9369899999999998</v>
      </c>
      <c r="C19" s="50">
        <v>5.9389799999999999</v>
      </c>
      <c r="D19" s="50">
        <f t="shared" si="1"/>
        <v>5.9379849999999994</v>
      </c>
      <c r="E19" s="50">
        <v>0.36491000000000001</v>
      </c>
      <c r="F19" s="18">
        <f t="shared" si="0"/>
        <v>424.65950508344525</v>
      </c>
      <c r="G19" s="23">
        <f t="shared" si="2"/>
        <v>2521.1992350853634</v>
      </c>
      <c r="H19" s="23">
        <f t="shared" si="3"/>
        <v>2522.0443075004796</v>
      </c>
      <c r="I19" s="23">
        <f t="shared" si="4"/>
        <v>2521.6217712929215</v>
      </c>
      <c r="J19" s="25">
        <f t="shared" si="5"/>
        <v>-5.8507649146367839</v>
      </c>
      <c r="K19" s="24">
        <f t="shared" si="6"/>
        <v>-5.0056924995205918</v>
      </c>
      <c r="L19" s="26">
        <f t="shared" si="7"/>
        <v>-5.4282287070786879</v>
      </c>
      <c r="M19" s="22">
        <f t="shared" si="8"/>
        <v>-0.54282287070786883</v>
      </c>
      <c r="N19" s="50">
        <v>0.5</v>
      </c>
      <c r="O19" s="50">
        <v>-0.5</v>
      </c>
      <c r="P19" s="50">
        <v>1</v>
      </c>
      <c r="Q19" s="50">
        <v>-1</v>
      </c>
    </row>
    <row r="20" spans="1:17" ht="16.5" x14ac:dyDescent="0.25">
      <c r="A20" s="50">
        <v>17</v>
      </c>
      <c r="B20" s="50">
        <v>5.9380199999999999</v>
      </c>
      <c r="C20" s="50">
        <v>5.9415300000000002</v>
      </c>
      <c r="D20" s="50">
        <f t="shared" si="1"/>
        <v>5.939775</v>
      </c>
      <c r="E20" s="50">
        <v>0.36242999999999997</v>
      </c>
      <c r="F20" s="18">
        <f t="shared" si="0"/>
        <v>427.56532295891623</v>
      </c>
      <c r="G20" s="23">
        <f t="shared" si="2"/>
        <v>2538.8914390365035</v>
      </c>
      <c r="H20" s="23">
        <f t="shared" si="3"/>
        <v>2540.3921933200895</v>
      </c>
      <c r="I20" s="23">
        <f t="shared" si="4"/>
        <v>2539.6418161782967</v>
      </c>
      <c r="J20" s="25">
        <f t="shared" si="5"/>
        <v>11.841439036503289</v>
      </c>
      <c r="K20" s="24">
        <f t="shared" si="6"/>
        <v>13.342193320089336</v>
      </c>
      <c r="L20" s="26">
        <f t="shared" si="7"/>
        <v>12.59181617829654</v>
      </c>
      <c r="M20" s="22">
        <f t="shared" si="8"/>
        <v>1.259181617829654</v>
      </c>
      <c r="N20" s="50">
        <v>0.5</v>
      </c>
      <c r="O20" s="50">
        <v>-0.5</v>
      </c>
      <c r="P20" s="50">
        <v>1</v>
      </c>
      <c r="Q20" s="50">
        <v>-1</v>
      </c>
    </row>
    <row r="21" spans="1:17" ht="16.5" x14ac:dyDescent="0.25">
      <c r="A21" s="50">
        <v>18</v>
      </c>
      <c r="B21" s="50">
        <v>5.9480199999999996</v>
      </c>
      <c r="C21" s="50">
        <v>5.9474099999999996</v>
      </c>
      <c r="D21" s="50">
        <f t="shared" si="1"/>
        <v>5.9477149999999996</v>
      </c>
      <c r="E21" s="50">
        <v>0.36557000000000001</v>
      </c>
      <c r="F21" s="18">
        <f t="shared" si="0"/>
        <v>423.89282490357527</v>
      </c>
      <c r="G21" s="23">
        <f t="shared" si="2"/>
        <v>2521.3230003829635</v>
      </c>
      <c r="H21" s="23">
        <f t="shared" si="3"/>
        <v>2521.0644257597723</v>
      </c>
      <c r="I21" s="23">
        <f t="shared" si="4"/>
        <v>2521.1937130713677</v>
      </c>
      <c r="J21" s="25">
        <f t="shared" si="5"/>
        <v>-5.7269996170366539</v>
      </c>
      <c r="K21" s="24">
        <f t="shared" si="6"/>
        <v>-5.9855742402278338</v>
      </c>
      <c r="L21" s="26">
        <f t="shared" si="7"/>
        <v>-5.8562869286324712</v>
      </c>
      <c r="M21" s="22">
        <f t="shared" si="8"/>
        <v>-0.58562869286324715</v>
      </c>
      <c r="N21" s="50">
        <v>0.5</v>
      </c>
      <c r="O21" s="50">
        <v>-0.5</v>
      </c>
      <c r="P21" s="50">
        <v>1</v>
      </c>
      <c r="Q21" s="50">
        <v>-1</v>
      </c>
    </row>
    <row r="22" spans="1:17" ht="16.5" x14ac:dyDescent="0.25">
      <c r="A22" s="50">
        <v>19</v>
      </c>
      <c r="B22" s="50">
        <v>5.9359500000000001</v>
      </c>
      <c r="C22" s="50">
        <v>5.9350300000000002</v>
      </c>
      <c r="D22" s="50">
        <f t="shared" si="1"/>
        <v>5.9354899999999997</v>
      </c>
      <c r="E22" s="50">
        <v>0.36441000000000001</v>
      </c>
      <c r="F22" s="18">
        <f t="shared" si="0"/>
        <v>425.24217227847754</v>
      </c>
      <c r="G22" s="23">
        <f t="shared" si="2"/>
        <v>2524.2162725364287</v>
      </c>
      <c r="H22" s="23">
        <f t="shared" si="3"/>
        <v>2523.8250497379327</v>
      </c>
      <c r="I22" s="23">
        <f t="shared" si="4"/>
        <v>2524.0206611371805</v>
      </c>
      <c r="J22" s="25">
        <f t="shared" si="5"/>
        <v>-2.8337274635714493</v>
      </c>
      <c r="K22" s="24">
        <f t="shared" si="6"/>
        <v>-3.224950262067523</v>
      </c>
      <c r="L22" s="26">
        <f t="shared" si="7"/>
        <v>-3.0293388628197135</v>
      </c>
      <c r="M22" s="22">
        <f t="shared" si="8"/>
        <v>-0.30293388628197138</v>
      </c>
      <c r="N22" s="50">
        <v>0.5</v>
      </c>
      <c r="O22" s="50">
        <v>-0.5</v>
      </c>
      <c r="P22" s="50">
        <v>1</v>
      </c>
      <c r="Q22" s="50">
        <v>-1</v>
      </c>
    </row>
    <row r="23" spans="1:17" ht="16.5" x14ac:dyDescent="0.25">
      <c r="A23" s="50">
        <v>20</v>
      </c>
      <c r="B23" s="50">
        <v>5.94109</v>
      </c>
      <c r="C23" s="50">
        <v>5.9414699999999998</v>
      </c>
      <c r="D23" s="50">
        <f t="shared" si="1"/>
        <v>5.9412799999999999</v>
      </c>
      <c r="E23" s="50">
        <v>0.36556</v>
      </c>
      <c r="F23" s="18">
        <f t="shared" si="0"/>
        <v>423.90442061494696</v>
      </c>
      <c r="G23" s="23">
        <f t="shared" si="2"/>
        <v>2518.454314271255</v>
      </c>
      <c r="H23" s="23">
        <f t="shared" si="3"/>
        <v>2518.6153979510887</v>
      </c>
      <c r="I23" s="23">
        <f t="shared" si="4"/>
        <v>2518.5348561111718</v>
      </c>
      <c r="J23" s="25">
        <f t="shared" si="5"/>
        <v>-8.5956857287451385</v>
      </c>
      <c r="K23" s="24">
        <f t="shared" si="6"/>
        <v>-8.434602048911529</v>
      </c>
      <c r="L23" s="26">
        <f t="shared" si="7"/>
        <v>-8.5151438888283337</v>
      </c>
      <c r="M23" s="22">
        <f t="shared" si="8"/>
        <v>-0.85151438888283337</v>
      </c>
      <c r="N23" s="50">
        <v>0.5</v>
      </c>
      <c r="O23" s="50">
        <v>-0.5</v>
      </c>
      <c r="P23" s="50">
        <v>1</v>
      </c>
      <c r="Q23" s="50">
        <v>-1</v>
      </c>
    </row>
    <row r="24" spans="1:17" ht="16.5" x14ac:dyDescent="0.25">
      <c r="A24" s="50">
        <v>21</v>
      </c>
      <c r="B24" s="50">
        <v>5.9340799999999998</v>
      </c>
      <c r="C24" s="50">
        <v>5.9360099999999996</v>
      </c>
      <c r="D24" s="50">
        <f t="shared" si="1"/>
        <v>5.9350449999999997</v>
      </c>
      <c r="E24" s="50">
        <v>0.36252000000000001</v>
      </c>
      <c r="F24" s="18">
        <f t="shared" si="0"/>
        <v>427.45917466622529</v>
      </c>
      <c r="G24" s="23">
        <f t="shared" si="2"/>
        <v>2536.576939203354</v>
      </c>
      <c r="H24" s="23">
        <f t="shared" si="3"/>
        <v>2537.4019354104598</v>
      </c>
      <c r="I24" s="23">
        <f t="shared" si="4"/>
        <v>2536.9894373069069</v>
      </c>
      <c r="J24" s="25">
        <f t="shared" si="5"/>
        <v>9.526939203353777</v>
      </c>
      <c r="K24" s="24">
        <f t="shared" si="6"/>
        <v>10.351935410459646</v>
      </c>
      <c r="L24" s="26">
        <f t="shared" si="7"/>
        <v>9.9394373069067115</v>
      </c>
      <c r="M24" s="22">
        <f t="shared" si="8"/>
        <v>0.99394373069067121</v>
      </c>
      <c r="N24" s="50">
        <v>0.5</v>
      </c>
      <c r="O24" s="50">
        <v>-0.5</v>
      </c>
      <c r="P24" s="50">
        <v>1</v>
      </c>
      <c r="Q24" s="50">
        <v>-1</v>
      </c>
    </row>
    <row r="25" spans="1:17" ht="16.5" x14ac:dyDescent="0.25">
      <c r="A25" s="50">
        <v>22</v>
      </c>
      <c r="B25" s="50">
        <v>5.9455200000000001</v>
      </c>
      <c r="C25" s="50">
        <v>5.9474299999999998</v>
      </c>
      <c r="D25" s="50">
        <f t="shared" si="1"/>
        <v>5.9464749999999995</v>
      </c>
      <c r="E25" s="50">
        <v>0.36403999999999997</v>
      </c>
      <c r="F25" s="18">
        <f t="shared" si="0"/>
        <v>425.67437644214925</v>
      </c>
      <c r="G25" s="23">
        <f t="shared" si="2"/>
        <v>2530.8555186243275</v>
      </c>
      <c r="H25" s="23">
        <f t="shared" si="3"/>
        <v>2531.6685566833316</v>
      </c>
      <c r="I25" s="23">
        <f t="shared" si="4"/>
        <v>2531.2620376538298</v>
      </c>
      <c r="J25" s="25">
        <f t="shared" si="5"/>
        <v>3.8055186243273056</v>
      </c>
      <c r="K25" s="24">
        <f t="shared" si="6"/>
        <v>4.6185566833314624</v>
      </c>
      <c r="L25" s="26">
        <f t="shared" si="7"/>
        <v>4.2120376538296114</v>
      </c>
      <c r="M25" s="22">
        <f t="shared" si="8"/>
        <v>0.42120376538296117</v>
      </c>
      <c r="N25" s="50">
        <v>0.5</v>
      </c>
      <c r="O25" s="50">
        <v>-0.5</v>
      </c>
      <c r="P25" s="50">
        <v>1</v>
      </c>
      <c r="Q25" s="50">
        <v>-1</v>
      </c>
    </row>
    <row r="26" spans="1:17" ht="16.5" x14ac:dyDescent="0.25">
      <c r="A26" s="50">
        <v>23</v>
      </c>
      <c r="B26" s="50">
        <v>5.9365300000000003</v>
      </c>
      <c r="C26" s="50">
        <v>5.9365500000000004</v>
      </c>
      <c r="D26" s="50">
        <f t="shared" si="1"/>
        <v>5.9365400000000008</v>
      </c>
      <c r="E26" s="50">
        <v>0.36442000000000002</v>
      </c>
      <c r="F26" s="18">
        <f t="shared" si="0"/>
        <v>425.23050326546291</v>
      </c>
      <c r="G26" s="23">
        <f t="shared" si="2"/>
        <v>2524.3936395505189</v>
      </c>
      <c r="H26" s="23">
        <f t="shared" si="3"/>
        <v>2524.4021441605842</v>
      </c>
      <c r="I26" s="23">
        <f t="shared" si="4"/>
        <v>2524.3978918555513</v>
      </c>
      <c r="J26" s="25">
        <f t="shared" si="5"/>
        <v>-2.6563604494813262</v>
      </c>
      <c r="K26" s="24">
        <f t="shared" si="6"/>
        <v>-2.6478558394160245</v>
      </c>
      <c r="L26" s="26">
        <f t="shared" si="7"/>
        <v>-2.6521081444489027</v>
      </c>
      <c r="M26" s="22">
        <f t="shared" si="8"/>
        <v>-0.26521081444489031</v>
      </c>
      <c r="N26" s="50">
        <v>0.5</v>
      </c>
      <c r="O26" s="50">
        <v>-0.5</v>
      </c>
      <c r="P26" s="50">
        <v>1</v>
      </c>
      <c r="Q26" s="50">
        <v>-1</v>
      </c>
    </row>
    <row r="27" spans="1:17" ht="16.5" x14ac:dyDescent="0.25">
      <c r="A27" s="50">
        <v>24</v>
      </c>
      <c r="B27" s="50">
        <v>5.9344900000000003</v>
      </c>
      <c r="C27" s="50">
        <v>5.9365199999999998</v>
      </c>
      <c r="D27" s="50">
        <f t="shared" si="1"/>
        <v>5.935505</v>
      </c>
      <c r="E27" s="50">
        <v>0.36253000000000002</v>
      </c>
      <c r="F27" s="18">
        <f t="shared" si="0"/>
        <v>427.44738366480016</v>
      </c>
      <c r="G27" s="23">
        <f t="shared" si="2"/>
        <v>2536.6822238849199</v>
      </c>
      <c r="H27" s="23">
        <f t="shared" si="3"/>
        <v>2537.5499420737592</v>
      </c>
      <c r="I27" s="23">
        <f t="shared" si="4"/>
        <v>2537.1160829793398</v>
      </c>
      <c r="J27" s="25">
        <f t="shared" si="5"/>
        <v>9.6322238849197674</v>
      </c>
      <c r="K27" s="24">
        <f t="shared" si="6"/>
        <v>10.49994207375903</v>
      </c>
      <c r="L27" s="26">
        <f t="shared" si="7"/>
        <v>10.066082979339626</v>
      </c>
      <c r="M27" s="22">
        <f t="shared" si="8"/>
        <v>1.0066082979339626</v>
      </c>
      <c r="N27" s="50">
        <v>0.5</v>
      </c>
      <c r="O27" s="50">
        <v>-0.5</v>
      </c>
      <c r="P27" s="50">
        <v>1</v>
      </c>
      <c r="Q27" s="50">
        <v>-1</v>
      </c>
    </row>
    <row r="28" spans="1:17" ht="16.5" x14ac:dyDescent="0.25">
      <c r="A28" s="50">
        <v>25</v>
      </c>
      <c r="B28" s="50">
        <v>5.9385000000000003</v>
      </c>
      <c r="C28" s="50">
        <v>5.9354300000000002</v>
      </c>
      <c r="D28" s="50">
        <f t="shared" si="1"/>
        <v>5.9369650000000007</v>
      </c>
      <c r="E28" s="50">
        <v>0.36606</v>
      </c>
      <c r="F28" s="18">
        <f t="shared" si="0"/>
        <v>423.32541113478669</v>
      </c>
      <c r="G28" s="23">
        <f t="shared" si="2"/>
        <v>2513.9179540239311</v>
      </c>
      <c r="H28" s="23">
        <f t="shared" si="3"/>
        <v>2512.6183450117469</v>
      </c>
      <c r="I28" s="23">
        <f t="shared" si="4"/>
        <v>2513.268149517839</v>
      </c>
      <c r="J28" s="25">
        <f t="shared" si="5"/>
        <v>-13.132045976069094</v>
      </c>
      <c r="K28" s="24">
        <f t="shared" si="6"/>
        <v>-14.431654988253285</v>
      </c>
      <c r="L28" s="26">
        <f t="shared" si="7"/>
        <v>-13.78185048216119</v>
      </c>
      <c r="M28" s="22">
        <f t="shared" si="8"/>
        <v>-1.3781850482161191</v>
      </c>
      <c r="N28" s="50">
        <v>0.5</v>
      </c>
      <c r="O28" s="50">
        <v>-0.5</v>
      </c>
      <c r="P28" s="50">
        <v>1</v>
      </c>
      <c r="Q28" s="50">
        <v>-1</v>
      </c>
    </row>
    <row r="29" spans="1:17" ht="16.5" x14ac:dyDescent="0.25">
      <c r="A29" s="50">
        <v>26</v>
      </c>
      <c r="B29" s="50">
        <v>5.9524699999999999</v>
      </c>
      <c r="C29" s="50">
        <v>5.9534900000000004</v>
      </c>
      <c r="D29" s="50">
        <f t="shared" si="1"/>
        <v>5.9529800000000002</v>
      </c>
      <c r="E29" s="50">
        <v>0.36653999999999998</v>
      </c>
      <c r="F29" s="18">
        <f t="shared" si="0"/>
        <v>422.7710481802805</v>
      </c>
      <c r="G29" s="23">
        <f t="shared" si="2"/>
        <v>2516.5319811616741</v>
      </c>
      <c r="H29" s="23">
        <f t="shared" si="3"/>
        <v>2516.9632076308185</v>
      </c>
      <c r="I29" s="23">
        <f t="shared" si="4"/>
        <v>2516.7475943962463</v>
      </c>
      <c r="J29" s="25">
        <f t="shared" si="5"/>
        <v>-10.518018838326043</v>
      </c>
      <c r="K29" s="24">
        <f t="shared" si="6"/>
        <v>-10.086792369181694</v>
      </c>
      <c r="L29" s="26">
        <f t="shared" si="7"/>
        <v>-10.302405603753868</v>
      </c>
      <c r="M29" s="22">
        <f t="shared" si="8"/>
        <v>-1.0302405603753868</v>
      </c>
      <c r="N29" s="50">
        <v>0.5</v>
      </c>
      <c r="O29" s="50">
        <v>-0.5</v>
      </c>
      <c r="P29" s="50">
        <v>1</v>
      </c>
      <c r="Q29" s="50">
        <v>-1</v>
      </c>
    </row>
    <row r="30" spans="1:17" ht="16.5" x14ac:dyDescent="0.25">
      <c r="A30" s="50">
        <v>27</v>
      </c>
      <c r="B30" s="50">
        <v>5.9414899999999999</v>
      </c>
      <c r="C30" s="50">
        <v>5.9435799999999999</v>
      </c>
      <c r="D30" s="50">
        <f t="shared" si="1"/>
        <v>5.9425349999999995</v>
      </c>
      <c r="E30" s="50">
        <v>0.36247000000000001</v>
      </c>
      <c r="F30" s="18">
        <f t="shared" si="0"/>
        <v>427.51813943222885</v>
      </c>
      <c r="G30" s="23">
        <f t="shared" si="2"/>
        <v>2540.0947502551935</v>
      </c>
      <c r="H30" s="23">
        <f t="shared" si="3"/>
        <v>2540.9882631666069</v>
      </c>
      <c r="I30" s="23">
        <f t="shared" si="4"/>
        <v>2540.5415067109002</v>
      </c>
      <c r="J30" s="25">
        <f t="shared" si="5"/>
        <v>13.044750255193321</v>
      </c>
      <c r="K30" s="24">
        <f t="shared" si="6"/>
        <v>13.938263166606703</v>
      </c>
      <c r="L30" s="26">
        <f t="shared" si="7"/>
        <v>13.491506710900012</v>
      </c>
      <c r="M30" s="22">
        <f t="shared" si="8"/>
        <v>1.3491506710900012</v>
      </c>
      <c r="N30" s="50">
        <v>0.5</v>
      </c>
      <c r="O30" s="50">
        <v>-0.5</v>
      </c>
      <c r="P30" s="50">
        <v>1</v>
      </c>
      <c r="Q30" s="50">
        <v>-1</v>
      </c>
    </row>
    <row r="31" spans="1:17" ht="16.5" x14ac:dyDescent="0.25">
      <c r="A31" s="50">
        <v>28</v>
      </c>
      <c r="B31" s="50">
        <v>5.9430199999999997</v>
      </c>
      <c r="C31" s="50">
        <v>5.9439399999999996</v>
      </c>
      <c r="D31" s="50">
        <f t="shared" si="1"/>
        <v>5.9434799999999992</v>
      </c>
      <c r="E31" s="50">
        <v>0.36403999999999997</v>
      </c>
      <c r="F31" s="18">
        <f t="shared" si="0"/>
        <v>425.67437644214925</v>
      </c>
      <c r="G31" s="23">
        <f t="shared" si="2"/>
        <v>2529.7913326832218</v>
      </c>
      <c r="H31" s="23">
        <f t="shared" si="3"/>
        <v>2530.1829531095486</v>
      </c>
      <c r="I31" s="23">
        <f t="shared" si="4"/>
        <v>2529.9871428963852</v>
      </c>
      <c r="J31" s="25">
        <f t="shared" si="5"/>
        <v>2.7413326832215716</v>
      </c>
      <c r="K31" s="24">
        <f t="shared" si="6"/>
        <v>3.1329531095484526</v>
      </c>
      <c r="L31" s="26">
        <f t="shared" si="7"/>
        <v>2.9371428963850121</v>
      </c>
      <c r="M31" s="22">
        <f t="shared" si="8"/>
        <v>0.29371428963850121</v>
      </c>
      <c r="N31" s="50">
        <v>0.5</v>
      </c>
      <c r="O31" s="50">
        <v>-0.5</v>
      </c>
      <c r="P31" s="50">
        <v>1</v>
      </c>
      <c r="Q31" s="50">
        <v>-1</v>
      </c>
    </row>
    <row r="32" spans="1:17" ht="16.5" x14ac:dyDescent="0.25">
      <c r="A32" s="50">
        <v>29</v>
      </c>
      <c r="B32" s="50">
        <v>5.9425800000000004</v>
      </c>
      <c r="C32" s="50">
        <v>5.9439799999999998</v>
      </c>
      <c r="D32" s="50">
        <f t="shared" si="1"/>
        <v>5.9432799999999997</v>
      </c>
      <c r="E32" s="50">
        <v>0.36459000000000003</v>
      </c>
      <c r="F32" s="18">
        <f t="shared" si="0"/>
        <v>425.03222798211686</v>
      </c>
      <c r="G32" s="23">
        <f t="shared" si="2"/>
        <v>2525.7880173619683</v>
      </c>
      <c r="H32" s="23">
        <f t="shared" si="3"/>
        <v>2526.383062481143</v>
      </c>
      <c r="I32" s="23">
        <f t="shared" si="4"/>
        <v>2526.0855399215557</v>
      </c>
      <c r="J32" s="25">
        <f t="shared" si="5"/>
        <v>-1.2619826380318955</v>
      </c>
      <c r="K32" s="24">
        <f t="shared" si="6"/>
        <v>-0.66693751885713937</v>
      </c>
      <c r="L32" s="26">
        <f t="shared" si="7"/>
        <v>-0.96446007844451742</v>
      </c>
      <c r="M32" s="22">
        <f t="shared" si="8"/>
        <v>-9.6446007844451745E-2</v>
      </c>
      <c r="N32" s="50">
        <v>0.5</v>
      </c>
      <c r="O32" s="50">
        <v>-0.5</v>
      </c>
      <c r="P32" s="50">
        <v>1</v>
      </c>
      <c r="Q32" s="50">
        <v>-1</v>
      </c>
    </row>
    <row r="33" spans="1:17" ht="16.5" x14ac:dyDescent="0.25">
      <c r="A33" s="50">
        <v>30</v>
      </c>
      <c r="B33" s="50">
        <v>5.9384699999999997</v>
      </c>
      <c r="C33" s="50">
        <v>5.9379999999999997</v>
      </c>
      <c r="D33" s="50">
        <f t="shared" si="1"/>
        <v>5.9382349999999997</v>
      </c>
      <c r="E33" s="50">
        <v>0.36642000000000002</v>
      </c>
      <c r="F33" s="18">
        <f t="shared" si="0"/>
        <v>422.90950275639977</v>
      </c>
      <c r="G33" s="23">
        <f t="shared" si="2"/>
        <v>2511.4353948337971</v>
      </c>
      <c r="H33" s="23">
        <f t="shared" si="3"/>
        <v>2511.2366273675016</v>
      </c>
      <c r="I33" s="23">
        <f t="shared" si="4"/>
        <v>2511.3360111006496</v>
      </c>
      <c r="J33" s="25">
        <f t="shared" si="5"/>
        <v>-15.614605166203091</v>
      </c>
      <c r="K33" s="24">
        <f t="shared" si="6"/>
        <v>-15.813372632498613</v>
      </c>
      <c r="L33" s="26">
        <f t="shared" si="7"/>
        <v>-15.713988899350625</v>
      </c>
      <c r="M33" s="22">
        <f t="shared" si="8"/>
        <v>-1.5713988899350626</v>
      </c>
      <c r="N33" s="50">
        <v>0.5</v>
      </c>
      <c r="O33" s="50">
        <v>-0.5</v>
      </c>
      <c r="P33" s="50">
        <v>1</v>
      </c>
      <c r="Q33" s="50">
        <v>-1</v>
      </c>
    </row>
    <row r="34" spans="1:17" ht="16.5" x14ac:dyDescent="0.25">
      <c r="A34" s="50">
        <v>31</v>
      </c>
      <c r="B34" s="50">
        <v>5.9369699999999996</v>
      </c>
      <c r="C34" s="50">
        <v>5.9374200000000004</v>
      </c>
      <c r="D34" s="50">
        <f t="shared" si="1"/>
        <v>5.937195</v>
      </c>
      <c r="E34" s="50">
        <v>0.36401</v>
      </c>
      <c r="F34" s="18">
        <f t="shared" si="0"/>
        <v>425.70945853135902</v>
      </c>
      <c r="G34" s="23">
        <f t="shared" si="2"/>
        <v>2527.4242840169222</v>
      </c>
      <c r="H34" s="23">
        <f t="shared" si="3"/>
        <v>2527.615853273262</v>
      </c>
      <c r="I34" s="23">
        <f t="shared" si="4"/>
        <v>2527.5200686450921</v>
      </c>
      <c r="J34" s="25">
        <f t="shared" si="5"/>
        <v>0.37428401692204716</v>
      </c>
      <c r="K34" s="24">
        <f t="shared" si="6"/>
        <v>0.56585327326183688</v>
      </c>
      <c r="L34" s="26">
        <f t="shared" si="7"/>
        <v>0.47006864509194202</v>
      </c>
      <c r="M34" s="22">
        <f t="shared" si="8"/>
        <v>4.7006864509194203E-2</v>
      </c>
      <c r="N34" s="50">
        <v>0.5</v>
      </c>
      <c r="O34" s="50">
        <v>-0.5</v>
      </c>
      <c r="P34" s="50">
        <v>1</v>
      </c>
      <c r="Q34" s="50">
        <v>-1</v>
      </c>
    </row>
    <row r="35" spans="1:17" ht="16.5" x14ac:dyDescent="0.25">
      <c r="A35" s="50">
        <v>32</v>
      </c>
      <c r="B35" s="50">
        <v>5.9349600000000002</v>
      </c>
      <c r="C35" s="50">
        <v>5.9379900000000001</v>
      </c>
      <c r="D35" s="50">
        <f t="shared" si="1"/>
        <v>5.9364749999999997</v>
      </c>
      <c r="E35" s="50">
        <v>0.36252000000000001</v>
      </c>
      <c r="F35" s="18">
        <f t="shared" si="0"/>
        <v>427.45917466622529</v>
      </c>
      <c r="G35" s="23">
        <f t="shared" si="2"/>
        <v>2536.9531032770606</v>
      </c>
      <c r="H35" s="23">
        <f t="shared" si="3"/>
        <v>2538.2483045762992</v>
      </c>
      <c r="I35" s="23">
        <f t="shared" si="4"/>
        <v>2537.6007039266797</v>
      </c>
      <c r="J35" s="25">
        <f t="shared" si="5"/>
        <v>9.9031032770603815</v>
      </c>
      <c r="K35" s="24">
        <f t="shared" si="6"/>
        <v>11.198304576299051</v>
      </c>
      <c r="L35" s="26">
        <f t="shared" si="7"/>
        <v>10.550703926679489</v>
      </c>
      <c r="M35" s="22">
        <f t="shared" si="8"/>
        <v>1.055070392667949</v>
      </c>
      <c r="N35" s="50">
        <v>0.5</v>
      </c>
      <c r="O35" s="50">
        <v>-0.5</v>
      </c>
      <c r="P35" s="50">
        <v>1</v>
      </c>
      <c r="Q35" s="50">
        <v>-1</v>
      </c>
    </row>
    <row r="36" spans="1:17" ht="16.5" x14ac:dyDescent="0.25">
      <c r="A36" s="50">
        <v>33</v>
      </c>
      <c r="B36" s="50">
        <v>5.9350199999999997</v>
      </c>
      <c r="C36" s="50">
        <v>5.9413999999999998</v>
      </c>
      <c r="D36" s="50">
        <f t="shared" si="1"/>
        <v>5.9382099999999998</v>
      </c>
      <c r="E36" s="50">
        <v>0.36303000000000002</v>
      </c>
      <c r="F36" s="18">
        <f t="shared" si="0"/>
        <v>426.8586618185825</v>
      </c>
      <c r="G36" s="23">
        <f t="shared" si="2"/>
        <v>2533.4146950665236</v>
      </c>
      <c r="H36" s="23">
        <f t="shared" si="3"/>
        <v>2536.1380533289262</v>
      </c>
      <c r="I36" s="23">
        <f t="shared" si="4"/>
        <v>2534.7763741977251</v>
      </c>
      <c r="J36" s="25">
        <f t="shared" si="5"/>
        <v>6.3646950665233817</v>
      </c>
      <c r="K36" s="24">
        <f t="shared" si="6"/>
        <v>9.0880533289259802</v>
      </c>
      <c r="L36" s="26">
        <f t="shared" si="7"/>
        <v>7.7263741977249083</v>
      </c>
      <c r="M36" s="22">
        <f t="shared" si="8"/>
        <v>0.7726374197724909</v>
      </c>
      <c r="N36" s="50">
        <v>0.5</v>
      </c>
      <c r="O36" s="50">
        <v>-0.5</v>
      </c>
      <c r="P36" s="50">
        <v>1</v>
      </c>
      <c r="Q36" s="50">
        <v>-1</v>
      </c>
    </row>
    <row r="37" spans="1:17" ht="16.5" x14ac:dyDescent="0.25">
      <c r="A37" s="50">
        <v>34</v>
      </c>
      <c r="B37" s="50">
        <v>5.9444800000000004</v>
      </c>
      <c r="C37" s="50">
        <v>5.9415100000000001</v>
      </c>
      <c r="D37" s="50">
        <f t="shared" si="1"/>
        <v>5.9429949999999998</v>
      </c>
      <c r="E37" s="50">
        <v>0.36853999999999998</v>
      </c>
      <c r="F37" s="18">
        <f t="shared" si="0"/>
        <v>420.47674607912307</v>
      </c>
      <c r="G37" s="23">
        <f t="shared" si="2"/>
        <v>2499.5156075324257</v>
      </c>
      <c r="H37" s="23">
        <f t="shared" si="3"/>
        <v>2498.2667915965708</v>
      </c>
      <c r="I37" s="23">
        <f t="shared" si="4"/>
        <v>2498.8911995644985</v>
      </c>
      <c r="J37" s="25">
        <f t="shared" si="5"/>
        <v>-27.534392467574435</v>
      </c>
      <c r="K37" s="24">
        <f t="shared" si="6"/>
        <v>-28.783208403429398</v>
      </c>
      <c r="L37" s="26">
        <f t="shared" si="7"/>
        <v>-28.158800435501689</v>
      </c>
      <c r="M37" s="22">
        <f t="shared" si="8"/>
        <v>-2.8158800435501692</v>
      </c>
      <c r="N37" s="50">
        <v>0.5</v>
      </c>
      <c r="O37" s="50">
        <v>-0.5</v>
      </c>
      <c r="P37" s="50">
        <v>1</v>
      </c>
      <c r="Q37" s="50">
        <v>-1</v>
      </c>
    </row>
    <row r="38" spans="1:17" ht="16.5" x14ac:dyDescent="0.25">
      <c r="A38" s="50">
        <v>35</v>
      </c>
      <c r="B38" s="50">
        <v>5.9389599999999998</v>
      </c>
      <c r="C38" s="50">
        <v>5.9400500000000003</v>
      </c>
      <c r="D38" s="50">
        <f t="shared" si="1"/>
        <v>5.9395050000000005</v>
      </c>
      <c r="E38" s="50">
        <v>0.36396000000000001</v>
      </c>
      <c r="F38" s="18">
        <f t="shared" si="0"/>
        <v>425.7679415320365</v>
      </c>
      <c r="G38" s="23">
        <f t="shared" si="2"/>
        <v>2528.6187740411033</v>
      </c>
      <c r="H38" s="23">
        <f t="shared" si="3"/>
        <v>2529.0828610973736</v>
      </c>
      <c r="I38" s="23">
        <f t="shared" si="4"/>
        <v>2528.8508175692386</v>
      </c>
      <c r="J38" s="25">
        <f t="shared" si="5"/>
        <v>1.5687740411030973</v>
      </c>
      <c r="K38" s="24">
        <f t="shared" si="6"/>
        <v>2.0328610973733703</v>
      </c>
      <c r="L38" s="26">
        <f t="shared" si="7"/>
        <v>1.8008175692384611</v>
      </c>
      <c r="M38" s="22">
        <f t="shared" si="8"/>
        <v>0.18008175692384612</v>
      </c>
      <c r="N38" s="50">
        <v>0.5</v>
      </c>
      <c r="O38" s="50">
        <v>-0.5</v>
      </c>
      <c r="P38" s="50">
        <v>1</v>
      </c>
      <c r="Q38" s="50">
        <v>-1</v>
      </c>
    </row>
    <row r="39" spans="1:17" ht="16.5" x14ac:dyDescent="0.25">
      <c r="A39" s="50">
        <v>36</v>
      </c>
      <c r="B39" s="50">
        <v>5.9359999999999999</v>
      </c>
      <c r="C39" s="50">
        <v>5.9369899999999998</v>
      </c>
      <c r="D39" s="50">
        <f t="shared" si="1"/>
        <v>5.9364949999999999</v>
      </c>
      <c r="E39" s="50">
        <v>0.36407</v>
      </c>
      <c r="F39" s="18">
        <f t="shared" si="0"/>
        <v>425.63930013458952</v>
      </c>
      <c r="G39" s="23">
        <f t="shared" si="2"/>
        <v>2526.5948855989232</v>
      </c>
      <c r="H39" s="23">
        <f t="shared" si="3"/>
        <v>2527.0162685060563</v>
      </c>
      <c r="I39" s="23">
        <f t="shared" si="4"/>
        <v>2526.8055770524898</v>
      </c>
      <c r="J39" s="25">
        <f t="shared" si="5"/>
        <v>-0.45511440107702583</v>
      </c>
      <c r="K39" s="24">
        <f t="shared" si="6"/>
        <v>-3.3731493943832902E-2</v>
      </c>
      <c r="L39" s="26">
        <f t="shared" si="7"/>
        <v>-0.24442294751042937</v>
      </c>
      <c r="M39" s="22">
        <f t="shared" si="8"/>
        <v>-2.4442294751042939E-2</v>
      </c>
      <c r="N39" s="50">
        <v>0.5</v>
      </c>
      <c r="O39" s="50">
        <v>-0.5</v>
      </c>
      <c r="P39" s="50">
        <v>1</v>
      </c>
      <c r="Q39" s="50">
        <v>-1</v>
      </c>
    </row>
    <row r="40" spans="1:17" ht="16.5" x14ac:dyDescent="0.25">
      <c r="A40" s="50">
        <v>37</v>
      </c>
      <c r="B40" s="50">
        <v>5.9366000000000003</v>
      </c>
      <c r="C40" s="50">
        <v>5.9384899999999998</v>
      </c>
      <c r="D40" s="50">
        <f t="shared" si="1"/>
        <v>5.9375450000000001</v>
      </c>
      <c r="E40" s="50">
        <v>0.36307</v>
      </c>
      <c r="F40" s="18">
        <f t="shared" si="0"/>
        <v>426.81163412014212</v>
      </c>
      <c r="G40" s="23">
        <f t="shared" si="2"/>
        <v>2533.8099471176356</v>
      </c>
      <c r="H40" s="23">
        <f t="shared" si="3"/>
        <v>2534.6166211061227</v>
      </c>
      <c r="I40" s="23">
        <f t="shared" si="4"/>
        <v>2534.2132841118791</v>
      </c>
      <c r="J40" s="25">
        <f t="shared" si="5"/>
        <v>6.75994711763542</v>
      </c>
      <c r="K40" s="24">
        <f t="shared" si="6"/>
        <v>7.5666211061225113</v>
      </c>
      <c r="L40" s="26">
        <f t="shared" si="7"/>
        <v>7.1632841118789656</v>
      </c>
      <c r="M40" s="22">
        <f t="shared" si="8"/>
        <v>0.71632841118789659</v>
      </c>
      <c r="N40" s="50">
        <v>0.5</v>
      </c>
      <c r="O40" s="50">
        <v>-0.5</v>
      </c>
      <c r="P40" s="50">
        <v>1</v>
      </c>
      <c r="Q40" s="50">
        <v>-1</v>
      </c>
    </row>
    <row r="41" spans="1:17" ht="16.5" x14ac:dyDescent="0.25">
      <c r="A41" s="50">
        <v>38</v>
      </c>
      <c r="B41" s="50">
        <v>5.9354800000000001</v>
      </c>
      <c r="C41" s="50">
        <v>5.93797</v>
      </c>
      <c r="D41" s="50">
        <f t="shared" si="1"/>
        <v>5.936725</v>
      </c>
      <c r="E41" s="50">
        <v>0.36298999999999998</v>
      </c>
      <c r="F41" s="18">
        <f t="shared" si="0"/>
        <v>426.90569988153948</v>
      </c>
      <c r="G41" s="23">
        <f t="shared" si="2"/>
        <v>2533.89024353288</v>
      </c>
      <c r="H41" s="23">
        <f t="shared" si="3"/>
        <v>2534.9532387255849</v>
      </c>
      <c r="I41" s="23">
        <f t="shared" si="4"/>
        <v>2534.4217411292325</v>
      </c>
      <c r="J41" s="25">
        <f t="shared" si="5"/>
        <v>6.8402435328798674</v>
      </c>
      <c r="K41" s="24">
        <f t="shared" si="6"/>
        <v>7.9032387255847425</v>
      </c>
      <c r="L41" s="26">
        <f t="shared" si="7"/>
        <v>7.371741129232305</v>
      </c>
      <c r="M41" s="22">
        <f t="shared" si="8"/>
        <v>0.73717411292323054</v>
      </c>
      <c r="N41" s="50">
        <v>0.5</v>
      </c>
      <c r="O41" s="50">
        <v>-0.5</v>
      </c>
      <c r="P41" s="50">
        <v>1</v>
      </c>
      <c r="Q41" s="50">
        <v>-1</v>
      </c>
    </row>
    <row r="42" spans="1:17" ht="16.5" x14ac:dyDescent="0.25">
      <c r="A42" s="50">
        <v>39</v>
      </c>
      <c r="B42" s="50">
        <v>5.9369699999999996</v>
      </c>
      <c r="C42" s="50">
        <v>5.9391100000000003</v>
      </c>
      <c r="D42" s="50">
        <f t="shared" si="1"/>
        <v>5.93804</v>
      </c>
      <c r="E42" s="50">
        <v>0.36392000000000002</v>
      </c>
      <c r="F42" s="18">
        <f t="shared" si="0"/>
        <v>425.81473950318752</v>
      </c>
      <c r="G42" s="23">
        <f t="shared" si="2"/>
        <v>2528.0493339882391</v>
      </c>
      <c r="H42" s="23">
        <f t="shared" si="3"/>
        <v>2528.9605775307764</v>
      </c>
      <c r="I42" s="23">
        <f t="shared" si="4"/>
        <v>2528.5049557595075</v>
      </c>
      <c r="J42" s="25">
        <f t="shared" si="5"/>
        <v>0.99933398823895914</v>
      </c>
      <c r="K42" s="24">
        <f t="shared" si="6"/>
        <v>1.9105775307762087</v>
      </c>
      <c r="L42" s="26">
        <f t="shared" si="7"/>
        <v>1.4549557595073566</v>
      </c>
      <c r="M42" s="22">
        <f t="shared" si="8"/>
        <v>0.14549557595073567</v>
      </c>
      <c r="N42" s="50">
        <v>0.5</v>
      </c>
      <c r="O42" s="50">
        <v>-0.5</v>
      </c>
      <c r="P42" s="50">
        <v>1</v>
      </c>
      <c r="Q42" s="50">
        <v>-1</v>
      </c>
    </row>
    <row r="43" spans="1:17" ht="16.5" x14ac:dyDescent="0.25">
      <c r="A43" s="50">
        <v>40</v>
      </c>
      <c r="B43" s="50">
        <v>5.9535</v>
      </c>
      <c r="C43" s="50">
        <v>5.9515700000000002</v>
      </c>
      <c r="D43" s="50">
        <f t="shared" si="1"/>
        <v>5.9525350000000001</v>
      </c>
      <c r="E43" s="50">
        <v>0.36737999999999998</v>
      </c>
      <c r="F43" s="18">
        <f t="shared" si="0"/>
        <v>421.8043987152268</v>
      </c>
      <c r="G43" s="23">
        <f t="shared" si="2"/>
        <v>2511.2124877511028</v>
      </c>
      <c r="H43" s="23">
        <f t="shared" si="3"/>
        <v>2510.3984052615824</v>
      </c>
      <c r="I43" s="23">
        <f t="shared" si="4"/>
        <v>2510.8054465063424</v>
      </c>
      <c r="J43" s="25">
        <f t="shared" si="5"/>
        <v>-15.837512248897383</v>
      </c>
      <c r="K43" s="24">
        <f t="shared" si="6"/>
        <v>-16.651594738417771</v>
      </c>
      <c r="L43" s="26">
        <f t="shared" si="7"/>
        <v>-16.244553493657804</v>
      </c>
      <c r="M43" s="22">
        <f t="shared" si="8"/>
        <v>-1.6244553493657805</v>
      </c>
      <c r="N43" s="50">
        <v>0.5</v>
      </c>
      <c r="O43" s="50">
        <v>-0.5</v>
      </c>
      <c r="P43" s="50">
        <v>1</v>
      </c>
      <c r="Q43" s="50">
        <v>-1</v>
      </c>
    </row>
    <row r="44" spans="1:17" ht="16.5" x14ac:dyDescent="0.25">
      <c r="A44" s="50">
        <v>41</v>
      </c>
      <c r="B44" s="50">
        <v>5.9370599999999998</v>
      </c>
      <c r="C44" s="50">
        <v>5.94</v>
      </c>
      <c r="D44" s="50">
        <f t="shared" si="1"/>
        <v>5.9385300000000001</v>
      </c>
      <c r="E44" s="50">
        <v>0.36351</v>
      </c>
      <c r="F44" s="18">
        <f t="shared" si="0"/>
        <v>426.29501251684962</v>
      </c>
      <c r="G44" s="23">
        <f t="shared" si="2"/>
        <v>2530.9390670132871</v>
      </c>
      <c r="H44" s="23">
        <f t="shared" si="3"/>
        <v>2532.192374350087</v>
      </c>
      <c r="I44" s="23">
        <f t="shared" si="4"/>
        <v>2531.5657206816868</v>
      </c>
      <c r="J44" s="25">
        <f t="shared" si="5"/>
        <v>3.8890670132868763</v>
      </c>
      <c r="K44" s="24">
        <f t="shared" si="6"/>
        <v>5.1423743500868113</v>
      </c>
      <c r="L44" s="26">
        <f t="shared" si="7"/>
        <v>4.5157206816866164</v>
      </c>
      <c r="M44" s="22">
        <f t="shared" si="8"/>
        <v>0.45157206816866169</v>
      </c>
      <c r="N44" s="50">
        <v>0.5</v>
      </c>
      <c r="O44" s="50">
        <v>-0.5</v>
      </c>
      <c r="P44" s="50">
        <v>1</v>
      </c>
      <c r="Q44" s="50">
        <v>-1</v>
      </c>
    </row>
    <row r="45" spans="1:17" ht="16.5" x14ac:dyDescent="0.25">
      <c r="A45" s="50">
        <v>42</v>
      </c>
      <c r="B45" s="50">
        <v>5.9354300000000002</v>
      </c>
      <c r="C45" s="50">
        <v>5.9405400000000004</v>
      </c>
      <c r="D45" s="50">
        <f t="shared" si="1"/>
        <v>5.9379850000000003</v>
      </c>
      <c r="E45" s="50">
        <v>0.36292000000000002</v>
      </c>
      <c r="F45" s="18">
        <f t="shared" si="0"/>
        <v>426.98804144164001</v>
      </c>
      <c r="G45" s="23">
        <f t="shared" si="2"/>
        <v>2534.3576308139536</v>
      </c>
      <c r="H45" s="23">
        <f t="shared" si="3"/>
        <v>2536.5395397057205</v>
      </c>
      <c r="I45" s="23">
        <f t="shared" si="4"/>
        <v>2535.4485852598373</v>
      </c>
      <c r="J45" s="25">
        <f t="shared" si="5"/>
        <v>7.3076308139534376</v>
      </c>
      <c r="K45" s="24">
        <f t="shared" si="6"/>
        <v>9.4895397057202899</v>
      </c>
      <c r="L45" s="26">
        <f t="shared" si="7"/>
        <v>8.3985852598370911</v>
      </c>
      <c r="M45" s="22">
        <f t="shared" si="8"/>
        <v>0.83985852598370914</v>
      </c>
      <c r="N45" s="50">
        <v>0.5</v>
      </c>
      <c r="O45" s="50">
        <v>-0.5</v>
      </c>
      <c r="P45" s="50">
        <v>1</v>
      </c>
      <c r="Q45" s="50">
        <v>-1</v>
      </c>
    </row>
    <row r="46" spans="1:17" ht="16.5" x14ac:dyDescent="0.25">
      <c r="A46" s="50">
        <v>43</v>
      </c>
      <c r="B46" s="50">
        <v>5.9405200000000002</v>
      </c>
      <c r="C46" s="50">
        <v>5.9375</v>
      </c>
      <c r="D46" s="50">
        <f t="shared" si="1"/>
        <v>5.9390099999999997</v>
      </c>
      <c r="E46" s="50">
        <v>0.36653000000000002</v>
      </c>
      <c r="F46" s="18">
        <f t="shared" si="0"/>
        <v>422.7825825989687</v>
      </c>
      <c r="G46" s="23">
        <f t="shared" si="2"/>
        <v>2511.5483875808259</v>
      </c>
      <c r="H46" s="23">
        <f t="shared" si="3"/>
        <v>2510.2715841813765</v>
      </c>
      <c r="I46" s="23">
        <f t="shared" si="4"/>
        <v>2510.9099858811014</v>
      </c>
      <c r="J46" s="25">
        <f t="shared" si="5"/>
        <v>-15.501612419174307</v>
      </c>
      <c r="K46" s="24">
        <f t="shared" si="6"/>
        <v>-16.778415818623671</v>
      </c>
      <c r="L46" s="26">
        <f t="shared" si="7"/>
        <v>-16.140014118898762</v>
      </c>
      <c r="M46" s="22">
        <f t="shared" si="8"/>
        <v>-1.6140014118898762</v>
      </c>
      <c r="N46" s="50">
        <v>0.5</v>
      </c>
      <c r="O46" s="50">
        <v>-0.5</v>
      </c>
      <c r="P46" s="50">
        <v>1</v>
      </c>
      <c r="Q46" s="50">
        <v>-1</v>
      </c>
    </row>
    <row r="47" spans="1:17" ht="16.5" x14ac:dyDescent="0.25">
      <c r="A47" s="50">
        <v>44</v>
      </c>
      <c r="B47" s="50">
        <v>5.9524999999999997</v>
      </c>
      <c r="C47" s="50">
        <v>5.9545700000000004</v>
      </c>
      <c r="D47" s="50">
        <f t="shared" si="1"/>
        <v>5.9535350000000005</v>
      </c>
      <c r="E47" s="50">
        <v>0.36401</v>
      </c>
      <c r="F47" s="18">
        <f t="shared" si="0"/>
        <v>425.70945853135902</v>
      </c>
      <c r="G47" s="23">
        <f t="shared" si="2"/>
        <v>2534.0355519079144</v>
      </c>
      <c r="H47" s="23">
        <f t="shared" si="3"/>
        <v>2534.9167704870747</v>
      </c>
      <c r="I47" s="23">
        <f t="shared" si="4"/>
        <v>2534.4761611974945</v>
      </c>
      <c r="J47" s="25">
        <f t="shared" si="5"/>
        <v>6.9855519079142141</v>
      </c>
      <c r="K47" s="24">
        <f t="shared" si="6"/>
        <v>7.8667704870745183</v>
      </c>
      <c r="L47" s="26">
        <f t="shared" si="7"/>
        <v>7.4261611974943662</v>
      </c>
      <c r="M47" s="22">
        <f t="shared" si="8"/>
        <v>0.74261611974943664</v>
      </c>
      <c r="N47" s="50">
        <v>0.5</v>
      </c>
      <c r="O47" s="50">
        <v>-0.5</v>
      </c>
      <c r="P47" s="50">
        <v>1</v>
      </c>
      <c r="Q47" s="50">
        <v>-1</v>
      </c>
    </row>
    <row r="48" spans="1:17" ht="16.5" x14ac:dyDescent="0.25">
      <c r="A48" s="50">
        <v>45</v>
      </c>
      <c r="B48" s="50">
        <v>5.9425499999999998</v>
      </c>
      <c r="C48" s="50">
        <v>5.9429400000000001</v>
      </c>
      <c r="D48" s="50">
        <f t="shared" si="1"/>
        <v>5.9427450000000004</v>
      </c>
      <c r="E48" s="50">
        <v>0.36303999999999997</v>
      </c>
      <c r="F48" s="18">
        <f t="shared" si="0"/>
        <v>426.84690392243283</v>
      </c>
      <c r="G48" s="23">
        <f t="shared" si="2"/>
        <v>2536.5590689042533</v>
      </c>
      <c r="H48" s="23">
        <f t="shared" si="3"/>
        <v>2536.7255391967828</v>
      </c>
      <c r="I48" s="23">
        <f t="shared" si="4"/>
        <v>2536.6423040505179</v>
      </c>
      <c r="J48" s="25">
        <f t="shared" si="5"/>
        <v>9.5090689042531267</v>
      </c>
      <c r="K48" s="24">
        <f t="shared" si="6"/>
        <v>9.6755391967826654</v>
      </c>
      <c r="L48" s="26">
        <f t="shared" si="7"/>
        <v>9.5923040505176687</v>
      </c>
      <c r="M48" s="22">
        <f t="shared" si="8"/>
        <v>0.95923040505176693</v>
      </c>
      <c r="N48" s="50">
        <v>0.5</v>
      </c>
      <c r="O48" s="50">
        <v>-0.5</v>
      </c>
      <c r="P48" s="50">
        <v>1</v>
      </c>
      <c r="Q48" s="50">
        <v>-1</v>
      </c>
    </row>
    <row r="49" spans="1:17" ht="16.5" x14ac:dyDescent="0.25">
      <c r="A49" s="50">
        <v>46</v>
      </c>
      <c r="B49" s="50">
        <v>5.9359599999999997</v>
      </c>
      <c r="C49" s="50">
        <v>5.93696</v>
      </c>
      <c r="D49" s="50">
        <f t="shared" si="1"/>
        <v>5.9364600000000003</v>
      </c>
      <c r="E49" s="50">
        <v>0.36393999999999999</v>
      </c>
      <c r="F49" s="18">
        <f t="shared" si="0"/>
        <v>425.79133923174152</v>
      </c>
      <c r="G49" s="23">
        <f t="shared" si="2"/>
        <v>2527.4803580260482</v>
      </c>
      <c r="H49" s="23">
        <f t="shared" si="3"/>
        <v>2527.9061493652803</v>
      </c>
      <c r="I49" s="23">
        <f t="shared" si="4"/>
        <v>2527.6932536956642</v>
      </c>
      <c r="J49" s="25">
        <f t="shared" si="5"/>
        <v>0.43035802604799755</v>
      </c>
      <c r="K49" s="24">
        <f t="shared" si="6"/>
        <v>0.85614936528008911</v>
      </c>
      <c r="L49" s="26">
        <f t="shared" si="7"/>
        <v>0.64325369566404333</v>
      </c>
      <c r="M49" s="22">
        <f t="shared" si="8"/>
        <v>6.4325369566404333E-2</v>
      </c>
      <c r="N49" s="50">
        <v>0.5</v>
      </c>
      <c r="O49" s="50">
        <v>-0.5</v>
      </c>
      <c r="P49" s="50">
        <v>1</v>
      </c>
      <c r="Q49" s="50">
        <v>-1</v>
      </c>
    </row>
    <row r="50" spans="1:17" ht="16.5" x14ac:dyDescent="0.25">
      <c r="A50" s="50">
        <v>47</v>
      </c>
      <c r="B50" s="50">
        <v>5.9444499999999998</v>
      </c>
      <c r="C50" s="50">
        <v>5.9439700000000002</v>
      </c>
      <c r="D50" s="50">
        <f t="shared" si="1"/>
        <v>5.94421</v>
      </c>
      <c r="E50" s="50">
        <v>0.36595</v>
      </c>
      <c r="F50" s="18">
        <f t="shared" si="0"/>
        <v>423.45265746686709</v>
      </c>
      <c r="G50" s="23">
        <f t="shared" si="2"/>
        <v>2517.193149678918</v>
      </c>
      <c r="H50" s="23">
        <f t="shared" si="3"/>
        <v>2516.9898924033341</v>
      </c>
      <c r="I50" s="23">
        <f t="shared" si="4"/>
        <v>2517.0915210411258</v>
      </c>
      <c r="J50" s="25">
        <f t="shared" si="5"/>
        <v>-9.85685032108222</v>
      </c>
      <c r="K50" s="24">
        <f t="shared" si="6"/>
        <v>-10.060107596666057</v>
      </c>
      <c r="L50" s="26">
        <f t="shared" si="7"/>
        <v>-9.9584789588743661</v>
      </c>
      <c r="M50" s="22">
        <f t="shared" si="8"/>
        <v>-0.99584789588743661</v>
      </c>
      <c r="N50" s="50">
        <v>0.5</v>
      </c>
      <c r="O50" s="50">
        <v>-0.5</v>
      </c>
      <c r="P50" s="50">
        <v>1</v>
      </c>
      <c r="Q50" s="50">
        <v>-1</v>
      </c>
    </row>
    <row r="51" spans="1:17" ht="16.5" x14ac:dyDescent="0.25">
      <c r="A51" s="50">
        <v>48</v>
      </c>
      <c r="B51" s="50">
        <v>5.9390200000000002</v>
      </c>
      <c r="C51" s="50">
        <v>5.9415199999999997</v>
      </c>
      <c r="D51" s="50">
        <f t="shared" si="1"/>
        <v>5.9402699999999999</v>
      </c>
      <c r="E51" s="50">
        <v>0.36345</v>
      </c>
      <c r="F51" s="18">
        <f t="shared" si="0"/>
        <v>426.36538726097126</v>
      </c>
      <c r="G51" s="23">
        <f t="shared" si="2"/>
        <v>2532.1925622506537</v>
      </c>
      <c r="H51" s="23">
        <f t="shared" si="3"/>
        <v>2533.258475718806</v>
      </c>
      <c r="I51" s="23">
        <f t="shared" si="4"/>
        <v>2532.7255189847301</v>
      </c>
      <c r="J51" s="25">
        <f t="shared" si="5"/>
        <v>5.1425622506535547</v>
      </c>
      <c r="K51" s="24">
        <f t="shared" si="6"/>
        <v>6.2084757188058575</v>
      </c>
      <c r="L51" s="26">
        <f t="shared" si="7"/>
        <v>5.6755189847299334</v>
      </c>
      <c r="M51" s="22">
        <f t="shared" si="8"/>
        <v>0.56755189847299337</v>
      </c>
      <c r="N51" s="50">
        <v>0.5</v>
      </c>
      <c r="O51" s="50">
        <v>-0.5</v>
      </c>
      <c r="P51" s="50">
        <v>1</v>
      </c>
      <c r="Q51" s="50">
        <v>-1</v>
      </c>
    </row>
    <row r="52" spans="1:17" ht="16.5" x14ac:dyDescent="0.25">
      <c r="A52" s="50">
        <v>49</v>
      </c>
      <c r="B52" s="50">
        <v>5.9410100000000003</v>
      </c>
      <c r="C52" s="50">
        <v>5.9444499999999998</v>
      </c>
      <c r="D52" s="50">
        <f t="shared" si="1"/>
        <v>5.9427300000000001</v>
      </c>
      <c r="E52" s="50">
        <v>0.36359999999999998</v>
      </c>
      <c r="F52" s="18">
        <f t="shared" si="0"/>
        <v>426.189493949395</v>
      </c>
      <c r="G52" s="23">
        <f t="shared" si="2"/>
        <v>2531.9960454482953</v>
      </c>
      <c r="H52" s="23">
        <f t="shared" si="3"/>
        <v>2533.462137307481</v>
      </c>
      <c r="I52" s="23">
        <f t="shared" si="4"/>
        <v>2532.7290913778879</v>
      </c>
      <c r="J52" s="25">
        <f t="shared" si="5"/>
        <v>4.9460454482950809</v>
      </c>
      <c r="K52" s="24">
        <f t="shared" si="6"/>
        <v>6.4121373074808616</v>
      </c>
      <c r="L52" s="26">
        <f t="shared" si="7"/>
        <v>5.6790913778877439</v>
      </c>
      <c r="M52" s="22">
        <f t="shared" si="8"/>
        <v>0.56790913778877439</v>
      </c>
      <c r="N52" s="50">
        <v>0.5</v>
      </c>
      <c r="O52" s="50">
        <v>-0.5</v>
      </c>
      <c r="P52" s="50">
        <v>1</v>
      </c>
      <c r="Q52" s="50">
        <v>-1</v>
      </c>
    </row>
    <row r="53" spans="1:17" ht="16.5" x14ac:dyDescent="0.25">
      <c r="A53" s="50">
        <v>50</v>
      </c>
      <c r="B53" s="50">
        <v>5.9359799999999998</v>
      </c>
      <c r="C53" s="50">
        <v>5.9365399999999999</v>
      </c>
      <c r="D53" s="50">
        <f t="shared" si="1"/>
        <v>5.9362599999999999</v>
      </c>
      <c r="E53" s="50">
        <v>0.36352000000000001</v>
      </c>
      <c r="F53" s="18">
        <f t="shared" si="0"/>
        <v>426.28328565140845</v>
      </c>
      <c r="G53" s="23">
        <f t="shared" si="2"/>
        <v>2530.4090579610474</v>
      </c>
      <c r="H53" s="23">
        <f t="shared" si="3"/>
        <v>2530.6477766010121</v>
      </c>
      <c r="I53" s="23">
        <f t="shared" si="4"/>
        <v>2530.5284172810298</v>
      </c>
      <c r="J53" s="25">
        <f t="shared" si="5"/>
        <v>3.359057961047256</v>
      </c>
      <c r="K53" s="24">
        <f t="shared" si="6"/>
        <v>3.5977766010119012</v>
      </c>
      <c r="L53" s="26">
        <f t="shared" si="7"/>
        <v>3.4784172810295786</v>
      </c>
      <c r="M53" s="22">
        <f t="shared" si="8"/>
        <v>0.34784172810295788</v>
      </c>
      <c r="N53" s="50">
        <v>0.5</v>
      </c>
      <c r="O53" s="50">
        <v>-0.5</v>
      </c>
      <c r="P53" s="50">
        <v>1</v>
      </c>
      <c r="Q53" s="50">
        <v>-1</v>
      </c>
    </row>
    <row r="54" spans="1:17" ht="16.5" x14ac:dyDescent="0.25">
      <c r="A54" s="50">
        <v>51</v>
      </c>
      <c r="B54" s="50">
        <v>5.9430699999999996</v>
      </c>
      <c r="C54" s="50">
        <v>5.9429999999999996</v>
      </c>
      <c r="D54" s="50">
        <f t="shared" si="1"/>
        <v>5.9430350000000001</v>
      </c>
      <c r="E54" s="50">
        <v>0.36559000000000003</v>
      </c>
      <c r="F54" s="18">
        <f t="shared" si="0"/>
        <v>423.8696353839</v>
      </c>
      <c r="G54" s="23">
        <f t="shared" si="2"/>
        <v>2519.0869139609945</v>
      </c>
      <c r="H54" s="23">
        <f t="shared" si="3"/>
        <v>2519.0572430865177</v>
      </c>
      <c r="I54" s="23">
        <f t="shared" si="4"/>
        <v>2519.0720785237563</v>
      </c>
      <c r="J54" s="25">
        <f t="shared" si="5"/>
        <v>-7.9630860390057023</v>
      </c>
      <c r="K54" s="24">
        <f t="shared" si="6"/>
        <v>-7.9927569134824807</v>
      </c>
      <c r="L54" s="26">
        <f t="shared" si="7"/>
        <v>-7.9779214762438642</v>
      </c>
      <c r="M54" s="22">
        <f t="shared" si="8"/>
        <v>-0.79779214762438644</v>
      </c>
      <c r="N54" s="50">
        <v>0.5</v>
      </c>
      <c r="O54" s="50">
        <v>-0.5</v>
      </c>
      <c r="P54" s="50">
        <v>1</v>
      </c>
      <c r="Q54" s="50">
        <v>-1</v>
      </c>
    </row>
    <row r="55" spans="1:17" ht="16.5" x14ac:dyDescent="0.25">
      <c r="A55" s="50">
        <v>52</v>
      </c>
      <c r="B55" s="50">
        <v>5.9365899999999998</v>
      </c>
      <c r="C55" s="50">
        <v>5.9404599999999999</v>
      </c>
      <c r="D55" s="50">
        <f t="shared" si="1"/>
        <v>5.9385250000000003</v>
      </c>
      <c r="E55" s="50">
        <v>0.36162</v>
      </c>
      <c r="F55" s="18">
        <f t="shared" si="0"/>
        <v>428.52303523035232</v>
      </c>
      <c r="G55" s="23">
        <f t="shared" si="2"/>
        <v>2543.965565718157</v>
      </c>
      <c r="H55" s="23">
        <f t="shared" si="3"/>
        <v>2545.6239498644986</v>
      </c>
      <c r="I55" s="23">
        <f t="shared" si="4"/>
        <v>2544.7947577913278</v>
      </c>
      <c r="J55" s="25">
        <f t="shared" si="5"/>
        <v>16.915565718156813</v>
      </c>
      <c r="K55" s="24">
        <f t="shared" si="6"/>
        <v>18.573949864498445</v>
      </c>
      <c r="L55" s="26">
        <f t="shared" si="7"/>
        <v>17.744757791327629</v>
      </c>
      <c r="M55" s="22">
        <f t="shared" si="8"/>
        <v>1.774475779132763</v>
      </c>
      <c r="N55" s="50">
        <v>0.5</v>
      </c>
      <c r="O55" s="50">
        <v>-0.5</v>
      </c>
      <c r="P55" s="50">
        <v>1</v>
      </c>
      <c r="Q55" s="50">
        <v>-1</v>
      </c>
    </row>
    <row r="56" spans="1:17" ht="16.5" x14ac:dyDescent="0.25">
      <c r="A56" s="50">
        <v>53</v>
      </c>
      <c r="B56" s="50">
        <v>5.9404300000000001</v>
      </c>
      <c r="C56" s="50">
        <v>5.9414600000000002</v>
      </c>
      <c r="D56" s="50">
        <f t="shared" si="1"/>
        <v>5.9409450000000001</v>
      </c>
      <c r="E56" s="50">
        <v>0.36495</v>
      </c>
      <c r="F56" s="18">
        <f t="shared" si="0"/>
        <v>424.61296067954515</v>
      </c>
      <c r="G56" s="23">
        <f t="shared" si="2"/>
        <v>2522.3835700095906</v>
      </c>
      <c r="H56" s="23">
        <f t="shared" si="3"/>
        <v>2522.8209213590903</v>
      </c>
      <c r="I56" s="23">
        <f t="shared" si="4"/>
        <v>2522.6022456843402</v>
      </c>
      <c r="J56" s="25">
        <f t="shared" si="5"/>
        <v>-4.6664299904095969</v>
      </c>
      <c r="K56" s="24">
        <f t="shared" si="6"/>
        <v>-4.2290786409098473</v>
      </c>
      <c r="L56" s="26">
        <f t="shared" si="7"/>
        <v>-4.4477543156599495</v>
      </c>
      <c r="M56" s="22">
        <f t="shared" si="8"/>
        <v>-0.44477543156599497</v>
      </c>
      <c r="N56" s="50">
        <v>0.5</v>
      </c>
      <c r="O56" s="50">
        <v>-0.5</v>
      </c>
      <c r="P56" s="50">
        <v>1</v>
      </c>
      <c r="Q56" s="50">
        <v>-1</v>
      </c>
    </row>
    <row r="57" spans="1:17" ht="16.5" x14ac:dyDescent="0.25">
      <c r="A57" s="50">
        <v>54</v>
      </c>
      <c r="B57" s="50">
        <v>5.9355500000000001</v>
      </c>
      <c r="C57" s="50">
        <v>5.9349600000000002</v>
      </c>
      <c r="D57" s="50">
        <f t="shared" si="1"/>
        <v>5.9352549999999997</v>
      </c>
      <c r="E57" s="50">
        <v>0.36503999999999998</v>
      </c>
      <c r="F57" s="18">
        <f t="shared" si="0"/>
        <v>424.5082730659654</v>
      </c>
      <c r="G57" s="23">
        <f t="shared" si="2"/>
        <v>2519.6900801966908</v>
      </c>
      <c r="H57" s="23">
        <f t="shared" si="3"/>
        <v>2519.439620315582</v>
      </c>
      <c r="I57" s="23">
        <f t="shared" si="4"/>
        <v>2519.5648502561362</v>
      </c>
      <c r="J57" s="25">
        <f t="shared" si="5"/>
        <v>-7.3599198033093671</v>
      </c>
      <c r="K57" s="24">
        <f t="shared" si="6"/>
        <v>-7.6103796844181488</v>
      </c>
      <c r="L57" s="26">
        <f t="shared" si="7"/>
        <v>-7.4851497438639853</v>
      </c>
      <c r="M57" s="22">
        <f t="shared" si="8"/>
        <v>-0.74851497438639858</v>
      </c>
      <c r="N57" s="50">
        <v>0.5</v>
      </c>
      <c r="O57" s="50">
        <v>-0.5</v>
      </c>
      <c r="P57" s="50">
        <v>1</v>
      </c>
      <c r="Q57" s="50">
        <v>-1</v>
      </c>
    </row>
    <row r="58" spans="1:17" ht="16.5" x14ac:dyDescent="0.25">
      <c r="A58" s="50">
        <v>55</v>
      </c>
      <c r="B58" s="50">
        <v>5.9379600000000003</v>
      </c>
      <c r="C58" s="50">
        <v>5.9415800000000001</v>
      </c>
      <c r="D58" s="50">
        <f t="shared" si="1"/>
        <v>5.9397700000000002</v>
      </c>
      <c r="E58" s="50">
        <v>0.36392999999999998</v>
      </c>
      <c r="F58" s="18">
        <f t="shared" si="0"/>
        <v>425.80303904597042</v>
      </c>
      <c r="G58" s="23">
        <f t="shared" si="2"/>
        <v>2528.4014137334107</v>
      </c>
      <c r="H58" s="23">
        <f t="shared" si="3"/>
        <v>2529.9428207347569</v>
      </c>
      <c r="I58" s="23">
        <f t="shared" si="4"/>
        <v>2529.172117234084</v>
      </c>
      <c r="J58" s="25">
        <f t="shared" si="5"/>
        <v>1.3514137334104817</v>
      </c>
      <c r="K58" s="24">
        <f t="shared" si="6"/>
        <v>2.8928207347566968</v>
      </c>
      <c r="L58" s="26">
        <f t="shared" si="7"/>
        <v>2.1221172340838166</v>
      </c>
      <c r="M58" s="22">
        <f t="shared" si="8"/>
        <v>0.21221172340838168</v>
      </c>
      <c r="N58" s="50">
        <v>0.5</v>
      </c>
      <c r="O58" s="50">
        <v>-0.5</v>
      </c>
      <c r="P58" s="50">
        <v>1</v>
      </c>
      <c r="Q58" s="50">
        <v>-1</v>
      </c>
    </row>
    <row r="59" spans="1:17" ht="16.5" x14ac:dyDescent="0.25">
      <c r="A59" s="50">
        <v>56</v>
      </c>
      <c r="B59" s="50">
        <v>5.9335899999999997</v>
      </c>
      <c r="C59" s="50">
        <v>5.9370099999999999</v>
      </c>
      <c r="D59" s="50">
        <f t="shared" si="1"/>
        <v>5.9352999999999998</v>
      </c>
      <c r="E59" s="50">
        <v>0.36157</v>
      </c>
      <c r="F59" s="18">
        <f t="shared" si="0"/>
        <v>428.58229388500155</v>
      </c>
      <c r="G59" s="23">
        <f t="shared" si="2"/>
        <v>2543.0316131731061</v>
      </c>
      <c r="H59" s="23">
        <f t="shared" si="3"/>
        <v>2544.4973646181929</v>
      </c>
      <c r="I59" s="23">
        <f t="shared" si="4"/>
        <v>2543.7644888956493</v>
      </c>
      <c r="J59" s="25">
        <f t="shared" si="5"/>
        <v>15.98161317310587</v>
      </c>
      <c r="K59" s="24">
        <f t="shared" si="6"/>
        <v>17.447364618192751</v>
      </c>
      <c r="L59" s="26">
        <f t="shared" si="7"/>
        <v>16.714488895649083</v>
      </c>
      <c r="M59" s="22">
        <f t="shared" si="8"/>
        <v>1.6714488895649084</v>
      </c>
      <c r="N59" s="50">
        <v>0.5</v>
      </c>
      <c r="O59" s="50">
        <v>-0.5</v>
      </c>
      <c r="P59" s="50">
        <v>1</v>
      </c>
      <c r="Q59" s="50">
        <v>-1</v>
      </c>
    </row>
    <row r="60" spans="1:17" ht="16.5" x14ac:dyDescent="0.25">
      <c r="A60" s="50">
        <v>57</v>
      </c>
      <c r="B60" s="50">
        <v>5.9539299999999997</v>
      </c>
      <c r="C60" s="50">
        <v>5.9529100000000001</v>
      </c>
      <c r="D60" s="50">
        <f t="shared" si="1"/>
        <v>5.9534199999999995</v>
      </c>
      <c r="E60" s="50">
        <v>0.36554999999999999</v>
      </c>
      <c r="F60" s="18">
        <f t="shared" si="0"/>
        <v>423.91601696074412</v>
      </c>
      <c r="G60" s="23">
        <f t="shared" si="2"/>
        <v>2523.966290863083</v>
      </c>
      <c r="H60" s="23">
        <f t="shared" si="3"/>
        <v>2523.5338965257833</v>
      </c>
      <c r="I60" s="23">
        <f t="shared" si="4"/>
        <v>2523.7500936944334</v>
      </c>
      <c r="J60" s="25">
        <f t="shared" si="5"/>
        <v>-3.0837091369171503</v>
      </c>
      <c r="K60" s="24">
        <f t="shared" si="6"/>
        <v>-3.516103474216834</v>
      </c>
      <c r="L60" s="26">
        <f t="shared" si="7"/>
        <v>-3.2999063055667648</v>
      </c>
      <c r="M60" s="22">
        <f t="shared" si="8"/>
        <v>-0.32999063055667649</v>
      </c>
      <c r="N60" s="50">
        <v>0.5</v>
      </c>
      <c r="O60" s="50">
        <v>-0.5</v>
      </c>
      <c r="P60" s="50">
        <v>1</v>
      </c>
      <c r="Q60" s="50">
        <v>-1</v>
      </c>
    </row>
    <row r="61" spans="1:17" ht="16.5" x14ac:dyDescent="0.25">
      <c r="A61" s="50">
        <v>58</v>
      </c>
      <c r="B61" s="50">
        <v>5.9344999999999999</v>
      </c>
      <c r="C61" s="50">
        <v>5.9354699999999996</v>
      </c>
      <c r="D61" s="50">
        <f t="shared" si="1"/>
        <v>5.9349849999999993</v>
      </c>
      <c r="E61" s="50">
        <v>0.36393999999999999</v>
      </c>
      <c r="F61" s="18">
        <f t="shared" si="0"/>
        <v>425.79133923174152</v>
      </c>
      <c r="G61" s="23">
        <f t="shared" si="2"/>
        <v>2526.8587026707701</v>
      </c>
      <c r="H61" s="23">
        <f t="shared" si="3"/>
        <v>2527.2717202698245</v>
      </c>
      <c r="I61" s="23">
        <f t="shared" si="4"/>
        <v>2527.0652114702971</v>
      </c>
      <c r="J61" s="25">
        <f t="shared" si="5"/>
        <v>-0.19129732923011034</v>
      </c>
      <c r="K61" s="24">
        <f t="shared" si="6"/>
        <v>0.22172026982434545</v>
      </c>
      <c r="L61" s="26">
        <f t="shared" si="7"/>
        <v>1.5211470296890184E-2</v>
      </c>
      <c r="M61" s="22">
        <f t="shared" si="8"/>
        <v>1.5211470296890184E-3</v>
      </c>
      <c r="N61" s="50">
        <v>0.5</v>
      </c>
      <c r="O61" s="50">
        <v>-0.5</v>
      </c>
      <c r="P61" s="50">
        <v>1</v>
      </c>
      <c r="Q61" s="50">
        <v>-1</v>
      </c>
    </row>
    <row r="62" spans="1:17" ht="16.5" x14ac:dyDescent="0.25">
      <c r="A62" s="50">
        <v>59</v>
      </c>
      <c r="B62" s="50">
        <v>5.93743</v>
      </c>
      <c r="C62" s="50">
        <v>5.94156</v>
      </c>
      <c r="D62" s="50">
        <f t="shared" si="1"/>
        <v>5.939495</v>
      </c>
      <c r="E62" s="50">
        <v>0.36442000000000002</v>
      </c>
      <c r="F62" s="18">
        <f t="shared" si="0"/>
        <v>425.23050326546291</v>
      </c>
      <c r="G62" s="23">
        <f t="shared" si="2"/>
        <v>2524.7763470034574</v>
      </c>
      <c r="H62" s="23">
        <f t="shared" si="3"/>
        <v>2526.5325489819438</v>
      </c>
      <c r="I62" s="23">
        <f t="shared" si="4"/>
        <v>2525.6544479927006</v>
      </c>
      <c r="J62" s="25">
        <f t="shared" si="5"/>
        <v>-2.2736529965427508</v>
      </c>
      <c r="K62" s="24">
        <f t="shared" si="6"/>
        <v>-0.51745101805636295</v>
      </c>
      <c r="L62" s="26">
        <f t="shared" si="7"/>
        <v>-1.3955520072995569</v>
      </c>
      <c r="M62" s="22">
        <f t="shared" si="8"/>
        <v>-0.1395552007299557</v>
      </c>
      <c r="N62" s="50">
        <v>0.5</v>
      </c>
      <c r="O62" s="50">
        <v>-0.5</v>
      </c>
      <c r="P62" s="50">
        <v>1</v>
      </c>
      <c r="Q62" s="50">
        <v>-1</v>
      </c>
    </row>
    <row r="63" spans="1:17" ht="16.5" x14ac:dyDescent="0.25">
      <c r="A63" s="50">
        <v>60</v>
      </c>
      <c r="B63" s="50">
        <v>5.9445600000000001</v>
      </c>
      <c r="C63" s="50">
        <v>5.9444600000000003</v>
      </c>
      <c r="D63" s="50">
        <f t="shared" si="1"/>
        <v>5.9445100000000002</v>
      </c>
      <c r="E63" s="50">
        <v>0.36154999999999998</v>
      </c>
      <c r="F63" s="18">
        <f t="shared" si="0"/>
        <v>428.60600193610844</v>
      </c>
      <c r="G63" s="23">
        <f t="shared" si="2"/>
        <v>2547.874094869313</v>
      </c>
      <c r="H63" s="23">
        <f t="shared" si="3"/>
        <v>2547.8312342691192</v>
      </c>
      <c r="I63" s="23">
        <f t="shared" si="4"/>
        <v>2547.8526645692164</v>
      </c>
      <c r="J63" s="25">
        <f t="shared" si="5"/>
        <v>20.82409486931283</v>
      </c>
      <c r="K63" s="24">
        <f t="shared" si="6"/>
        <v>20.781234269119068</v>
      </c>
      <c r="L63" s="26">
        <f t="shared" si="7"/>
        <v>20.802664569216176</v>
      </c>
      <c r="M63" s="22">
        <f t="shared" si="8"/>
        <v>2.0802664569216178</v>
      </c>
      <c r="N63" s="50">
        <v>0.5</v>
      </c>
      <c r="O63" s="50">
        <v>-0.5</v>
      </c>
      <c r="P63" s="50">
        <v>1</v>
      </c>
      <c r="Q63" s="50">
        <v>-1</v>
      </c>
    </row>
    <row r="64" spans="1:17" ht="16.5" x14ac:dyDescent="0.25">
      <c r="A64" s="50">
        <v>61</v>
      </c>
      <c r="B64" s="50">
        <v>5.9365100000000002</v>
      </c>
      <c r="C64" s="50">
        <v>5.9399699999999998</v>
      </c>
      <c r="D64" s="50">
        <f t="shared" si="1"/>
        <v>5.9382400000000004</v>
      </c>
      <c r="E64" s="50">
        <v>0.36503999999999998</v>
      </c>
      <c r="F64" s="18">
        <f t="shared" si="0"/>
        <v>424.5082730659654</v>
      </c>
      <c r="G64" s="23">
        <f t="shared" si="2"/>
        <v>2520.0976081388344</v>
      </c>
      <c r="H64" s="23">
        <f t="shared" si="3"/>
        <v>2521.5664067636426</v>
      </c>
      <c r="I64" s="23">
        <f t="shared" si="4"/>
        <v>2520.8320074512385</v>
      </c>
      <c r="J64" s="25">
        <f t="shared" si="5"/>
        <v>-6.9523918611657791</v>
      </c>
      <c r="K64" s="24">
        <f t="shared" si="6"/>
        <v>-5.4835932363575921</v>
      </c>
      <c r="L64" s="26">
        <f t="shared" si="7"/>
        <v>-6.2179925487616856</v>
      </c>
      <c r="M64" s="22">
        <f t="shared" si="8"/>
        <v>-0.62179925487616861</v>
      </c>
      <c r="N64" s="50">
        <v>0.5</v>
      </c>
      <c r="O64" s="50">
        <v>-0.5</v>
      </c>
      <c r="P64" s="50">
        <v>1</v>
      </c>
      <c r="Q64" s="50">
        <v>-1</v>
      </c>
    </row>
    <row r="65" spans="1:17" ht="16.5" x14ac:dyDescent="0.25">
      <c r="A65" s="50">
        <v>62</v>
      </c>
      <c r="B65" s="50">
        <v>5.9399600000000001</v>
      </c>
      <c r="C65" s="50">
        <v>5.94109</v>
      </c>
      <c r="D65" s="50">
        <f t="shared" si="1"/>
        <v>5.9405250000000001</v>
      </c>
      <c r="E65" s="50">
        <v>0.36442999999999998</v>
      </c>
      <c r="F65" s="18">
        <f t="shared" si="0"/>
        <v>425.21883489284642</v>
      </c>
      <c r="G65" s="23">
        <f t="shared" si="2"/>
        <v>2525.7828705101119</v>
      </c>
      <c r="H65" s="23">
        <f t="shared" si="3"/>
        <v>2526.263367793541</v>
      </c>
      <c r="I65" s="23">
        <f t="shared" si="4"/>
        <v>2526.0231191518264</v>
      </c>
      <c r="J65" s="25">
        <f t="shared" si="5"/>
        <v>-1.2671294898882479</v>
      </c>
      <c r="K65" s="24">
        <f t="shared" si="6"/>
        <v>-0.78663220645921683</v>
      </c>
      <c r="L65" s="26">
        <f t="shared" si="7"/>
        <v>-1.0268808481737324</v>
      </c>
      <c r="M65" s="22">
        <f t="shared" si="8"/>
        <v>-0.10268808481737324</v>
      </c>
      <c r="N65" s="50">
        <v>0.5</v>
      </c>
      <c r="O65" s="50">
        <v>-0.5</v>
      </c>
      <c r="P65" s="50">
        <v>1</v>
      </c>
      <c r="Q65" s="50">
        <v>-1</v>
      </c>
    </row>
    <row r="66" spans="1:17" ht="16.5" x14ac:dyDescent="0.25">
      <c r="A66" s="50">
        <v>63</v>
      </c>
      <c r="B66" s="50">
        <v>5.9434899999999997</v>
      </c>
      <c r="C66" s="50">
        <v>5.9440400000000002</v>
      </c>
      <c r="D66" s="50">
        <f t="shared" si="1"/>
        <v>5.943765</v>
      </c>
      <c r="E66" s="50">
        <v>0.36492000000000002</v>
      </c>
      <c r="F66" s="18">
        <f t="shared" si="0"/>
        <v>424.64786802586866</v>
      </c>
      <c r="G66" s="23">
        <f t="shared" si="2"/>
        <v>2523.8903571330702</v>
      </c>
      <c r="H66" s="23">
        <f t="shared" si="3"/>
        <v>2524.1239134604843</v>
      </c>
      <c r="I66" s="23">
        <f t="shared" si="4"/>
        <v>2524.0071352967771</v>
      </c>
      <c r="J66" s="25">
        <f t="shared" si="5"/>
        <v>-3.1596428669299712</v>
      </c>
      <c r="K66" s="24">
        <f t="shared" si="6"/>
        <v>-2.9260865395158362</v>
      </c>
      <c r="L66" s="26">
        <f t="shared" si="7"/>
        <v>-3.0428647032231311</v>
      </c>
      <c r="M66" s="22">
        <f t="shared" si="8"/>
        <v>-0.30428647032231315</v>
      </c>
      <c r="N66" s="50">
        <v>0.5</v>
      </c>
      <c r="O66" s="50">
        <v>-0.5</v>
      </c>
      <c r="P66" s="50">
        <v>1</v>
      </c>
      <c r="Q66" s="50">
        <v>-1</v>
      </c>
    </row>
    <row r="67" spans="1:17" ht="16.5" x14ac:dyDescent="0.25">
      <c r="A67" s="50">
        <v>64</v>
      </c>
      <c r="B67" s="50">
        <v>5.9340700000000002</v>
      </c>
      <c r="C67" s="50">
        <v>5.9375299999999998</v>
      </c>
      <c r="D67" s="50">
        <f t="shared" si="1"/>
        <v>5.9358000000000004</v>
      </c>
      <c r="E67" s="50">
        <v>0.36148999999999998</v>
      </c>
      <c r="F67" s="18">
        <f t="shared" si="0"/>
        <v>428.67714182964954</v>
      </c>
      <c r="G67" s="23">
        <f t="shared" si="2"/>
        <v>2543.8001670170684</v>
      </c>
      <c r="H67" s="23">
        <f t="shared" si="3"/>
        <v>2545.2833899277989</v>
      </c>
      <c r="I67" s="23">
        <f t="shared" si="4"/>
        <v>2544.5417784724336</v>
      </c>
      <c r="J67" s="25">
        <f t="shared" si="5"/>
        <v>16.750167017068179</v>
      </c>
      <c r="K67" s="24">
        <f t="shared" si="6"/>
        <v>18.233389927798726</v>
      </c>
      <c r="L67" s="26">
        <f t="shared" si="7"/>
        <v>17.491778472433452</v>
      </c>
      <c r="M67" s="22">
        <f t="shared" si="8"/>
        <v>1.7491778472433452</v>
      </c>
      <c r="N67" s="50">
        <v>0.5</v>
      </c>
      <c r="O67" s="50">
        <v>-0.5</v>
      </c>
      <c r="P67" s="50">
        <v>1</v>
      </c>
      <c r="Q67" s="50">
        <v>-1</v>
      </c>
    </row>
    <row r="68" spans="1:17" ht="16.5" x14ac:dyDescent="0.25">
      <c r="A68" s="50">
        <v>65</v>
      </c>
      <c r="B68" s="50">
        <v>5.9435200000000004</v>
      </c>
      <c r="C68" s="50">
        <v>5.9450599999999998</v>
      </c>
      <c r="D68" s="50">
        <f t="shared" si="1"/>
        <v>5.9442900000000005</v>
      </c>
      <c r="E68" s="50">
        <v>0.36548999999999998</v>
      </c>
      <c r="F68" s="18">
        <f t="shared" ref="F68:F87" si="9">D$1/E68</f>
        <v>423.9856083613779</v>
      </c>
      <c r="G68" s="23">
        <f t="shared" si="2"/>
        <v>2519.9669430080171</v>
      </c>
      <c r="H68" s="23">
        <f t="shared" si="3"/>
        <v>2520.619880844893</v>
      </c>
      <c r="I68" s="23">
        <f t="shared" si="4"/>
        <v>2520.2934119264551</v>
      </c>
      <c r="J68" s="25">
        <f t="shared" si="5"/>
        <v>-7.083056991983085</v>
      </c>
      <c r="K68" s="24">
        <f t="shared" si="6"/>
        <v>-6.4301191551071497</v>
      </c>
      <c r="L68" s="26">
        <f t="shared" si="7"/>
        <v>-6.7565880735451174</v>
      </c>
      <c r="M68" s="22">
        <f t="shared" si="8"/>
        <v>-0.67565880735451178</v>
      </c>
      <c r="N68" s="50">
        <v>0.5</v>
      </c>
      <c r="O68" s="50">
        <v>-0.5</v>
      </c>
      <c r="P68" s="50">
        <v>1</v>
      </c>
      <c r="Q68" s="50">
        <v>-1</v>
      </c>
    </row>
    <row r="69" spans="1:17" ht="16.5" x14ac:dyDescent="0.25">
      <c r="A69" s="50">
        <v>66</v>
      </c>
      <c r="B69" s="50">
        <v>5.9379999999999997</v>
      </c>
      <c r="C69" s="50">
        <v>5.9405000000000001</v>
      </c>
      <c r="D69" s="50">
        <f t="shared" ref="D69:D87" si="10">(B69+C69)/2</f>
        <v>5.9392499999999995</v>
      </c>
      <c r="E69" s="50">
        <v>0.36443999999999999</v>
      </c>
      <c r="F69" s="18">
        <f t="shared" si="9"/>
        <v>425.20716716057518</v>
      </c>
      <c r="G69" s="23">
        <f t="shared" ref="G69:G87" si="11">(F69*B69)</f>
        <v>2524.8801585994952</v>
      </c>
      <c r="H69" s="23">
        <f t="shared" ref="H69:H87" si="12">(C69*F69)</f>
        <v>2525.9431765173968</v>
      </c>
      <c r="I69" s="23">
        <f t="shared" ref="I69:I87" si="13">(G69+H69)/2</f>
        <v>2525.411667558446</v>
      </c>
      <c r="J69" s="25">
        <f t="shared" ref="J69:J87" si="14">G69-H$1</f>
        <v>-2.1698414005049926</v>
      </c>
      <c r="K69" s="24">
        <f t="shared" ref="K69:K87" si="15">H69-H$1</f>
        <v>-1.1068234826034313</v>
      </c>
      <c r="L69" s="26">
        <f t="shared" ref="L69:L87" si="16">I69-H$1</f>
        <v>-1.638332441554212</v>
      </c>
      <c r="M69" s="22">
        <f t="shared" ref="M69:M87" si="17">L69*0.1</f>
        <v>-0.16383324415542122</v>
      </c>
      <c r="N69" s="50">
        <v>0.5</v>
      </c>
      <c r="O69" s="50">
        <v>-0.5</v>
      </c>
      <c r="P69" s="50">
        <v>1</v>
      </c>
      <c r="Q69" s="50">
        <v>-1</v>
      </c>
    </row>
    <row r="70" spans="1:17" ht="16.5" x14ac:dyDescent="0.25">
      <c r="A70" s="50">
        <v>67</v>
      </c>
      <c r="B70" s="50">
        <v>5.9420599999999997</v>
      </c>
      <c r="C70" s="50">
        <v>5.9454799999999999</v>
      </c>
      <c r="D70" s="50">
        <f t="shared" si="10"/>
        <v>5.9437699999999998</v>
      </c>
      <c r="E70" s="50">
        <v>0.36458000000000002</v>
      </c>
      <c r="F70" s="18">
        <f t="shared" si="9"/>
        <v>425.0438861155302</v>
      </c>
      <c r="G70" s="23">
        <f t="shared" si="11"/>
        <v>2525.6362739316473</v>
      </c>
      <c r="H70" s="23">
        <f t="shared" si="12"/>
        <v>2527.0899240221624</v>
      </c>
      <c r="I70" s="23">
        <f t="shared" si="13"/>
        <v>2526.3630989769049</v>
      </c>
      <c r="J70" s="25">
        <f t="shared" si="14"/>
        <v>-1.4137260683528439</v>
      </c>
      <c r="K70" s="24">
        <f t="shared" si="15"/>
        <v>3.9924022162267647E-2</v>
      </c>
      <c r="L70" s="26">
        <f t="shared" si="16"/>
        <v>-0.68690102309528811</v>
      </c>
      <c r="M70" s="22">
        <f t="shared" si="17"/>
        <v>-6.8690102309528808E-2</v>
      </c>
      <c r="N70" s="50">
        <v>0.5</v>
      </c>
      <c r="O70" s="50">
        <v>-0.5</v>
      </c>
      <c r="P70" s="50">
        <v>1</v>
      </c>
      <c r="Q70" s="50">
        <v>-1</v>
      </c>
    </row>
    <row r="71" spans="1:17" ht="16.5" x14ac:dyDescent="0.25">
      <c r="A71" s="50">
        <v>68</v>
      </c>
      <c r="B71" s="50">
        <v>5.9454900000000004</v>
      </c>
      <c r="C71" s="50">
        <v>5.9500900000000003</v>
      </c>
      <c r="D71" s="50">
        <f t="shared" si="10"/>
        <v>5.9477900000000004</v>
      </c>
      <c r="E71" s="50">
        <v>0.36647000000000002</v>
      </c>
      <c r="F71" s="18">
        <f t="shared" si="9"/>
        <v>422.85180233034083</v>
      </c>
      <c r="G71" s="23">
        <f t="shared" si="11"/>
        <v>2514.0611622370184</v>
      </c>
      <c r="H71" s="23">
        <f t="shared" si="12"/>
        <v>2516.006280527738</v>
      </c>
      <c r="I71" s="23">
        <f t="shared" si="13"/>
        <v>2515.0337213823782</v>
      </c>
      <c r="J71" s="25">
        <f t="shared" si="14"/>
        <v>-12.988837762981802</v>
      </c>
      <c r="K71" s="24">
        <f t="shared" si="15"/>
        <v>-11.043719472262183</v>
      </c>
      <c r="L71" s="26">
        <f t="shared" si="16"/>
        <v>-12.016278617621992</v>
      </c>
      <c r="M71" s="22">
        <f t="shared" si="17"/>
        <v>-1.2016278617621994</v>
      </c>
      <c r="N71" s="50">
        <v>0.5</v>
      </c>
      <c r="O71" s="50">
        <v>-0.5</v>
      </c>
      <c r="P71" s="50">
        <v>1</v>
      </c>
      <c r="Q71" s="50">
        <v>-1</v>
      </c>
    </row>
    <row r="72" spans="1:17" ht="16.5" x14ac:dyDescent="0.25">
      <c r="A72" s="50">
        <v>69</v>
      </c>
      <c r="B72" s="50">
        <v>5.9363900000000003</v>
      </c>
      <c r="C72" s="50">
        <v>5.9374799999999999</v>
      </c>
      <c r="D72" s="50">
        <f t="shared" si="10"/>
        <v>5.9369350000000001</v>
      </c>
      <c r="E72" s="50">
        <v>0.36346000000000001</v>
      </c>
      <c r="F72" s="18">
        <f t="shared" si="9"/>
        <v>426.35365652341386</v>
      </c>
      <c r="G72" s="23">
        <f t="shared" si="11"/>
        <v>2531.0015830490288</v>
      </c>
      <c r="H72" s="23">
        <f t="shared" si="12"/>
        <v>2531.4663085346392</v>
      </c>
      <c r="I72" s="23">
        <f t="shared" si="13"/>
        <v>2531.2339457918342</v>
      </c>
      <c r="J72" s="25">
        <f t="shared" si="14"/>
        <v>3.9515830490286135</v>
      </c>
      <c r="K72" s="24">
        <f t="shared" si="15"/>
        <v>4.4163085346390289</v>
      </c>
      <c r="L72" s="26">
        <f t="shared" si="16"/>
        <v>4.1839457918340486</v>
      </c>
      <c r="M72" s="22">
        <f t="shared" si="17"/>
        <v>0.41839457918340489</v>
      </c>
      <c r="N72" s="50">
        <v>0.5</v>
      </c>
      <c r="O72" s="50">
        <v>-0.5</v>
      </c>
      <c r="P72" s="50">
        <v>1</v>
      </c>
      <c r="Q72" s="50">
        <v>-1</v>
      </c>
    </row>
    <row r="73" spans="1:17" ht="16.5" x14ac:dyDescent="0.25">
      <c r="A73" s="50">
        <v>70</v>
      </c>
      <c r="B73" s="50">
        <v>5.9365800000000002</v>
      </c>
      <c r="C73" s="50">
        <v>5.9369300000000003</v>
      </c>
      <c r="D73" s="50">
        <f t="shared" si="10"/>
        <v>5.9367549999999998</v>
      </c>
      <c r="E73" s="50">
        <v>0.36462</v>
      </c>
      <c r="F73" s="18">
        <f t="shared" si="9"/>
        <v>424.99725741868247</v>
      </c>
      <c r="G73" s="23">
        <f t="shared" si="11"/>
        <v>2523.0302184466022</v>
      </c>
      <c r="H73" s="23">
        <f t="shared" si="12"/>
        <v>2523.1789674866986</v>
      </c>
      <c r="I73" s="23">
        <f t="shared" si="13"/>
        <v>2523.1045929666507</v>
      </c>
      <c r="J73" s="25">
        <f t="shared" si="14"/>
        <v>-4.0197815533979337</v>
      </c>
      <c r="K73" s="24">
        <f t="shared" si="15"/>
        <v>-3.8710325133015431</v>
      </c>
      <c r="L73" s="26">
        <f t="shared" si="16"/>
        <v>-3.945407033349511</v>
      </c>
      <c r="M73" s="22">
        <f t="shared" si="17"/>
        <v>-0.39454070333495111</v>
      </c>
      <c r="N73" s="50">
        <v>0.5</v>
      </c>
      <c r="O73" s="50">
        <v>-0.5</v>
      </c>
      <c r="P73" s="50">
        <v>1</v>
      </c>
      <c r="Q73" s="50">
        <v>-1</v>
      </c>
    </row>
    <row r="74" spans="1:17" ht="16.5" x14ac:dyDescent="0.25">
      <c r="A74" s="50">
        <v>71</v>
      </c>
      <c r="B74" s="50">
        <v>5.94245</v>
      </c>
      <c r="C74" s="50">
        <v>5.9450700000000003</v>
      </c>
      <c r="D74" s="50">
        <f t="shared" si="10"/>
        <v>5.9437600000000002</v>
      </c>
      <c r="E74" s="50">
        <v>0.36343999999999999</v>
      </c>
      <c r="F74" s="18">
        <f t="shared" si="9"/>
        <v>426.37711864406782</v>
      </c>
      <c r="G74" s="23">
        <f t="shared" si="11"/>
        <v>2533.7247086864409</v>
      </c>
      <c r="H74" s="23">
        <f t="shared" si="12"/>
        <v>2534.8418167372884</v>
      </c>
      <c r="I74" s="23">
        <f t="shared" si="13"/>
        <v>2534.2832627118646</v>
      </c>
      <c r="J74" s="25">
        <f t="shared" si="14"/>
        <v>6.674708686440681</v>
      </c>
      <c r="K74" s="24">
        <f t="shared" si="15"/>
        <v>7.7918167372881726</v>
      </c>
      <c r="L74" s="26">
        <f t="shared" si="16"/>
        <v>7.2332627118644268</v>
      </c>
      <c r="M74" s="22">
        <f t="shared" si="17"/>
        <v>0.72332627118644277</v>
      </c>
      <c r="N74" s="50">
        <v>0.5</v>
      </c>
      <c r="O74" s="50">
        <v>-0.5</v>
      </c>
      <c r="P74" s="50">
        <v>1</v>
      </c>
      <c r="Q74" s="50">
        <v>-1</v>
      </c>
    </row>
    <row r="75" spans="1:17" ht="16.5" x14ac:dyDescent="0.25">
      <c r="A75" s="50">
        <v>72</v>
      </c>
      <c r="B75" s="50">
        <v>5.9545399999999997</v>
      </c>
      <c r="C75" s="50">
        <v>5.9525499999999996</v>
      </c>
      <c r="D75" s="50">
        <f t="shared" si="10"/>
        <v>5.9535450000000001</v>
      </c>
      <c r="E75" s="50">
        <v>0.36553000000000002</v>
      </c>
      <c r="F75" s="18">
        <f t="shared" si="9"/>
        <v>423.93921155582302</v>
      </c>
      <c r="G75" s="23">
        <f t="shared" si="11"/>
        <v>2524.3629927776101</v>
      </c>
      <c r="H75" s="23">
        <f t="shared" si="12"/>
        <v>2523.5193537466143</v>
      </c>
      <c r="I75" s="23">
        <f t="shared" si="13"/>
        <v>2523.941173262112</v>
      </c>
      <c r="J75" s="25">
        <f t="shared" si="14"/>
        <v>-2.6870072223900934</v>
      </c>
      <c r="K75" s="24">
        <f t="shared" si="15"/>
        <v>-3.5306462533858394</v>
      </c>
      <c r="L75" s="26">
        <f t="shared" si="16"/>
        <v>-3.1088267378881937</v>
      </c>
      <c r="M75" s="22">
        <f t="shared" si="17"/>
        <v>-0.3108826737888194</v>
      </c>
      <c r="N75" s="50">
        <v>0.5</v>
      </c>
      <c r="O75" s="50">
        <v>-0.5</v>
      </c>
      <c r="P75" s="50">
        <v>1</v>
      </c>
      <c r="Q75" s="50">
        <v>-1</v>
      </c>
    </row>
    <row r="76" spans="1:17" ht="16.5" x14ac:dyDescent="0.25">
      <c r="A76" s="50">
        <v>73</v>
      </c>
      <c r="B76" s="50">
        <v>5.9434899999999997</v>
      </c>
      <c r="C76" s="50">
        <v>5.9470400000000003</v>
      </c>
      <c r="D76" s="50">
        <f t="shared" si="10"/>
        <v>5.945265</v>
      </c>
      <c r="E76" s="50">
        <v>0.36352000000000001</v>
      </c>
      <c r="F76" s="18">
        <f t="shared" si="9"/>
        <v>426.28328565140845</v>
      </c>
      <c r="G76" s="23">
        <f t="shared" si="11"/>
        <v>2533.6104454362894</v>
      </c>
      <c r="H76" s="23">
        <f t="shared" si="12"/>
        <v>2535.1237511003524</v>
      </c>
      <c r="I76" s="23">
        <f t="shared" si="13"/>
        <v>2534.3670982683207</v>
      </c>
      <c r="J76" s="25">
        <f t="shared" si="14"/>
        <v>6.5604454362892284</v>
      </c>
      <c r="K76" s="24">
        <f t="shared" si="15"/>
        <v>8.0737511003521831</v>
      </c>
      <c r="L76" s="26">
        <f t="shared" si="16"/>
        <v>7.3170982683204784</v>
      </c>
      <c r="M76" s="22">
        <f t="shared" si="17"/>
        <v>0.73170982683204788</v>
      </c>
      <c r="N76" s="50">
        <v>0.5</v>
      </c>
      <c r="O76" s="50">
        <v>-0.5</v>
      </c>
      <c r="P76" s="50">
        <v>1</v>
      </c>
      <c r="Q76" s="50">
        <v>-1</v>
      </c>
    </row>
    <row r="77" spans="1:17" ht="16.5" x14ac:dyDescent="0.25">
      <c r="A77" s="50">
        <v>74</v>
      </c>
      <c r="B77" s="50">
        <v>5.9394499999999999</v>
      </c>
      <c r="C77" s="50">
        <v>5.9395499999999997</v>
      </c>
      <c r="D77" s="50">
        <f t="shared" si="10"/>
        <v>5.9394999999999998</v>
      </c>
      <c r="E77" s="50">
        <v>0.36393999999999999</v>
      </c>
      <c r="F77" s="18">
        <f t="shared" si="9"/>
        <v>425.79133923174152</v>
      </c>
      <c r="G77" s="23">
        <f t="shared" si="11"/>
        <v>2528.9663697999672</v>
      </c>
      <c r="H77" s="23">
        <f t="shared" si="12"/>
        <v>2529.0089489338902</v>
      </c>
      <c r="I77" s="23">
        <f t="shared" si="13"/>
        <v>2528.9876593669287</v>
      </c>
      <c r="J77" s="25">
        <f t="shared" si="14"/>
        <v>1.9163697999670148</v>
      </c>
      <c r="K77" s="24">
        <f t="shared" si="15"/>
        <v>1.9589489338900421</v>
      </c>
      <c r="L77" s="26">
        <f t="shared" si="16"/>
        <v>1.9376593669285285</v>
      </c>
      <c r="M77" s="22">
        <f t="shared" si="17"/>
        <v>0.19376593669285286</v>
      </c>
      <c r="N77" s="50">
        <v>0.5</v>
      </c>
      <c r="O77" s="50">
        <v>-0.5</v>
      </c>
      <c r="P77" s="50">
        <v>1</v>
      </c>
      <c r="Q77" s="50">
        <v>-1</v>
      </c>
    </row>
    <row r="78" spans="1:17" ht="16.5" x14ac:dyDescent="0.25">
      <c r="A78" s="50">
        <v>75</v>
      </c>
      <c r="B78" s="50">
        <v>5.9349800000000004</v>
      </c>
      <c r="C78" s="50">
        <v>5.9399699999999998</v>
      </c>
      <c r="D78" s="50">
        <f t="shared" si="10"/>
        <v>5.9374750000000001</v>
      </c>
      <c r="E78" s="50">
        <v>0.36194999999999999</v>
      </c>
      <c r="F78" s="18">
        <f t="shared" si="9"/>
        <v>428.13233872081781</v>
      </c>
      <c r="G78" s="23">
        <f t="shared" si="11"/>
        <v>2540.9568676612794</v>
      </c>
      <c r="H78" s="23">
        <f t="shared" si="12"/>
        <v>2543.0932480314959</v>
      </c>
      <c r="I78" s="23">
        <f t="shared" si="13"/>
        <v>2542.0250578463874</v>
      </c>
      <c r="J78" s="25">
        <f t="shared" si="14"/>
        <v>13.906867661279193</v>
      </c>
      <c r="K78" s="24">
        <f t="shared" si="15"/>
        <v>16.04324803149575</v>
      </c>
      <c r="L78" s="26">
        <f t="shared" si="16"/>
        <v>14.975057846387244</v>
      </c>
      <c r="M78" s="22">
        <f t="shared" si="17"/>
        <v>1.4975057846387245</v>
      </c>
      <c r="N78" s="50">
        <v>0.5</v>
      </c>
      <c r="O78" s="50">
        <v>-0.5</v>
      </c>
      <c r="P78" s="50">
        <v>1</v>
      </c>
      <c r="Q78" s="50">
        <v>-1</v>
      </c>
    </row>
    <row r="79" spans="1:17" ht="16.5" x14ac:dyDescent="0.25">
      <c r="A79" s="50">
        <v>76</v>
      </c>
      <c r="B79" s="50">
        <v>5.9459600000000004</v>
      </c>
      <c r="C79" s="50">
        <v>5.9435000000000002</v>
      </c>
      <c r="D79" s="50">
        <f t="shared" si="10"/>
        <v>5.9447299999999998</v>
      </c>
      <c r="E79" s="50">
        <v>0.36601</v>
      </c>
      <c r="F79" s="18">
        <f t="shared" si="9"/>
        <v>423.3832408950575</v>
      </c>
      <c r="G79" s="23">
        <f t="shared" si="11"/>
        <v>2517.4198150323764</v>
      </c>
      <c r="H79" s="23">
        <f t="shared" si="12"/>
        <v>2516.3782922597743</v>
      </c>
      <c r="I79" s="23">
        <f t="shared" si="13"/>
        <v>2516.8990536460751</v>
      </c>
      <c r="J79" s="25">
        <f t="shared" si="14"/>
        <v>-9.6301849676237907</v>
      </c>
      <c r="K79" s="24">
        <f t="shared" si="15"/>
        <v>-10.671707740225884</v>
      </c>
      <c r="L79" s="26">
        <f t="shared" si="16"/>
        <v>-10.150946353925065</v>
      </c>
      <c r="M79" s="22">
        <f t="shared" si="17"/>
        <v>-1.0150946353925066</v>
      </c>
      <c r="N79" s="50">
        <v>0.5</v>
      </c>
      <c r="O79" s="50">
        <v>-0.5</v>
      </c>
      <c r="P79" s="50">
        <v>1</v>
      </c>
      <c r="Q79" s="50">
        <v>-1</v>
      </c>
    </row>
    <row r="80" spans="1:17" ht="16.5" x14ac:dyDescent="0.25">
      <c r="A80" s="50">
        <v>77</v>
      </c>
      <c r="B80" s="50">
        <v>5.9369100000000001</v>
      </c>
      <c r="C80" s="50">
        <v>5.9390700000000001</v>
      </c>
      <c r="D80" s="50">
        <f t="shared" si="10"/>
        <v>5.9379900000000001</v>
      </c>
      <c r="E80" s="50">
        <v>0.3639</v>
      </c>
      <c r="F80" s="18">
        <f t="shared" si="9"/>
        <v>425.83814234679858</v>
      </c>
      <c r="G80" s="23">
        <f t="shared" si="11"/>
        <v>2528.1627256801321</v>
      </c>
      <c r="H80" s="23">
        <f t="shared" si="12"/>
        <v>2529.0825360676013</v>
      </c>
      <c r="I80" s="23">
        <f t="shared" si="13"/>
        <v>2528.6226308738669</v>
      </c>
      <c r="J80" s="25">
        <f t="shared" si="14"/>
        <v>1.1127256801319163</v>
      </c>
      <c r="K80" s="24">
        <f t="shared" si="15"/>
        <v>2.032536067601086</v>
      </c>
      <c r="L80" s="26">
        <f t="shared" si="16"/>
        <v>1.5726308738667285</v>
      </c>
      <c r="M80" s="22">
        <f t="shared" si="17"/>
        <v>0.15726308738667286</v>
      </c>
      <c r="N80" s="50">
        <v>0.5</v>
      </c>
      <c r="O80" s="50">
        <v>-0.5</v>
      </c>
      <c r="P80" s="50">
        <v>1</v>
      </c>
      <c r="Q80" s="50">
        <v>-1</v>
      </c>
    </row>
    <row r="81" spans="1:17" ht="16.5" x14ac:dyDescent="0.25">
      <c r="A81" s="50">
        <v>78</v>
      </c>
      <c r="B81" s="50">
        <v>5.9380899999999999</v>
      </c>
      <c r="C81" s="50">
        <v>5.9394600000000004</v>
      </c>
      <c r="D81" s="50">
        <f t="shared" si="10"/>
        <v>5.9387749999999997</v>
      </c>
      <c r="E81" s="50">
        <v>0.36409999999999998</v>
      </c>
      <c r="F81" s="18">
        <f t="shared" si="9"/>
        <v>425.60422960725077</v>
      </c>
      <c r="G81" s="23">
        <f t="shared" si="11"/>
        <v>2527.2762197885195</v>
      </c>
      <c r="H81" s="23">
        <f t="shared" si="12"/>
        <v>2527.859297583082</v>
      </c>
      <c r="I81" s="23">
        <f t="shared" si="13"/>
        <v>2527.567758685801</v>
      </c>
      <c r="J81" s="25">
        <f t="shared" si="14"/>
        <v>0.2262197885193018</v>
      </c>
      <c r="K81" s="24">
        <f t="shared" si="15"/>
        <v>0.80929758308184319</v>
      </c>
      <c r="L81" s="26">
        <f t="shared" si="16"/>
        <v>0.51775868580079987</v>
      </c>
      <c r="M81" s="22">
        <f t="shared" si="17"/>
        <v>5.1775868580079987E-2</v>
      </c>
      <c r="N81" s="50">
        <v>0.5</v>
      </c>
      <c r="O81" s="50">
        <v>-0.5</v>
      </c>
      <c r="P81" s="50">
        <v>1</v>
      </c>
      <c r="Q81" s="50">
        <v>-1</v>
      </c>
    </row>
    <row r="82" spans="1:17" ht="16.5" x14ac:dyDescent="0.25">
      <c r="A82" s="50">
        <v>79</v>
      </c>
      <c r="B82" s="50">
        <v>5.9459</v>
      </c>
      <c r="C82" s="50">
        <v>5.9440900000000001</v>
      </c>
      <c r="D82" s="50">
        <f t="shared" si="10"/>
        <v>5.9449950000000005</v>
      </c>
      <c r="E82" s="50">
        <v>0.3669</v>
      </c>
      <c r="F82" s="18">
        <f t="shared" si="9"/>
        <v>422.35622785500135</v>
      </c>
      <c r="G82" s="23">
        <f t="shared" si="11"/>
        <v>2511.2878952030524</v>
      </c>
      <c r="H82" s="23">
        <f t="shared" si="12"/>
        <v>2510.523430430635</v>
      </c>
      <c r="I82" s="23">
        <f t="shared" si="13"/>
        <v>2510.9056628168437</v>
      </c>
      <c r="J82" s="25">
        <f t="shared" si="14"/>
        <v>-15.762104796947824</v>
      </c>
      <c r="K82" s="24">
        <f t="shared" si="15"/>
        <v>-16.526569569365165</v>
      </c>
      <c r="L82" s="26">
        <f t="shared" si="16"/>
        <v>-16.144337183156495</v>
      </c>
      <c r="M82" s="22">
        <f t="shared" si="17"/>
        <v>-1.6144337183156496</v>
      </c>
      <c r="N82" s="50">
        <v>0.5</v>
      </c>
      <c r="O82" s="50">
        <v>-0.5</v>
      </c>
      <c r="P82" s="50">
        <v>1</v>
      </c>
      <c r="Q82" s="50">
        <v>-1</v>
      </c>
    </row>
    <row r="83" spans="1:17" ht="16.5" x14ac:dyDescent="0.25">
      <c r="A83" s="50">
        <v>80</v>
      </c>
      <c r="B83" s="50">
        <v>5.9364400000000002</v>
      </c>
      <c r="C83" s="50">
        <v>5.93851</v>
      </c>
      <c r="D83" s="50">
        <f t="shared" si="10"/>
        <v>5.9374750000000001</v>
      </c>
      <c r="E83" s="50">
        <v>0.36498000000000003</v>
      </c>
      <c r="F83" s="18">
        <f t="shared" si="9"/>
        <v>424.57805907172997</v>
      </c>
      <c r="G83" s="23">
        <f t="shared" si="11"/>
        <v>2520.4821729957807</v>
      </c>
      <c r="H83" s="23">
        <f t="shared" si="12"/>
        <v>2521.361049578059</v>
      </c>
      <c r="I83" s="23">
        <f t="shared" si="13"/>
        <v>2520.9216112869199</v>
      </c>
      <c r="J83" s="25">
        <f t="shared" si="14"/>
        <v>-6.5678270042194526</v>
      </c>
      <c r="K83" s="24">
        <f t="shared" si="15"/>
        <v>-5.688950421941172</v>
      </c>
      <c r="L83" s="26">
        <f t="shared" si="16"/>
        <v>-6.1283887130803123</v>
      </c>
      <c r="M83" s="22">
        <f t="shared" si="17"/>
        <v>-0.61283887130803127</v>
      </c>
      <c r="N83" s="50">
        <v>0.5</v>
      </c>
      <c r="O83" s="50">
        <v>-0.5</v>
      </c>
      <c r="P83" s="50">
        <v>1</v>
      </c>
      <c r="Q83" s="50">
        <v>-1</v>
      </c>
    </row>
    <row r="84" spans="1:17" ht="16.5" x14ac:dyDescent="0.25">
      <c r="A84" s="50">
        <v>81</v>
      </c>
      <c r="B84" s="50">
        <v>5.9359299999999999</v>
      </c>
      <c r="C84" s="50">
        <v>5.9365800000000002</v>
      </c>
      <c r="D84" s="50">
        <f t="shared" si="10"/>
        <v>5.9362550000000001</v>
      </c>
      <c r="E84" s="50">
        <v>0.36442000000000002</v>
      </c>
      <c r="F84" s="18">
        <f t="shared" si="9"/>
        <v>425.23050326546291</v>
      </c>
      <c r="G84" s="23">
        <f t="shared" si="11"/>
        <v>2524.1385012485594</v>
      </c>
      <c r="H84" s="23">
        <f t="shared" si="12"/>
        <v>2524.4149010756819</v>
      </c>
      <c r="I84" s="23">
        <f t="shared" si="13"/>
        <v>2524.2767011621208</v>
      </c>
      <c r="J84" s="25">
        <f t="shared" si="14"/>
        <v>-2.9114987514408313</v>
      </c>
      <c r="K84" s="24">
        <f t="shared" si="15"/>
        <v>-2.6350989243182994</v>
      </c>
      <c r="L84" s="26">
        <f t="shared" si="16"/>
        <v>-2.773298837879338</v>
      </c>
      <c r="M84" s="22">
        <f t="shared" si="17"/>
        <v>-0.27732988378793383</v>
      </c>
      <c r="N84" s="50">
        <v>0.5</v>
      </c>
      <c r="O84" s="50">
        <v>-0.5</v>
      </c>
      <c r="P84" s="50">
        <v>1</v>
      </c>
      <c r="Q84" s="50">
        <v>-1</v>
      </c>
    </row>
    <row r="85" spans="1:17" ht="16.5" x14ac:dyDescent="0.25">
      <c r="A85" s="50">
        <v>82</v>
      </c>
      <c r="B85" s="50">
        <v>5.9354500000000003</v>
      </c>
      <c r="C85" s="50">
        <v>5.9379999999999997</v>
      </c>
      <c r="D85" s="50">
        <f t="shared" si="10"/>
        <v>5.936725</v>
      </c>
      <c r="E85" s="50">
        <v>0.36399999999999999</v>
      </c>
      <c r="F85" s="18">
        <f t="shared" si="9"/>
        <v>425.72115384615387</v>
      </c>
      <c r="G85" s="23">
        <f t="shared" si="11"/>
        <v>2526.8466225961542</v>
      </c>
      <c r="H85" s="23">
        <f t="shared" si="12"/>
        <v>2527.9322115384616</v>
      </c>
      <c r="I85" s="23">
        <f t="shared" si="13"/>
        <v>2527.3894170673079</v>
      </c>
      <c r="J85" s="25">
        <f t="shared" si="14"/>
        <v>-0.20337740384593417</v>
      </c>
      <c r="K85" s="24">
        <f t="shared" si="15"/>
        <v>0.88221153846143352</v>
      </c>
      <c r="L85" s="26">
        <f t="shared" si="16"/>
        <v>0.33941706730774968</v>
      </c>
      <c r="M85" s="22">
        <f t="shared" si="17"/>
        <v>3.394170673077497E-2</v>
      </c>
      <c r="N85" s="50">
        <v>0.5</v>
      </c>
      <c r="O85" s="50">
        <v>-0.5</v>
      </c>
      <c r="P85" s="50">
        <v>1</v>
      </c>
      <c r="Q85" s="50">
        <v>-1</v>
      </c>
    </row>
    <row r="86" spans="1:17" ht="16.5" x14ac:dyDescent="0.25">
      <c r="A86" s="50">
        <v>83</v>
      </c>
      <c r="B86" s="50">
        <v>5.9444400000000002</v>
      </c>
      <c r="C86" s="50">
        <v>5.94353</v>
      </c>
      <c r="D86" s="50">
        <f t="shared" si="10"/>
        <v>5.9439849999999996</v>
      </c>
      <c r="E86" s="50">
        <v>0.36447000000000002</v>
      </c>
      <c r="F86" s="18">
        <f t="shared" si="9"/>
        <v>425.17216780530634</v>
      </c>
      <c r="G86" s="23">
        <f t="shared" si="11"/>
        <v>2527.4104411885755</v>
      </c>
      <c r="H86" s="23">
        <f t="shared" si="12"/>
        <v>2527.0235345158726</v>
      </c>
      <c r="I86" s="23">
        <f t="shared" si="13"/>
        <v>2527.2169878522241</v>
      </c>
      <c r="J86" s="25">
        <f t="shared" si="14"/>
        <v>0.36044118857535068</v>
      </c>
      <c r="K86" s="24">
        <f t="shared" si="15"/>
        <v>-2.6465484127584205E-2</v>
      </c>
      <c r="L86" s="26">
        <f t="shared" si="16"/>
        <v>0.16698785222388324</v>
      </c>
      <c r="M86" s="22">
        <f t="shared" si="17"/>
        <v>1.6698785222388324E-2</v>
      </c>
      <c r="N86" s="50">
        <v>0.5</v>
      </c>
      <c r="O86" s="50">
        <v>-0.5</v>
      </c>
      <c r="P86" s="50">
        <v>1</v>
      </c>
      <c r="Q86" s="50">
        <v>-1</v>
      </c>
    </row>
    <row r="87" spans="1:17" ht="16.5" x14ac:dyDescent="0.25">
      <c r="A87" s="50">
        <v>84</v>
      </c>
      <c r="B87" s="50">
        <v>5.9465199999999996</v>
      </c>
      <c r="C87" s="50">
        <v>5.94693</v>
      </c>
      <c r="D87" s="50">
        <f t="shared" si="10"/>
        <v>5.9467249999999998</v>
      </c>
      <c r="E87" s="50">
        <v>0.36456</v>
      </c>
      <c r="F87" s="18">
        <f t="shared" si="9"/>
        <v>425.06720430107526</v>
      </c>
      <c r="G87" s="23">
        <f t="shared" si="11"/>
        <v>2527.6706317204298</v>
      </c>
      <c r="H87" s="23">
        <f t="shared" si="12"/>
        <v>2527.8449092741935</v>
      </c>
      <c r="I87" s="23">
        <f t="shared" si="13"/>
        <v>2527.7577704973119</v>
      </c>
      <c r="J87" s="25">
        <f t="shared" si="14"/>
        <v>0.62063172042962833</v>
      </c>
      <c r="K87" s="24">
        <f t="shared" si="15"/>
        <v>0.79490927419328727</v>
      </c>
      <c r="L87" s="26">
        <f t="shared" si="16"/>
        <v>0.70777049731168518</v>
      </c>
      <c r="M87" s="22">
        <f t="shared" si="17"/>
        <v>7.0777049731168523E-2</v>
      </c>
      <c r="N87" s="50">
        <v>0.5</v>
      </c>
      <c r="O87" s="50">
        <v>-0.5</v>
      </c>
      <c r="P87" s="50">
        <v>1</v>
      </c>
      <c r="Q87" s="50">
        <v>-1</v>
      </c>
    </row>
    <row r="88" spans="1:17" x14ac:dyDescent="0.25">
      <c r="B88" s="50">
        <f>SUM(B4:B87)/84</f>
        <v>5.9402065476190486</v>
      </c>
      <c r="E88" s="50">
        <f>SUM(E4:E87)/84</f>
        <v>0.36426630952380962</v>
      </c>
      <c r="F88" s="50">
        <f>SUM(F4:F87)/84</f>
        <v>425.4160594282593</v>
      </c>
      <c r="G88" s="23"/>
    </row>
    <row r="90" spans="1:17" ht="17.25" thickBot="1" x14ac:dyDescent="0.3">
      <c r="B90" s="78" t="s">
        <v>79</v>
      </c>
      <c r="C90" s="78"/>
      <c r="D90" s="65"/>
      <c r="E90" s="78" t="s">
        <v>78</v>
      </c>
      <c r="F90" s="78"/>
      <c r="H90" s="78" t="s">
        <v>80</v>
      </c>
      <c r="I90" s="78"/>
    </row>
    <row r="91" spans="1:17" x14ac:dyDescent="0.25">
      <c r="B91" s="38" t="s">
        <v>76</v>
      </c>
      <c r="C91" s="38"/>
      <c r="E91" s="38" t="s">
        <v>75</v>
      </c>
      <c r="F91" s="38"/>
      <c r="H91" s="75" t="s">
        <v>75</v>
      </c>
      <c r="I91" s="75"/>
    </row>
    <row r="92" spans="1:17" x14ac:dyDescent="0.25">
      <c r="B92" s="36" t="s">
        <v>26</v>
      </c>
      <c r="C92" s="36">
        <v>424.99435200481309</v>
      </c>
      <c r="E92" s="36" t="s">
        <v>26</v>
      </c>
      <c r="F92" s="36">
        <v>425.4160594282593</v>
      </c>
      <c r="H92" t="s">
        <v>26</v>
      </c>
      <c r="I92">
        <v>393.07284268751579</v>
      </c>
    </row>
    <row r="93" spans="1:17" x14ac:dyDescent="0.25">
      <c r="B93" s="59" t="s">
        <v>27</v>
      </c>
      <c r="C93" s="59">
        <v>1.5560365582990978</v>
      </c>
      <c r="D93" s="60"/>
      <c r="E93" s="59" t="s">
        <v>27</v>
      </c>
      <c r="F93" s="59">
        <v>1.6256015966277464</v>
      </c>
      <c r="G93" s="60"/>
      <c r="H93" s="61" t="s">
        <v>27</v>
      </c>
      <c r="I93" s="61">
        <v>0.1683127368413008</v>
      </c>
    </row>
    <row r="94" spans="1:17" x14ac:dyDescent="0.25">
      <c r="B94" s="36" t="s">
        <v>28</v>
      </c>
      <c r="C94" s="36">
        <v>2.4212497707633016</v>
      </c>
      <c r="E94" s="36" t="s">
        <v>28</v>
      </c>
      <c r="F94" s="36">
        <v>2.6425805509586784</v>
      </c>
      <c r="H94" t="s">
        <v>28</v>
      </c>
      <c r="I94">
        <v>2.8329177383008976E-2</v>
      </c>
    </row>
    <row r="95" spans="1:17" x14ac:dyDescent="0.25">
      <c r="B95" s="56" t="s">
        <v>29</v>
      </c>
      <c r="C95" s="56">
        <v>6.5001567222331573</v>
      </c>
      <c r="D95" s="57"/>
      <c r="E95" s="56" t="s">
        <v>29</v>
      </c>
      <c r="F95" s="56">
        <v>8.200395750526468</v>
      </c>
      <c r="G95" s="57"/>
      <c r="H95" s="56" t="s">
        <v>29</v>
      </c>
      <c r="I95" s="58">
        <v>0.78796758946481305</v>
      </c>
    </row>
    <row r="96" spans="1:17" x14ac:dyDescent="0.25">
      <c r="B96" s="36" t="s">
        <v>30</v>
      </c>
      <c r="C96" s="36">
        <v>421.42876552267603</v>
      </c>
      <c r="E96" s="36" t="s">
        <v>30</v>
      </c>
      <c r="F96" s="36">
        <v>420.47674607912307</v>
      </c>
      <c r="H96" t="s">
        <v>30</v>
      </c>
      <c r="I96">
        <v>392.60851641633224</v>
      </c>
    </row>
    <row r="97" spans="2:10" x14ac:dyDescent="0.25">
      <c r="B97" s="36" t="s">
        <v>31</v>
      </c>
      <c r="C97" s="36">
        <v>427.92892224490919</v>
      </c>
      <c r="E97" s="36" t="s">
        <v>31</v>
      </c>
      <c r="F97" s="36">
        <v>428.67714182964954</v>
      </c>
      <c r="H97" t="s">
        <v>31</v>
      </c>
      <c r="I97">
        <v>393.39648400579705</v>
      </c>
    </row>
    <row r="98" spans="2:10" ht="16.5" thickBot="1" x14ac:dyDescent="0.3">
      <c r="B98" s="37" t="s">
        <v>32</v>
      </c>
      <c r="C98" s="37">
        <v>94</v>
      </c>
      <c r="E98" s="37" t="s">
        <v>32</v>
      </c>
      <c r="F98" s="37">
        <v>84</v>
      </c>
      <c r="H98" s="41" t="s">
        <v>32</v>
      </c>
      <c r="I98" s="41">
        <v>89</v>
      </c>
    </row>
    <row r="100" spans="2:10" ht="16.5" thickBot="1" x14ac:dyDescent="0.3"/>
    <row r="101" spans="2:10" x14ac:dyDescent="0.25">
      <c r="B101" s="38" t="s">
        <v>56</v>
      </c>
      <c r="C101" s="38"/>
      <c r="E101" s="38" t="s">
        <v>56</v>
      </c>
      <c r="F101" s="38"/>
      <c r="H101" s="39" t="s">
        <v>56</v>
      </c>
      <c r="I101" s="39"/>
    </row>
    <row r="102" spans="2:10" x14ac:dyDescent="0.25">
      <c r="B102" s="36" t="s">
        <v>26</v>
      </c>
      <c r="C102" s="36">
        <v>5.9464243617021255</v>
      </c>
      <c r="E102" s="36" t="s">
        <v>26</v>
      </c>
      <c r="F102" s="36">
        <v>5.9402065476190486</v>
      </c>
      <c r="H102" t="s">
        <v>26</v>
      </c>
      <c r="I102" s="40">
        <v>6.4257887640449427</v>
      </c>
    </row>
    <row r="103" spans="2:10" x14ac:dyDescent="0.25">
      <c r="B103" s="59" t="s">
        <v>27</v>
      </c>
      <c r="C103" s="59">
        <v>3.093675671121246E-3</v>
      </c>
      <c r="D103" s="60"/>
      <c r="E103" s="59" t="s">
        <v>27</v>
      </c>
      <c r="F103" s="59">
        <v>5.1481484551027567E-3</v>
      </c>
      <c r="G103" s="60"/>
      <c r="H103" s="61" t="s">
        <v>27</v>
      </c>
      <c r="I103" s="62">
        <v>3.3561824972810996E-3</v>
      </c>
    </row>
    <row r="104" spans="2:10" x14ac:dyDescent="0.25">
      <c r="B104" s="36" t="s">
        <v>28</v>
      </c>
      <c r="C104" s="36">
        <v>9.5708291580874909E-6</v>
      </c>
      <c r="E104" s="36" t="s">
        <v>28</v>
      </c>
      <c r="F104" s="36">
        <v>2.6503432515776897E-5</v>
      </c>
      <c r="H104" t="s">
        <v>28</v>
      </c>
      <c r="I104">
        <v>1.1263960955055997E-5</v>
      </c>
    </row>
    <row r="105" spans="2:10" x14ac:dyDescent="0.25">
      <c r="B105" s="56" t="s">
        <v>29</v>
      </c>
      <c r="C105" s="56">
        <v>1.3049999999999784E-2</v>
      </c>
      <c r="D105" s="57"/>
      <c r="E105" s="56" t="s">
        <v>29</v>
      </c>
      <c r="F105" s="56">
        <v>2.1069999999999922E-2</v>
      </c>
      <c r="G105" s="57"/>
      <c r="H105" s="56" t="s">
        <v>29</v>
      </c>
      <c r="I105" s="58">
        <v>1.6949999999999577E-2</v>
      </c>
    </row>
    <row r="106" spans="2:10" x14ac:dyDescent="0.25">
      <c r="B106" s="36" t="s">
        <v>30</v>
      </c>
      <c r="C106" s="36">
        <v>5.9414400000000001</v>
      </c>
      <c r="E106" s="36" t="s">
        <v>30</v>
      </c>
      <c r="F106" s="36">
        <v>5.9334699999999998</v>
      </c>
      <c r="H106" t="s">
        <v>30</v>
      </c>
      <c r="I106">
        <v>6.4209800000000001</v>
      </c>
    </row>
    <row r="107" spans="2:10" x14ac:dyDescent="0.25">
      <c r="B107" s="36" t="s">
        <v>31</v>
      </c>
      <c r="C107" s="36">
        <v>5.9544899999999998</v>
      </c>
      <c r="E107" s="36" t="s">
        <v>31</v>
      </c>
      <c r="F107" s="36">
        <v>5.9545399999999997</v>
      </c>
      <c r="H107" t="s">
        <v>31</v>
      </c>
      <c r="I107">
        <v>6.4379299999999997</v>
      </c>
    </row>
    <row r="108" spans="2:10" ht="16.5" thickBot="1" x14ac:dyDescent="0.3">
      <c r="B108" s="37" t="s">
        <v>32</v>
      </c>
      <c r="C108" s="37">
        <v>94</v>
      </c>
      <c r="D108" s="49"/>
      <c r="E108" s="37" t="s">
        <v>32</v>
      </c>
      <c r="F108" s="37">
        <v>84</v>
      </c>
      <c r="H108" s="41" t="s">
        <v>32</v>
      </c>
      <c r="I108" s="41">
        <v>89</v>
      </c>
      <c r="J108" s="21"/>
    </row>
    <row r="110" spans="2:10" ht="16.5" thickBot="1" x14ac:dyDescent="0.3"/>
    <row r="111" spans="2:10" x14ac:dyDescent="0.25">
      <c r="B111" s="38" t="s">
        <v>57</v>
      </c>
      <c r="C111" s="38"/>
      <c r="E111" s="38" t="s">
        <v>57</v>
      </c>
      <c r="F111" s="38"/>
      <c r="H111" s="77" t="s">
        <v>57</v>
      </c>
      <c r="I111" s="77"/>
    </row>
    <row r="112" spans="2:10" x14ac:dyDescent="0.25">
      <c r="B112" s="36" t="s">
        <v>26</v>
      </c>
      <c r="C112" s="36">
        <v>5.9476262765957442</v>
      </c>
      <c r="E112" s="36" t="s">
        <v>26</v>
      </c>
      <c r="F112" s="36">
        <v>5.9415205952380941</v>
      </c>
      <c r="H112" t="s">
        <v>26</v>
      </c>
      <c r="I112" s="40">
        <v>6.4328707865168537</v>
      </c>
    </row>
    <row r="113" spans="2:9" x14ac:dyDescent="0.25">
      <c r="B113" s="59" t="s">
        <v>27</v>
      </c>
      <c r="C113" s="59">
        <v>3.2804425298257555E-3</v>
      </c>
      <c r="D113" s="60"/>
      <c r="E113" s="59" t="s">
        <v>27</v>
      </c>
      <c r="F113" s="59">
        <v>4.594737521821577E-3</v>
      </c>
      <c r="G113" s="60"/>
      <c r="H113" s="61" t="s">
        <v>27</v>
      </c>
      <c r="I113" s="62">
        <v>4.2705977399165223E-3</v>
      </c>
    </row>
    <row r="114" spans="2:9" x14ac:dyDescent="0.25">
      <c r="B114" s="36" t="s">
        <v>28</v>
      </c>
      <c r="C114" s="36">
        <v>1.0761303191489604E-5</v>
      </c>
      <c r="E114" s="36" t="s">
        <v>28</v>
      </c>
      <c r="F114" s="36">
        <v>2.1111612894435089E-5</v>
      </c>
      <c r="H114" t="s">
        <v>28</v>
      </c>
      <c r="I114">
        <v>1.8238005056180105E-5</v>
      </c>
    </row>
    <row r="115" spans="2:9" x14ac:dyDescent="0.25">
      <c r="B115" s="56" t="s">
        <v>29</v>
      </c>
      <c r="C115" s="56">
        <v>1.3490000000000002E-2</v>
      </c>
      <c r="D115" s="57"/>
      <c r="E115" s="56" t="s">
        <v>29</v>
      </c>
      <c r="F115" s="56">
        <v>1.9610000000000127E-2</v>
      </c>
      <c r="G115" s="57"/>
      <c r="H115" s="56" t="s">
        <v>29</v>
      </c>
      <c r="I115" s="58">
        <v>1.7420000000000435E-2</v>
      </c>
    </row>
    <row r="116" spans="2:9" x14ac:dyDescent="0.25">
      <c r="B116" s="36" t="s">
        <v>30</v>
      </c>
      <c r="C116" s="36">
        <v>5.9419500000000003</v>
      </c>
      <c r="E116" s="36" t="s">
        <v>30</v>
      </c>
      <c r="F116" s="36">
        <v>5.9349600000000002</v>
      </c>
      <c r="H116" t="s">
        <v>30</v>
      </c>
      <c r="I116">
        <v>6.4265499999999998</v>
      </c>
    </row>
    <row r="117" spans="2:9" x14ac:dyDescent="0.25">
      <c r="B117" s="36" t="s">
        <v>31</v>
      </c>
      <c r="C117" s="36">
        <v>5.9554400000000003</v>
      </c>
      <c r="E117" s="36" t="s">
        <v>31</v>
      </c>
      <c r="F117" s="36">
        <v>5.9545700000000004</v>
      </c>
      <c r="H117" t="s">
        <v>31</v>
      </c>
      <c r="I117">
        <v>6.4439700000000002</v>
      </c>
    </row>
    <row r="118" spans="2:9" ht="16.5" thickBot="1" x14ac:dyDescent="0.3">
      <c r="B118" s="37" t="s">
        <v>32</v>
      </c>
      <c r="C118" s="37">
        <v>94</v>
      </c>
      <c r="E118" s="37" t="s">
        <v>32</v>
      </c>
      <c r="F118" s="37">
        <v>84</v>
      </c>
      <c r="H118" s="41" t="s">
        <v>32</v>
      </c>
      <c r="I118" s="41">
        <v>89</v>
      </c>
    </row>
    <row r="120" spans="2:9" ht="16.5" thickBot="1" x14ac:dyDescent="0.3"/>
    <row r="121" spans="2:9" x14ac:dyDescent="0.25">
      <c r="B121" s="38" t="s">
        <v>25</v>
      </c>
      <c r="C121" s="38"/>
      <c r="E121" s="38" t="s">
        <v>25</v>
      </c>
      <c r="F121" s="38"/>
      <c r="H121" s="75" t="s">
        <v>25</v>
      </c>
      <c r="I121" s="75"/>
    </row>
    <row r="122" spans="2:9" x14ac:dyDescent="0.25">
      <c r="B122" s="36" t="s">
        <v>26</v>
      </c>
      <c r="C122" s="36">
        <v>0.36492734042553199</v>
      </c>
      <c r="E122" s="36" t="s">
        <v>26</v>
      </c>
      <c r="F122" s="36">
        <v>0.36426630952380962</v>
      </c>
      <c r="H122" t="s">
        <v>26</v>
      </c>
      <c r="I122">
        <v>4.2885188764044901</v>
      </c>
    </row>
    <row r="123" spans="2:9" x14ac:dyDescent="0.25">
      <c r="B123" s="59" t="s">
        <v>27</v>
      </c>
      <c r="C123" s="59">
        <v>1.3371950867650676E-3</v>
      </c>
      <c r="D123" s="60"/>
      <c r="E123" s="59" t="s">
        <v>27</v>
      </c>
      <c r="F123" s="59">
        <v>1.3933169055983918E-3</v>
      </c>
      <c r="G123" s="60"/>
      <c r="H123" s="61" t="s">
        <v>27</v>
      </c>
      <c r="I123" s="61">
        <v>1.8367055723633951E-3</v>
      </c>
    </row>
    <row r="124" spans="2:9" x14ac:dyDescent="0.25">
      <c r="B124" s="36" t="s">
        <v>28</v>
      </c>
      <c r="C124" s="36">
        <v>1.7880907000686366E-6</v>
      </c>
      <c r="E124" s="36" t="s">
        <v>28</v>
      </c>
      <c r="F124" s="36">
        <v>1.9413319994262779E-6</v>
      </c>
      <c r="H124" t="s">
        <v>28</v>
      </c>
      <c r="I124">
        <v>3.3734873595507467E-6</v>
      </c>
    </row>
    <row r="125" spans="2:9" x14ac:dyDescent="0.25">
      <c r="B125" s="56" t="s">
        <v>29</v>
      </c>
      <c r="C125" s="56">
        <v>5.5899999999999839E-3</v>
      </c>
      <c r="D125" s="57"/>
      <c r="E125" s="56" t="s">
        <v>29</v>
      </c>
      <c r="F125" s="56">
        <v>7.0500000000000007E-3</v>
      </c>
      <c r="G125" s="57"/>
      <c r="H125" s="56" t="s">
        <v>29</v>
      </c>
      <c r="I125" s="58">
        <v>8.6000000000003851E-3</v>
      </c>
    </row>
    <row r="126" spans="2:9" x14ac:dyDescent="0.25">
      <c r="B126" s="36" t="s">
        <v>30</v>
      </c>
      <c r="C126" s="36">
        <v>0.36242000000000002</v>
      </c>
      <c r="E126" s="36" t="s">
        <v>30</v>
      </c>
      <c r="F126" s="36">
        <v>0.36148999999999998</v>
      </c>
      <c r="H126" t="s">
        <v>30</v>
      </c>
      <c r="I126">
        <v>4.2849899999999996</v>
      </c>
    </row>
    <row r="127" spans="2:9" x14ac:dyDescent="0.25">
      <c r="B127" s="36" t="s">
        <v>31</v>
      </c>
      <c r="C127" s="36">
        <v>0.36801</v>
      </c>
      <c r="E127" s="36" t="s">
        <v>31</v>
      </c>
      <c r="F127" s="36">
        <v>0.36853999999999998</v>
      </c>
      <c r="H127" t="s">
        <v>31</v>
      </c>
      <c r="I127">
        <v>4.29359</v>
      </c>
    </row>
    <row r="128" spans="2:9" ht="16.5" thickBot="1" x14ac:dyDescent="0.3">
      <c r="B128" s="37" t="s">
        <v>32</v>
      </c>
      <c r="C128" s="37">
        <v>94</v>
      </c>
      <c r="E128" s="37" t="s">
        <v>32</v>
      </c>
      <c r="F128" s="37">
        <v>84</v>
      </c>
      <c r="H128" s="41" t="s">
        <v>32</v>
      </c>
      <c r="I128" s="41">
        <v>89</v>
      </c>
    </row>
  </sheetData>
  <mergeCells count="9">
    <mergeCell ref="H111:I111"/>
    <mergeCell ref="H121:I121"/>
    <mergeCell ref="B1:C1"/>
    <mergeCell ref="N2:O2"/>
    <mergeCell ref="P2:Q2"/>
    <mergeCell ref="B90:C90"/>
    <mergeCell ref="E90:F90"/>
    <mergeCell ref="H90:I90"/>
    <mergeCell ref="H91:I9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4FC0-696C-4E7F-BFE0-7A5CA3A3ED60}">
  <dimension ref="A1:Q130"/>
  <sheetViews>
    <sheetView showGridLines="0" topLeftCell="A37" zoomScale="55" zoomScaleNormal="55" workbookViewId="0">
      <selection activeCell="P86" sqref="P86"/>
    </sheetView>
  </sheetViews>
  <sheetFormatPr defaultRowHeight="15.75" x14ac:dyDescent="0.25"/>
  <cols>
    <col min="1" max="1" width="9.140625" style="54"/>
    <col min="2" max="3" width="14.140625" style="54" bestFit="1" customWidth="1"/>
    <col min="4" max="4" width="14.140625" style="54" customWidth="1"/>
    <col min="5" max="5" width="12.85546875" style="54" bestFit="1" customWidth="1"/>
    <col min="6" max="6" width="19.42578125" style="54" bestFit="1" customWidth="1"/>
    <col min="7" max="7" width="19.140625" style="54" customWidth="1"/>
    <col min="8" max="8" width="23" style="54" bestFit="1" customWidth="1"/>
    <col min="9" max="9" width="15" style="54" customWidth="1"/>
    <col min="10" max="10" width="19.5703125" style="54" bestFit="1" customWidth="1"/>
    <col min="11" max="11" width="19.7109375" style="54" bestFit="1" customWidth="1"/>
    <col min="12" max="12" width="12" style="54" bestFit="1" customWidth="1"/>
    <col min="13" max="13" width="18.5703125" style="54" customWidth="1"/>
    <col min="14" max="14" width="10.28515625" style="54" bestFit="1" customWidth="1"/>
    <col min="15" max="16384" width="9.140625" style="54"/>
  </cols>
  <sheetData>
    <row r="1" spans="1:17" ht="17.25" thickBot="1" x14ac:dyDescent="0.3">
      <c r="B1" s="71" t="s">
        <v>77</v>
      </c>
      <c r="C1" s="72"/>
      <c r="D1" s="63">
        <v>54.741599999999998</v>
      </c>
      <c r="E1" s="64"/>
      <c r="G1" s="30" t="s">
        <v>33</v>
      </c>
      <c r="H1" s="31">
        <v>2527.2399999999998</v>
      </c>
    </row>
    <row r="2" spans="1:17" ht="16.5" thickBot="1" x14ac:dyDescent="0.3">
      <c r="N2" s="70" t="s">
        <v>34</v>
      </c>
      <c r="O2" s="70"/>
      <c r="P2" s="70" t="s">
        <v>35</v>
      </c>
      <c r="Q2" s="70"/>
    </row>
    <row r="3" spans="1:17" ht="16.5" x14ac:dyDescent="0.25">
      <c r="B3" s="55" t="s">
        <v>23</v>
      </c>
      <c r="C3" s="55" t="s">
        <v>24</v>
      </c>
      <c r="D3" s="55" t="s">
        <v>36</v>
      </c>
      <c r="E3" s="55" t="s">
        <v>25</v>
      </c>
      <c r="F3" s="17" t="s">
        <v>76</v>
      </c>
      <c r="G3" s="55" t="s">
        <v>37</v>
      </c>
      <c r="H3" s="55" t="s">
        <v>38</v>
      </c>
      <c r="I3" s="55" t="s">
        <v>17</v>
      </c>
      <c r="J3" s="16" t="s">
        <v>39</v>
      </c>
      <c r="K3" s="5" t="s">
        <v>40</v>
      </c>
      <c r="L3" s="6" t="s">
        <v>41</v>
      </c>
      <c r="M3" s="33" t="s">
        <v>42</v>
      </c>
      <c r="N3" s="54" t="s">
        <v>43</v>
      </c>
      <c r="O3" s="54" t="s">
        <v>44</v>
      </c>
      <c r="P3" s="54" t="s">
        <v>43</v>
      </c>
      <c r="Q3" s="54" t="s">
        <v>44</v>
      </c>
    </row>
    <row r="4" spans="1:17" ht="16.5" x14ac:dyDescent="0.25">
      <c r="A4" s="54">
        <v>1</v>
      </c>
      <c r="B4" s="54">
        <v>5.9565900000000003</v>
      </c>
      <c r="C4" s="54">
        <v>5.9589999999999996</v>
      </c>
      <c r="D4" s="54">
        <f>(B4+C4)/2</f>
        <v>5.957795</v>
      </c>
      <c r="E4" s="54">
        <v>0.12908</v>
      </c>
      <c r="F4" s="18">
        <f t="shared" ref="F4:F67" si="0">D$1/E4</f>
        <v>424.09048651998756</v>
      </c>
      <c r="G4" s="23">
        <f>(F4*B4)</f>
        <v>2526.1331511000926</v>
      </c>
      <c r="H4" s="23">
        <f>(C4*F4)</f>
        <v>2527.1552091726057</v>
      </c>
      <c r="I4" s="23">
        <f>(G4+H4)/2</f>
        <v>2526.644180136349</v>
      </c>
      <c r="J4" s="25">
        <f>G4-H$1</f>
        <v>-1.1068488999071633</v>
      </c>
      <c r="K4" s="24">
        <f>H4-H$1</f>
        <v>-8.4790827394044754E-2</v>
      </c>
      <c r="L4" s="26">
        <f>I4-H$1</f>
        <v>-0.59581986365083139</v>
      </c>
      <c r="M4" s="22">
        <f>L4*0.1</f>
        <v>-5.9581986365083141E-2</v>
      </c>
      <c r="N4" s="54">
        <v>0.5</v>
      </c>
      <c r="O4" s="54">
        <v>-0.5</v>
      </c>
      <c r="P4" s="54">
        <v>1</v>
      </c>
      <c r="Q4" s="54">
        <v>-1</v>
      </c>
    </row>
    <row r="5" spans="1:17" ht="16.5" x14ac:dyDescent="0.25">
      <c r="A5" s="54">
        <v>2</v>
      </c>
      <c r="B5" s="54">
        <v>5.9454599999999997</v>
      </c>
      <c r="C5" s="54">
        <v>5.9465300000000001</v>
      </c>
      <c r="D5" s="54">
        <f t="shared" ref="D5:D68" si="1">(B5+C5)/2</f>
        <v>5.9459949999999999</v>
      </c>
      <c r="E5" s="54">
        <v>0.12942000000000001</v>
      </c>
      <c r="F5" s="18">
        <f t="shared" si="0"/>
        <v>422.97635605006951</v>
      </c>
      <c r="G5" s="23">
        <f t="shared" ref="G5:G68" si="2">(F5*B5)</f>
        <v>2514.7890058414464</v>
      </c>
      <c r="H5" s="23">
        <f t="shared" ref="H5:H68" si="3">(C5*F5)</f>
        <v>2515.24159054242</v>
      </c>
      <c r="I5" s="23">
        <f t="shared" ref="I5:I68" si="4">(G5+H5)/2</f>
        <v>2515.0152981919332</v>
      </c>
      <c r="J5" s="25">
        <f t="shared" ref="J5:J68" si="5">G5-H$1</f>
        <v>-12.450994158553385</v>
      </c>
      <c r="K5" s="24">
        <f t="shared" ref="K5:K68" si="6">H5-H$1</f>
        <v>-11.998409457579783</v>
      </c>
      <c r="L5" s="26">
        <f t="shared" ref="L5:L68" si="7">I5-H$1</f>
        <v>-12.224701808066584</v>
      </c>
      <c r="M5" s="22">
        <f t="shared" ref="M5:M68" si="8">L5*0.1</f>
        <v>-1.2224701808066585</v>
      </c>
      <c r="N5" s="54">
        <v>0.5</v>
      </c>
      <c r="O5" s="54">
        <v>-0.5</v>
      </c>
      <c r="P5" s="54">
        <v>1</v>
      </c>
      <c r="Q5" s="54">
        <v>-1</v>
      </c>
    </row>
    <row r="6" spans="1:17" ht="16.5" x14ac:dyDescent="0.25">
      <c r="A6" s="54">
        <v>3</v>
      </c>
      <c r="B6" s="54">
        <v>5.9509999999999996</v>
      </c>
      <c r="C6" s="54">
        <v>5.9564700000000004</v>
      </c>
      <c r="D6" s="54">
        <f t="shared" si="1"/>
        <v>5.953735</v>
      </c>
      <c r="E6" s="54">
        <v>0.12798000000000001</v>
      </c>
      <c r="F6" s="18">
        <f t="shared" si="0"/>
        <v>427.73558368495071</v>
      </c>
      <c r="G6" s="23">
        <f t="shared" si="2"/>
        <v>2545.4544585091417</v>
      </c>
      <c r="H6" s="23">
        <f t="shared" si="3"/>
        <v>2547.7941721518987</v>
      </c>
      <c r="I6" s="23">
        <f t="shared" si="4"/>
        <v>2546.6243153305204</v>
      </c>
      <c r="J6" s="25">
        <f t="shared" si="5"/>
        <v>18.214458509141878</v>
      </c>
      <c r="K6" s="24">
        <f t="shared" si="6"/>
        <v>20.554172151898911</v>
      </c>
      <c r="L6" s="26">
        <f t="shared" si="7"/>
        <v>19.384315330520622</v>
      </c>
      <c r="M6" s="22">
        <f t="shared" si="8"/>
        <v>1.9384315330520623</v>
      </c>
      <c r="N6" s="54">
        <v>0.5</v>
      </c>
      <c r="O6" s="54">
        <v>-0.5</v>
      </c>
      <c r="P6" s="54">
        <v>1</v>
      </c>
      <c r="Q6" s="54">
        <v>-1</v>
      </c>
    </row>
    <row r="7" spans="1:17" ht="16.5" x14ac:dyDescent="0.25">
      <c r="A7" s="54">
        <v>4</v>
      </c>
      <c r="B7" s="54">
        <v>5.9465700000000004</v>
      </c>
      <c r="C7" s="54">
        <v>5.9499399999999998</v>
      </c>
      <c r="D7" s="54">
        <f t="shared" si="1"/>
        <v>5.9482549999999996</v>
      </c>
      <c r="E7" s="54">
        <v>0.12709000000000001</v>
      </c>
      <c r="F7" s="18">
        <f t="shared" si="0"/>
        <v>430.73097804705321</v>
      </c>
      <c r="G7" s="23">
        <f t="shared" si="2"/>
        <v>2561.3719121252652</v>
      </c>
      <c r="H7" s="23">
        <f t="shared" si="3"/>
        <v>2562.8234755212839</v>
      </c>
      <c r="I7" s="23">
        <f t="shared" si="4"/>
        <v>2562.0976938232743</v>
      </c>
      <c r="J7" s="25">
        <f t="shared" si="5"/>
        <v>34.131912125265444</v>
      </c>
      <c r="K7" s="24">
        <f t="shared" si="6"/>
        <v>35.583475521284072</v>
      </c>
      <c r="L7" s="26">
        <f t="shared" si="7"/>
        <v>34.857693823274531</v>
      </c>
      <c r="M7" s="22">
        <f t="shared" si="8"/>
        <v>3.4857693823274531</v>
      </c>
      <c r="N7" s="54">
        <v>0.5</v>
      </c>
      <c r="O7" s="54">
        <v>-0.5</v>
      </c>
      <c r="P7" s="54">
        <v>1</v>
      </c>
      <c r="Q7" s="54">
        <v>-1</v>
      </c>
    </row>
    <row r="8" spans="1:17" ht="16.5" x14ac:dyDescent="0.25">
      <c r="A8" s="54">
        <v>5</v>
      </c>
      <c r="B8" s="54">
        <v>5.9454799999999999</v>
      </c>
      <c r="C8" s="54">
        <v>5.9464199999999998</v>
      </c>
      <c r="D8" s="54">
        <f t="shared" si="1"/>
        <v>5.9459499999999998</v>
      </c>
      <c r="E8" s="54">
        <v>0.12956000000000001</v>
      </c>
      <c r="F8" s="18">
        <f t="shared" si="0"/>
        <v>422.51929607903668</v>
      </c>
      <c r="G8" s="23">
        <f t="shared" si="2"/>
        <v>2512.080024451991</v>
      </c>
      <c r="H8" s="23">
        <f t="shared" si="3"/>
        <v>2512.4771925903051</v>
      </c>
      <c r="I8" s="23">
        <f t="shared" si="4"/>
        <v>2512.2786085211483</v>
      </c>
      <c r="J8" s="25">
        <f t="shared" si="5"/>
        <v>-15.159975548008788</v>
      </c>
      <c r="K8" s="24">
        <f t="shared" si="6"/>
        <v>-14.762807409694688</v>
      </c>
      <c r="L8" s="26">
        <f t="shared" si="7"/>
        <v>-14.96139147885151</v>
      </c>
      <c r="M8" s="22">
        <f t="shared" si="8"/>
        <v>-1.4961391478851511</v>
      </c>
      <c r="N8" s="54">
        <v>0.5</v>
      </c>
      <c r="O8" s="54">
        <v>-0.5</v>
      </c>
      <c r="P8" s="54">
        <v>1</v>
      </c>
      <c r="Q8" s="54">
        <v>-1</v>
      </c>
    </row>
    <row r="9" spans="1:17" ht="16.5" x14ac:dyDescent="0.25">
      <c r="A9" s="54">
        <v>6</v>
      </c>
      <c r="B9" s="54">
        <v>5.9529300000000003</v>
      </c>
      <c r="C9" s="54">
        <v>5.9545899999999996</v>
      </c>
      <c r="D9" s="54">
        <f t="shared" si="1"/>
        <v>5.9537599999999999</v>
      </c>
      <c r="E9" s="54">
        <v>0.12894</v>
      </c>
      <c r="F9" s="18">
        <f t="shared" si="0"/>
        <v>424.55095393206142</v>
      </c>
      <c r="G9" s="23">
        <f t="shared" si="2"/>
        <v>2527.3221101907866</v>
      </c>
      <c r="H9" s="23">
        <f t="shared" si="3"/>
        <v>2528.0268647743133</v>
      </c>
      <c r="I9" s="23">
        <f t="shared" si="4"/>
        <v>2527.6744874825499</v>
      </c>
      <c r="J9" s="25">
        <f t="shared" si="5"/>
        <v>8.2110190786806925E-2</v>
      </c>
      <c r="K9" s="24">
        <f t="shared" si="6"/>
        <v>0.78686477431347157</v>
      </c>
      <c r="L9" s="26">
        <f t="shared" si="7"/>
        <v>0.43448748255013925</v>
      </c>
      <c r="M9" s="22">
        <f t="shared" si="8"/>
        <v>4.3448748255013929E-2</v>
      </c>
      <c r="N9" s="54">
        <v>0.5</v>
      </c>
      <c r="O9" s="54">
        <v>-0.5</v>
      </c>
      <c r="P9" s="54">
        <v>1</v>
      </c>
      <c r="Q9" s="54">
        <v>-1</v>
      </c>
    </row>
    <row r="10" spans="1:17" ht="16.5" x14ac:dyDescent="0.25">
      <c r="A10" s="54">
        <v>7</v>
      </c>
      <c r="B10" s="54">
        <v>5.9455499999999999</v>
      </c>
      <c r="C10" s="54">
        <v>5.9459400000000002</v>
      </c>
      <c r="D10" s="54">
        <f t="shared" si="1"/>
        <v>5.9457450000000005</v>
      </c>
      <c r="E10" s="54">
        <v>0.12856000000000001</v>
      </c>
      <c r="F10" s="18">
        <f t="shared" si="0"/>
        <v>425.80584940883631</v>
      </c>
      <c r="G10" s="23">
        <f t="shared" si="2"/>
        <v>2531.6499679527064</v>
      </c>
      <c r="H10" s="23">
        <f t="shared" si="3"/>
        <v>2531.8160322339763</v>
      </c>
      <c r="I10" s="23">
        <f t="shared" si="4"/>
        <v>2531.7330000933416</v>
      </c>
      <c r="J10" s="25">
        <f t="shared" si="5"/>
        <v>4.4099679527066655</v>
      </c>
      <c r="K10" s="24">
        <f t="shared" si="6"/>
        <v>4.576032233976548</v>
      </c>
      <c r="L10" s="26">
        <f t="shared" si="7"/>
        <v>4.4930000933418341</v>
      </c>
      <c r="M10" s="22">
        <f t="shared" si="8"/>
        <v>0.44930000933418346</v>
      </c>
      <c r="N10" s="54">
        <v>0.5</v>
      </c>
      <c r="O10" s="54">
        <v>-0.5</v>
      </c>
      <c r="P10" s="54">
        <v>1</v>
      </c>
      <c r="Q10" s="54">
        <v>-1</v>
      </c>
    </row>
    <row r="11" spans="1:17" ht="16.5" x14ac:dyDescent="0.25">
      <c r="A11" s="54">
        <v>8</v>
      </c>
      <c r="B11" s="54">
        <v>5.9494899999999999</v>
      </c>
      <c r="C11" s="54">
        <v>5.9520400000000002</v>
      </c>
      <c r="D11" s="54">
        <f t="shared" si="1"/>
        <v>5.9507650000000005</v>
      </c>
      <c r="E11" s="54">
        <v>0.12755</v>
      </c>
      <c r="F11" s="18">
        <f t="shared" si="0"/>
        <v>429.17757742061934</v>
      </c>
      <c r="G11" s="23">
        <f t="shared" si="2"/>
        <v>2553.3877050882006</v>
      </c>
      <c r="H11" s="23">
        <f t="shared" si="3"/>
        <v>2554.4821079106232</v>
      </c>
      <c r="I11" s="23">
        <f t="shared" si="4"/>
        <v>2553.9349064994121</v>
      </c>
      <c r="J11" s="25">
        <f t="shared" si="5"/>
        <v>26.147705088200837</v>
      </c>
      <c r="K11" s="24">
        <f t="shared" si="6"/>
        <v>27.242107910623417</v>
      </c>
      <c r="L11" s="26">
        <f t="shared" si="7"/>
        <v>26.694906499412355</v>
      </c>
      <c r="M11" s="22">
        <f t="shared" si="8"/>
        <v>2.6694906499412356</v>
      </c>
      <c r="N11" s="54">
        <v>0.5</v>
      </c>
      <c r="O11" s="54">
        <v>-0.5</v>
      </c>
      <c r="P11" s="54">
        <v>1</v>
      </c>
      <c r="Q11" s="54">
        <v>-1</v>
      </c>
    </row>
    <row r="12" spans="1:17" ht="16.5" x14ac:dyDescent="0.25">
      <c r="A12" s="54">
        <v>9</v>
      </c>
      <c r="B12" s="54">
        <v>5.9420700000000002</v>
      </c>
      <c r="C12" s="54">
        <v>5.9424999999999999</v>
      </c>
      <c r="D12" s="54">
        <f t="shared" si="1"/>
        <v>5.942285</v>
      </c>
      <c r="E12" s="54">
        <v>0.12855</v>
      </c>
      <c r="F12" s="18">
        <f t="shared" si="0"/>
        <v>425.83897316219367</v>
      </c>
      <c r="G12" s="23">
        <f t="shared" si="2"/>
        <v>2530.3649872578762</v>
      </c>
      <c r="H12" s="23">
        <f t="shared" si="3"/>
        <v>2530.5480980163356</v>
      </c>
      <c r="I12" s="23">
        <f t="shared" si="4"/>
        <v>2530.4565426371059</v>
      </c>
      <c r="J12" s="25">
        <f t="shared" si="5"/>
        <v>3.1249872578764553</v>
      </c>
      <c r="K12" s="24">
        <f t="shared" si="6"/>
        <v>3.3080980163358618</v>
      </c>
      <c r="L12" s="26">
        <f t="shared" si="7"/>
        <v>3.2165426371061585</v>
      </c>
      <c r="M12" s="22">
        <f t="shared" si="8"/>
        <v>0.3216542637106159</v>
      </c>
      <c r="N12" s="54">
        <v>0.5</v>
      </c>
      <c r="O12" s="54">
        <v>-0.5</v>
      </c>
      <c r="P12" s="54">
        <v>1</v>
      </c>
      <c r="Q12" s="54">
        <v>-1</v>
      </c>
    </row>
    <row r="13" spans="1:17" ht="16.5" x14ac:dyDescent="0.25">
      <c r="A13" s="54">
        <v>10</v>
      </c>
      <c r="B13" s="54">
        <v>5.9444499999999998</v>
      </c>
      <c r="C13" s="54">
        <v>5.9464899999999998</v>
      </c>
      <c r="D13" s="54">
        <f t="shared" si="1"/>
        <v>5.9454700000000003</v>
      </c>
      <c r="E13" s="54">
        <v>0.12805</v>
      </c>
      <c r="F13" s="18">
        <f t="shared" si="0"/>
        <v>427.50175712612258</v>
      </c>
      <c r="G13" s="23">
        <f t="shared" si="2"/>
        <v>2541.2628201483794</v>
      </c>
      <c r="H13" s="23">
        <f t="shared" si="3"/>
        <v>2542.1349237329168</v>
      </c>
      <c r="I13" s="23">
        <f t="shared" si="4"/>
        <v>2541.6988719406481</v>
      </c>
      <c r="J13" s="25">
        <f t="shared" si="5"/>
        <v>14.022820148379651</v>
      </c>
      <c r="K13" s="24">
        <f t="shared" si="6"/>
        <v>14.89492373291705</v>
      </c>
      <c r="L13" s="26">
        <f t="shared" si="7"/>
        <v>14.458871940648351</v>
      </c>
      <c r="M13" s="22">
        <f t="shared" si="8"/>
        <v>1.4458871940648352</v>
      </c>
      <c r="N13" s="54">
        <v>0.5</v>
      </c>
      <c r="O13" s="54">
        <v>-0.5</v>
      </c>
      <c r="P13" s="54">
        <v>1</v>
      </c>
      <c r="Q13" s="54">
        <v>-1</v>
      </c>
    </row>
    <row r="14" spans="1:17" ht="16.5" x14ac:dyDescent="0.25">
      <c r="A14" s="54">
        <v>11</v>
      </c>
      <c r="B14" s="54">
        <v>5.9534399999999996</v>
      </c>
      <c r="C14" s="54">
        <v>5.9548800000000002</v>
      </c>
      <c r="D14" s="54">
        <f t="shared" si="1"/>
        <v>5.9541599999999999</v>
      </c>
      <c r="E14" s="54">
        <v>0.12903999999999999</v>
      </c>
      <c r="F14" s="18">
        <f t="shared" si="0"/>
        <v>424.22194668319901</v>
      </c>
      <c r="G14" s="23">
        <f t="shared" si="2"/>
        <v>2525.5799062616243</v>
      </c>
      <c r="H14" s="23">
        <f t="shared" si="3"/>
        <v>2526.1907858648483</v>
      </c>
      <c r="I14" s="23">
        <f t="shared" si="4"/>
        <v>2525.8853460632363</v>
      </c>
      <c r="J14" s="25">
        <f t="shared" si="5"/>
        <v>-1.6600937383755081</v>
      </c>
      <c r="K14" s="24">
        <f t="shared" si="6"/>
        <v>-1.0492141351514874</v>
      </c>
      <c r="L14" s="26">
        <f t="shared" si="7"/>
        <v>-1.3546539367634978</v>
      </c>
      <c r="M14" s="22">
        <f t="shared" si="8"/>
        <v>-0.13546539367634977</v>
      </c>
      <c r="N14" s="54">
        <v>0.5</v>
      </c>
      <c r="O14" s="54">
        <v>-0.5</v>
      </c>
      <c r="P14" s="54">
        <v>1</v>
      </c>
      <c r="Q14" s="54">
        <v>-1</v>
      </c>
    </row>
    <row r="15" spans="1:17" ht="16.5" x14ac:dyDescent="0.25">
      <c r="A15" s="54">
        <v>12</v>
      </c>
      <c r="B15" s="54">
        <v>5.9505800000000004</v>
      </c>
      <c r="C15" s="54">
        <v>5.94855</v>
      </c>
      <c r="D15" s="54">
        <f t="shared" si="1"/>
        <v>5.9495649999999998</v>
      </c>
      <c r="E15" s="54">
        <v>0.13050999999999999</v>
      </c>
      <c r="F15" s="18">
        <f t="shared" si="0"/>
        <v>419.44372078767913</v>
      </c>
      <c r="G15" s="23">
        <f t="shared" si="2"/>
        <v>2495.9334160447479</v>
      </c>
      <c r="H15" s="23">
        <f t="shared" si="3"/>
        <v>2495.0819452915489</v>
      </c>
      <c r="I15" s="23">
        <f t="shared" si="4"/>
        <v>2495.5076806681482</v>
      </c>
      <c r="J15" s="25">
        <f t="shared" si="5"/>
        <v>-31.306583955251881</v>
      </c>
      <c r="K15" s="24">
        <f t="shared" si="6"/>
        <v>-32.158054708450891</v>
      </c>
      <c r="L15" s="26">
        <f t="shared" si="7"/>
        <v>-31.732319331851613</v>
      </c>
      <c r="M15" s="22">
        <f t="shared" si="8"/>
        <v>-3.1732319331851615</v>
      </c>
      <c r="N15" s="54">
        <v>0.5</v>
      </c>
      <c r="O15" s="54">
        <v>-0.5</v>
      </c>
      <c r="P15" s="54">
        <v>1</v>
      </c>
      <c r="Q15" s="54">
        <v>-1</v>
      </c>
    </row>
    <row r="16" spans="1:17" ht="16.5" x14ac:dyDescent="0.25">
      <c r="A16" s="54">
        <v>13</v>
      </c>
      <c r="B16" s="54">
        <v>5.9455</v>
      </c>
      <c r="C16" s="54">
        <v>5.9474499999999999</v>
      </c>
      <c r="D16" s="54">
        <f t="shared" si="1"/>
        <v>5.9464749999999995</v>
      </c>
      <c r="E16" s="54">
        <v>0.12952</v>
      </c>
      <c r="F16" s="18">
        <f t="shared" si="0"/>
        <v>422.64978381717111</v>
      </c>
      <c r="G16" s="23">
        <f t="shared" si="2"/>
        <v>2512.864289684991</v>
      </c>
      <c r="H16" s="23">
        <f t="shared" si="3"/>
        <v>2513.6884567634343</v>
      </c>
      <c r="I16" s="23">
        <f t="shared" si="4"/>
        <v>2513.2763732242129</v>
      </c>
      <c r="J16" s="25">
        <f t="shared" si="5"/>
        <v>-14.375710315008746</v>
      </c>
      <c r="K16" s="24">
        <f t="shared" si="6"/>
        <v>-13.551543236565522</v>
      </c>
      <c r="L16" s="26">
        <f t="shared" si="7"/>
        <v>-13.963626775786906</v>
      </c>
      <c r="M16" s="22">
        <f t="shared" si="8"/>
        <v>-1.3963626775786908</v>
      </c>
      <c r="N16" s="54">
        <v>0.5</v>
      </c>
      <c r="O16" s="54">
        <v>-0.5</v>
      </c>
      <c r="P16" s="54">
        <v>1</v>
      </c>
      <c r="Q16" s="54">
        <v>-1</v>
      </c>
    </row>
    <row r="17" spans="1:17" ht="16.5" x14ac:dyDescent="0.25">
      <c r="A17" s="54">
        <v>14</v>
      </c>
      <c r="B17" s="54">
        <v>5.9440900000000001</v>
      </c>
      <c r="C17" s="54">
        <v>5.9470000000000001</v>
      </c>
      <c r="D17" s="54">
        <f t="shared" si="1"/>
        <v>5.9455450000000001</v>
      </c>
      <c r="E17" s="54">
        <v>0.12798000000000001</v>
      </c>
      <c r="F17" s="18">
        <f t="shared" si="0"/>
        <v>427.73558368495071</v>
      </c>
      <c r="G17" s="23">
        <f t="shared" si="2"/>
        <v>2542.4988056258785</v>
      </c>
      <c r="H17" s="23">
        <f t="shared" si="3"/>
        <v>2543.743516174402</v>
      </c>
      <c r="I17" s="23">
        <f t="shared" si="4"/>
        <v>2543.1211609001402</v>
      </c>
      <c r="J17" s="25">
        <f t="shared" si="5"/>
        <v>15.258805625878722</v>
      </c>
      <c r="K17" s="24">
        <f t="shared" si="6"/>
        <v>16.503516174402193</v>
      </c>
      <c r="L17" s="26">
        <f t="shared" si="7"/>
        <v>15.881160900140458</v>
      </c>
      <c r="M17" s="22">
        <f t="shared" si="8"/>
        <v>1.5881160900140459</v>
      </c>
      <c r="N17" s="54">
        <v>0.5</v>
      </c>
      <c r="O17" s="54">
        <v>-0.5</v>
      </c>
      <c r="P17" s="54">
        <v>1</v>
      </c>
      <c r="Q17" s="54">
        <v>-1</v>
      </c>
    </row>
    <row r="18" spans="1:17" ht="16.5" x14ac:dyDescent="0.25">
      <c r="A18" s="54">
        <v>15</v>
      </c>
      <c r="B18" s="54">
        <v>5.94496</v>
      </c>
      <c r="C18" s="54">
        <v>5.9464800000000002</v>
      </c>
      <c r="D18" s="54">
        <f t="shared" si="1"/>
        <v>5.9457199999999997</v>
      </c>
      <c r="E18" s="54">
        <v>0.12906999999999999</v>
      </c>
      <c r="F18" s="18">
        <f t="shared" si="0"/>
        <v>424.12334392190286</v>
      </c>
      <c r="G18" s="23">
        <f t="shared" si="2"/>
        <v>2521.3963146819556</v>
      </c>
      <c r="H18" s="23">
        <f t="shared" si="3"/>
        <v>2522.0409821647172</v>
      </c>
      <c r="I18" s="23">
        <f t="shared" si="4"/>
        <v>2521.7186484233362</v>
      </c>
      <c r="J18" s="25">
        <f t="shared" si="5"/>
        <v>-5.8436853180442085</v>
      </c>
      <c r="K18" s="24">
        <f t="shared" si="6"/>
        <v>-5.1990178352825751</v>
      </c>
      <c r="L18" s="26">
        <f t="shared" si="7"/>
        <v>-5.5213515766636192</v>
      </c>
      <c r="M18" s="22">
        <f t="shared" si="8"/>
        <v>-0.5521351576663619</v>
      </c>
      <c r="N18" s="54">
        <v>0.5</v>
      </c>
      <c r="O18" s="54">
        <v>-0.5</v>
      </c>
      <c r="P18" s="54">
        <v>1</v>
      </c>
      <c r="Q18" s="54">
        <v>-1</v>
      </c>
    </row>
    <row r="19" spans="1:17" ht="16.5" x14ac:dyDescent="0.25">
      <c r="A19" s="54">
        <v>16</v>
      </c>
      <c r="B19" s="54">
        <v>5.9460300000000004</v>
      </c>
      <c r="C19" s="54">
        <v>5.9449500000000004</v>
      </c>
      <c r="D19" s="54">
        <f t="shared" si="1"/>
        <v>5.9454900000000004</v>
      </c>
      <c r="E19" s="54">
        <v>0.13005</v>
      </c>
      <c r="F19" s="18">
        <f t="shared" si="0"/>
        <v>420.92733564013838</v>
      </c>
      <c r="G19" s="23">
        <f t="shared" si="2"/>
        <v>2502.846565536332</v>
      </c>
      <c r="H19" s="23">
        <f t="shared" si="3"/>
        <v>2502.3919640138411</v>
      </c>
      <c r="I19" s="23">
        <f t="shared" si="4"/>
        <v>2502.6192647750868</v>
      </c>
      <c r="J19" s="25">
        <f t="shared" si="5"/>
        <v>-24.393434463667745</v>
      </c>
      <c r="K19" s="24">
        <f t="shared" si="6"/>
        <v>-24.84803598615872</v>
      </c>
      <c r="L19" s="26">
        <f t="shared" si="7"/>
        <v>-24.620735224913005</v>
      </c>
      <c r="M19" s="22">
        <f t="shared" si="8"/>
        <v>-2.4620735224913006</v>
      </c>
      <c r="N19" s="54">
        <v>0.5</v>
      </c>
      <c r="O19" s="54">
        <v>-0.5</v>
      </c>
      <c r="P19" s="54">
        <v>1</v>
      </c>
      <c r="Q19" s="54">
        <v>-1</v>
      </c>
    </row>
    <row r="20" spans="1:17" ht="16.5" x14ac:dyDescent="0.25">
      <c r="A20" s="54">
        <v>17</v>
      </c>
      <c r="B20" s="54">
        <v>5.9434699999999996</v>
      </c>
      <c r="C20" s="54">
        <v>5.9454200000000004</v>
      </c>
      <c r="D20" s="54">
        <f t="shared" si="1"/>
        <v>5.944445</v>
      </c>
      <c r="E20" s="54">
        <v>0.12853999999999999</v>
      </c>
      <c r="F20" s="18">
        <f t="shared" si="0"/>
        <v>425.87210206939477</v>
      </c>
      <c r="G20" s="23">
        <f t="shared" si="2"/>
        <v>2531.1580624863855</v>
      </c>
      <c r="H20" s="23">
        <f t="shared" si="3"/>
        <v>2531.9885130854213</v>
      </c>
      <c r="I20" s="23">
        <f t="shared" si="4"/>
        <v>2531.5732877859036</v>
      </c>
      <c r="J20" s="25">
        <f t="shared" si="5"/>
        <v>3.9180624863856792</v>
      </c>
      <c r="K20" s="24">
        <f t="shared" si="6"/>
        <v>4.748513085421564</v>
      </c>
      <c r="L20" s="26">
        <f t="shared" si="7"/>
        <v>4.333287785903849</v>
      </c>
      <c r="M20" s="22">
        <f t="shared" si="8"/>
        <v>0.43332877859038493</v>
      </c>
      <c r="N20" s="54">
        <v>0.5</v>
      </c>
      <c r="O20" s="54">
        <v>-0.5</v>
      </c>
      <c r="P20" s="54">
        <v>1</v>
      </c>
      <c r="Q20" s="54">
        <v>-1</v>
      </c>
    </row>
    <row r="21" spans="1:17" ht="16.5" x14ac:dyDescent="0.25">
      <c r="A21" s="54">
        <v>18</v>
      </c>
      <c r="B21" s="54">
        <v>5.9479699999999998</v>
      </c>
      <c r="C21" s="54">
        <v>5.9529199999999998</v>
      </c>
      <c r="D21" s="54">
        <f t="shared" si="1"/>
        <v>5.9504450000000002</v>
      </c>
      <c r="E21" s="54">
        <v>0.12853999999999999</v>
      </c>
      <c r="F21" s="18">
        <f t="shared" si="0"/>
        <v>425.87210206939477</v>
      </c>
      <c r="G21" s="23">
        <f t="shared" si="2"/>
        <v>2533.074486945698</v>
      </c>
      <c r="H21" s="23">
        <f t="shared" si="3"/>
        <v>2535.1825538509415</v>
      </c>
      <c r="I21" s="23">
        <f t="shared" si="4"/>
        <v>2534.1285203983198</v>
      </c>
      <c r="J21" s="25">
        <f t="shared" si="5"/>
        <v>5.8344869456982451</v>
      </c>
      <c r="K21" s="24">
        <f t="shared" si="6"/>
        <v>7.9425538509417493</v>
      </c>
      <c r="L21" s="26">
        <f t="shared" si="7"/>
        <v>6.8885203983199972</v>
      </c>
      <c r="M21" s="22">
        <f t="shared" si="8"/>
        <v>0.68885203983199972</v>
      </c>
      <c r="N21" s="54">
        <v>0.5</v>
      </c>
      <c r="O21" s="54">
        <v>-0.5</v>
      </c>
      <c r="P21" s="54">
        <v>1</v>
      </c>
      <c r="Q21" s="54">
        <v>-1</v>
      </c>
    </row>
    <row r="22" spans="1:17" ht="16.5" x14ac:dyDescent="0.25">
      <c r="A22" s="54">
        <v>19</v>
      </c>
      <c r="B22" s="54">
        <v>5.9449399999999999</v>
      </c>
      <c r="C22" s="54">
        <v>5.9464300000000003</v>
      </c>
      <c r="D22" s="54">
        <f t="shared" si="1"/>
        <v>5.9456850000000001</v>
      </c>
      <c r="E22" s="54">
        <v>0.12803999999999999</v>
      </c>
      <c r="F22" s="18">
        <f t="shared" si="0"/>
        <v>427.53514526710404</v>
      </c>
      <c r="G22" s="23">
        <f t="shared" si="2"/>
        <v>2541.6707865042176</v>
      </c>
      <c r="H22" s="23">
        <f t="shared" si="3"/>
        <v>2542.3078138706655</v>
      </c>
      <c r="I22" s="23">
        <f t="shared" si="4"/>
        <v>2541.9893001874416</v>
      </c>
      <c r="J22" s="25">
        <f t="shared" si="5"/>
        <v>14.430786504217849</v>
      </c>
      <c r="K22" s="24">
        <f t="shared" si="6"/>
        <v>15.067813870665759</v>
      </c>
      <c r="L22" s="26">
        <f t="shared" si="7"/>
        <v>14.749300187441804</v>
      </c>
      <c r="M22" s="22">
        <f t="shared" si="8"/>
        <v>1.4749300187441805</v>
      </c>
      <c r="N22" s="54">
        <v>0.5</v>
      </c>
      <c r="O22" s="54">
        <v>-0.5</v>
      </c>
      <c r="P22" s="54">
        <v>1</v>
      </c>
      <c r="Q22" s="54">
        <v>-1</v>
      </c>
    </row>
    <row r="23" spans="1:17" ht="16.5" x14ac:dyDescent="0.25">
      <c r="A23" s="54">
        <v>20</v>
      </c>
      <c r="B23" s="54">
        <v>5.9454900000000004</v>
      </c>
      <c r="C23" s="54">
        <v>5.9444800000000004</v>
      </c>
      <c r="D23" s="54">
        <f t="shared" si="1"/>
        <v>5.9449850000000009</v>
      </c>
      <c r="E23" s="54">
        <v>0.13052</v>
      </c>
      <c r="F23" s="18">
        <f t="shared" si="0"/>
        <v>419.41158443150476</v>
      </c>
      <c r="G23" s="23">
        <f t="shared" si="2"/>
        <v>2493.6073811216675</v>
      </c>
      <c r="H23" s="23">
        <f t="shared" si="3"/>
        <v>2493.1837754213916</v>
      </c>
      <c r="I23" s="23">
        <f t="shared" si="4"/>
        <v>2493.3955782715293</v>
      </c>
      <c r="J23" s="25">
        <f t="shared" si="5"/>
        <v>-33.632618878332323</v>
      </c>
      <c r="K23" s="24">
        <f t="shared" si="6"/>
        <v>-34.05622457860818</v>
      </c>
      <c r="L23" s="26">
        <f t="shared" si="7"/>
        <v>-33.844421728470479</v>
      </c>
      <c r="M23" s="22">
        <f t="shared" si="8"/>
        <v>-3.3844421728470482</v>
      </c>
      <c r="N23" s="54">
        <v>0.5</v>
      </c>
      <c r="O23" s="54">
        <v>-0.5</v>
      </c>
      <c r="P23" s="54">
        <v>1</v>
      </c>
      <c r="Q23" s="54">
        <v>-1</v>
      </c>
    </row>
    <row r="24" spans="1:17" ht="16.5" x14ac:dyDescent="0.25">
      <c r="A24" s="54">
        <v>21</v>
      </c>
      <c r="B24" s="54">
        <v>5.9430399999999999</v>
      </c>
      <c r="C24" s="54">
        <v>5.94557</v>
      </c>
      <c r="D24" s="54">
        <f t="shared" si="1"/>
        <v>5.9443049999999999</v>
      </c>
      <c r="E24" s="54">
        <v>0.12805</v>
      </c>
      <c r="F24" s="18">
        <f t="shared" si="0"/>
        <v>427.50175712612258</v>
      </c>
      <c r="G24" s="23">
        <f t="shared" si="2"/>
        <v>2540.6600426708314</v>
      </c>
      <c r="H24" s="23">
        <f t="shared" si="3"/>
        <v>2541.7416221163608</v>
      </c>
      <c r="I24" s="23">
        <f t="shared" si="4"/>
        <v>2541.2008323935961</v>
      </c>
      <c r="J24" s="25">
        <f t="shared" si="5"/>
        <v>13.420042670831663</v>
      </c>
      <c r="K24" s="24">
        <f t="shared" si="6"/>
        <v>14.501622116360977</v>
      </c>
      <c r="L24" s="26">
        <f t="shared" si="7"/>
        <v>13.96083239359632</v>
      </c>
      <c r="M24" s="22">
        <f t="shared" si="8"/>
        <v>1.3960832393596321</v>
      </c>
      <c r="N24" s="54">
        <v>0.5</v>
      </c>
      <c r="O24" s="54">
        <v>-0.5</v>
      </c>
      <c r="P24" s="54">
        <v>1</v>
      </c>
      <c r="Q24" s="54">
        <v>-1</v>
      </c>
    </row>
    <row r="25" spans="1:17" ht="16.5" x14ac:dyDescent="0.25">
      <c r="A25" s="54">
        <v>22</v>
      </c>
      <c r="B25" s="54">
        <v>5.9484700000000004</v>
      </c>
      <c r="C25" s="54">
        <v>5.9509699999999999</v>
      </c>
      <c r="D25" s="54">
        <f t="shared" si="1"/>
        <v>5.9497200000000001</v>
      </c>
      <c r="E25" s="54">
        <v>0.12908</v>
      </c>
      <c r="F25" s="18">
        <f t="shared" si="0"/>
        <v>424.09048651998756</v>
      </c>
      <c r="G25" s="23">
        <f t="shared" si="2"/>
        <v>2522.6895363495505</v>
      </c>
      <c r="H25" s="23">
        <f t="shared" si="3"/>
        <v>2523.7497625658502</v>
      </c>
      <c r="I25" s="23">
        <f t="shared" si="4"/>
        <v>2523.2196494577001</v>
      </c>
      <c r="J25" s="25">
        <f t="shared" si="5"/>
        <v>-4.5504636504492737</v>
      </c>
      <c r="K25" s="24">
        <f t="shared" si="6"/>
        <v>-3.4902374341495488</v>
      </c>
      <c r="L25" s="26">
        <f t="shared" si="7"/>
        <v>-4.0203505422996386</v>
      </c>
      <c r="M25" s="22">
        <f t="shared" si="8"/>
        <v>-0.40203505422996388</v>
      </c>
      <c r="N25" s="54">
        <v>0.5</v>
      </c>
      <c r="O25" s="54">
        <v>-0.5</v>
      </c>
      <c r="P25" s="54">
        <v>1</v>
      </c>
      <c r="Q25" s="54">
        <v>-1</v>
      </c>
    </row>
    <row r="26" spans="1:17" ht="16.5" x14ac:dyDescent="0.25">
      <c r="A26" s="54">
        <v>23</v>
      </c>
      <c r="B26" s="54">
        <v>5.944</v>
      </c>
      <c r="C26" s="54">
        <v>5.9474099999999996</v>
      </c>
      <c r="D26" s="54">
        <f t="shared" si="1"/>
        <v>5.9457050000000002</v>
      </c>
      <c r="E26" s="54">
        <v>0.12706999999999999</v>
      </c>
      <c r="F26" s="18">
        <f t="shared" si="0"/>
        <v>430.7987723302117</v>
      </c>
      <c r="G26" s="23">
        <f t="shared" si="2"/>
        <v>2560.6679027307782</v>
      </c>
      <c r="H26" s="23">
        <f t="shared" si="3"/>
        <v>2562.1369265444241</v>
      </c>
      <c r="I26" s="23">
        <f t="shared" si="4"/>
        <v>2561.4024146376014</v>
      </c>
      <c r="J26" s="25">
        <f t="shared" si="5"/>
        <v>33.427902730778442</v>
      </c>
      <c r="K26" s="24">
        <f t="shared" si="6"/>
        <v>34.896926544424332</v>
      </c>
      <c r="L26" s="26">
        <f t="shared" si="7"/>
        <v>34.162414637601614</v>
      </c>
      <c r="M26" s="22">
        <f t="shared" si="8"/>
        <v>3.4162414637601617</v>
      </c>
      <c r="N26" s="54">
        <v>0.5</v>
      </c>
      <c r="O26" s="54">
        <v>-0.5</v>
      </c>
      <c r="P26" s="54">
        <v>1</v>
      </c>
      <c r="Q26" s="54">
        <v>-1</v>
      </c>
    </row>
    <row r="27" spans="1:17" ht="16.5" x14ac:dyDescent="0.25">
      <c r="A27" s="54">
        <v>24</v>
      </c>
      <c r="B27" s="54">
        <v>5.9454900000000004</v>
      </c>
      <c r="C27" s="54">
        <v>5.9495100000000001</v>
      </c>
      <c r="D27" s="54">
        <f t="shared" si="1"/>
        <v>5.9474999999999998</v>
      </c>
      <c r="E27" s="54">
        <v>0.12942999999999999</v>
      </c>
      <c r="F27" s="18">
        <f t="shared" si="0"/>
        <v>422.94367611836515</v>
      </c>
      <c r="G27" s="23">
        <f t="shared" si="2"/>
        <v>2514.6073969249792</v>
      </c>
      <c r="H27" s="23">
        <f t="shared" si="3"/>
        <v>2516.3076305029745</v>
      </c>
      <c r="I27" s="23">
        <f t="shared" si="4"/>
        <v>2515.4575137139768</v>
      </c>
      <c r="J27" s="25">
        <f t="shared" si="5"/>
        <v>-12.632603075020597</v>
      </c>
      <c r="K27" s="24">
        <f t="shared" si="6"/>
        <v>-10.93236949702532</v>
      </c>
      <c r="L27" s="26">
        <f t="shared" si="7"/>
        <v>-11.782486286022959</v>
      </c>
      <c r="M27" s="22">
        <f t="shared" si="8"/>
        <v>-1.178248628602296</v>
      </c>
      <c r="N27" s="54">
        <v>0.5</v>
      </c>
      <c r="O27" s="54">
        <v>-0.5</v>
      </c>
      <c r="P27" s="54">
        <v>1</v>
      </c>
      <c r="Q27" s="54">
        <v>-1</v>
      </c>
    </row>
    <row r="28" spans="1:17" ht="16.5" x14ac:dyDescent="0.25">
      <c r="A28" s="54">
        <v>25</v>
      </c>
      <c r="B28" s="54">
        <v>5.9454500000000001</v>
      </c>
      <c r="C28" s="54">
        <v>5.9489999999999998</v>
      </c>
      <c r="D28" s="54">
        <f t="shared" si="1"/>
        <v>5.9472249999999995</v>
      </c>
      <c r="E28" s="54">
        <v>0.12906000000000001</v>
      </c>
      <c r="F28" s="18">
        <f t="shared" si="0"/>
        <v>424.1562064156206</v>
      </c>
      <c r="G28" s="23">
        <f t="shared" si="2"/>
        <v>2521.7995174337516</v>
      </c>
      <c r="H28" s="23">
        <f t="shared" si="3"/>
        <v>2523.305271966527</v>
      </c>
      <c r="I28" s="23">
        <f t="shared" si="4"/>
        <v>2522.5523947001393</v>
      </c>
      <c r="J28" s="25">
        <f t="shared" si="5"/>
        <v>-5.4404825662481926</v>
      </c>
      <c r="K28" s="24">
        <f t="shared" si="6"/>
        <v>-3.9347280334727657</v>
      </c>
      <c r="L28" s="26">
        <f t="shared" si="7"/>
        <v>-4.6876052998604791</v>
      </c>
      <c r="M28" s="22">
        <f t="shared" si="8"/>
        <v>-0.46876052998604795</v>
      </c>
      <c r="N28" s="54">
        <v>0.5</v>
      </c>
      <c r="O28" s="54">
        <v>-0.5</v>
      </c>
      <c r="P28" s="54">
        <v>1</v>
      </c>
      <c r="Q28" s="54">
        <v>-1</v>
      </c>
    </row>
    <row r="29" spans="1:17" ht="16.5" x14ac:dyDescent="0.25">
      <c r="A29" s="54">
        <v>26</v>
      </c>
      <c r="B29" s="54">
        <v>5.9520200000000001</v>
      </c>
      <c r="C29" s="54">
        <v>5.9554600000000004</v>
      </c>
      <c r="D29" s="54">
        <f t="shared" si="1"/>
        <v>5.9537399999999998</v>
      </c>
      <c r="E29" s="54">
        <v>0.12706999999999999</v>
      </c>
      <c r="F29" s="18">
        <f t="shared" si="0"/>
        <v>430.7987723302117</v>
      </c>
      <c r="G29" s="23">
        <f t="shared" si="2"/>
        <v>2564.1229088848668</v>
      </c>
      <c r="H29" s="23">
        <f t="shared" si="3"/>
        <v>2565.6048566616828</v>
      </c>
      <c r="I29" s="23">
        <f t="shared" si="4"/>
        <v>2564.8638827732748</v>
      </c>
      <c r="J29" s="25">
        <f t="shared" si="5"/>
        <v>36.882908884866993</v>
      </c>
      <c r="K29" s="24">
        <f t="shared" si="6"/>
        <v>38.364856661683007</v>
      </c>
      <c r="L29" s="26">
        <f t="shared" si="7"/>
        <v>37.623882773275</v>
      </c>
      <c r="M29" s="22">
        <f t="shared" si="8"/>
        <v>3.7623882773275001</v>
      </c>
      <c r="N29" s="54">
        <v>0.5</v>
      </c>
      <c r="O29" s="54">
        <v>-0.5</v>
      </c>
      <c r="P29" s="54">
        <v>1</v>
      </c>
      <c r="Q29" s="54">
        <v>-1</v>
      </c>
    </row>
    <row r="30" spans="1:17" ht="16.5" x14ac:dyDescent="0.25">
      <c r="A30" s="54">
        <v>27</v>
      </c>
      <c r="B30" s="54">
        <v>5.95153</v>
      </c>
      <c r="C30" s="54">
        <v>5.9530200000000004</v>
      </c>
      <c r="D30" s="54">
        <f t="shared" si="1"/>
        <v>5.9522750000000002</v>
      </c>
      <c r="E30" s="54">
        <v>0.12995999999999999</v>
      </c>
      <c r="F30" s="18">
        <f t="shared" si="0"/>
        <v>421.21883656509698</v>
      </c>
      <c r="G30" s="23">
        <f t="shared" si="2"/>
        <v>2506.8965423822715</v>
      </c>
      <c r="H30" s="23">
        <f t="shared" si="3"/>
        <v>2507.524158448754</v>
      </c>
      <c r="I30" s="23">
        <f t="shared" si="4"/>
        <v>2507.2103504155129</v>
      </c>
      <c r="J30" s="25">
        <f t="shared" si="5"/>
        <v>-20.343457617728291</v>
      </c>
      <c r="K30" s="24">
        <f t="shared" si="6"/>
        <v>-19.71584155124583</v>
      </c>
      <c r="L30" s="26">
        <f t="shared" si="7"/>
        <v>-20.029649584486833</v>
      </c>
      <c r="M30" s="22">
        <f t="shared" si="8"/>
        <v>-2.0029649584486835</v>
      </c>
      <c r="N30" s="54">
        <v>0.5</v>
      </c>
      <c r="O30" s="54">
        <v>-0.5</v>
      </c>
      <c r="P30" s="54">
        <v>1</v>
      </c>
      <c r="Q30" s="54">
        <v>-1</v>
      </c>
    </row>
    <row r="31" spans="1:17" ht="16.5" x14ac:dyDescent="0.25">
      <c r="A31" s="54">
        <v>28</v>
      </c>
      <c r="B31" s="54">
        <v>5.9434100000000001</v>
      </c>
      <c r="C31" s="54">
        <v>5.9455400000000003</v>
      </c>
      <c r="D31" s="54">
        <f t="shared" si="1"/>
        <v>5.9444750000000006</v>
      </c>
      <c r="E31" s="54">
        <v>0.12845999999999999</v>
      </c>
      <c r="F31" s="18">
        <f t="shared" si="0"/>
        <v>426.13731900980849</v>
      </c>
      <c r="G31" s="23">
        <f t="shared" si="2"/>
        <v>2532.7088031760859</v>
      </c>
      <c r="H31" s="23">
        <f t="shared" si="3"/>
        <v>2533.6164756655771</v>
      </c>
      <c r="I31" s="23">
        <f t="shared" si="4"/>
        <v>2533.1626394208315</v>
      </c>
      <c r="J31" s="25">
        <f t="shared" si="5"/>
        <v>5.4688031760861122</v>
      </c>
      <c r="K31" s="24">
        <f t="shared" si="6"/>
        <v>6.3764756655773454</v>
      </c>
      <c r="L31" s="26">
        <f t="shared" si="7"/>
        <v>5.9226394208317288</v>
      </c>
      <c r="M31" s="22">
        <f t="shared" si="8"/>
        <v>0.5922639420831729</v>
      </c>
      <c r="N31" s="54">
        <v>0.5</v>
      </c>
      <c r="O31" s="54">
        <v>-0.5</v>
      </c>
      <c r="P31" s="54">
        <v>1</v>
      </c>
      <c r="Q31" s="54">
        <v>-1</v>
      </c>
    </row>
    <row r="32" spans="1:17" ht="16.5" x14ac:dyDescent="0.25">
      <c r="A32" s="54">
        <v>29</v>
      </c>
      <c r="B32" s="54">
        <v>5.9449899999999998</v>
      </c>
      <c r="C32" s="54">
        <v>5.9495399999999998</v>
      </c>
      <c r="D32" s="54">
        <f t="shared" si="1"/>
        <v>5.9472649999999998</v>
      </c>
      <c r="E32" s="54">
        <v>0.12794</v>
      </c>
      <c r="F32" s="18">
        <f t="shared" si="0"/>
        <v>427.86931374081598</v>
      </c>
      <c r="G32" s="23">
        <f t="shared" si="2"/>
        <v>2543.6787914960137</v>
      </c>
      <c r="H32" s="23">
        <f t="shared" si="3"/>
        <v>2545.6255968735341</v>
      </c>
      <c r="I32" s="23">
        <f t="shared" si="4"/>
        <v>2544.6521941847741</v>
      </c>
      <c r="J32" s="25">
        <f t="shared" si="5"/>
        <v>16.438791496013891</v>
      </c>
      <c r="K32" s="24">
        <f t="shared" si="6"/>
        <v>18.385596873534269</v>
      </c>
      <c r="L32" s="26">
        <f t="shared" si="7"/>
        <v>17.412194184774307</v>
      </c>
      <c r="M32" s="22">
        <f t="shared" si="8"/>
        <v>1.7412194184774308</v>
      </c>
      <c r="N32" s="54">
        <v>0.5</v>
      </c>
      <c r="O32" s="54">
        <v>-0.5</v>
      </c>
      <c r="P32" s="54">
        <v>1</v>
      </c>
      <c r="Q32" s="54">
        <v>-1</v>
      </c>
    </row>
    <row r="33" spans="1:17" ht="16.5" x14ac:dyDescent="0.25">
      <c r="A33" s="54">
        <v>30</v>
      </c>
      <c r="B33" s="54">
        <v>5.9464699999999997</v>
      </c>
      <c r="C33" s="54">
        <v>5.9451000000000001</v>
      </c>
      <c r="D33" s="54">
        <f t="shared" si="1"/>
        <v>5.9457849999999999</v>
      </c>
      <c r="E33" s="54">
        <v>0.12791</v>
      </c>
      <c r="F33" s="18">
        <f t="shared" si="0"/>
        <v>427.96966617152685</v>
      </c>
      <c r="G33" s="23">
        <f t="shared" si="2"/>
        <v>2544.908780798999</v>
      </c>
      <c r="H33" s="23">
        <f t="shared" si="3"/>
        <v>2544.3224623563442</v>
      </c>
      <c r="I33" s="23">
        <f t="shared" si="4"/>
        <v>2544.6156215776718</v>
      </c>
      <c r="J33" s="25">
        <f t="shared" si="5"/>
        <v>17.668780798999251</v>
      </c>
      <c r="K33" s="24">
        <f t="shared" si="6"/>
        <v>17.082462356344422</v>
      </c>
      <c r="L33" s="26">
        <f t="shared" si="7"/>
        <v>17.375621577672064</v>
      </c>
      <c r="M33" s="22">
        <f t="shared" si="8"/>
        <v>1.7375621577672065</v>
      </c>
      <c r="N33" s="54">
        <v>0.5</v>
      </c>
      <c r="O33" s="54">
        <v>-0.5</v>
      </c>
      <c r="P33" s="54">
        <v>1</v>
      </c>
      <c r="Q33" s="54">
        <v>-1</v>
      </c>
    </row>
    <row r="34" spans="1:17" ht="16.5" x14ac:dyDescent="0.25">
      <c r="A34" s="54">
        <v>31</v>
      </c>
      <c r="B34" s="54">
        <v>5.9505999999999997</v>
      </c>
      <c r="C34" s="54">
        <v>5.9525499999999996</v>
      </c>
      <c r="D34" s="54">
        <f t="shared" si="1"/>
        <v>5.9515750000000001</v>
      </c>
      <c r="E34" s="54">
        <v>0.12903000000000001</v>
      </c>
      <c r="F34" s="18">
        <f t="shared" si="0"/>
        <v>424.25482445942799</v>
      </c>
      <c r="G34" s="23">
        <f t="shared" si="2"/>
        <v>2524.5707584282723</v>
      </c>
      <c r="H34" s="23">
        <f t="shared" si="3"/>
        <v>2525.3980553359679</v>
      </c>
      <c r="I34" s="23">
        <f t="shared" si="4"/>
        <v>2524.9844068821203</v>
      </c>
      <c r="J34" s="25">
        <f t="shared" si="5"/>
        <v>-2.6692415717275253</v>
      </c>
      <c r="K34" s="24">
        <f t="shared" si="6"/>
        <v>-1.8419446640318711</v>
      </c>
      <c r="L34" s="26">
        <f t="shared" si="7"/>
        <v>-2.2555931178794708</v>
      </c>
      <c r="M34" s="22">
        <f t="shared" si="8"/>
        <v>-0.22555931178794708</v>
      </c>
      <c r="N34" s="54">
        <v>0.5</v>
      </c>
      <c r="O34" s="54">
        <v>-0.5</v>
      </c>
      <c r="P34" s="54">
        <v>1</v>
      </c>
      <c r="Q34" s="54">
        <v>-1</v>
      </c>
    </row>
    <row r="35" spans="1:17" ht="16.5" x14ac:dyDescent="0.25">
      <c r="A35" s="54">
        <v>32</v>
      </c>
      <c r="B35" s="54">
        <v>5.9444999999999997</v>
      </c>
      <c r="C35" s="54">
        <v>5.94346</v>
      </c>
      <c r="D35" s="54">
        <f t="shared" si="1"/>
        <v>5.9439799999999998</v>
      </c>
      <c r="E35" s="54">
        <v>0.12955</v>
      </c>
      <c r="F35" s="18">
        <f t="shared" si="0"/>
        <v>422.55191045928211</v>
      </c>
      <c r="G35" s="23">
        <f t="shared" si="2"/>
        <v>2511.8598317252022</v>
      </c>
      <c r="H35" s="23">
        <f t="shared" si="3"/>
        <v>2511.420377738325</v>
      </c>
      <c r="I35" s="23">
        <f t="shared" si="4"/>
        <v>2511.6401047317636</v>
      </c>
      <c r="J35" s="25">
        <f t="shared" si="5"/>
        <v>-15.380168274797597</v>
      </c>
      <c r="K35" s="24">
        <f t="shared" si="6"/>
        <v>-15.819622261674795</v>
      </c>
      <c r="L35" s="26">
        <f t="shared" si="7"/>
        <v>-15.599895268236196</v>
      </c>
      <c r="M35" s="22">
        <f t="shared" si="8"/>
        <v>-1.5599895268236197</v>
      </c>
      <c r="N35" s="54">
        <v>0.5</v>
      </c>
      <c r="O35" s="54">
        <v>-0.5</v>
      </c>
      <c r="P35" s="54">
        <v>1</v>
      </c>
      <c r="Q35" s="54">
        <v>-1</v>
      </c>
    </row>
    <row r="36" spans="1:17" ht="16.5" x14ac:dyDescent="0.25">
      <c r="A36" s="54">
        <v>33</v>
      </c>
      <c r="B36" s="54">
        <v>5.9439599999999997</v>
      </c>
      <c r="C36" s="54">
        <v>5.9474</v>
      </c>
      <c r="D36" s="54">
        <f t="shared" si="1"/>
        <v>5.9456799999999994</v>
      </c>
      <c r="E36" s="54">
        <v>0.12853999999999999</v>
      </c>
      <c r="F36" s="18">
        <f t="shared" si="0"/>
        <v>425.87210206939477</v>
      </c>
      <c r="G36" s="23">
        <f t="shared" si="2"/>
        <v>2531.3667398163998</v>
      </c>
      <c r="H36" s="23">
        <f t="shared" si="3"/>
        <v>2532.8317398475183</v>
      </c>
      <c r="I36" s="23">
        <f t="shared" si="4"/>
        <v>2532.099239831959</v>
      </c>
      <c r="J36" s="25">
        <f t="shared" si="5"/>
        <v>4.1267398164000042</v>
      </c>
      <c r="K36" s="24">
        <f t="shared" si="6"/>
        <v>5.5917398475185109</v>
      </c>
      <c r="L36" s="26">
        <f t="shared" si="7"/>
        <v>4.8592398319592576</v>
      </c>
      <c r="M36" s="22">
        <f t="shared" si="8"/>
        <v>0.48592398319592578</v>
      </c>
      <c r="N36" s="54">
        <v>0.5</v>
      </c>
      <c r="O36" s="54">
        <v>-0.5</v>
      </c>
      <c r="P36" s="54">
        <v>1</v>
      </c>
      <c r="Q36" s="54">
        <v>-1</v>
      </c>
    </row>
    <row r="37" spans="1:17" ht="16.5" x14ac:dyDescent="0.25">
      <c r="A37" s="54">
        <v>34</v>
      </c>
      <c r="B37" s="54">
        <v>5.9519599999999997</v>
      </c>
      <c r="C37" s="54">
        <v>5.9524999999999997</v>
      </c>
      <c r="D37" s="54">
        <f t="shared" si="1"/>
        <v>5.9522300000000001</v>
      </c>
      <c r="E37" s="54">
        <v>0.12894</v>
      </c>
      <c r="F37" s="18">
        <f t="shared" si="0"/>
        <v>424.55095393206142</v>
      </c>
      <c r="G37" s="23">
        <f t="shared" si="2"/>
        <v>2526.9102957654723</v>
      </c>
      <c r="H37" s="23">
        <f t="shared" si="3"/>
        <v>2527.1395532805955</v>
      </c>
      <c r="I37" s="23">
        <f t="shared" si="4"/>
        <v>2527.0249245230339</v>
      </c>
      <c r="J37" s="25">
        <f t="shared" si="5"/>
        <v>-0.32970423452752584</v>
      </c>
      <c r="K37" s="24">
        <f t="shared" si="6"/>
        <v>-0.10044671940431726</v>
      </c>
      <c r="L37" s="26">
        <f t="shared" si="7"/>
        <v>-0.21507547696592155</v>
      </c>
      <c r="M37" s="22">
        <f t="shared" si="8"/>
        <v>-2.1507547696592157E-2</v>
      </c>
      <c r="N37" s="54">
        <v>0.5</v>
      </c>
      <c r="O37" s="54">
        <v>-0.5</v>
      </c>
      <c r="P37" s="54">
        <v>1</v>
      </c>
      <c r="Q37" s="54">
        <v>-1</v>
      </c>
    </row>
    <row r="38" spans="1:17" ht="16.5" x14ac:dyDescent="0.25">
      <c r="A38" s="54">
        <v>35</v>
      </c>
      <c r="B38" s="54">
        <v>5.95296</v>
      </c>
      <c r="C38" s="54">
        <v>5.9549899999999996</v>
      </c>
      <c r="D38" s="54">
        <f t="shared" si="1"/>
        <v>5.9539749999999998</v>
      </c>
      <c r="E38" s="54">
        <v>0.12997</v>
      </c>
      <c r="F38" s="18">
        <f t="shared" si="0"/>
        <v>421.18642763714701</v>
      </c>
      <c r="G38" s="23">
        <f t="shared" si="2"/>
        <v>2507.3059562668304</v>
      </c>
      <c r="H38" s="23">
        <f t="shared" si="3"/>
        <v>2508.1609647149339</v>
      </c>
      <c r="I38" s="23">
        <f t="shared" si="4"/>
        <v>2507.733460490882</v>
      </c>
      <c r="J38" s="25">
        <f t="shared" si="5"/>
        <v>-19.934043733169347</v>
      </c>
      <c r="K38" s="24">
        <f t="shared" si="6"/>
        <v>-19.079035285065856</v>
      </c>
      <c r="L38" s="26">
        <f t="shared" si="7"/>
        <v>-19.506539509117829</v>
      </c>
      <c r="M38" s="22">
        <f t="shared" si="8"/>
        <v>-1.9506539509117831</v>
      </c>
      <c r="N38" s="54">
        <v>0.5</v>
      </c>
      <c r="O38" s="54">
        <v>-0.5</v>
      </c>
      <c r="P38" s="54">
        <v>1</v>
      </c>
      <c r="Q38" s="54">
        <v>-1</v>
      </c>
    </row>
    <row r="39" spans="1:17" ht="16.5" x14ac:dyDescent="0.25">
      <c r="A39" s="54">
        <v>36</v>
      </c>
      <c r="B39" s="54">
        <v>5.94252</v>
      </c>
      <c r="C39" s="54">
        <v>5.94407</v>
      </c>
      <c r="D39" s="54">
        <f t="shared" si="1"/>
        <v>5.943295</v>
      </c>
      <c r="E39" s="54">
        <v>0.12747</v>
      </c>
      <c r="F39" s="18">
        <f t="shared" si="0"/>
        <v>429.44692868910329</v>
      </c>
      <c r="G39" s="23">
        <f t="shared" si="2"/>
        <v>2551.9969626735701</v>
      </c>
      <c r="H39" s="23">
        <f t="shared" si="3"/>
        <v>2552.6626054130384</v>
      </c>
      <c r="I39" s="23">
        <f t="shared" si="4"/>
        <v>2552.3297840433042</v>
      </c>
      <c r="J39" s="25">
        <f t="shared" si="5"/>
        <v>24.756962673570342</v>
      </c>
      <c r="K39" s="24">
        <f t="shared" si="6"/>
        <v>25.422605413038582</v>
      </c>
      <c r="L39" s="26">
        <f t="shared" si="7"/>
        <v>25.089784043304462</v>
      </c>
      <c r="M39" s="22">
        <f t="shared" si="8"/>
        <v>2.5089784043304464</v>
      </c>
      <c r="N39" s="54">
        <v>0.5</v>
      </c>
      <c r="O39" s="54">
        <v>-0.5</v>
      </c>
      <c r="P39" s="54">
        <v>1</v>
      </c>
      <c r="Q39" s="54">
        <v>-1</v>
      </c>
    </row>
    <row r="40" spans="1:17" ht="16.5" x14ac:dyDescent="0.25">
      <c r="A40" s="54">
        <v>37</v>
      </c>
      <c r="B40" s="54">
        <v>5.94503</v>
      </c>
      <c r="C40" s="54">
        <v>5.9489400000000003</v>
      </c>
      <c r="D40" s="54">
        <f t="shared" si="1"/>
        <v>5.9469849999999997</v>
      </c>
      <c r="E40" s="54">
        <v>0.12908</v>
      </c>
      <c r="F40" s="18">
        <f t="shared" si="0"/>
        <v>424.09048651998756</v>
      </c>
      <c r="G40" s="23">
        <f t="shared" si="2"/>
        <v>2521.2306650759215</v>
      </c>
      <c r="H40" s="23">
        <f t="shared" si="3"/>
        <v>2522.8888588782152</v>
      </c>
      <c r="I40" s="23">
        <f t="shared" si="4"/>
        <v>2522.0597619770683</v>
      </c>
      <c r="J40" s="25">
        <f t="shared" si="5"/>
        <v>-6.0093349240783027</v>
      </c>
      <c r="K40" s="24">
        <f t="shared" si="6"/>
        <v>-4.3511411217846216</v>
      </c>
      <c r="L40" s="26">
        <f t="shared" si="7"/>
        <v>-5.1802380229314622</v>
      </c>
      <c r="M40" s="22">
        <f t="shared" si="8"/>
        <v>-0.51802380229314626</v>
      </c>
      <c r="N40" s="54">
        <v>0.5</v>
      </c>
      <c r="O40" s="54">
        <v>-0.5</v>
      </c>
      <c r="P40" s="54">
        <v>1</v>
      </c>
      <c r="Q40" s="54">
        <v>-1</v>
      </c>
    </row>
    <row r="41" spans="1:17" ht="16.5" x14ac:dyDescent="0.25">
      <c r="A41" s="54">
        <v>38</v>
      </c>
      <c r="B41" s="54">
        <v>5.9418800000000003</v>
      </c>
      <c r="C41" s="54">
        <v>5.9454900000000004</v>
      </c>
      <c r="D41" s="54">
        <f t="shared" si="1"/>
        <v>5.9436850000000003</v>
      </c>
      <c r="E41" s="54">
        <v>0.12795999999999999</v>
      </c>
      <c r="F41" s="18">
        <f t="shared" si="0"/>
        <v>427.80243826195687</v>
      </c>
      <c r="G41" s="23">
        <f t="shared" si="2"/>
        <v>2541.9507518599562</v>
      </c>
      <c r="H41" s="23">
        <f t="shared" si="3"/>
        <v>2543.4951186620819</v>
      </c>
      <c r="I41" s="23">
        <f t="shared" si="4"/>
        <v>2542.7229352610193</v>
      </c>
      <c r="J41" s="25">
        <f t="shared" si="5"/>
        <v>14.710751859956417</v>
      </c>
      <c r="K41" s="24">
        <f t="shared" si="6"/>
        <v>16.255118662082168</v>
      </c>
      <c r="L41" s="26">
        <f t="shared" si="7"/>
        <v>15.48293526101952</v>
      </c>
      <c r="M41" s="22">
        <f t="shared" si="8"/>
        <v>1.5482935261019521</v>
      </c>
      <c r="N41" s="54">
        <v>0.5</v>
      </c>
      <c r="O41" s="54">
        <v>-0.5</v>
      </c>
      <c r="P41" s="54">
        <v>1</v>
      </c>
      <c r="Q41" s="54">
        <v>-1</v>
      </c>
    </row>
    <row r="42" spans="1:17" ht="16.5" x14ac:dyDescent="0.25">
      <c r="A42" s="54">
        <v>39</v>
      </c>
      <c r="B42" s="54">
        <v>5.9485700000000001</v>
      </c>
      <c r="C42" s="54">
        <v>5.9450399999999997</v>
      </c>
      <c r="D42" s="54">
        <f t="shared" si="1"/>
        <v>5.9468049999999995</v>
      </c>
      <c r="E42" s="54">
        <v>0.12953000000000001</v>
      </c>
      <c r="F42" s="18">
        <f t="shared" si="0"/>
        <v>422.61715432718285</v>
      </c>
      <c r="G42" s="23">
        <f t="shared" si="2"/>
        <v>2513.9677257160502</v>
      </c>
      <c r="H42" s="23">
        <f t="shared" si="3"/>
        <v>2512.4758871612748</v>
      </c>
      <c r="I42" s="23">
        <f t="shared" si="4"/>
        <v>2513.2218064386625</v>
      </c>
      <c r="J42" s="25">
        <f t="shared" si="5"/>
        <v>-13.272274283949628</v>
      </c>
      <c r="K42" s="24">
        <f t="shared" si="6"/>
        <v>-14.764112838724941</v>
      </c>
      <c r="L42" s="26">
        <f t="shared" si="7"/>
        <v>-14.018193561337284</v>
      </c>
      <c r="M42" s="22">
        <f t="shared" si="8"/>
        <v>-1.4018193561337284</v>
      </c>
      <c r="N42" s="54">
        <v>0.5</v>
      </c>
      <c r="O42" s="54">
        <v>-0.5</v>
      </c>
      <c r="P42" s="54">
        <v>1</v>
      </c>
      <c r="Q42" s="54">
        <v>-1</v>
      </c>
    </row>
    <row r="43" spans="1:17" ht="16.5" x14ac:dyDescent="0.25">
      <c r="A43" s="54">
        <v>40</v>
      </c>
      <c r="B43" s="54">
        <v>5.9404300000000001</v>
      </c>
      <c r="C43" s="54">
        <v>5.94306</v>
      </c>
      <c r="D43" s="54">
        <f t="shared" si="1"/>
        <v>5.9417450000000001</v>
      </c>
      <c r="E43" s="54">
        <v>0.12947</v>
      </c>
      <c r="F43" s="18">
        <f t="shared" si="0"/>
        <v>422.81300687417934</v>
      </c>
      <c r="G43" s="23">
        <f t="shared" si="2"/>
        <v>2511.6910704255811</v>
      </c>
      <c r="H43" s="23">
        <f t="shared" si="3"/>
        <v>2512.8030686336601</v>
      </c>
      <c r="I43" s="23">
        <f t="shared" si="4"/>
        <v>2512.2470695296206</v>
      </c>
      <c r="J43" s="25">
        <f t="shared" si="5"/>
        <v>-15.548929574418707</v>
      </c>
      <c r="K43" s="24">
        <f t="shared" si="6"/>
        <v>-14.43693136633965</v>
      </c>
      <c r="L43" s="26">
        <f t="shared" si="7"/>
        <v>-14.992930470379179</v>
      </c>
      <c r="M43" s="22">
        <f t="shared" si="8"/>
        <v>-1.499293047037918</v>
      </c>
      <c r="N43" s="54">
        <v>0.5</v>
      </c>
      <c r="O43" s="54">
        <v>-0.5</v>
      </c>
      <c r="P43" s="54">
        <v>1</v>
      </c>
      <c r="Q43" s="54">
        <v>-1</v>
      </c>
    </row>
    <row r="44" spans="1:17" ht="16.5" x14ac:dyDescent="0.25">
      <c r="A44" s="54">
        <v>41</v>
      </c>
      <c r="B44" s="54">
        <v>5.9524699999999999</v>
      </c>
      <c r="C44" s="54">
        <v>5.95547</v>
      </c>
      <c r="D44" s="54">
        <f t="shared" si="1"/>
        <v>5.95397</v>
      </c>
      <c r="E44" s="54">
        <v>0.12795999999999999</v>
      </c>
      <c r="F44" s="18">
        <f t="shared" si="0"/>
        <v>427.80243826195687</v>
      </c>
      <c r="G44" s="23">
        <f t="shared" si="2"/>
        <v>2546.4811796811505</v>
      </c>
      <c r="H44" s="23">
        <f t="shared" si="3"/>
        <v>2547.7645869959365</v>
      </c>
      <c r="I44" s="23">
        <f t="shared" si="4"/>
        <v>2547.1228833385435</v>
      </c>
      <c r="J44" s="25">
        <f t="shared" si="5"/>
        <v>19.241179681150697</v>
      </c>
      <c r="K44" s="24">
        <f t="shared" si="6"/>
        <v>20.524586995936716</v>
      </c>
      <c r="L44" s="26">
        <f t="shared" si="7"/>
        <v>19.882883338543706</v>
      </c>
      <c r="M44" s="22">
        <f t="shared" si="8"/>
        <v>1.9882883338543706</v>
      </c>
      <c r="N44" s="54">
        <v>0.5</v>
      </c>
      <c r="O44" s="54">
        <v>-0.5</v>
      </c>
      <c r="P44" s="54">
        <v>1</v>
      </c>
      <c r="Q44" s="54">
        <v>-1</v>
      </c>
    </row>
    <row r="45" spans="1:17" ht="16.5" x14ac:dyDescent="0.25">
      <c r="A45" s="54">
        <v>42</v>
      </c>
      <c r="B45" s="54">
        <v>5.9479199999999999</v>
      </c>
      <c r="C45" s="54">
        <v>5.9510500000000004</v>
      </c>
      <c r="D45" s="54">
        <f t="shared" si="1"/>
        <v>5.9494850000000001</v>
      </c>
      <c r="E45" s="54">
        <v>0.12795000000000001</v>
      </c>
      <c r="F45" s="18">
        <f t="shared" si="0"/>
        <v>427.83587338804216</v>
      </c>
      <c r="G45" s="23">
        <f t="shared" si="2"/>
        <v>2544.7335480422039</v>
      </c>
      <c r="H45" s="23">
        <f t="shared" si="3"/>
        <v>2546.0726743259083</v>
      </c>
      <c r="I45" s="23">
        <f t="shared" si="4"/>
        <v>2545.4031111840559</v>
      </c>
      <c r="J45" s="25">
        <f t="shared" si="5"/>
        <v>17.493548042204111</v>
      </c>
      <c r="K45" s="24">
        <f t="shared" si="6"/>
        <v>18.832674325908556</v>
      </c>
      <c r="L45" s="26">
        <f t="shared" si="7"/>
        <v>18.163111184056106</v>
      </c>
      <c r="M45" s="22">
        <f t="shared" si="8"/>
        <v>1.8163111184056107</v>
      </c>
      <c r="N45" s="54">
        <v>0.5</v>
      </c>
      <c r="O45" s="54">
        <v>-0.5</v>
      </c>
      <c r="P45" s="54">
        <v>1</v>
      </c>
      <c r="Q45" s="54">
        <v>-1</v>
      </c>
    </row>
    <row r="46" spans="1:17" ht="16.5" x14ac:dyDescent="0.25">
      <c r="A46" s="54">
        <v>43</v>
      </c>
      <c r="B46" s="54">
        <v>5.9455299999999998</v>
      </c>
      <c r="C46" s="54">
        <v>5.94597</v>
      </c>
      <c r="D46" s="54">
        <f t="shared" si="1"/>
        <v>5.9457500000000003</v>
      </c>
      <c r="E46" s="54">
        <v>0.12903999999999999</v>
      </c>
      <c r="F46" s="18">
        <f t="shared" si="0"/>
        <v>424.22194668319901</v>
      </c>
      <c r="G46" s="23">
        <f t="shared" si="2"/>
        <v>2522.22431066336</v>
      </c>
      <c r="H46" s="23">
        <f t="shared" si="3"/>
        <v>2522.4109683199008</v>
      </c>
      <c r="I46" s="23">
        <f t="shared" si="4"/>
        <v>2522.3176394916304</v>
      </c>
      <c r="J46" s="25">
        <f t="shared" si="5"/>
        <v>-5.0156893366397526</v>
      </c>
      <c r="K46" s="24">
        <f t="shared" si="6"/>
        <v>-4.8290316800989785</v>
      </c>
      <c r="L46" s="26">
        <f t="shared" si="7"/>
        <v>-4.9223605083693656</v>
      </c>
      <c r="M46" s="22">
        <f t="shared" si="8"/>
        <v>-0.49223605083693656</v>
      </c>
      <c r="N46" s="54">
        <v>0.5</v>
      </c>
      <c r="O46" s="54">
        <v>-0.5</v>
      </c>
      <c r="P46" s="54">
        <v>1</v>
      </c>
      <c r="Q46" s="54">
        <v>-1</v>
      </c>
    </row>
    <row r="47" spans="1:17" ht="16.5" x14ac:dyDescent="0.25">
      <c r="A47" s="54">
        <v>44</v>
      </c>
      <c r="B47" s="54">
        <v>5.9465599999999998</v>
      </c>
      <c r="C47" s="54">
        <v>5.9465700000000004</v>
      </c>
      <c r="D47" s="54">
        <f t="shared" si="1"/>
        <v>5.9465649999999997</v>
      </c>
      <c r="E47" s="54">
        <v>0.13045000000000001</v>
      </c>
      <c r="F47" s="18">
        <f t="shared" si="0"/>
        <v>419.6366423917209</v>
      </c>
      <c r="G47" s="23">
        <f t="shared" si="2"/>
        <v>2495.3944721809116</v>
      </c>
      <c r="H47" s="23">
        <f t="shared" si="3"/>
        <v>2495.398668547336</v>
      </c>
      <c r="I47" s="23">
        <f t="shared" si="4"/>
        <v>2495.3965703641238</v>
      </c>
      <c r="J47" s="25">
        <f t="shared" si="5"/>
        <v>-31.845527819088147</v>
      </c>
      <c r="K47" s="24">
        <f t="shared" si="6"/>
        <v>-31.841331452663781</v>
      </c>
      <c r="L47" s="26">
        <f t="shared" si="7"/>
        <v>-31.843429635875964</v>
      </c>
      <c r="M47" s="22">
        <f t="shared" si="8"/>
        <v>-3.1843429635875964</v>
      </c>
      <c r="N47" s="54">
        <v>0.5</v>
      </c>
      <c r="O47" s="54">
        <v>-0.5</v>
      </c>
      <c r="P47" s="54">
        <v>1</v>
      </c>
      <c r="Q47" s="54">
        <v>-1</v>
      </c>
    </row>
    <row r="48" spans="1:17" ht="16.5" x14ac:dyDescent="0.25">
      <c r="A48" s="54">
        <v>45</v>
      </c>
      <c r="B48" s="54">
        <v>5.9519599999999997</v>
      </c>
      <c r="C48" s="54">
        <v>5.9559600000000001</v>
      </c>
      <c r="D48" s="54">
        <f t="shared" si="1"/>
        <v>5.9539600000000004</v>
      </c>
      <c r="E48" s="54">
        <v>0.12906000000000001</v>
      </c>
      <c r="F48" s="18">
        <f t="shared" si="0"/>
        <v>424.1562064156206</v>
      </c>
      <c r="G48" s="23">
        <f t="shared" si="2"/>
        <v>2524.5607743375172</v>
      </c>
      <c r="H48" s="23">
        <f t="shared" si="3"/>
        <v>2526.2573991631798</v>
      </c>
      <c r="I48" s="23">
        <f t="shared" si="4"/>
        <v>2525.4090867503483</v>
      </c>
      <c r="J48" s="25">
        <f t="shared" si="5"/>
        <v>-2.6792256624826223</v>
      </c>
      <c r="K48" s="24">
        <f t="shared" si="6"/>
        <v>-0.98260083681998367</v>
      </c>
      <c r="L48" s="26">
        <f t="shared" si="7"/>
        <v>-1.8309132496515304</v>
      </c>
      <c r="M48" s="22">
        <f t="shared" si="8"/>
        <v>-0.18309132496515304</v>
      </c>
      <c r="N48" s="54">
        <v>0.5</v>
      </c>
      <c r="O48" s="54">
        <v>-0.5</v>
      </c>
      <c r="P48" s="54">
        <v>1</v>
      </c>
      <c r="Q48" s="54">
        <v>-1</v>
      </c>
    </row>
    <row r="49" spans="1:17" ht="16.5" x14ac:dyDescent="0.25">
      <c r="A49" s="54">
        <v>46</v>
      </c>
      <c r="B49" s="54">
        <v>5.94353</v>
      </c>
      <c r="C49" s="54">
        <v>5.9464600000000001</v>
      </c>
      <c r="D49" s="54">
        <f t="shared" si="1"/>
        <v>5.9449950000000005</v>
      </c>
      <c r="E49" s="54">
        <v>0.12856999999999999</v>
      </c>
      <c r="F49" s="18">
        <f t="shared" si="0"/>
        <v>425.77273080812012</v>
      </c>
      <c r="G49" s="23">
        <f t="shared" si="2"/>
        <v>2530.5929987399863</v>
      </c>
      <c r="H49" s="23">
        <f t="shared" si="3"/>
        <v>2531.8405128412542</v>
      </c>
      <c r="I49" s="23">
        <f t="shared" si="4"/>
        <v>2531.2167557906205</v>
      </c>
      <c r="J49" s="25">
        <f t="shared" si="5"/>
        <v>3.3529987399865604</v>
      </c>
      <c r="K49" s="24">
        <f t="shared" si="6"/>
        <v>4.6005128412543854</v>
      </c>
      <c r="L49" s="26">
        <f t="shared" si="7"/>
        <v>3.9767557906207003</v>
      </c>
      <c r="M49" s="22">
        <f t="shared" si="8"/>
        <v>0.39767557906207007</v>
      </c>
      <c r="N49" s="54">
        <v>0.5</v>
      </c>
      <c r="O49" s="54">
        <v>-0.5</v>
      </c>
      <c r="P49" s="54">
        <v>1</v>
      </c>
      <c r="Q49" s="54">
        <v>-1</v>
      </c>
    </row>
    <row r="50" spans="1:17" ht="16.5" x14ac:dyDescent="0.25">
      <c r="A50" s="54">
        <v>47</v>
      </c>
      <c r="B50" s="54">
        <v>5.9449399999999999</v>
      </c>
      <c r="C50" s="54">
        <v>5.9454799999999999</v>
      </c>
      <c r="D50" s="54">
        <f t="shared" si="1"/>
        <v>5.9452099999999994</v>
      </c>
      <c r="E50" s="54">
        <v>0.13005</v>
      </c>
      <c r="F50" s="18">
        <f t="shared" si="0"/>
        <v>420.92733564013838</v>
      </c>
      <c r="G50" s="23">
        <f t="shared" si="2"/>
        <v>2502.3877547404841</v>
      </c>
      <c r="H50" s="23">
        <f t="shared" si="3"/>
        <v>2502.6150555017298</v>
      </c>
      <c r="I50" s="23">
        <f t="shared" si="4"/>
        <v>2502.5014051211069</v>
      </c>
      <c r="J50" s="25">
        <f t="shared" si="5"/>
        <v>-24.852245259515712</v>
      </c>
      <c r="K50" s="24">
        <f t="shared" si="6"/>
        <v>-24.624944498269997</v>
      </c>
      <c r="L50" s="26">
        <f t="shared" si="7"/>
        <v>-24.738594878892854</v>
      </c>
      <c r="M50" s="22">
        <f t="shared" si="8"/>
        <v>-2.4738594878892854</v>
      </c>
      <c r="N50" s="54">
        <v>0.5</v>
      </c>
      <c r="O50" s="54">
        <v>-0.5</v>
      </c>
      <c r="P50" s="54">
        <v>1</v>
      </c>
      <c r="Q50" s="54">
        <v>-1</v>
      </c>
    </row>
    <row r="51" spans="1:17" ht="16.5" x14ac:dyDescent="0.25">
      <c r="A51" s="54">
        <v>48</v>
      </c>
      <c r="B51" s="54">
        <v>5.9430800000000001</v>
      </c>
      <c r="C51" s="54">
        <v>5.944</v>
      </c>
      <c r="D51" s="54">
        <f t="shared" si="1"/>
        <v>5.9435400000000005</v>
      </c>
      <c r="E51" s="54">
        <v>0.12955</v>
      </c>
      <c r="F51" s="18">
        <f t="shared" si="0"/>
        <v>422.55191045928211</v>
      </c>
      <c r="G51" s="23">
        <f t="shared" si="2"/>
        <v>2511.2598080123503</v>
      </c>
      <c r="H51" s="23">
        <f t="shared" si="3"/>
        <v>2511.648555769973</v>
      </c>
      <c r="I51" s="23">
        <f t="shared" si="4"/>
        <v>2511.4541818911616</v>
      </c>
      <c r="J51" s="25">
        <f t="shared" si="5"/>
        <v>-15.980191987649505</v>
      </c>
      <c r="K51" s="24">
        <f t="shared" si="6"/>
        <v>-15.591444230026809</v>
      </c>
      <c r="L51" s="26">
        <f t="shared" si="7"/>
        <v>-15.785818108838157</v>
      </c>
      <c r="M51" s="22">
        <f t="shared" si="8"/>
        <v>-1.5785818108838159</v>
      </c>
      <c r="N51" s="54">
        <v>0.5</v>
      </c>
      <c r="O51" s="54">
        <v>-0.5</v>
      </c>
      <c r="P51" s="54">
        <v>1</v>
      </c>
      <c r="Q51" s="54">
        <v>-1</v>
      </c>
    </row>
    <row r="52" spans="1:17" ht="16.5" x14ac:dyDescent="0.25">
      <c r="A52" s="54">
        <v>49</v>
      </c>
      <c r="B52" s="54">
        <v>5.9520400000000002</v>
      </c>
      <c r="C52" s="54">
        <v>5.9489999999999998</v>
      </c>
      <c r="D52" s="54">
        <f t="shared" si="1"/>
        <v>5.95052</v>
      </c>
      <c r="E52" s="54">
        <v>0.12894</v>
      </c>
      <c r="F52" s="18">
        <f t="shared" si="0"/>
        <v>424.55095393206142</v>
      </c>
      <c r="G52" s="23">
        <f t="shared" si="2"/>
        <v>2526.9442598417868</v>
      </c>
      <c r="H52" s="23">
        <f t="shared" si="3"/>
        <v>2525.6536249418332</v>
      </c>
      <c r="I52" s="23">
        <f t="shared" si="4"/>
        <v>2526.2989423918098</v>
      </c>
      <c r="J52" s="25">
        <f t="shared" si="5"/>
        <v>-0.29574015821299326</v>
      </c>
      <c r="K52" s="24">
        <f t="shared" si="6"/>
        <v>-1.5863750581665954</v>
      </c>
      <c r="L52" s="26">
        <f t="shared" si="7"/>
        <v>-0.94105760819002171</v>
      </c>
      <c r="M52" s="22">
        <f t="shared" si="8"/>
        <v>-9.4105760819002182E-2</v>
      </c>
      <c r="N52" s="54">
        <v>0.5</v>
      </c>
      <c r="O52" s="54">
        <v>-0.5</v>
      </c>
      <c r="P52" s="54">
        <v>1</v>
      </c>
      <c r="Q52" s="54">
        <v>-1</v>
      </c>
    </row>
    <row r="53" spans="1:17" ht="16.5" x14ac:dyDescent="0.25">
      <c r="A53" s="54">
        <v>50</v>
      </c>
      <c r="B53" s="54">
        <v>5.9428999999999998</v>
      </c>
      <c r="C53" s="54">
        <v>5.9450099999999999</v>
      </c>
      <c r="D53" s="54">
        <f t="shared" si="1"/>
        <v>5.9439549999999999</v>
      </c>
      <c r="E53" s="54">
        <v>0.12795999999999999</v>
      </c>
      <c r="F53" s="18">
        <f t="shared" si="0"/>
        <v>427.80243826195687</v>
      </c>
      <c r="G53" s="23">
        <f t="shared" si="2"/>
        <v>2542.3871103469833</v>
      </c>
      <c r="H53" s="23">
        <f t="shared" si="3"/>
        <v>2543.289773491716</v>
      </c>
      <c r="I53" s="23">
        <f t="shared" si="4"/>
        <v>2542.8384419193499</v>
      </c>
      <c r="J53" s="25">
        <f t="shared" si="5"/>
        <v>15.147110346983482</v>
      </c>
      <c r="K53" s="24">
        <f t="shared" si="6"/>
        <v>16.049773491716223</v>
      </c>
      <c r="L53" s="26">
        <f t="shared" si="7"/>
        <v>15.59844191935008</v>
      </c>
      <c r="M53" s="22">
        <f t="shared" si="8"/>
        <v>1.5598441919350081</v>
      </c>
      <c r="N53" s="54">
        <v>0.5</v>
      </c>
      <c r="O53" s="54">
        <v>-0.5</v>
      </c>
      <c r="P53" s="54">
        <v>1</v>
      </c>
      <c r="Q53" s="54">
        <v>-1</v>
      </c>
    </row>
    <row r="54" spans="1:17" ht="16.5" x14ac:dyDescent="0.25">
      <c r="A54" s="54">
        <v>51</v>
      </c>
      <c r="B54" s="54">
        <v>5.9435200000000004</v>
      </c>
      <c r="C54" s="54">
        <v>5.9419700000000004</v>
      </c>
      <c r="D54" s="54">
        <f t="shared" si="1"/>
        <v>5.9427450000000004</v>
      </c>
      <c r="E54" s="54">
        <v>0.13005</v>
      </c>
      <c r="F54" s="18">
        <f t="shared" si="0"/>
        <v>420.92733564013838</v>
      </c>
      <c r="G54" s="23">
        <f t="shared" si="2"/>
        <v>2501.7900379238754</v>
      </c>
      <c r="H54" s="23">
        <f t="shared" si="3"/>
        <v>2501.1376005536331</v>
      </c>
      <c r="I54" s="23">
        <f t="shared" si="4"/>
        <v>2501.4638192387542</v>
      </c>
      <c r="J54" s="25">
        <f t="shared" si="5"/>
        <v>-25.449962076124393</v>
      </c>
      <c r="K54" s="24">
        <f t="shared" si="6"/>
        <v>-26.10239944636669</v>
      </c>
      <c r="L54" s="26">
        <f t="shared" si="7"/>
        <v>-25.776180761245541</v>
      </c>
      <c r="M54" s="22">
        <f t="shared" si="8"/>
        <v>-2.5776180761245544</v>
      </c>
      <c r="N54" s="54">
        <v>0.5</v>
      </c>
      <c r="O54" s="54">
        <v>-0.5</v>
      </c>
      <c r="P54" s="54">
        <v>1</v>
      </c>
      <c r="Q54" s="54">
        <v>-1</v>
      </c>
    </row>
    <row r="55" spans="1:17" ht="16.5" x14ac:dyDescent="0.25">
      <c r="A55" s="54">
        <v>52</v>
      </c>
      <c r="B55" s="54">
        <v>5.95397</v>
      </c>
      <c r="C55" s="54">
        <v>5.9565400000000004</v>
      </c>
      <c r="D55" s="54">
        <f t="shared" si="1"/>
        <v>5.9552550000000002</v>
      </c>
      <c r="E55" s="54">
        <v>0.12844</v>
      </c>
      <c r="F55" s="18">
        <f t="shared" si="0"/>
        <v>426.20367486764246</v>
      </c>
      <c r="G55" s="23">
        <f t="shared" si="2"/>
        <v>2537.6038940516974</v>
      </c>
      <c r="H55" s="23">
        <f t="shared" si="3"/>
        <v>2538.6992374961073</v>
      </c>
      <c r="I55" s="23">
        <f t="shared" si="4"/>
        <v>2538.1515657739023</v>
      </c>
      <c r="J55" s="25">
        <f t="shared" si="5"/>
        <v>10.363894051697571</v>
      </c>
      <c r="K55" s="24">
        <f t="shared" si="6"/>
        <v>11.459237496107562</v>
      </c>
      <c r="L55" s="26">
        <f t="shared" si="7"/>
        <v>10.911565773902566</v>
      </c>
      <c r="M55" s="22">
        <f t="shared" si="8"/>
        <v>1.0911565773902567</v>
      </c>
      <c r="N55" s="54">
        <v>0.5</v>
      </c>
      <c r="O55" s="54">
        <v>-0.5</v>
      </c>
      <c r="P55" s="54">
        <v>1</v>
      </c>
      <c r="Q55" s="54">
        <v>-1</v>
      </c>
    </row>
    <row r="56" spans="1:17" ht="16.5" x14ac:dyDescent="0.25">
      <c r="A56" s="54">
        <v>53</v>
      </c>
      <c r="B56" s="54">
        <v>5.9440799999999996</v>
      </c>
      <c r="C56" s="54">
        <v>5.94658</v>
      </c>
      <c r="D56" s="54">
        <f t="shared" si="1"/>
        <v>5.9453300000000002</v>
      </c>
      <c r="E56" s="54">
        <v>0.1285</v>
      </c>
      <c r="F56" s="18">
        <f t="shared" si="0"/>
        <v>426.00466926070038</v>
      </c>
      <c r="G56" s="23">
        <f t="shared" si="2"/>
        <v>2532.2058344591437</v>
      </c>
      <c r="H56" s="23">
        <f t="shared" si="3"/>
        <v>2533.2708461322954</v>
      </c>
      <c r="I56" s="23">
        <f t="shared" si="4"/>
        <v>2532.7383402957194</v>
      </c>
      <c r="J56" s="25">
        <f t="shared" si="5"/>
        <v>4.9658344591439345</v>
      </c>
      <c r="K56" s="24">
        <f t="shared" si="6"/>
        <v>6.0308461322956646</v>
      </c>
      <c r="L56" s="26">
        <f t="shared" si="7"/>
        <v>5.4983402957195722</v>
      </c>
      <c r="M56" s="22">
        <f t="shared" si="8"/>
        <v>0.54983402957195726</v>
      </c>
      <c r="N56" s="54">
        <v>0.5</v>
      </c>
      <c r="O56" s="54">
        <v>-0.5</v>
      </c>
      <c r="P56" s="54">
        <v>1</v>
      </c>
      <c r="Q56" s="54">
        <v>-1</v>
      </c>
    </row>
    <row r="57" spans="1:17" ht="16.5" x14ac:dyDescent="0.25">
      <c r="A57" s="54">
        <v>54</v>
      </c>
      <c r="B57" s="54">
        <v>5.9440299999999997</v>
      </c>
      <c r="C57" s="54">
        <v>5.9465500000000002</v>
      </c>
      <c r="D57" s="54">
        <f t="shared" si="1"/>
        <v>5.94529</v>
      </c>
      <c r="E57" s="54">
        <v>0.12895000000000001</v>
      </c>
      <c r="F57" s="18">
        <f t="shared" si="0"/>
        <v>424.51803024428068</v>
      </c>
      <c r="G57" s="23">
        <f t="shared" si="2"/>
        <v>2523.3479073129115</v>
      </c>
      <c r="H57" s="23">
        <f t="shared" si="3"/>
        <v>2524.4176927491276</v>
      </c>
      <c r="I57" s="23">
        <f t="shared" si="4"/>
        <v>2523.8828000310195</v>
      </c>
      <c r="J57" s="25">
        <f t="shared" si="5"/>
        <v>-3.8920926870882795</v>
      </c>
      <c r="K57" s="24">
        <f t="shared" si="6"/>
        <v>-2.8223072508721998</v>
      </c>
      <c r="L57" s="26">
        <f t="shared" si="7"/>
        <v>-3.3571999689802396</v>
      </c>
      <c r="M57" s="22">
        <f t="shared" si="8"/>
        <v>-0.33571999689802401</v>
      </c>
      <c r="N57" s="54">
        <v>0.5</v>
      </c>
      <c r="O57" s="54">
        <v>-0.5</v>
      </c>
      <c r="P57" s="54">
        <v>1</v>
      </c>
      <c r="Q57" s="54">
        <v>-1</v>
      </c>
    </row>
    <row r="58" spans="1:17" ht="16.5" x14ac:dyDescent="0.25">
      <c r="A58" s="54">
        <v>55</v>
      </c>
      <c r="B58" s="54">
        <v>5.9445600000000001</v>
      </c>
      <c r="C58" s="54">
        <v>5.9464699999999997</v>
      </c>
      <c r="D58" s="54">
        <f t="shared" si="1"/>
        <v>5.9455150000000003</v>
      </c>
      <c r="E58" s="54">
        <v>0.12806000000000001</v>
      </c>
      <c r="F58" s="18">
        <f t="shared" si="0"/>
        <v>427.46837419959388</v>
      </c>
      <c r="G58" s="23">
        <f t="shared" si="2"/>
        <v>2541.111398531938</v>
      </c>
      <c r="H58" s="23">
        <f t="shared" si="3"/>
        <v>2541.9278631266588</v>
      </c>
      <c r="I58" s="23">
        <f t="shared" si="4"/>
        <v>2541.5196308292984</v>
      </c>
      <c r="J58" s="25">
        <f t="shared" si="5"/>
        <v>13.871398531938212</v>
      </c>
      <c r="K58" s="24">
        <f t="shared" si="6"/>
        <v>14.687863126659067</v>
      </c>
      <c r="L58" s="26">
        <f t="shared" si="7"/>
        <v>14.27963082929864</v>
      </c>
      <c r="M58" s="22">
        <f t="shared" si="8"/>
        <v>1.427963082929864</v>
      </c>
      <c r="N58" s="54">
        <v>0.5</v>
      </c>
      <c r="O58" s="54">
        <v>-0.5</v>
      </c>
      <c r="P58" s="54">
        <v>1</v>
      </c>
      <c r="Q58" s="54">
        <v>-1</v>
      </c>
    </row>
    <row r="59" spans="1:17" ht="16.5" x14ac:dyDescent="0.25">
      <c r="A59" s="54">
        <v>56</v>
      </c>
      <c r="B59" s="54">
        <v>5.9485999999999999</v>
      </c>
      <c r="C59" s="54">
        <v>5.9520499999999998</v>
      </c>
      <c r="D59" s="54">
        <f t="shared" si="1"/>
        <v>5.9503249999999994</v>
      </c>
      <c r="E59" s="54">
        <v>0.12853000000000001</v>
      </c>
      <c r="F59" s="18">
        <f t="shared" si="0"/>
        <v>425.90523613164237</v>
      </c>
      <c r="G59" s="23">
        <f t="shared" si="2"/>
        <v>2533.5398876526879</v>
      </c>
      <c r="H59" s="23">
        <f t="shared" si="3"/>
        <v>2535.0092607173419</v>
      </c>
      <c r="I59" s="23">
        <f t="shared" si="4"/>
        <v>2534.2745741850149</v>
      </c>
      <c r="J59" s="25">
        <f t="shared" si="5"/>
        <v>6.2998876526880849</v>
      </c>
      <c r="K59" s="24">
        <f t="shared" si="6"/>
        <v>7.7692607173421493</v>
      </c>
      <c r="L59" s="26">
        <f t="shared" si="7"/>
        <v>7.0345741850151171</v>
      </c>
      <c r="M59" s="22">
        <f t="shared" si="8"/>
        <v>0.70345741850151178</v>
      </c>
      <c r="N59" s="54">
        <v>0.5</v>
      </c>
      <c r="O59" s="54">
        <v>-0.5</v>
      </c>
      <c r="P59" s="54">
        <v>1</v>
      </c>
      <c r="Q59" s="54">
        <v>-1</v>
      </c>
    </row>
    <row r="60" spans="1:17" ht="16.5" x14ac:dyDescent="0.25">
      <c r="A60" s="54">
        <v>57</v>
      </c>
      <c r="B60" s="54">
        <v>5.9455200000000001</v>
      </c>
      <c r="C60" s="54">
        <v>5.9469099999999999</v>
      </c>
      <c r="D60" s="54">
        <f t="shared" si="1"/>
        <v>5.9462150000000005</v>
      </c>
      <c r="E60" s="54">
        <v>0.12908</v>
      </c>
      <c r="F60" s="18">
        <f t="shared" si="0"/>
        <v>424.09048651998756</v>
      </c>
      <c r="G60" s="23">
        <f t="shared" si="2"/>
        <v>2521.4384694143164</v>
      </c>
      <c r="H60" s="23">
        <f t="shared" si="3"/>
        <v>2522.0279551905792</v>
      </c>
      <c r="I60" s="23">
        <f t="shared" si="4"/>
        <v>2521.733212302448</v>
      </c>
      <c r="J60" s="25">
        <f t="shared" si="5"/>
        <v>-5.8015305856833947</v>
      </c>
      <c r="K60" s="24">
        <f t="shared" si="6"/>
        <v>-5.212044809420604</v>
      </c>
      <c r="L60" s="26">
        <f t="shared" si="7"/>
        <v>-5.506787697551772</v>
      </c>
      <c r="M60" s="22">
        <f t="shared" si="8"/>
        <v>-0.55067876975517727</v>
      </c>
      <c r="N60" s="54">
        <v>0.5</v>
      </c>
      <c r="O60" s="54">
        <v>-0.5</v>
      </c>
      <c r="P60" s="54">
        <v>1</v>
      </c>
      <c r="Q60" s="54">
        <v>-1</v>
      </c>
    </row>
    <row r="61" spans="1:17" ht="16.5" x14ac:dyDescent="0.25">
      <c r="A61" s="54">
        <v>58</v>
      </c>
      <c r="B61" s="54">
        <v>5.9450599999999998</v>
      </c>
      <c r="C61" s="54">
        <v>5.9484599999999999</v>
      </c>
      <c r="D61" s="54">
        <f t="shared" si="1"/>
        <v>5.9467599999999994</v>
      </c>
      <c r="E61" s="54">
        <v>0.12808</v>
      </c>
      <c r="F61" s="18">
        <f t="shared" si="0"/>
        <v>427.40162398500934</v>
      </c>
      <c r="G61" s="23">
        <f t="shared" si="2"/>
        <v>2540.9282986883195</v>
      </c>
      <c r="H61" s="23">
        <f t="shared" si="3"/>
        <v>2542.3814642098687</v>
      </c>
      <c r="I61" s="23">
        <f t="shared" si="4"/>
        <v>2541.6548814490943</v>
      </c>
      <c r="J61" s="25">
        <f t="shared" si="5"/>
        <v>13.688298688319719</v>
      </c>
      <c r="K61" s="24">
        <f t="shared" si="6"/>
        <v>15.1414642098689</v>
      </c>
      <c r="L61" s="26">
        <f t="shared" si="7"/>
        <v>14.414881449094537</v>
      </c>
      <c r="M61" s="22">
        <f t="shared" si="8"/>
        <v>1.4414881449094539</v>
      </c>
      <c r="N61" s="54">
        <v>0.5</v>
      </c>
      <c r="O61" s="54">
        <v>-0.5</v>
      </c>
      <c r="P61" s="54">
        <v>1</v>
      </c>
      <c r="Q61" s="54">
        <v>-1</v>
      </c>
    </row>
    <row r="62" spans="1:17" ht="16.5" x14ac:dyDescent="0.25">
      <c r="A62" s="54">
        <v>59</v>
      </c>
      <c r="B62" s="54">
        <v>5.94299</v>
      </c>
      <c r="C62" s="54">
        <v>5.9440299999999997</v>
      </c>
      <c r="D62" s="54">
        <f t="shared" si="1"/>
        <v>5.9435099999999998</v>
      </c>
      <c r="E62" s="54">
        <v>0.12858</v>
      </c>
      <c r="F62" s="18">
        <f t="shared" si="0"/>
        <v>425.73961735884274</v>
      </c>
      <c r="G62" s="23">
        <f t="shared" si="2"/>
        <v>2530.1662885674286</v>
      </c>
      <c r="H62" s="23">
        <f t="shared" si="3"/>
        <v>2530.6090577694818</v>
      </c>
      <c r="I62" s="23">
        <f t="shared" si="4"/>
        <v>2530.387673168455</v>
      </c>
      <c r="J62" s="25">
        <f t="shared" si="5"/>
        <v>2.9262885674288555</v>
      </c>
      <c r="K62" s="24">
        <f t="shared" si="6"/>
        <v>3.3690577694819694</v>
      </c>
      <c r="L62" s="26">
        <f t="shared" si="7"/>
        <v>3.1476731684551851</v>
      </c>
      <c r="M62" s="22">
        <f t="shared" si="8"/>
        <v>0.31476731684551851</v>
      </c>
      <c r="N62" s="54">
        <v>0.5</v>
      </c>
      <c r="O62" s="54">
        <v>-0.5</v>
      </c>
      <c r="P62" s="54">
        <v>1</v>
      </c>
      <c r="Q62" s="54">
        <v>-1</v>
      </c>
    </row>
    <row r="63" spans="1:17" ht="16.5" x14ac:dyDescent="0.25">
      <c r="A63" s="54">
        <v>60</v>
      </c>
      <c r="B63" s="54">
        <v>5.9475300000000004</v>
      </c>
      <c r="C63" s="54">
        <v>5.94956</v>
      </c>
      <c r="D63" s="54">
        <f t="shared" si="1"/>
        <v>5.9485450000000002</v>
      </c>
      <c r="E63" s="54">
        <v>0.12895000000000001</v>
      </c>
      <c r="F63" s="18">
        <f t="shared" si="0"/>
        <v>424.51803024428068</v>
      </c>
      <c r="G63" s="23">
        <f t="shared" si="2"/>
        <v>2524.8337204187669</v>
      </c>
      <c r="H63" s="23">
        <f t="shared" si="3"/>
        <v>2525.6954920201624</v>
      </c>
      <c r="I63" s="23">
        <f t="shared" si="4"/>
        <v>2525.2646062194644</v>
      </c>
      <c r="J63" s="25">
        <f t="shared" si="5"/>
        <v>-2.4062795812328659</v>
      </c>
      <c r="K63" s="24">
        <f t="shared" si="6"/>
        <v>-1.5445079798373627</v>
      </c>
      <c r="L63" s="26">
        <f t="shared" si="7"/>
        <v>-1.9753937805353416</v>
      </c>
      <c r="M63" s="22">
        <f t="shared" si="8"/>
        <v>-0.19753937805353416</v>
      </c>
      <c r="N63" s="54">
        <v>0.5</v>
      </c>
      <c r="O63" s="54">
        <v>-0.5</v>
      </c>
      <c r="P63" s="54">
        <v>1</v>
      </c>
      <c r="Q63" s="54">
        <v>-1</v>
      </c>
    </row>
    <row r="64" spans="1:17" ht="16.5" x14ac:dyDescent="0.25">
      <c r="A64" s="54">
        <v>61</v>
      </c>
      <c r="B64" s="54">
        <v>5.9475600000000002</v>
      </c>
      <c r="C64" s="54">
        <v>5.9439799999999998</v>
      </c>
      <c r="D64" s="54">
        <f t="shared" si="1"/>
        <v>5.9457699999999996</v>
      </c>
      <c r="E64" s="54">
        <v>0.12897</v>
      </c>
      <c r="F64" s="18">
        <f t="shared" si="0"/>
        <v>424.45219818562452</v>
      </c>
      <c r="G64" s="23">
        <f t="shared" si="2"/>
        <v>2524.4549158408931</v>
      </c>
      <c r="H64" s="23">
        <f t="shared" si="3"/>
        <v>2522.9353769713885</v>
      </c>
      <c r="I64" s="23">
        <f t="shared" si="4"/>
        <v>2523.6951464061408</v>
      </c>
      <c r="J64" s="25">
        <f t="shared" si="5"/>
        <v>-2.7850841591066455</v>
      </c>
      <c r="K64" s="24">
        <f t="shared" si="6"/>
        <v>-4.3046230286113314</v>
      </c>
      <c r="L64" s="26">
        <f t="shared" si="7"/>
        <v>-3.5448535938589885</v>
      </c>
      <c r="M64" s="22">
        <f t="shared" si="8"/>
        <v>-0.35448535938589887</v>
      </c>
      <c r="N64" s="54">
        <v>0.5</v>
      </c>
      <c r="O64" s="54">
        <v>-0.5</v>
      </c>
      <c r="P64" s="54">
        <v>1</v>
      </c>
      <c r="Q64" s="54">
        <v>-1</v>
      </c>
    </row>
    <row r="65" spans="1:17" ht="16.5" x14ac:dyDescent="0.25">
      <c r="A65" s="54">
        <v>62</v>
      </c>
      <c r="B65" s="54">
        <v>5.9445300000000003</v>
      </c>
      <c r="C65" s="54">
        <v>5.9474400000000003</v>
      </c>
      <c r="D65" s="54">
        <f t="shared" si="1"/>
        <v>5.9459850000000003</v>
      </c>
      <c r="E65" s="54">
        <v>0.12908</v>
      </c>
      <c r="F65" s="18">
        <f t="shared" si="0"/>
        <v>424.09048651998756</v>
      </c>
      <c r="G65" s="23">
        <f t="shared" si="2"/>
        <v>2521.0186198326619</v>
      </c>
      <c r="H65" s="23">
        <f t="shared" si="3"/>
        <v>2522.2527231484351</v>
      </c>
      <c r="I65" s="23">
        <f t="shared" si="4"/>
        <v>2521.6356714905487</v>
      </c>
      <c r="J65" s="25">
        <f t="shared" si="5"/>
        <v>-6.2213801673378839</v>
      </c>
      <c r="K65" s="24">
        <f t="shared" si="6"/>
        <v>-4.9872768515647294</v>
      </c>
      <c r="L65" s="26">
        <f t="shared" si="7"/>
        <v>-5.6043285094510793</v>
      </c>
      <c r="M65" s="22">
        <f t="shared" si="8"/>
        <v>-0.56043285094510797</v>
      </c>
      <c r="N65" s="54">
        <v>0.5</v>
      </c>
      <c r="O65" s="54">
        <v>-0.5</v>
      </c>
      <c r="P65" s="54">
        <v>1</v>
      </c>
      <c r="Q65" s="54">
        <v>-1</v>
      </c>
    </row>
    <row r="66" spans="1:17" ht="16.5" x14ac:dyDescent="0.25">
      <c r="A66" s="54">
        <v>63</v>
      </c>
      <c r="B66" s="54">
        <v>5.9460600000000001</v>
      </c>
      <c r="C66" s="54">
        <v>5.9484500000000002</v>
      </c>
      <c r="D66" s="54">
        <f t="shared" si="1"/>
        <v>5.9472550000000002</v>
      </c>
      <c r="E66" s="54">
        <v>0.12859000000000001</v>
      </c>
      <c r="F66" s="18">
        <f t="shared" si="0"/>
        <v>425.70650905980244</v>
      </c>
      <c r="G66" s="23">
        <f t="shared" si="2"/>
        <v>2531.2764452601291</v>
      </c>
      <c r="H66" s="23">
        <f t="shared" si="3"/>
        <v>2532.293883816782</v>
      </c>
      <c r="I66" s="23">
        <f t="shared" si="4"/>
        <v>2531.7851645384553</v>
      </c>
      <c r="J66" s="25">
        <f t="shared" si="5"/>
        <v>4.0364452601293124</v>
      </c>
      <c r="K66" s="24">
        <f t="shared" si="6"/>
        <v>5.0538838167822178</v>
      </c>
      <c r="L66" s="26">
        <f t="shared" si="7"/>
        <v>4.5451645384555377</v>
      </c>
      <c r="M66" s="22">
        <f t="shared" si="8"/>
        <v>0.45451645384555378</v>
      </c>
      <c r="N66" s="54">
        <v>0.5</v>
      </c>
      <c r="O66" s="54">
        <v>-0.5</v>
      </c>
      <c r="P66" s="54">
        <v>1</v>
      </c>
      <c r="Q66" s="54">
        <v>-1</v>
      </c>
    </row>
    <row r="67" spans="1:17" ht="16.5" x14ac:dyDescent="0.25">
      <c r="A67" s="54">
        <v>64</v>
      </c>
      <c r="B67" s="54">
        <v>5.9505999999999997</v>
      </c>
      <c r="C67" s="54">
        <v>5.9520499999999998</v>
      </c>
      <c r="D67" s="54">
        <f t="shared" si="1"/>
        <v>5.9513249999999998</v>
      </c>
      <c r="E67" s="54">
        <v>0.12903000000000001</v>
      </c>
      <c r="F67" s="18">
        <f t="shared" si="0"/>
        <v>424.25482445942799</v>
      </c>
      <c r="G67" s="23">
        <f t="shared" si="2"/>
        <v>2524.5707584282723</v>
      </c>
      <c r="H67" s="23">
        <f t="shared" si="3"/>
        <v>2525.1859279237383</v>
      </c>
      <c r="I67" s="23">
        <f t="shared" si="4"/>
        <v>2524.8783431760053</v>
      </c>
      <c r="J67" s="25">
        <f t="shared" si="5"/>
        <v>-2.6692415717275253</v>
      </c>
      <c r="K67" s="24">
        <f t="shared" si="6"/>
        <v>-2.054072076261491</v>
      </c>
      <c r="L67" s="26">
        <f t="shared" si="7"/>
        <v>-2.3616568239945082</v>
      </c>
      <c r="M67" s="22">
        <f t="shared" si="8"/>
        <v>-0.23616568239945082</v>
      </c>
      <c r="N67" s="54">
        <v>0.5</v>
      </c>
      <c r="O67" s="54">
        <v>-0.5</v>
      </c>
      <c r="P67" s="54">
        <v>1</v>
      </c>
      <c r="Q67" s="54">
        <v>-1</v>
      </c>
    </row>
    <row r="68" spans="1:17" ht="16.5" x14ac:dyDescent="0.25">
      <c r="A68" s="54">
        <v>65</v>
      </c>
      <c r="B68" s="54">
        <v>5.9450799999999999</v>
      </c>
      <c r="C68" s="54">
        <v>5.9445699999999997</v>
      </c>
      <c r="D68" s="54">
        <f t="shared" si="1"/>
        <v>5.9448249999999998</v>
      </c>
      <c r="E68" s="54">
        <v>0.12902</v>
      </c>
      <c r="F68" s="18">
        <f t="shared" ref="F68:F79" si="9">D$1/E68</f>
        <v>424.28770733219653</v>
      </c>
      <c r="G68" s="23">
        <f t="shared" si="2"/>
        <v>2522.4243631064951</v>
      </c>
      <c r="H68" s="23">
        <f t="shared" si="3"/>
        <v>2522.2079763757556</v>
      </c>
      <c r="I68" s="23">
        <f t="shared" si="4"/>
        <v>2522.3161697411251</v>
      </c>
      <c r="J68" s="25">
        <f t="shared" si="5"/>
        <v>-4.8156368935046885</v>
      </c>
      <c r="K68" s="24">
        <f t="shared" si="6"/>
        <v>-5.0320236242441752</v>
      </c>
      <c r="L68" s="26">
        <f t="shared" si="7"/>
        <v>-4.9238302588746592</v>
      </c>
      <c r="M68" s="22">
        <f t="shared" si="8"/>
        <v>-0.49238302588746596</v>
      </c>
      <c r="N68" s="54">
        <v>0.5</v>
      </c>
      <c r="O68" s="54">
        <v>-0.5</v>
      </c>
      <c r="P68" s="54">
        <v>1</v>
      </c>
      <c r="Q68" s="54">
        <v>-1</v>
      </c>
    </row>
    <row r="69" spans="1:17" ht="16.5" x14ac:dyDescent="0.25">
      <c r="A69" s="54">
        <v>66</v>
      </c>
      <c r="B69" s="54">
        <v>5.9434399999999998</v>
      </c>
      <c r="C69" s="54">
        <v>5.9455499999999999</v>
      </c>
      <c r="D69" s="54">
        <f t="shared" ref="D69:D79" si="10">(B69+C69)/2</f>
        <v>5.9444949999999999</v>
      </c>
      <c r="E69" s="54">
        <v>0.12947</v>
      </c>
      <c r="F69" s="18">
        <f t="shared" si="9"/>
        <v>422.81300687417934</v>
      </c>
      <c r="G69" s="23">
        <f t="shared" ref="G69:G79" si="11">(F69*B69)</f>
        <v>2512.9637375762723</v>
      </c>
      <c r="H69" s="23">
        <f t="shared" ref="H69:H79" si="12">(C69*F69)</f>
        <v>2513.8558730207769</v>
      </c>
      <c r="I69" s="23">
        <f t="shared" ref="I69:I79" si="13">(G69+H69)/2</f>
        <v>2513.4098052985246</v>
      </c>
      <c r="J69" s="25">
        <f t="shared" ref="J69:J79" si="14">G69-H$1</f>
        <v>-14.27626242372753</v>
      </c>
      <c r="K69" s="24">
        <f t="shared" ref="K69:K79" si="15">H69-H$1</f>
        <v>-13.384126979222856</v>
      </c>
      <c r="L69" s="26">
        <f t="shared" ref="L69:L79" si="16">I69-H$1</f>
        <v>-13.830194701475193</v>
      </c>
      <c r="M69" s="22">
        <f t="shared" ref="M69:M79" si="17">L69*0.1</f>
        <v>-1.3830194701475194</v>
      </c>
      <c r="N69" s="54">
        <v>0.5</v>
      </c>
      <c r="O69" s="54">
        <v>-0.5</v>
      </c>
      <c r="P69" s="54">
        <v>1</v>
      </c>
      <c r="Q69" s="54">
        <v>-1</v>
      </c>
    </row>
    <row r="70" spans="1:17" ht="16.5" x14ac:dyDescent="0.25">
      <c r="A70" s="54">
        <v>67</v>
      </c>
      <c r="B70" s="54">
        <v>5.9515099999999999</v>
      </c>
      <c r="C70" s="54">
        <v>5.9534700000000003</v>
      </c>
      <c r="D70" s="54">
        <f t="shared" si="10"/>
        <v>5.9524900000000001</v>
      </c>
      <c r="E70" s="54">
        <v>0.12853000000000001</v>
      </c>
      <c r="F70" s="18">
        <f t="shared" si="9"/>
        <v>425.90523613164237</v>
      </c>
      <c r="G70" s="23">
        <f t="shared" si="11"/>
        <v>2534.7792718898309</v>
      </c>
      <c r="H70" s="23">
        <f t="shared" si="12"/>
        <v>2535.6140461526488</v>
      </c>
      <c r="I70" s="23">
        <f t="shared" si="13"/>
        <v>2535.1966590212396</v>
      </c>
      <c r="J70" s="25">
        <f t="shared" si="14"/>
        <v>7.5392718898310704</v>
      </c>
      <c r="K70" s="24">
        <f t="shared" si="15"/>
        <v>8.3740461526490435</v>
      </c>
      <c r="L70" s="26">
        <f t="shared" si="16"/>
        <v>7.9566590212398296</v>
      </c>
      <c r="M70" s="22">
        <f t="shared" si="17"/>
        <v>0.79566590212398303</v>
      </c>
      <c r="N70" s="54">
        <v>0.5</v>
      </c>
      <c r="O70" s="54">
        <v>-0.5</v>
      </c>
      <c r="P70" s="54">
        <v>1</v>
      </c>
      <c r="Q70" s="54">
        <v>-1</v>
      </c>
    </row>
    <row r="71" spans="1:17" ht="16.5" x14ac:dyDescent="0.25">
      <c r="A71" s="54">
        <v>68</v>
      </c>
      <c r="B71" s="54">
        <v>5.9430500000000004</v>
      </c>
      <c r="C71" s="54">
        <v>5.94496</v>
      </c>
      <c r="D71" s="54">
        <f t="shared" si="10"/>
        <v>5.9440050000000006</v>
      </c>
      <c r="E71" s="54">
        <v>0.12856000000000001</v>
      </c>
      <c r="F71" s="18">
        <f t="shared" si="9"/>
        <v>425.80584940883631</v>
      </c>
      <c r="G71" s="23">
        <f t="shared" si="11"/>
        <v>2530.5854533291849</v>
      </c>
      <c r="H71" s="23">
        <f t="shared" si="12"/>
        <v>2531.3987425015557</v>
      </c>
      <c r="I71" s="23">
        <f t="shared" si="13"/>
        <v>2530.9920979153703</v>
      </c>
      <c r="J71" s="25">
        <f t="shared" si="14"/>
        <v>3.3454533291851476</v>
      </c>
      <c r="K71" s="24">
        <f t="shared" si="15"/>
        <v>4.1587425015559347</v>
      </c>
      <c r="L71" s="26">
        <f t="shared" si="16"/>
        <v>3.7520979153705412</v>
      </c>
      <c r="M71" s="22">
        <f t="shared" si="17"/>
        <v>0.37520979153705414</v>
      </c>
      <c r="N71" s="54">
        <v>0.5</v>
      </c>
      <c r="O71" s="54">
        <v>-0.5</v>
      </c>
      <c r="P71" s="54">
        <v>1</v>
      </c>
      <c r="Q71" s="54">
        <v>-1</v>
      </c>
    </row>
    <row r="72" spans="1:17" ht="16.5" x14ac:dyDescent="0.25">
      <c r="A72" s="54">
        <v>69</v>
      </c>
      <c r="B72" s="54">
        <v>5.9470999999999998</v>
      </c>
      <c r="C72" s="54">
        <v>5.9480199999999996</v>
      </c>
      <c r="D72" s="54">
        <f t="shared" si="10"/>
        <v>5.9475599999999993</v>
      </c>
      <c r="E72" s="54">
        <v>0.12856000000000001</v>
      </c>
      <c r="F72" s="18">
        <f t="shared" si="9"/>
        <v>425.80584940883631</v>
      </c>
      <c r="G72" s="23">
        <f t="shared" si="11"/>
        <v>2532.3099670192905</v>
      </c>
      <c r="H72" s="23">
        <f t="shared" si="12"/>
        <v>2532.7017084007466</v>
      </c>
      <c r="I72" s="23">
        <f t="shared" si="13"/>
        <v>2532.5058377100186</v>
      </c>
      <c r="J72" s="25">
        <f t="shared" si="14"/>
        <v>5.0699670192907433</v>
      </c>
      <c r="K72" s="24">
        <f t="shared" si="15"/>
        <v>5.4617084007468293</v>
      </c>
      <c r="L72" s="26">
        <f t="shared" si="16"/>
        <v>5.2658377100187863</v>
      </c>
      <c r="M72" s="22">
        <f t="shared" si="17"/>
        <v>0.5265837710018787</v>
      </c>
      <c r="N72" s="54">
        <v>0.5</v>
      </c>
      <c r="O72" s="54">
        <v>-0.5</v>
      </c>
      <c r="P72" s="54">
        <v>1</v>
      </c>
      <c r="Q72" s="54">
        <v>-1</v>
      </c>
    </row>
    <row r="73" spans="1:17" ht="16.5" x14ac:dyDescent="0.25">
      <c r="A73" s="54">
        <v>70</v>
      </c>
      <c r="B73" s="54">
        <v>5.9399600000000001</v>
      </c>
      <c r="C73" s="54">
        <v>5.9425100000000004</v>
      </c>
      <c r="D73" s="54">
        <f t="shared" si="10"/>
        <v>5.9412350000000007</v>
      </c>
      <c r="E73" s="54">
        <v>0.13041</v>
      </c>
      <c r="F73" s="18">
        <f t="shared" si="9"/>
        <v>419.76535541752935</v>
      </c>
      <c r="G73" s="23">
        <f t="shared" si="11"/>
        <v>2493.3894205659076</v>
      </c>
      <c r="H73" s="23">
        <f t="shared" si="12"/>
        <v>2494.4598222222226</v>
      </c>
      <c r="I73" s="23">
        <f t="shared" si="13"/>
        <v>2493.9246213940651</v>
      </c>
      <c r="J73" s="25">
        <f t="shared" si="14"/>
        <v>-33.850579434092197</v>
      </c>
      <c r="K73" s="24">
        <f t="shared" si="15"/>
        <v>-32.780177777777226</v>
      </c>
      <c r="L73" s="26">
        <f t="shared" si="16"/>
        <v>-33.315378605934711</v>
      </c>
      <c r="M73" s="22">
        <f t="shared" si="17"/>
        <v>-3.3315378605934711</v>
      </c>
      <c r="N73" s="54">
        <v>0.5</v>
      </c>
      <c r="O73" s="54">
        <v>-0.5</v>
      </c>
      <c r="P73" s="54">
        <v>1</v>
      </c>
      <c r="Q73" s="54">
        <v>-1</v>
      </c>
    </row>
    <row r="74" spans="1:17" ht="16.5" x14ac:dyDescent="0.25">
      <c r="A74" s="54">
        <v>71</v>
      </c>
      <c r="B74" s="54">
        <v>5.9635400000000001</v>
      </c>
      <c r="C74" s="54">
        <v>5.9664799999999998</v>
      </c>
      <c r="D74" s="54">
        <f t="shared" si="10"/>
        <v>5.9650099999999995</v>
      </c>
      <c r="E74" s="54">
        <v>0.12952</v>
      </c>
      <c r="F74" s="18">
        <f t="shared" si="9"/>
        <v>422.64978381717111</v>
      </c>
      <c r="G74" s="23">
        <f t="shared" si="11"/>
        <v>2520.4888917850526</v>
      </c>
      <c r="H74" s="23">
        <f t="shared" si="12"/>
        <v>2521.7314821494751</v>
      </c>
      <c r="I74" s="23">
        <f t="shared" si="13"/>
        <v>2521.1101869672639</v>
      </c>
      <c r="J74" s="25">
        <f t="shared" si="14"/>
        <v>-6.7511082149471804</v>
      </c>
      <c r="K74" s="24">
        <f t="shared" si="15"/>
        <v>-5.5085178505246404</v>
      </c>
      <c r="L74" s="26">
        <f t="shared" si="16"/>
        <v>-6.1298130327359104</v>
      </c>
      <c r="M74" s="22">
        <f t="shared" si="17"/>
        <v>-0.61298130327359113</v>
      </c>
      <c r="N74" s="54">
        <v>0.5</v>
      </c>
      <c r="O74" s="54">
        <v>-0.5</v>
      </c>
      <c r="P74" s="54">
        <v>1</v>
      </c>
      <c r="Q74" s="54">
        <v>-1</v>
      </c>
    </row>
    <row r="75" spans="1:17" ht="16.5" x14ac:dyDescent="0.25">
      <c r="A75" s="54">
        <v>72</v>
      </c>
      <c r="B75" s="54">
        <v>5.9615</v>
      </c>
      <c r="C75" s="54">
        <v>5.96197</v>
      </c>
      <c r="D75" s="54">
        <f t="shared" si="10"/>
        <v>5.961735</v>
      </c>
      <c r="E75" s="54">
        <v>0.12956000000000001</v>
      </c>
      <c r="F75" s="18">
        <f t="shared" si="9"/>
        <v>422.51929607903668</v>
      </c>
      <c r="G75" s="23">
        <f t="shared" si="11"/>
        <v>2518.8487835751771</v>
      </c>
      <c r="H75" s="23">
        <f t="shared" si="12"/>
        <v>2519.0473676443344</v>
      </c>
      <c r="I75" s="23">
        <f t="shared" si="13"/>
        <v>2518.9480756097555</v>
      </c>
      <c r="J75" s="25">
        <f t="shared" si="14"/>
        <v>-8.3912164248226873</v>
      </c>
      <c r="K75" s="24">
        <f t="shared" si="15"/>
        <v>-8.1926323556654097</v>
      </c>
      <c r="L75" s="26">
        <f t="shared" si="16"/>
        <v>-8.2919243902442759</v>
      </c>
      <c r="M75" s="22">
        <f t="shared" si="17"/>
        <v>-0.82919243902442763</v>
      </c>
      <c r="N75" s="54">
        <v>0.5</v>
      </c>
      <c r="O75" s="54">
        <v>-0.5</v>
      </c>
      <c r="P75" s="54">
        <v>1</v>
      </c>
      <c r="Q75" s="54">
        <v>-1</v>
      </c>
    </row>
    <row r="76" spans="1:17" ht="16.5" x14ac:dyDescent="0.25">
      <c r="A76" s="54">
        <v>73</v>
      </c>
      <c r="B76" s="54">
        <v>5.9505499999999998</v>
      </c>
      <c r="C76" s="54">
        <v>5.9506100000000002</v>
      </c>
      <c r="D76" s="54">
        <f t="shared" si="10"/>
        <v>5.9505800000000004</v>
      </c>
      <c r="E76" s="54">
        <v>0.12945999999999999</v>
      </c>
      <c r="F76" s="18">
        <f t="shared" si="9"/>
        <v>422.84566661517073</v>
      </c>
      <c r="G76" s="23">
        <f t="shared" si="11"/>
        <v>2516.1642814769043</v>
      </c>
      <c r="H76" s="23">
        <f t="shared" si="12"/>
        <v>2516.1896522169013</v>
      </c>
      <c r="I76" s="23">
        <f t="shared" si="13"/>
        <v>2516.1769668469028</v>
      </c>
      <c r="J76" s="25">
        <f t="shared" si="14"/>
        <v>-11.075718523095475</v>
      </c>
      <c r="K76" s="24">
        <f t="shared" si="15"/>
        <v>-11.050347783098459</v>
      </c>
      <c r="L76" s="26">
        <f t="shared" si="16"/>
        <v>-11.063033153096967</v>
      </c>
      <c r="M76" s="22">
        <f t="shared" si="17"/>
        <v>-1.1063033153096968</v>
      </c>
      <c r="N76" s="54">
        <v>0.5</v>
      </c>
      <c r="O76" s="54">
        <v>-0.5</v>
      </c>
      <c r="P76" s="54">
        <v>1</v>
      </c>
      <c r="Q76" s="54">
        <v>-1</v>
      </c>
    </row>
    <row r="77" spans="1:17" ht="16.5" x14ac:dyDescent="0.25">
      <c r="A77" s="54">
        <v>74</v>
      </c>
      <c r="B77" s="54">
        <v>5.9520299999999997</v>
      </c>
      <c r="C77" s="54">
        <v>5.9550299999999998</v>
      </c>
      <c r="D77" s="54">
        <f t="shared" si="10"/>
        <v>5.9535299999999998</v>
      </c>
      <c r="E77" s="54">
        <v>0.12845000000000001</v>
      </c>
      <c r="F77" s="18">
        <f t="shared" si="9"/>
        <v>426.17049435578042</v>
      </c>
      <c r="G77" s="23">
        <f t="shared" si="11"/>
        <v>2536.5795675204358</v>
      </c>
      <c r="H77" s="23">
        <f t="shared" si="12"/>
        <v>2537.858079003503</v>
      </c>
      <c r="I77" s="23">
        <f t="shared" si="13"/>
        <v>2537.2188232619692</v>
      </c>
      <c r="J77" s="25">
        <f t="shared" si="14"/>
        <v>9.3395675204360487</v>
      </c>
      <c r="K77" s="24">
        <f t="shared" si="15"/>
        <v>10.618079003503226</v>
      </c>
      <c r="L77" s="26">
        <f t="shared" si="16"/>
        <v>9.9788232619694099</v>
      </c>
      <c r="M77" s="22">
        <f t="shared" si="17"/>
        <v>0.99788232619694106</v>
      </c>
      <c r="N77" s="54">
        <v>0.5</v>
      </c>
      <c r="O77" s="54">
        <v>-0.5</v>
      </c>
      <c r="P77" s="54">
        <v>1</v>
      </c>
      <c r="Q77" s="54">
        <v>-1</v>
      </c>
    </row>
    <row r="78" spans="1:17" ht="16.5" x14ac:dyDescent="0.25">
      <c r="A78" s="54">
        <v>75</v>
      </c>
      <c r="B78" s="54">
        <v>5.9595599999999997</v>
      </c>
      <c r="C78" s="54">
        <v>5.9619900000000001</v>
      </c>
      <c r="D78" s="54">
        <f t="shared" si="10"/>
        <v>5.9607749999999999</v>
      </c>
      <c r="E78" s="54">
        <v>0.12755</v>
      </c>
      <c r="F78" s="18">
        <f t="shared" si="9"/>
        <v>429.17757742061934</v>
      </c>
      <c r="G78" s="23">
        <f t="shared" si="11"/>
        <v>2557.7095232928259</v>
      </c>
      <c r="H78" s="23">
        <f t="shared" si="12"/>
        <v>2558.7524248059585</v>
      </c>
      <c r="I78" s="23">
        <f t="shared" si="13"/>
        <v>2558.230974049392</v>
      </c>
      <c r="J78" s="25">
        <f t="shared" si="14"/>
        <v>30.469523292826125</v>
      </c>
      <c r="K78" s="24">
        <f t="shared" si="15"/>
        <v>31.512424805958744</v>
      </c>
      <c r="L78" s="26">
        <f t="shared" si="16"/>
        <v>30.990974049392207</v>
      </c>
      <c r="M78" s="22">
        <f t="shared" si="17"/>
        <v>3.0990974049392208</v>
      </c>
      <c r="N78" s="54">
        <v>0.5</v>
      </c>
      <c r="O78" s="54">
        <v>-0.5</v>
      </c>
      <c r="P78" s="54">
        <v>1</v>
      </c>
      <c r="Q78" s="54">
        <v>-1</v>
      </c>
    </row>
    <row r="79" spans="1:17" ht="16.5" x14ac:dyDescent="0.25">
      <c r="A79" s="54">
        <v>76</v>
      </c>
      <c r="B79" s="54">
        <v>5.9549799999999999</v>
      </c>
      <c r="C79" s="54">
        <v>5.9560199999999996</v>
      </c>
      <c r="D79" s="54">
        <f t="shared" si="10"/>
        <v>5.9554999999999998</v>
      </c>
      <c r="E79" s="54">
        <v>0.12942999999999999</v>
      </c>
      <c r="F79" s="18">
        <f t="shared" si="9"/>
        <v>422.94367611836515</v>
      </c>
      <c r="G79" s="23">
        <f t="shared" si="11"/>
        <v>2518.6211324113419</v>
      </c>
      <c r="H79" s="23">
        <f t="shared" si="12"/>
        <v>2519.0609938345051</v>
      </c>
      <c r="I79" s="23">
        <f t="shared" si="13"/>
        <v>2518.8410631229235</v>
      </c>
      <c r="J79" s="25">
        <f t="shared" si="14"/>
        <v>-8.6188675886578494</v>
      </c>
      <c r="K79" s="24">
        <f t="shared" si="15"/>
        <v>-8.179006165494684</v>
      </c>
      <c r="L79" s="26">
        <f t="shared" si="16"/>
        <v>-8.3989368770762667</v>
      </c>
      <c r="M79" s="22">
        <f t="shared" si="17"/>
        <v>-0.83989368770762673</v>
      </c>
      <c r="N79" s="54">
        <v>0.5</v>
      </c>
      <c r="O79" s="54">
        <v>-0.5</v>
      </c>
      <c r="P79" s="54">
        <v>1</v>
      </c>
      <c r="Q79" s="54">
        <v>-1</v>
      </c>
    </row>
    <row r="80" spans="1:17" x14ac:dyDescent="0.25">
      <c r="B80" s="54">
        <f>SUM(B4:B79)/76</f>
        <v>5.947436578947368</v>
      </c>
      <c r="E80" s="54">
        <f>SUM(E4:E79)/76</f>
        <v>0.1288302631578947</v>
      </c>
      <c r="F80" s="54">
        <f>SUM(F4:F79)/76</f>
        <v>424.92921804288545</v>
      </c>
      <c r="G80" s="23"/>
    </row>
    <row r="82" spans="2:12" ht="17.25" thickBot="1" x14ac:dyDescent="0.3">
      <c r="B82" s="78" t="s">
        <v>79</v>
      </c>
      <c r="C82" s="78"/>
      <c r="E82" s="78" t="s">
        <v>78</v>
      </c>
      <c r="F82" s="78"/>
      <c r="H82" s="78" t="s">
        <v>82</v>
      </c>
      <c r="I82" s="78"/>
      <c r="K82" s="78" t="s">
        <v>80</v>
      </c>
      <c r="L82" s="78"/>
    </row>
    <row r="83" spans="2:12" x14ac:dyDescent="0.25">
      <c r="B83" s="38" t="s">
        <v>76</v>
      </c>
      <c r="C83" s="38"/>
      <c r="E83" s="38" t="s">
        <v>75</v>
      </c>
      <c r="F83" s="38"/>
      <c r="H83" s="38" t="s">
        <v>75</v>
      </c>
      <c r="I83" s="38"/>
      <c r="K83" s="75" t="s">
        <v>75</v>
      </c>
      <c r="L83" s="75"/>
    </row>
    <row r="84" spans="2:12" x14ac:dyDescent="0.25">
      <c r="B84" s="36" t="s">
        <v>26</v>
      </c>
      <c r="C84" s="36">
        <v>424.99435200481309</v>
      </c>
      <c r="E84" s="36" t="s">
        <v>26</v>
      </c>
      <c r="F84" s="36">
        <v>425.4160594282593</v>
      </c>
      <c r="H84" s="36" t="s">
        <v>26</v>
      </c>
      <c r="I84" s="36">
        <v>424.92921804288545</v>
      </c>
      <c r="K84" t="s">
        <v>26</v>
      </c>
      <c r="L84">
        <v>393.07284268751579</v>
      </c>
    </row>
    <row r="85" spans="2:12" x14ac:dyDescent="0.25">
      <c r="B85" s="59" t="s">
        <v>27</v>
      </c>
      <c r="C85" s="59">
        <v>1.5560365582990978</v>
      </c>
      <c r="D85" s="60"/>
      <c r="E85" s="59" t="s">
        <v>27</v>
      </c>
      <c r="F85" s="59">
        <v>1.6256015966277464</v>
      </c>
      <c r="G85" s="60"/>
      <c r="H85" s="59" t="s">
        <v>27</v>
      </c>
      <c r="I85" s="59">
        <v>2.676650079231353</v>
      </c>
      <c r="J85" s="60"/>
      <c r="K85" s="61" t="s">
        <v>27</v>
      </c>
      <c r="L85" s="61">
        <v>0.1683127368413008</v>
      </c>
    </row>
    <row r="86" spans="2:12" x14ac:dyDescent="0.25">
      <c r="B86" s="36" t="s">
        <v>28</v>
      </c>
      <c r="C86" s="36">
        <v>2.4212497707633016</v>
      </c>
      <c r="E86" s="36" t="s">
        <v>28</v>
      </c>
      <c r="F86" s="36">
        <v>2.6425805509586784</v>
      </c>
      <c r="H86" s="36" t="s">
        <v>28</v>
      </c>
      <c r="I86" s="36">
        <v>7.1644556466492073</v>
      </c>
      <c r="K86" t="s">
        <v>28</v>
      </c>
      <c r="L86">
        <v>2.8329177383008976E-2</v>
      </c>
    </row>
    <row r="87" spans="2:12" x14ac:dyDescent="0.25">
      <c r="B87" s="56" t="s">
        <v>29</v>
      </c>
      <c r="C87" s="56">
        <v>6.5001567222331573</v>
      </c>
      <c r="D87" s="57"/>
      <c r="E87" s="56" t="s">
        <v>29</v>
      </c>
      <c r="F87" s="56">
        <v>8.200395750526468</v>
      </c>
      <c r="G87" s="57"/>
      <c r="H87" s="56" t="s">
        <v>29</v>
      </c>
      <c r="I87" s="56">
        <v>11.387187898706941</v>
      </c>
      <c r="J87" s="57"/>
      <c r="K87" s="56" t="s">
        <v>29</v>
      </c>
      <c r="L87" s="58">
        <v>0.78796758946481305</v>
      </c>
    </row>
    <row r="88" spans="2:12" x14ac:dyDescent="0.25">
      <c r="B88" s="36" t="s">
        <v>30</v>
      </c>
      <c r="C88" s="36">
        <v>421.42876552267603</v>
      </c>
      <c r="E88" s="36" t="s">
        <v>30</v>
      </c>
      <c r="F88" s="36">
        <v>420.47674607912307</v>
      </c>
      <c r="H88" s="36" t="s">
        <v>30</v>
      </c>
      <c r="I88" s="36">
        <v>419.41158443150476</v>
      </c>
      <c r="K88" t="s">
        <v>30</v>
      </c>
      <c r="L88">
        <v>392.60851641633224</v>
      </c>
    </row>
    <row r="89" spans="2:12" x14ac:dyDescent="0.25">
      <c r="B89" s="36" t="s">
        <v>31</v>
      </c>
      <c r="C89" s="36">
        <v>427.92892224490919</v>
      </c>
      <c r="E89" s="36" t="s">
        <v>31</v>
      </c>
      <c r="F89" s="36">
        <v>428.67714182964954</v>
      </c>
      <c r="H89" s="36" t="s">
        <v>31</v>
      </c>
      <c r="I89" s="36">
        <v>430.7987723302117</v>
      </c>
      <c r="K89" t="s">
        <v>31</v>
      </c>
      <c r="L89">
        <v>393.39648400579705</v>
      </c>
    </row>
    <row r="90" spans="2:12" ht="16.5" thickBot="1" x14ac:dyDescent="0.3">
      <c r="B90" s="37" t="s">
        <v>32</v>
      </c>
      <c r="C90" s="37">
        <v>94</v>
      </c>
      <c r="E90" s="37" t="s">
        <v>32</v>
      </c>
      <c r="F90" s="37">
        <v>84</v>
      </c>
      <c r="H90" s="37" t="s">
        <v>32</v>
      </c>
      <c r="I90" s="37">
        <v>76</v>
      </c>
      <c r="K90" s="41" t="s">
        <v>32</v>
      </c>
      <c r="L90" s="41">
        <v>89</v>
      </c>
    </row>
    <row r="92" spans="2:12" ht="16.5" thickBot="1" x14ac:dyDescent="0.3"/>
    <row r="93" spans="2:12" x14ac:dyDescent="0.25">
      <c r="B93" s="38" t="s">
        <v>56</v>
      </c>
      <c r="C93" s="38"/>
      <c r="E93" s="38" t="s">
        <v>56</v>
      </c>
      <c r="F93" s="38"/>
      <c r="H93" s="38" t="s">
        <v>56</v>
      </c>
      <c r="I93" s="38"/>
      <c r="K93" s="39" t="s">
        <v>56</v>
      </c>
      <c r="L93" s="39"/>
    </row>
    <row r="94" spans="2:12" x14ac:dyDescent="0.25">
      <c r="B94" s="36" t="s">
        <v>26</v>
      </c>
      <c r="C94" s="36">
        <v>5.9464243617021255</v>
      </c>
      <c r="E94" s="36" t="s">
        <v>26</v>
      </c>
      <c r="F94" s="36">
        <v>5.9402065476190486</v>
      </c>
      <c r="H94" s="36" t="s">
        <v>26</v>
      </c>
      <c r="I94" s="36">
        <v>5.947436578947368</v>
      </c>
      <c r="K94" t="s">
        <v>26</v>
      </c>
      <c r="L94" s="40">
        <v>6.4257887640449427</v>
      </c>
    </row>
    <row r="95" spans="2:12" x14ac:dyDescent="0.25">
      <c r="B95" s="59" t="s">
        <v>27</v>
      </c>
      <c r="C95" s="59">
        <v>3.093675671121246E-3</v>
      </c>
      <c r="D95" s="60"/>
      <c r="E95" s="59" t="s">
        <v>27</v>
      </c>
      <c r="F95" s="59">
        <v>5.1481484551027567E-3</v>
      </c>
      <c r="G95" s="60"/>
      <c r="H95" s="59" t="s">
        <v>27</v>
      </c>
      <c r="I95" s="59">
        <v>4.6864777257215277E-3</v>
      </c>
      <c r="J95" s="60"/>
      <c r="K95" s="61" t="s">
        <v>27</v>
      </c>
      <c r="L95" s="62">
        <v>3.3561824972810996E-3</v>
      </c>
    </row>
    <row r="96" spans="2:12" x14ac:dyDescent="0.25">
      <c r="B96" s="36" t="s">
        <v>28</v>
      </c>
      <c r="C96" s="36">
        <v>9.5708291580874909E-6</v>
      </c>
      <c r="E96" s="36" t="s">
        <v>28</v>
      </c>
      <c r="F96" s="36">
        <v>2.6503432515776897E-5</v>
      </c>
      <c r="H96" s="36" t="s">
        <v>28</v>
      </c>
      <c r="I96" s="36">
        <v>2.1963073473684019E-5</v>
      </c>
      <c r="K96" t="s">
        <v>28</v>
      </c>
      <c r="L96">
        <v>1.1263960955055997E-5</v>
      </c>
    </row>
    <row r="97" spans="2:12" x14ac:dyDescent="0.25">
      <c r="B97" s="56" t="s">
        <v>29</v>
      </c>
      <c r="C97" s="56">
        <v>1.3049999999999784E-2</v>
      </c>
      <c r="D97" s="57"/>
      <c r="E97" s="56" t="s">
        <v>29</v>
      </c>
      <c r="F97" s="56">
        <v>2.1069999999999922E-2</v>
      </c>
      <c r="G97" s="57"/>
      <c r="H97" s="56" t="s">
        <v>29</v>
      </c>
      <c r="I97" s="56">
        <v>2.3579999999999934E-2</v>
      </c>
      <c r="J97" s="57"/>
      <c r="K97" s="56" t="s">
        <v>29</v>
      </c>
      <c r="L97" s="58">
        <v>1.6949999999999577E-2</v>
      </c>
    </row>
    <row r="98" spans="2:12" x14ac:dyDescent="0.25">
      <c r="B98" s="36" t="s">
        <v>30</v>
      </c>
      <c r="C98" s="36">
        <v>5.9414400000000001</v>
      </c>
      <c r="E98" s="36" t="s">
        <v>30</v>
      </c>
      <c r="F98" s="36">
        <v>5.9334699999999998</v>
      </c>
      <c r="H98" s="36" t="s">
        <v>30</v>
      </c>
      <c r="I98" s="36">
        <v>5.9399600000000001</v>
      </c>
      <c r="K98" t="s">
        <v>30</v>
      </c>
      <c r="L98">
        <v>6.4209800000000001</v>
      </c>
    </row>
    <row r="99" spans="2:12" x14ac:dyDescent="0.25">
      <c r="B99" s="36" t="s">
        <v>31</v>
      </c>
      <c r="C99" s="36">
        <v>5.9544899999999998</v>
      </c>
      <c r="E99" s="36" t="s">
        <v>31</v>
      </c>
      <c r="F99" s="36">
        <v>5.9545399999999997</v>
      </c>
      <c r="H99" s="36" t="s">
        <v>31</v>
      </c>
      <c r="I99" s="36">
        <v>5.9635400000000001</v>
      </c>
      <c r="K99" t="s">
        <v>31</v>
      </c>
      <c r="L99">
        <v>6.4379299999999997</v>
      </c>
    </row>
    <row r="100" spans="2:12" ht="16.5" thickBot="1" x14ac:dyDescent="0.3">
      <c r="B100" s="37" t="s">
        <v>32</v>
      </c>
      <c r="C100" s="37">
        <v>94</v>
      </c>
      <c r="D100" s="49"/>
      <c r="E100" s="37" t="s">
        <v>32</v>
      </c>
      <c r="F100" s="37">
        <v>84</v>
      </c>
      <c r="H100" s="37" t="s">
        <v>32</v>
      </c>
      <c r="I100" s="37">
        <v>76</v>
      </c>
      <c r="J100" s="21"/>
      <c r="K100" s="41" t="s">
        <v>32</v>
      </c>
      <c r="L100" s="41">
        <v>89</v>
      </c>
    </row>
    <row r="102" spans="2:12" ht="16.5" thickBot="1" x14ac:dyDescent="0.3"/>
    <row r="103" spans="2:12" x14ac:dyDescent="0.25">
      <c r="B103" s="38" t="s">
        <v>57</v>
      </c>
      <c r="C103" s="38"/>
      <c r="E103" s="38" t="s">
        <v>57</v>
      </c>
      <c r="F103" s="38"/>
      <c r="H103" s="38" t="s">
        <v>57</v>
      </c>
      <c r="I103" s="38"/>
      <c r="K103" s="77" t="s">
        <v>57</v>
      </c>
      <c r="L103" s="77"/>
    </row>
    <row r="104" spans="2:12" x14ac:dyDescent="0.25">
      <c r="B104" s="36" t="s">
        <v>26</v>
      </c>
      <c r="C104" s="36">
        <v>5.9476262765957442</v>
      </c>
      <c r="E104" s="36" t="s">
        <v>26</v>
      </c>
      <c r="F104" s="36">
        <v>5.9415205952380941</v>
      </c>
      <c r="H104" s="36" t="s">
        <v>26</v>
      </c>
      <c r="I104" s="36">
        <v>5.9491353947368433</v>
      </c>
      <c r="K104" t="s">
        <v>26</v>
      </c>
      <c r="L104" s="40">
        <v>6.4328707865168537</v>
      </c>
    </row>
    <row r="105" spans="2:12" x14ac:dyDescent="0.25">
      <c r="B105" s="59" t="s">
        <v>27</v>
      </c>
      <c r="C105" s="59">
        <v>3.2804425298257555E-3</v>
      </c>
      <c r="D105" s="60"/>
      <c r="E105" s="59" t="s">
        <v>27</v>
      </c>
      <c r="F105" s="59">
        <v>4.594737521821577E-3</v>
      </c>
      <c r="G105" s="60"/>
      <c r="H105" s="59" t="s">
        <v>27</v>
      </c>
      <c r="I105" s="59">
        <v>5.0103036343890003E-3</v>
      </c>
      <c r="J105" s="60"/>
      <c r="K105" s="61" t="s">
        <v>27</v>
      </c>
      <c r="L105" s="62">
        <v>4.2705977399165223E-3</v>
      </c>
    </row>
    <row r="106" spans="2:12" x14ac:dyDescent="0.25">
      <c r="B106" s="36" t="s">
        <v>28</v>
      </c>
      <c r="C106" s="36">
        <v>1.0761303191489604E-5</v>
      </c>
      <c r="E106" s="36" t="s">
        <v>28</v>
      </c>
      <c r="F106" s="36">
        <v>2.1111612894435089E-5</v>
      </c>
      <c r="H106" s="36" t="s">
        <v>28</v>
      </c>
      <c r="I106" s="36">
        <v>2.5103142508771622E-5</v>
      </c>
      <c r="K106" t="s">
        <v>28</v>
      </c>
      <c r="L106">
        <v>1.8238005056180105E-5</v>
      </c>
    </row>
    <row r="107" spans="2:12" x14ac:dyDescent="0.25">
      <c r="B107" s="56" t="s">
        <v>29</v>
      </c>
      <c r="C107" s="56">
        <v>1.3490000000000002E-2</v>
      </c>
      <c r="D107" s="57"/>
      <c r="E107" s="56" t="s">
        <v>29</v>
      </c>
      <c r="F107" s="56">
        <v>1.9610000000000127E-2</v>
      </c>
      <c r="G107" s="57"/>
      <c r="H107" s="56" t="s">
        <v>29</v>
      </c>
      <c r="I107" s="56">
        <v>2.4509999999999366E-2</v>
      </c>
      <c r="J107" s="57"/>
      <c r="K107" s="56" t="s">
        <v>29</v>
      </c>
      <c r="L107" s="58">
        <v>1.7420000000000435E-2</v>
      </c>
    </row>
    <row r="108" spans="2:12" x14ac:dyDescent="0.25">
      <c r="B108" s="36" t="s">
        <v>30</v>
      </c>
      <c r="C108" s="36">
        <v>5.9419500000000003</v>
      </c>
      <c r="E108" s="36" t="s">
        <v>30</v>
      </c>
      <c r="F108" s="36">
        <v>5.9349600000000002</v>
      </c>
      <c r="H108" s="36" t="s">
        <v>30</v>
      </c>
      <c r="I108" s="36">
        <v>5.9419700000000004</v>
      </c>
      <c r="K108" t="s">
        <v>30</v>
      </c>
      <c r="L108">
        <v>6.4265499999999998</v>
      </c>
    </row>
    <row r="109" spans="2:12" x14ac:dyDescent="0.25">
      <c r="B109" s="36" t="s">
        <v>31</v>
      </c>
      <c r="C109" s="36">
        <v>5.9554400000000003</v>
      </c>
      <c r="E109" s="36" t="s">
        <v>31</v>
      </c>
      <c r="F109" s="36">
        <v>5.9545700000000004</v>
      </c>
      <c r="H109" s="36" t="s">
        <v>31</v>
      </c>
      <c r="I109" s="36">
        <v>5.9664799999999998</v>
      </c>
      <c r="K109" t="s">
        <v>31</v>
      </c>
      <c r="L109">
        <v>6.4439700000000002</v>
      </c>
    </row>
    <row r="110" spans="2:12" ht="16.5" thickBot="1" x14ac:dyDescent="0.3">
      <c r="B110" s="37" t="s">
        <v>32</v>
      </c>
      <c r="C110" s="37">
        <v>94</v>
      </c>
      <c r="E110" s="37" t="s">
        <v>32</v>
      </c>
      <c r="F110" s="37">
        <v>84</v>
      </c>
      <c r="H110" s="37" t="s">
        <v>32</v>
      </c>
      <c r="I110" s="37">
        <v>76</v>
      </c>
      <c r="K110" s="41" t="s">
        <v>32</v>
      </c>
      <c r="L110" s="41">
        <v>89</v>
      </c>
    </row>
    <row r="112" spans="2:12" ht="16.5" thickBot="1" x14ac:dyDescent="0.3"/>
    <row r="113" spans="2:12" ht="16.5" x14ac:dyDescent="0.25">
      <c r="B113" s="69" t="s">
        <v>88</v>
      </c>
      <c r="C113" s="69"/>
      <c r="E113" s="38" t="s">
        <v>25</v>
      </c>
      <c r="F113" s="38"/>
      <c r="H113" s="38" t="s">
        <v>25</v>
      </c>
      <c r="I113" s="38"/>
      <c r="K113" s="79" t="s">
        <v>89</v>
      </c>
      <c r="L113" s="79"/>
    </row>
    <row r="114" spans="2:12" x14ac:dyDescent="0.25">
      <c r="B114" s="36" t="s">
        <v>26</v>
      </c>
      <c r="C114" s="36">
        <v>0.36492734042553199</v>
      </c>
      <c r="E114" s="36" t="s">
        <v>26</v>
      </c>
      <c r="F114" s="36">
        <v>0.36426630952380962</v>
      </c>
      <c r="H114" s="36" t="s">
        <v>26</v>
      </c>
      <c r="I114" s="36">
        <v>0.1288302631578947</v>
      </c>
      <c r="K114" t="s">
        <v>26</v>
      </c>
      <c r="L114">
        <v>4.2885188764044901</v>
      </c>
    </row>
    <row r="115" spans="2:12" x14ac:dyDescent="0.25">
      <c r="B115" s="59" t="s">
        <v>27</v>
      </c>
      <c r="C115" s="59">
        <v>1.3371950867650676E-3</v>
      </c>
      <c r="D115" s="60"/>
      <c r="E115" s="59" t="s">
        <v>27</v>
      </c>
      <c r="F115" s="59">
        <v>1.3933169055983918E-3</v>
      </c>
      <c r="G115" s="60"/>
      <c r="H115" s="59" t="s">
        <v>27</v>
      </c>
      <c r="I115" s="59">
        <v>8.1132315581271047E-4</v>
      </c>
      <c r="J115" s="60"/>
      <c r="K115" s="61" t="s">
        <v>27</v>
      </c>
      <c r="L115" s="61">
        <v>1.8367055723633951E-3</v>
      </c>
    </row>
    <row r="116" spans="2:12" x14ac:dyDescent="0.25">
      <c r="B116" s="36" t="s">
        <v>28</v>
      </c>
      <c r="C116" s="36">
        <v>1.7880907000686366E-6</v>
      </c>
      <c r="E116" s="36" t="s">
        <v>28</v>
      </c>
      <c r="F116" s="36">
        <v>1.9413319994262779E-6</v>
      </c>
      <c r="H116" s="36" t="s">
        <v>28</v>
      </c>
      <c r="I116" s="36">
        <v>6.582452631578956E-7</v>
      </c>
      <c r="K116" t="s">
        <v>28</v>
      </c>
      <c r="L116">
        <v>3.3734873595507467E-6</v>
      </c>
    </row>
    <row r="117" spans="2:12" x14ac:dyDescent="0.25">
      <c r="B117" s="56" t="s">
        <v>29</v>
      </c>
      <c r="C117" s="56">
        <v>5.5899999999999839E-3</v>
      </c>
      <c r="D117" s="57"/>
      <c r="E117" s="56" t="s">
        <v>29</v>
      </c>
      <c r="F117" s="56">
        <v>7.0500000000000007E-3</v>
      </c>
      <c r="G117" s="57"/>
      <c r="H117" s="56" t="s">
        <v>29</v>
      </c>
      <c r="I117" s="56">
        <v>3.4500000000000086E-3</v>
      </c>
      <c r="J117" s="57"/>
      <c r="K117" s="56" t="s">
        <v>29</v>
      </c>
      <c r="L117" s="58">
        <v>8.6000000000003851E-3</v>
      </c>
    </row>
    <row r="118" spans="2:12" x14ac:dyDescent="0.25">
      <c r="B118" s="36" t="s">
        <v>30</v>
      </c>
      <c r="C118" s="36">
        <v>0.36242000000000002</v>
      </c>
      <c r="E118" s="36" t="s">
        <v>30</v>
      </c>
      <c r="F118" s="36">
        <v>0.36148999999999998</v>
      </c>
      <c r="H118" s="36" t="s">
        <v>30</v>
      </c>
      <c r="I118" s="36">
        <v>0.12706999999999999</v>
      </c>
      <c r="K118" t="s">
        <v>30</v>
      </c>
      <c r="L118">
        <v>4.2849899999999996</v>
      </c>
    </row>
    <row r="119" spans="2:12" x14ac:dyDescent="0.25">
      <c r="B119" s="36" t="s">
        <v>31</v>
      </c>
      <c r="C119" s="36">
        <v>0.36801</v>
      </c>
      <c r="E119" s="36" t="s">
        <v>31</v>
      </c>
      <c r="F119" s="36">
        <v>0.36853999999999998</v>
      </c>
      <c r="H119" s="36" t="s">
        <v>31</v>
      </c>
      <c r="I119" s="36">
        <v>0.13052</v>
      </c>
      <c r="K119" t="s">
        <v>31</v>
      </c>
      <c r="L119">
        <v>4.29359</v>
      </c>
    </row>
    <row r="120" spans="2:12" ht="16.5" thickBot="1" x14ac:dyDescent="0.3">
      <c r="B120" s="37" t="s">
        <v>32</v>
      </c>
      <c r="C120" s="37">
        <v>94</v>
      </c>
      <c r="E120" s="37" t="s">
        <v>32</v>
      </c>
      <c r="F120" s="37">
        <v>84</v>
      </c>
      <c r="H120" s="37" t="s">
        <v>32</v>
      </c>
      <c r="I120" s="37">
        <v>76</v>
      </c>
      <c r="K120" s="41" t="s">
        <v>32</v>
      </c>
      <c r="L120" s="41">
        <v>89</v>
      </c>
    </row>
    <row r="122" spans="2:12" ht="16.5" thickBot="1" x14ac:dyDescent="0.3"/>
    <row r="123" spans="2:12" x14ac:dyDescent="0.25">
      <c r="B123" s="38" t="s">
        <v>81</v>
      </c>
      <c r="C123" s="38"/>
      <c r="E123" s="38" t="s">
        <v>81</v>
      </c>
      <c r="F123" s="38"/>
      <c r="H123" s="38" t="s">
        <v>81</v>
      </c>
      <c r="I123" s="38"/>
      <c r="K123" s="38" t="s">
        <v>81</v>
      </c>
      <c r="L123" s="38"/>
    </row>
    <row r="124" spans="2:12" x14ac:dyDescent="0.25">
      <c r="B124" s="36" t="s">
        <v>26</v>
      </c>
      <c r="C124" s="36">
        <v>4.6113209459738933E-3</v>
      </c>
      <c r="E124" s="36" t="s">
        <v>26</v>
      </c>
      <c r="F124" s="36">
        <v>4.7564805131514731E-3</v>
      </c>
      <c r="H124" s="36" t="s">
        <v>26</v>
      </c>
      <c r="I124" s="36">
        <v>-1.128622641066326E-3</v>
      </c>
      <c r="K124" s="36" t="s">
        <v>26</v>
      </c>
      <c r="L124" s="36">
        <v>-1.3970480689935194</v>
      </c>
    </row>
    <row r="125" spans="2:12" x14ac:dyDescent="0.25">
      <c r="B125" s="59" t="s">
        <v>27</v>
      </c>
      <c r="C125" s="59">
        <v>8.7364012391754269</v>
      </c>
      <c r="D125" s="60"/>
      <c r="E125" s="59" t="s">
        <v>27</v>
      </c>
      <c r="F125" s="59">
        <v>8.6613083812593832</v>
      </c>
      <c r="G125" s="60"/>
      <c r="H125" s="59" t="s">
        <v>27</v>
      </c>
      <c r="I125" s="59">
        <v>15.929901266169558</v>
      </c>
      <c r="J125" s="60"/>
      <c r="K125" s="59" t="s">
        <v>27</v>
      </c>
      <c r="L125" s="59">
        <v>1.5422761692749036</v>
      </c>
    </row>
    <row r="126" spans="2:12" x14ac:dyDescent="0.25">
      <c r="B126" s="36" t="s">
        <v>28</v>
      </c>
      <c r="C126" s="36">
        <v>76.324706611865949</v>
      </c>
      <c r="E126" s="36" t="s">
        <v>28</v>
      </c>
      <c r="F126" s="36">
        <v>75.018262875274033</v>
      </c>
      <c r="H126" s="36" t="s">
        <v>28</v>
      </c>
      <c r="I126" s="36">
        <v>253.76175434991049</v>
      </c>
      <c r="K126" s="36" t="s">
        <v>28</v>
      </c>
      <c r="L126" s="36">
        <v>2.3786157823132714</v>
      </c>
    </row>
    <row r="127" spans="2:12" x14ac:dyDescent="0.25">
      <c r="B127" s="56" t="s">
        <v>29</v>
      </c>
      <c r="C127" s="56">
        <v>36.537923855739336</v>
      </c>
      <c r="D127" s="57"/>
      <c r="E127" s="56" t="s">
        <v>29</v>
      </c>
      <c r="F127" s="56">
        <v>48.358487336887265</v>
      </c>
      <c r="G127" s="57"/>
      <c r="H127" s="56" t="s">
        <v>29</v>
      </c>
      <c r="I127" s="56">
        <v>70.733488318959189</v>
      </c>
      <c r="J127" s="57"/>
      <c r="K127" s="56" t="s">
        <v>29</v>
      </c>
      <c r="L127" s="56">
        <v>7.8963131510231506</v>
      </c>
    </row>
    <row r="128" spans="2:12" x14ac:dyDescent="0.25">
      <c r="B128" s="36" t="s">
        <v>30</v>
      </c>
      <c r="C128" s="36">
        <v>-20.969988587266471</v>
      </c>
      <c r="E128" s="36" t="s">
        <v>30</v>
      </c>
      <c r="F128" s="36">
        <v>-27.534392467574435</v>
      </c>
      <c r="H128" s="36" t="s">
        <v>30</v>
      </c>
      <c r="I128" s="36">
        <v>-33.850579434092197</v>
      </c>
      <c r="K128" s="36" t="s">
        <v>30</v>
      </c>
      <c r="L128" s="36">
        <v>-4.5018299371854482</v>
      </c>
    </row>
    <row r="129" spans="2:12" x14ac:dyDescent="0.25">
      <c r="B129" s="36" t="s">
        <v>31</v>
      </c>
      <c r="C129" s="36">
        <v>15.567935268472866</v>
      </c>
      <c r="E129" s="36" t="s">
        <v>31</v>
      </c>
      <c r="F129" s="36">
        <v>20.82409486931283</v>
      </c>
      <c r="H129" s="36" t="s">
        <v>31</v>
      </c>
      <c r="I129" s="36">
        <v>36.882908884866993</v>
      </c>
      <c r="K129" s="36" t="s">
        <v>31</v>
      </c>
      <c r="L129" s="36">
        <v>3.3944832138377024</v>
      </c>
    </row>
    <row r="130" spans="2:12" ht="16.5" thickBot="1" x14ac:dyDescent="0.3">
      <c r="B130" s="37" t="s">
        <v>32</v>
      </c>
      <c r="C130" s="37">
        <v>94</v>
      </c>
      <c r="E130" s="37" t="s">
        <v>32</v>
      </c>
      <c r="F130" s="37">
        <v>84</v>
      </c>
      <c r="H130" s="37" t="s">
        <v>32</v>
      </c>
      <c r="I130" s="37">
        <v>76</v>
      </c>
      <c r="K130" s="37" t="s">
        <v>32</v>
      </c>
      <c r="L130" s="37">
        <v>89</v>
      </c>
    </row>
  </sheetData>
  <mergeCells count="10">
    <mergeCell ref="P2:Q2"/>
    <mergeCell ref="B82:C82"/>
    <mergeCell ref="E82:F82"/>
    <mergeCell ref="K82:L82"/>
    <mergeCell ref="H82:I82"/>
    <mergeCell ref="K83:L83"/>
    <mergeCell ref="K103:L103"/>
    <mergeCell ref="K113:L113"/>
    <mergeCell ref="B1:C1"/>
    <mergeCell ref="N2:O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9D2E-D956-4DFE-9B0C-DE91B62C4A49}">
  <dimension ref="A1:Q156"/>
  <sheetViews>
    <sheetView showGridLines="0" topLeftCell="A28" zoomScale="40" zoomScaleNormal="40" workbookViewId="0">
      <selection activeCell="AJ83" sqref="AJ83"/>
    </sheetView>
  </sheetViews>
  <sheetFormatPr defaultRowHeight="15.75" x14ac:dyDescent="0.25"/>
  <cols>
    <col min="1" max="1" width="9.140625" style="68"/>
    <col min="2" max="3" width="14.140625" style="68" bestFit="1" customWidth="1"/>
    <col min="4" max="4" width="14.140625" style="68" customWidth="1"/>
    <col min="5" max="5" width="12.85546875" style="68" bestFit="1" customWidth="1"/>
    <col min="6" max="6" width="19.42578125" style="68" bestFit="1" customWidth="1"/>
    <col min="7" max="7" width="19.140625" style="68" customWidth="1"/>
    <col min="8" max="8" width="23" style="68" bestFit="1" customWidth="1"/>
    <col min="9" max="9" width="15" style="68" customWidth="1"/>
    <col min="10" max="10" width="19.5703125" style="68" bestFit="1" customWidth="1"/>
    <col min="11" max="11" width="19.7109375" style="68" bestFit="1" customWidth="1"/>
    <col min="12" max="12" width="12" style="68" bestFit="1" customWidth="1"/>
    <col min="13" max="13" width="14.140625" style="68" customWidth="1"/>
    <col min="14" max="14" width="10.28515625" style="68" bestFit="1" customWidth="1"/>
    <col min="15" max="16384" width="9.140625" style="68"/>
  </cols>
  <sheetData>
    <row r="1" spans="1:17" ht="17.25" thickBot="1" x14ac:dyDescent="0.3">
      <c r="B1" s="71" t="s">
        <v>77</v>
      </c>
      <c r="C1" s="72"/>
      <c r="D1" s="63">
        <v>4466.7650000000003</v>
      </c>
      <c r="E1" s="64"/>
      <c r="G1" s="30" t="s">
        <v>33</v>
      </c>
      <c r="H1" s="31">
        <v>2527.19</v>
      </c>
    </row>
    <row r="2" spans="1:17" ht="16.5" thickBot="1" x14ac:dyDescent="0.3">
      <c r="I2" s="23">
        <f>SUM(I4:I100)/97</f>
        <v>2527.1929020104781</v>
      </c>
      <c r="N2" s="70" t="s">
        <v>34</v>
      </c>
      <c r="O2" s="70"/>
      <c r="P2" s="70" t="s">
        <v>35</v>
      </c>
      <c r="Q2" s="70"/>
    </row>
    <row r="3" spans="1:17" ht="16.5" x14ac:dyDescent="0.25">
      <c r="B3" s="67" t="s">
        <v>23</v>
      </c>
      <c r="C3" s="67" t="s">
        <v>24</v>
      </c>
      <c r="D3" s="67" t="s">
        <v>36</v>
      </c>
      <c r="E3" s="67" t="s">
        <v>25</v>
      </c>
      <c r="F3" s="17" t="s">
        <v>76</v>
      </c>
      <c r="G3" s="67" t="s">
        <v>37</v>
      </c>
      <c r="H3" s="67" t="s">
        <v>38</v>
      </c>
      <c r="I3" s="67" t="s">
        <v>17</v>
      </c>
      <c r="J3" s="16" t="s">
        <v>39</v>
      </c>
      <c r="K3" s="5" t="s">
        <v>40</v>
      </c>
      <c r="L3" s="6" t="s">
        <v>41</v>
      </c>
      <c r="M3" s="33" t="s">
        <v>42</v>
      </c>
      <c r="N3" s="68" t="s">
        <v>43</v>
      </c>
      <c r="O3" s="68" t="s">
        <v>44</v>
      </c>
      <c r="P3" s="68" t="s">
        <v>43</v>
      </c>
      <c r="Q3" s="68" t="s">
        <v>44</v>
      </c>
    </row>
    <row r="4" spans="1:17" ht="16.5" x14ac:dyDescent="0.25">
      <c r="A4" s="68">
        <v>1</v>
      </c>
      <c r="B4" s="68">
        <v>5.9414999999999996</v>
      </c>
      <c r="C4" s="68">
        <v>5.9414899999999999</v>
      </c>
      <c r="D4" s="68">
        <f>(B4+C4)/2</f>
        <v>5.9414949999999997</v>
      </c>
      <c r="E4" s="68">
        <v>10.50604</v>
      </c>
      <c r="F4" s="18">
        <f t="shared" ref="F4:F67" si="0">D$1/E4</f>
        <v>425.16162131497691</v>
      </c>
      <c r="G4" s="23">
        <f>(F4*B4)</f>
        <v>2526.0977730429349</v>
      </c>
      <c r="H4" s="23">
        <f>(C4*F4)</f>
        <v>2526.093521426722</v>
      </c>
      <c r="I4" s="23">
        <f>(G4+H4)/2</f>
        <v>2526.0956472348284</v>
      </c>
      <c r="J4" s="25">
        <f>G4-H$1</f>
        <v>-1.0922269570651224</v>
      </c>
      <c r="K4" s="24">
        <f>H4-H$1</f>
        <v>-1.0964785732780911</v>
      </c>
      <c r="L4" s="26">
        <f>I4-H$1</f>
        <v>-1.0943527651716067</v>
      </c>
      <c r="M4" s="22">
        <f>L4*0.1</f>
        <v>-0.10943527651716067</v>
      </c>
      <c r="N4" s="68">
        <v>0.5</v>
      </c>
      <c r="O4" s="68">
        <v>-0.5</v>
      </c>
      <c r="P4" s="68">
        <v>1</v>
      </c>
      <c r="Q4" s="68">
        <v>-1</v>
      </c>
    </row>
    <row r="5" spans="1:17" ht="16.5" x14ac:dyDescent="0.25">
      <c r="A5" s="68">
        <v>2</v>
      </c>
      <c r="B5" s="68">
        <v>5.9375600000000004</v>
      </c>
      <c r="C5" s="68">
        <v>5.9399800000000003</v>
      </c>
      <c r="D5" s="68">
        <f t="shared" ref="D5:D68" si="1">(B5+C5)/2</f>
        <v>5.9387699999999999</v>
      </c>
      <c r="E5" s="68">
        <v>10.49802</v>
      </c>
      <c r="F5" s="18">
        <f t="shared" si="0"/>
        <v>425.48642505920168</v>
      </c>
      <c r="G5" s="23">
        <f t="shared" ref="G5:G68" si="2">(F5*B5)</f>
        <v>2526.3511779745136</v>
      </c>
      <c r="H5" s="23">
        <f t="shared" ref="H5:H68" si="3">(C5*F5)</f>
        <v>2527.3808551231568</v>
      </c>
      <c r="I5" s="23">
        <f t="shared" ref="I5:I68" si="4">(G5+H5)/2</f>
        <v>2526.8660165488354</v>
      </c>
      <c r="J5" s="25">
        <f t="shared" ref="J5:J68" si="5">G5-H$1</f>
        <v>-0.83882202548647911</v>
      </c>
      <c r="K5" s="24">
        <f t="shared" ref="K5:K68" si="6">H5-H$1</f>
        <v>0.19085512315677988</v>
      </c>
      <c r="L5" s="26">
        <f t="shared" ref="L5:L68" si="7">I5-H$1</f>
        <v>-0.32398345116462224</v>
      </c>
      <c r="M5" s="22">
        <f t="shared" ref="M5:M68" si="8">L5*0.1</f>
        <v>-3.2398345116462224E-2</v>
      </c>
      <c r="N5" s="68">
        <v>0.5</v>
      </c>
      <c r="O5" s="68">
        <v>-0.5</v>
      </c>
      <c r="P5" s="68">
        <v>1</v>
      </c>
      <c r="Q5" s="68">
        <v>-1</v>
      </c>
    </row>
    <row r="6" spans="1:17" ht="16.5" x14ac:dyDescent="0.25">
      <c r="A6" s="68">
        <v>3</v>
      </c>
      <c r="B6" s="68">
        <v>5.9413999999999998</v>
      </c>
      <c r="C6" s="68">
        <v>5.9385500000000002</v>
      </c>
      <c r="D6" s="68">
        <f t="shared" si="1"/>
        <v>5.9399750000000004</v>
      </c>
      <c r="E6" s="68">
        <v>10.49794</v>
      </c>
      <c r="F6" s="18">
        <f t="shared" si="0"/>
        <v>425.48966749667079</v>
      </c>
      <c r="G6" s="23">
        <f t="shared" si="2"/>
        <v>2528.0043104647198</v>
      </c>
      <c r="H6" s="23">
        <f t="shared" si="3"/>
        <v>2526.7916649123545</v>
      </c>
      <c r="I6" s="23">
        <f t="shared" si="4"/>
        <v>2527.3979876885369</v>
      </c>
      <c r="J6" s="25">
        <f t="shared" si="5"/>
        <v>0.81431046471971058</v>
      </c>
      <c r="K6" s="24">
        <f t="shared" si="6"/>
        <v>-0.39833508764559156</v>
      </c>
      <c r="L6" s="26">
        <f t="shared" si="7"/>
        <v>0.20798768853683214</v>
      </c>
      <c r="M6" s="22">
        <f t="shared" si="8"/>
        <v>2.0798768853683217E-2</v>
      </c>
      <c r="N6" s="68">
        <v>0.5</v>
      </c>
      <c r="O6" s="68">
        <v>-0.5</v>
      </c>
      <c r="P6" s="68">
        <v>1</v>
      </c>
      <c r="Q6" s="68">
        <v>-1</v>
      </c>
    </row>
    <row r="7" spans="1:17" ht="16.5" x14ac:dyDescent="0.25">
      <c r="A7" s="68">
        <v>4</v>
      </c>
      <c r="B7" s="68">
        <v>5.9394799999999996</v>
      </c>
      <c r="C7" s="68">
        <v>5.9429499999999997</v>
      </c>
      <c r="D7" s="68">
        <f t="shared" si="1"/>
        <v>5.9412149999999997</v>
      </c>
      <c r="E7" s="68">
        <v>10.49896</v>
      </c>
      <c r="F7" s="18">
        <f t="shared" si="0"/>
        <v>425.44833012031671</v>
      </c>
      <c r="G7" s="23">
        <f t="shared" si="2"/>
        <v>2526.9418477830186</v>
      </c>
      <c r="H7" s="23">
        <f t="shared" si="3"/>
        <v>2528.4181534885361</v>
      </c>
      <c r="I7" s="23">
        <f t="shared" si="4"/>
        <v>2527.6800006357771</v>
      </c>
      <c r="J7" s="25">
        <f t="shared" si="5"/>
        <v>-0.24815221698145251</v>
      </c>
      <c r="K7" s="24">
        <f t="shared" si="6"/>
        <v>1.2281534885360088</v>
      </c>
      <c r="L7" s="26">
        <f t="shared" si="7"/>
        <v>0.49000063577705077</v>
      </c>
      <c r="M7" s="22">
        <f t="shared" si="8"/>
        <v>4.9000063577705082E-2</v>
      </c>
      <c r="N7" s="68">
        <v>0.5</v>
      </c>
      <c r="O7" s="68">
        <v>-0.5</v>
      </c>
      <c r="P7" s="68">
        <v>1</v>
      </c>
      <c r="Q7" s="68">
        <v>-1</v>
      </c>
    </row>
    <row r="8" spans="1:17" ht="16.5" x14ac:dyDescent="0.25">
      <c r="A8" s="68">
        <v>5</v>
      </c>
      <c r="B8" s="68">
        <v>5.9405200000000002</v>
      </c>
      <c r="C8" s="68">
        <v>5.9455</v>
      </c>
      <c r="D8" s="68">
        <f t="shared" si="1"/>
        <v>5.9430100000000001</v>
      </c>
      <c r="E8" s="68">
        <v>10.500489999999999</v>
      </c>
      <c r="F8" s="18">
        <f t="shared" si="0"/>
        <v>425.38633911369857</v>
      </c>
      <c r="G8" s="23">
        <f t="shared" si="2"/>
        <v>2527.0160552317088</v>
      </c>
      <c r="H8" s="23">
        <f t="shared" si="3"/>
        <v>2529.1344792004948</v>
      </c>
      <c r="I8" s="23">
        <f t="shared" si="4"/>
        <v>2528.0752672161016</v>
      </c>
      <c r="J8" s="25">
        <f t="shared" si="5"/>
        <v>-0.17394476829122141</v>
      </c>
      <c r="K8" s="24">
        <f t="shared" si="6"/>
        <v>1.9444792004946976</v>
      </c>
      <c r="L8" s="26">
        <f t="shared" si="7"/>
        <v>0.88526721610151071</v>
      </c>
      <c r="M8" s="22">
        <f t="shared" si="8"/>
        <v>8.8526721610151071E-2</v>
      </c>
      <c r="N8" s="68">
        <v>0.5</v>
      </c>
      <c r="O8" s="68">
        <v>-0.5</v>
      </c>
      <c r="P8" s="68">
        <v>1</v>
      </c>
      <c r="Q8" s="68">
        <v>-1</v>
      </c>
    </row>
    <row r="9" spans="1:17" ht="16.5" x14ac:dyDescent="0.25">
      <c r="A9" s="68">
        <v>6</v>
      </c>
      <c r="B9" s="68">
        <v>5.9440200000000001</v>
      </c>
      <c r="C9" s="68">
        <v>5.9375099999999996</v>
      </c>
      <c r="D9" s="68">
        <f t="shared" si="1"/>
        <v>5.9407649999999999</v>
      </c>
      <c r="E9" s="68">
        <v>10.505929999999999</v>
      </c>
      <c r="F9" s="18">
        <f t="shared" si="0"/>
        <v>425.16607287503348</v>
      </c>
      <c r="G9" s="23">
        <f t="shared" si="2"/>
        <v>2527.1956404906564</v>
      </c>
      <c r="H9" s="23">
        <f t="shared" si="3"/>
        <v>2524.4278093562398</v>
      </c>
      <c r="I9" s="23">
        <f t="shared" si="4"/>
        <v>2525.8117249234483</v>
      </c>
      <c r="J9" s="25">
        <f t="shared" si="5"/>
        <v>5.640490656332986E-3</v>
      </c>
      <c r="K9" s="24">
        <f t="shared" si="6"/>
        <v>-2.7621906437602775</v>
      </c>
      <c r="L9" s="26">
        <f t="shared" si="7"/>
        <v>-1.3782750765517449</v>
      </c>
      <c r="M9" s="22">
        <f t="shared" si="8"/>
        <v>-0.13782750765517449</v>
      </c>
      <c r="N9" s="68">
        <v>0.5</v>
      </c>
      <c r="O9" s="68">
        <v>-0.5</v>
      </c>
      <c r="P9" s="68">
        <v>1</v>
      </c>
      <c r="Q9" s="68">
        <v>-1</v>
      </c>
    </row>
    <row r="10" spans="1:17" ht="16.5" x14ac:dyDescent="0.25">
      <c r="A10" s="68">
        <v>7</v>
      </c>
      <c r="B10" s="68">
        <v>5.9385300000000001</v>
      </c>
      <c r="C10" s="68">
        <v>5.9474200000000002</v>
      </c>
      <c r="D10" s="68">
        <f t="shared" si="1"/>
        <v>5.9429750000000006</v>
      </c>
      <c r="E10" s="68">
        <v>10.49654</v>
      </c>
      <c r="F10" s="18">
        <f t="shared" si="0"/>
        <v>425.54641815302955</v>
      </c>
      <c r="G10" s="23">
        <f t="shared" si="2"/>
        <v>2527.1201705943108</v>
      </c>
      <c r="H10" s="23">
        <f t="shared" si="3"/>
        <v>2530.9032782516911</v>
      </c>
      <c r="I10" s="23">
        <f t="shared" si="4"/>
        <v>2529.0117244230009</v>
      </c>
      <c r="J10" s="25">
        <f t="shared" si="5"/>
        <v>-6.9829405689233681E-2</v>
      </c>
      <c r="K10" s="24">
        <f t="shared" si="6"/>
        <v>3.7132782516910083</v>
      </c>
      <c r="L10" s="26">
        <f t="shared" si="7"/>
        <v>1.8217244230008873</v>
      </c>
      <c r="M10" s="22">
        <f t="shared" si="8"/>
        <v>0.18217244230008875</v>
      </c>
      <c r="N10" s="68">
        <v>0.5</v>
      </c>
      <c r="O10" s="68">
        <v>-0.5</v>
      </c>
      <c r="P10" s="68">
        <v>1</v>
      </c>
      <c r="Q10" s="68">
        <v>-1</v>
      </c>
    </row>
    <row r="11" spans="1:17" ht="16.5" x14ac:dyDescent="0.25">
      <c r="A11" s="68">
        <v>8</v>
      </c>
      <c r="B11" s="68">
        <v>5.94102</v>
      </c>
      <c r="C11" s="68">
        <v>5.9389099999999999</v>
      </c>
      <c r="D11" s="68">
        <f t="shared" si="1"/>
        <v>5.9399649999999999</v>
      </c>
      <c r="E11" s="68">
        <v>10.49907</v>
      </c>
      <c r="F11" s="18">
        <f t="shared" si="0"/>
        <v>425.44387264776788</v>
      </c>
      <c r="G11" s="23">
        <f t="shared" si="2"/>
        <v>2527.5705562778421</v>
      </c>
      <c r="H11" s="23">
        <f t="shared" si="3"/>
        <v>2526.672869706555</v>
      </c>
      <c r="I11" s="23">
        <f t="shared" si="4"/>
        <v>2527.1217129921988</v>
      </c>
      <c r="J11" s="25">
        <f t="shared" si="5"/>
        <v>0.38055627784206081</v>
      </c>
      <c r="K11" s="24">
        <f t="shared" si="6"/>
        <v>-0.51713029344500683</v>
      </c>
      <c r="L11" s="26">
        <f t="shared" si="7"/>
        <v>-6.8287007801245636E-2</v>
      </c>
      <c r="M11" s="22">
        <f t="shared" si="8"/>
        <v>-6.828700780124564E-3</v>
      </c>
      <c r="N11" s="68">
        <v>0.5</v>
      </c>
      <c r="O11" s="68">
        <v>-0.5</v>
      </c>
      <c r="P11" s="68">
        <v>1</v>
      </c>
      <c r="Q11" s="68">
        <v>-1</v>
      </c>
    </row>
    <row r="12" spans="1:17" ht="16.5" x14ac:dyDescent="0.25">
      <c r="A12" s="68">
        <v>9</v>
      </c>
      <c r="B12" s="68">
        <v>5.9390200000000002</v>
      </c>
      <c r="C12" s="68">
        <v>5.9414800000000003</v>
      </c>
      <c r="D12" s="68">
        <f t="shared" si="1"/>
        <v>5.9402500000000007</v>
      </c>
      <c r="E12" s="68">
        <v>10.50259</v>
      </c>
      <c r="F12" s="18">
        <f t="shared" si="0"/>
        <v>425.30128282642664</v>
      </c>
      <c r="G12" s="23">
        <f t="shared" si="2"/>
        <v>2525.8728247318045</v>
      </c>
      <c r="H12" s="23">
        <f t="shared" si="3"/>
        <v>2526.9190658875573</v>
      </c>
      <c r="I12" s="23">
        <f t="shared" si="4"/>
        <v>2526.3959453096809</v>
      </c>
      <c r="J12" s="25">
        <f t="shared" si="5"/>
        <v>-1.3171752681955695</v>
      </c>
      <c r="K12" s="24">
        <f t="shared" si="6"/>
        <v>-0.27093411244277377</v>
      </c>
      <c r="L12" s="26">
        <f t="shared" si="7"/>
        <v>-0.79405469031917164</v>
      </c>
      <c r="M12" s="22">
        <f t="shared" si="8"/>
        <v>-7.940546903191717E-2</v>
      </c>
      <c r="N12" s="68">
        <v>0.5</v>
      </c>
      <c r="O12" s="68">
        <v>-0.5</v>
      </c>
      <c r="P12" s="68">
        <v>1</v>
      </c>
      <c r="Q12" s="68">
        <v>-1</v>
      </c>
    </row>
    <row r="13" spans="1:17" ht="16.5" x14ac:dyDescent="0.25">
      <c r="A13" s="68">
        <v>10</v>
      </c>
      <c r="B13" s="68">
        <v>5.9414999999999996</v>
      </c>
      <c r="C13" s="68">
        <v>5.9455900000000002</v>
      </c>
      <c r="D13" s="68">
        <f t="shared" si="1"/>
        <v>5.9435450000000003</v>
      </c>
      <c r="E13" s="68">
        <v>10.50891</v>
      </c>
      <c r="F13" s="18">
        <f t="shared" si="0"/>
        <v>425.0455090014093</v>
      </c>
      <c r="G13" s="23">
        <f t="shared" si="2"/>
        <v>2525.407891731873</v>
      </c>
      <c r="H13" s="23">
        <f t="shared" si="3"/>
        <v>2527.1463278636893</v>
      </c>
      <c r="I13" s="23">
        <f t="shared" si="4"/>
        <v>2526.2771097977811</v>
      </c>
      <c r="J13" s="25">
        <f t="shared" si="5"/>
        <v>-1.7821082681271037</v>
      </c>
      <c r="K13" s="24">
        <f t="shared" si="6"/>
        <v>-4.3672136310760834E-2</v>
      </c>
      <c r="L13" s="26">
        <f t="shared" si="7"/>
        <v>-0.91289020221893225</v>
      </c>
      <c r="M13" s="22">
        <f t="shared" si="8"/>
        <v>-9.1289020221893225E-2</v>
      </c>
      <c r="N13" s="68">
        <v>0.5</v>
      </c>
      <c r="O13" s="68">
        <v>-0.5</v>
      </c>
      <c r="P13" s="68">
        <v>1</v>
      </c>
      <c r="Q13" s="68">
        <v>-1</v>
      </c>
    </row>
    <row r="14" spans="1:17" ht="16.5" x14ac:dyDescent="0.25">
      <c r="A14" s="68">
        <v>11</v>
      </c>
      <c r="B14" s="68">
        <v>5.9389700000000003</v>
      </c>
      <c r="C14" s="68">
        <v>5.9389900000000004</v>
      </c>
      <c r="D14" s="68">
        <f t="shared" si="1"/>
        <v>5.9389800000000008</v>
      </c>
      <c r="E14" s="68">
        <v>10.50601</v>
      </c>
      <c r="F14" s="18">
        <f t="shared" si="0"/>
        <v>425.16283536756583</v>
      </c>
      <c r="G14" s="23">
        <f t="shared" si="2"/>
        <v>2525.0293243629126</v>
      </c>
      <c r="H14" s="23">
        <f t="shared" si="3"/>
        <v>2525.0378276196202</v>
      </c>
      <c r="I14" s="23">
        <f t="shared" si="4"/>
        <v>2525.0335759912664</v>
      </c>
      <c r="J14" s="25">
        <f t="shared" si="5"/>
        <v>-2.1606756370874791</v>
      </c>
      <c r="K14" s="24">
        <f t="shared" si="6"/>
        <v>-2.1521723803798523</v>
      </c>
      <c r="L14" s="26">
        <f t="shared" si="7"/>
        <v>-2.1564240087336657</v>
      </c>
      <c r="M14" s="22">
        <f t="shared" si="8"/>
        <v>-0.21564240087336659</v>
      </c>
      <c r="N14" s="68">
        <v>0.5</v>
      </c>
      <c r="O14" s="68">
        <v>-0.5</v>
      </c>
      <c r="P14" s="68">
        <v>1</v>
      </c>
      <c r="Q14" s="68">
        <v>-1</v>
      </c>
    </row>
    <row r="15" spans="1:17" ht="16.5" x14ac:dyDescent="0.25">
      <c r="A15" s="68">
        <v>12</v>
      </c>
      <c r="B15" s="68">
        <v>5.9394900000000002</v>
      </c>
      <c r="C15" s="68">
        <v>5.9379600000000003</v>
      </c>
      <c r="D15" s="68">
        <f t="shared" si="1"/>
        <v>5.9387249999999998</v>
      </c>
      <c r="E15" s="68">
        <v>10.49497</v>
      </c>
      <c r="F15" s="18">
        <f t="shared" si="0"/>
        <v>425.61007797068504</v>
      </c>
      <c r="G15" s="23">
        <f t="shared" si="2"/>
        <v>2527.906802006104</v>
      </c>
      <c r="H15" s="23">
        <f t="shared" si="3"/>
        <v>2527.2556185868093</v>
      </c>
      <c r="I15" s="23">
        <f t="shared" si="4"/>
        <v>2527.5812102964564</v>
      </c>
      <c r="J15" s="25">
        <f t="shared" si="5"/>
        <v>0.7168020061039897</v>
      </c>
      <c r="K15" s="24">
        <f t="shared" si="6"/>
        <v>6.5618586809250701E-2</v>
      </c>
      <c r="L15" s="26">
        <f t="shared" si="7"/>
        <v>0.39121029645639283</v>
      </c>
      <c r="M15" s="22">
        <f t="shared" si="8"/>
        <v>3.9121029645639287E-2</v>
      </c>
      <c r="N15" s="68">
        <v>0.5</v>
      </c>
      <c r="O15" s="68">
        <v>-0.5</v>
      </c>
      <c r="P15" s="68">
        <v>1</v>
      </c>
      <c r="Q15" s="68">
        <v>-1</v>
      </c>
    </row>
    <row r="16" spans="1:17" ht="16.5" x14ac:dyDescent="0.25">
      <c r="A16" s="68">
        <v>13</v>
      </c>
      <c r="B16" s="68">
        <v>5.94245</v>
      </c>
      <c r="C16" s="68">
        <v>5.9430500000000004</v>
      </c>
      <c r="D16" s="68">
        <f t="shared" si="1"/>
        <v>5.9427500000000002</v>
      </c>
      <c r="E16" s="68">
        <v>10.505380000000001</v>
      </c>
      <c r="F16" s="18">
        <f t="shared" si="0"/>
        <v>425.18833207366129</v>
      </c>
      <c r="G16" s="23">
        <f t="shared" si="2"/>
        <v>2526.6604039311287</v>
      </c>
      <c r="H16" s="23">
        <f t="shared" si="3"/>
        <v>2526.9155169303731</v>
      </c>
      <c r="I16" s="23">
        <f t="shared" si="4"/>
        <v>2526.7879604307509</v>
      </c>
      <c r="J16" s="25">
        <f t="shared" si="5"/>
        <v>-0.52959606887134214</v>
      </c>
      <c r="K16" s="24">
        <f t="shared" si="6"/>
        <v>-0.27448306962696734</v>
      </c>
      <c r="L16" s="26">
        <f t="shared" si="7"/>
        <v>-0.40203956924915474</v>
      </c>
      <c r="M16" s="22">
        <f t="shared" si="8"/>
        <v>-4.0203956924915477E-2</v>
      </c>
      <c r="N16" s="68">
        <v>0.5</v>
      </c>
      <c r="O16" s="68">
        <v>-0.5</v>
      </c>
      <c r="P16" s="68">
        <v>1</v>
      </c>
      <c r="Q16" s="68">
        <v>-1</v>
      </c>
    </row>
    <row r="17" spans="1:17" ht="16.5" x14ac:dyDescent="0.25">
      <c r="A17" s="68">
        <v>14</v>
      </c>
      <c r="B17" s="68">
        <v>5.9405000000000001</v>
      </c>
      <c r="C17" s="68">
        <v>5.9414699999999998</v>
      </c>
      <c r="D17" s="68">
        <f t="shared" si="1"/>
        <v>5.9409849999999995</v>
      </c>
      <c r="E17" s="68">
        <v>10.50658</v>
      </c>
      <c r="F17" s="18">
        <f t="shared" si="0"/>
        <v>425.13976955393673</v>
      </c>
      <c r="G17" s="23">
        <f t="shared" si="2"/>
        <v>2525.5428010351611</v>
      </c>
      <c r="H17" s="23">
        <f t="shared" si="3"/>
        <v>2525.9551866116285</v>
      </c>
      <c r="I17" s="23">
        <f t="shared" si="4"/>
        <v>2525.7489938233948</v>
      </c>
      <c r="J17" s="25">
        <f t="shared" si="5"/>
        <v>-1.6471989648389354</v>
      </c>
      <c r="K17" s="24">
        <f t="shared" si="6"/>
        <v>-1.2348133883715491</v>
      </c>
      <c r="L17" s="26">
        <f t="shared" si="7"/>
        <v>-1.4410061766052422</v>
      </c>
      <c r="M17" s="22">
        <f t="shared" si="8"/>
        <v>-0.14410061766052423</v>
      </c>
      <c r="N17" s="68">
        <v>0.5</v>
      </c>
      <c r="O17" s="68">
        <v>-0.5</v>
      </c>
      <c r="P17" s="68">
        <v>1</v>
      </c>
      <c r="Q17" s="68">
        <v>-1</v>
      </c>
    </row>
    <row r="18" spans="1:17" ht="16.5" x14ac:dyDescent="0.25">
      <c r="A18" s="68">
        <v>15</v>
      </c>
      <c r="B18" s="68">
        <v>5.9390999999999998</v>
      </c>
      <c r="C18" s="68">
        <v>5.9410100000000003</v>
      </c>
      <c r="D18" s="68">
        <f t="shared" si="1"/>
        <v>5.9400550000000001</v>
      </c>
      <c r="E18" s="68">
        <v>10.501480000000001</v>
      </c>
      <c r="F18" s="18">
        <f t="shared" si="0"/>
        <v>425.34623691136869</v>
      </c>
      <c r="G18" s="23">
        <f t="shared" si="2"/>
        <v>2526.1738356403098</v>
      </c>
      <c r="H18" s="23">
        <f t="shared" si="3"/>
        <v>2526.9862469528107</v>
      </c>
      <c r="I18" s="23">
        <f t="shared" si="4"/>
        <v>2526.58004129656</v>
      </c>
      <c r="J18" s="25">
        <f t="shared" si="5"/>
        <v>-1.016164359690265</v>
      </c>
      <c r="K18" s="24">
        <f t="shared" si="6"/>
        <v>-0.20375304718936604</v>
      </c>
      <c r="L18" s="26">
        <f t="shared" si="7"/>
        <v>-0.60995870344004288</v>
      </c>
      <c r="M18" s="22">
        <f t="shared" si="8"/>
        <v>-6.0995870344004291E-2</v>
      </c>
      <c r="N18" s="68">
        <v>0.5</v>
      </c>
      <c r="O18" s="68">
        <v>-0.5</v>
      </c>
      <c r="P18" s="68">
        <v>1</v>
      </c>
      <c r="Q18" s="68">
        <v>-1</v>
      </c>
    </row>
    <row r="19" spans="1:17" ht="16.5" x14ac:dyDescent="0.25">
      <c r="A19" s="68">
        <v>16</v>
      </c>
      <c r="B19" s="68">
        <v>5.9394600000000004</v>
      </c>
      <c r="C19" s="68">
        <v>5.9444400000000002</v>
      </c>
      <c r="D19" s="68">
        <f t="shared" si="1"/>
        <v>5.9419500000000003</v>
      </c>
      <c r="E19" s="68">
        <v>10.49649</v>
      </c>
      <c r="F19" s="18">
        <f t="shared" si="0"/>
        <v>425.54844524217145</v>
      </c>
      <c r="G19" s="23">
        <f t="shared" si="2"/>
        <v>2527.5279685780679</v>
      </c>
      <c r="H19" s="23">
        <f t="shared" si="3"/>
        <v>2529.6471998353736</v>
      </c>
      <c r="I19" s="23">
        <f t="shared" si="4"/>
        <v>2528.5875842067207</v>
      </c>
      <c r="J19" s="25">
        <f t="shared" si="5"/>
        <v>0.33796857806783009</v>
      </c>
      <c r="K19" s="24">
        <f t="shared" si="6"/>
        <v>2.457199835373558</v>
      </c>
      <c r="L19" s="26">
        <f t="shared" si="7"/>
        <v>1.3975842067206941</v>
      </c>
      <c r="M19" s="22">
        <f t="shared" si="8"/>
        <v>0.13975842067206942</v>
      </c>
      <c r="N19" s="68">
        <v>0.5</v>
      </c>
      <c r="O19" s="68">
        <v>-0.5</v>
      </c>
      <c r="P19" s="68">
        <v>1</v>
      </c>
      <c r="Q19" s="68">
        <v>-1</v>
      </c>
    </row>
    <row r="20" spans="1:17" ht="16.5" x14ac:dyDescent="0.25">
      <c r="A20" s="68">
        <v>17</v>
      </c>
      <c r="B20" s="68">
        <v>5.9405799999999997</v>
      </c>
      <c r="C20" s="68">
        <v>5.9410100000000003</v>
      </c>
      <c r="D20" s="68">
        <f t="shared" si="1"/>
        <v>5.9407949999999996</v>
      </c>
      <c r="E20" s="68">
        <v>10.504989999999999</v>
      </c>
      <c r="F20" s="18">
        <f t="shared" si="0"/>
        <v>425.2041172814063</v>
      </c>
      <c r="G20" s="23">
        <f t="shared" si="2"/>
        <v>2525.9590750395764</v>
      </c>
      <c r="H20" s="23">
        <f t="shared" si="3"/>
        <v>2526.1419128100079</v>
      </c>
      <c r="I20" s="23">
        <f t="shared" si="4"/>
        <v>2526.0504939247921</v>
      </c>
      <c r="J20" s="25">
        <f t="shared" si="5"/>
        <v>-1.2309249604236356</v>
      </c>
      <c r="K20" s="24">
        <f t="shared" si="6"/>
        <v>-1.0480871899922022</v>
      </c>
      <c r="L20" s="26">
        <f t="shared" si="7"/>
        <v>-1.1395060752079189</v>
      </c>
      <c r="M20" s="22">
        <f t="shared" si="8"/>
        <v>-0.11395060752079189</v>
      </c>
      <c r="N20" s="68">
        <v>0.5</v>
      </c>
      <c r="O20" s="68">
        <v>-0.5</v>
      </c>
      <c r="P20" s="68">
        <v>1</v>
      </c>
      <c r="Q20" s="68">
        <v>-1</v>
      </c>
    </row>
    <row r="21" spans="1:17" ht="16.5" x14ac:dyDescent="0.25">
      <c r="A21" s="68">
        <v>18</v>
      </c>
      <c r="B21" s="68">
        <v>5.9420900000000003</v>
      </c>
      <c r="C21" s="68">
        <v>5.9420000000000002</v>
      </c>
      <c r="D21" s="68">
        <f t="shared" si="1"/>
        <v>5.9420450000000002</v>
      </c>
      <c r="E21" s="68">
        <v>10.504</v>
      </c>
      <c r="F21" s="18">
        <f t="shared" si="0"/>
        <v>425.24419268849965</v>
      </c>
      <c r="G21" s="23">
        <f t="shared" si="2"/>
        <v>2526.8392649324069</v>
      </c>
      <c r="H21" s="23">
        <f t="shared" si="3"/>
        <v>2526.8009929550649</v>
      </c>
      <c r="I21" s="23">
        <f t="shared" si="4"/>
        <v>2526.8201289437357</v>
      </c>
      <c r="J21" s="25">
        <f t="shared" si="5"/>
        <v>-0.35073506759317752</v>
      </c>
      <c r="K21" s="24">
        <f t="shared" si="6"/>
        <v>-0.38900704493516969</v>
      </c>
      <c r="L21" s="26">
        <f t="shared" si="7"/>
        <v>-0.36987105626440098</v>
      </c>
      <c r="M21" s="22">
        <f t="shared" si="8"/>
        <v>-3.69871056264401E-2</v>
      </c>
      <c r="N21" s="68">
        <v>0.5</v>
      </c>
      <c r="O21" s="68">
        <v>-0.5</v>
      </c>
      <c r="P21" s="68">
        <v>1</v>
      </c>
      <c r="Q21" s="68">
        <v>-1</v>
      </c>
    </row>
    <row r="22" spans="1:17" ht="16.5" x14ac:dyDescent="0.25">
      <c r="A22" s="68">
        <v>19</v>
      </c>
      <c r="B22" s="68">
        <v>5.9395499999999997</v>
      </c>
      <c r="C22" s="68">
        <v>5.9464300000000003</v>
      </c>
      <c r="D22" s="68">
        <f t="shared" si="1"/>
        <v>5.94299</v>
      </c>
      <c r="E22" s="68">
        <v>10.49854</v>
      </c>
      <c r="F22" s="18">
        <f t="shared" si="0"/>
        <v>425.4653504201537</v>
      </c>
      <c r="G22" s="23">
        <f t="shared" si="2"/>
        <v>2527.072722088024</v>
      </c>
      <c r="H22" s="23">
        <f t="shared" si="3"/>
        <v>2529.9999236989147</v>
      </c>
      <c r="I22" s="23">
        <f t="shared" si="4"/>
        <v>2528.5363228934693</v>
      </c>
      <c r="J22" s="25">
        <f t="shared" si="5"/>
        <v>-0.11727791197608894</v>
      </c>
      <c r="K22" s="24">
        <f t="shared" si="6"/>
        <v>2.8099236989146448</v>
      </c>
      <c r="L22" s="26">
        <f t="shared" si="7"/>
        <v>1.3463228934692779</v>
      </c>
      <c r="M22" s="22">
        <f t="shared" si="8"/>
        <v>0.13463228934692781</v>
      </c>
      <c r="N22" s="68">
        <v>0.5</v>
      </c>
      <c r="O22" s="68">
        <v>-0.5</v>
      </c>
      <c r="P22" s="68">
        <v>1</v>
      </c>
      <c r="Q22" s="68">
        <v>-1</v>
      </c>
    </row>
    <row r="23" spans="1:17" ht="16.5" x14ac:dyDescent="0.25">
      <c r="A23" s="68">
        <v>20</v>
      </c>
      <c r="B23" s="68">
        <v>5.9439500000000001</v>
      </c>
      <c r="C23" s="68">
        <v>5.9405200000000002</v>
      </c>
      <c r="D23" s="68">
        <f t="shared" si="1"/>
        <v>5.9422350000000002</v>
      </c>
      <c r="E23" s="68">
        <v>10.512449999999999</v>
      </c>
      <c r="F23" s="18">
        <f t="shared" si="0"/>
        <v>424.90237765696872</v>
      </c>
      <c r="G23" s="23">
        <f t="shared" si="2"/>
        <v>2525.5984876741391</v>
      </c>
      <c r="H23" s="23">
        <f t="shared" si="3"/>
        <v>2524.1410725187761</v>
      </c>
      <c r="I23" s="23">
        <f t="shared" si="4"/>
        <v>2524.8697800964574</v>
      </c>
      <c r="J23" s="25">
        <f t="shared" si="5"/>
        <v>-1.5915123258610038</v>
      </c>
      <c r="K23" s="24">
        <f t="shared" si="6"/>
        <v>-3.0489274812239273</v>
      </c>
      <c r="L23" s="26">
        <f t="shared" si="7"/>
        <v>-2.3202199035426929</v>
      </c>
      <c r="M23" s="22">
        <f t="shared" si="8"/>
        <v>-0.23202199035426929</v>
      </c>
      <c r="N23" s="68">
        <v>0.5</v>
      </c>
      <c r="O23" s="68">
        <v>-0.5</v>
      </c>
      <c r="P23" s="68">
        <v>1</v>
      </c>
      <c r="Q23" s="68">
        <v>-1</v>
      </c>
    </row>
    <row r="24" spans="1:17" ht="16.5" x14ac:dyDescent="0.25">
      <c r="A24" s="68">
        <v>21</v>
      </c>
      <c r="B24" s="68">
        <v>5.9389599999999998</v>
      </c>
      <c r="C24" s="68">
        <v>5.9414899999999999</v>
      </c>
      <c r="D24" s="68">
        <f t="shared" si="1"/>
        <v>5.9402249999999999</v>
      </c>
      <c r="E24" s="68">
        <v>10.50798</v>
      </c>
      <c r="F24" s="18">
        <f t="shared" si="0"/>
        <v>425.08312729944294</v>
      </c>
      <c r="G24" s="23">
        <f t="shared" si="2"/>
        <v>2524.5516897062994</v>
      </c>
      <c r="H24" s="23">
        <f t="shared" si="3"/>
        <v>2525.627150018367</v>
      </c>
      <c r="I24" s="23">
        <f t="shared" si="4"/>
        <v>2525.0894198623332</v>
      </c>
      <c r="J24" s="25">
        <f t="shared" si="5"/>
        <v>-2.6383102937006697</v>
      </c>
      <c r="K24" s="24">
        <f t="shared" si="6"/>
        <v>-1.5628499816330077</v>
      </c>
      <c r="L24" s="26">
        <f t="shared" si="7"/>
        <v>-2.1005801376668387</v>
      </c>
      <c r="M24" s="22">
        <f t="shared" si="8"/>
        <v>-0.21005801376668387</v>
      </c>
      <c r="N24" s="68">
        <v>0.5</v>
      </c>
      <c r="O24" s="68">
        <v>-0.5</v>
      </c>
      <c r="P24" s="68">
        <v>1</v>
      </c>
      <c r="Q24" s="68">
        <v>-1</v>
      </c>
    </row>
    <row r="25" spans="1:17" ht="16.5" x14ac:dyDescent="0.25">
      <c r="A25" s="68">
        <v>22</v>
      </c>
      <c r="B25" s="68">
        <v>5.9410299999999996</v>
      </c>
      <c r="C25" s="68">
        <v>5.9410699999999999</v>
      </c>
      <c r="D25" s="68">
        <f t="shared" si="1"/>
        <v>5.9410499999999997</v>
      </c>
      <c r="E25" s="68">
        <v>10.505990000000001</v>
      </c>
      <c r="F25" s="18">
        <f t="shared" si="0"/>
        <v>425.16364473981037</v>
      </c>
      <c r="G25" s="23">
        <f t="shared" si="2"/>
        <v>2525.9099683085556</v>
      </c>
      <c r="H25" s="23">
        <f t="shared" si="3"/>
        <v>2525.9269748543452</v>
      </c>
      <c r="I25" s="23">
        <f t="shared" si="4"/>
        <v>2525.9184715814504</v>
      </c>
      <c r="J25" s="25">
        <f t="shared" si="5"/>
        <v>-1.280031691444492</v>
      </c>
      <c r="K25" s="24">
        <f t="shared" si="6"/>
        <v>-1.2630251456548649</v>
      </c>
      <c r="L25" s="26">
        <f t="shared" si="7"/>
        <v>-1.2715284185496785</v>
      </c>
      <c r="M25" s="22">
        <f t="shared" si="8"/>
        <v>-0.12715284185496786</v>
      </c>
      <c r="N25" s="68">
        <v>0.5</v>
      </c>
      <c r="O25" s="68">
        <v>-0.5</v>
      </c>
      <c r="P25" s="68">
        <v>1</v>
      </c>
      <c r="Q25" s="68">
        <v>-1</v>
      </c>
    </row>
    <row r="26" spans="1:17" ht="16.5" x14ac:dyDescent="0.25">
      <c r="A26" s="68">
        <v>23</v>
      </c>
      <c r="B26" s="68">
        <v>5.9395100000000003</v>
      </c>
      <c r="C26" s="68">
        <v>5.9439799999999998</v>
      </c>
      <c r="D26" s="68">
        <f t="shared" si="1"/>
        <v>5.9417450000000001</v>
      </c>
      <c r="E26" s="68">
        <v>10.49654</v>
      </c>
      <c r="F26" s="18">
        <f t="shared" si="0"/>
        <v>425.54641815302955</v>
      </c>
      <c r="G26" s="23">
        <f t="shared" si="2"/>
        <v>2527.5372060841005</v>
      </c>
      <c r="H26" s="23">
        <f t="shared" si="3"/>
        <v>2529.4393985732445</v>
      </c>
      <c r="I26" s="23">
        <f t="shared" si="4"/>
        <v>2528.4883023286725</v>
      </c>
      <c r="J26" s="25">
        <f t="shared" si="5"/>
        <v>0.34720608410043496</v>
      </c>
      <c r="K26" s="24">
        <f t="shared" si="6"/>
        <v>2.2493985732444344</v>
      </c>
      <c r="L26" s="26">
        <f t="shared" si="7"/>
        <v>1.2983023286724347</v>
      </c>
      <c r="M26" s="22">
        <f t="shared" si="8"/>
        <v>0.12983023286724346</v>
      </c>
      <c r="N26" s="68">
        <v>0.5</v>
      </c>
      <c r="O26" s="68">
        <v>-0.5</v>
      </c>
      <c r="P26" s="68">
        <v>1</v>
      </c>
      <c r="Q26" s="68">
        <v>-1</v>
      </c>
    </row>
    <row r="27" spans="1:17" ht="16.5" x14ac:dyDescent="0.25">
      <c r="A27" s="68">
        <v>24</v>
      </c>
      <c r="B27" s="68">
        <v>5.9409700000000001</v>
      </c>
      <c r="C27" s="68">
        <v>5.9389399999999997</v>
      </c>
      <c r="D27" s="68">
        <f t="shared" si="1"/>
        <v>5.9399549999999994</v>
      </c>
      <c r="E27" s="68">
        <v>10.49704</v>
      </c>
      <c r="F27" s="18">
        <f t="shared" si="0"/>
        <v>425.52614832371796</v>
      </c>
      <c r="G27" s="23">
        <f t="shared" si="2"/>
        <v>2528.0380814067589</v>
      </c>
      <c r="H27" s="23">
        <f t="shared" si="3"/>
        <v>2527.1742633256613</v>
      </c>
      <c r="I27" s="23">
        <f t="shared" si="4"/>
        <v>2527.6061723662101</v>
      </c>
      <c r="J27" s="25">
        <f t="shared" si="5"/>
        <v>0.84808140675886534</v>
      </c>
      <c r="K27" s="24">
        <f t="shared" si="6"/>
        <v>-1.5736674338768353E-2</v>
      </c>
      <c r="L27" s="26">
        <f t="shared" si="7"/>
        <v>0.41617236621004849</v>
      </c>
      <c r="M27" s="22">
        <f t="shared" si="8"/>
        <v>4.1617236621004854E-2</v>
      </c>
      <c r="N27" s="68">
        <v>0.5</v>
      </c>
      <c r="O27" s="68">
        <v>-0.5</v>
      </c>
      <c r="P27" s="68">
        <v>1</v>
      </c>
      <c r="Q27" s="68">
        <v>-1</v>
      </c>
    </row>
    <row r="28" spans="1:17" ht="16.5" x14ac:dyDescent="0.25">
      <c r="A28" s="68">
        <v>25</v>
      </c>
      <c r="B28" s="68">
        <v>5.9424999999999999</v>
      </c>
      <c r="C28" s="68">
        <v>5.9424599999999996</v>
      </c>
      <c r="D28" s="68">
        <f t="shared" si="1"/>
        <v>5.9424799999999998</v>
      </c>
      <c r="E28" s="68">
        <v>10.51149</v>
      </c>
      <c r="F28" s="18">
        <f t="shared" si="0"/>
        <v>424.94118340977354</v>
      </c>
      <c r="G28" s="23">
        <f t="shared" si="2"/>
        <v>2525.2129824125791</v>
      </c>
      <c r="H28" s="23">
        <f t="shared" si="3"/>
        <v>2525.1959847652429</v>
      </c>
      <c r="I28" s="23">
        <f t="shared" si="4"/>
        <v>2525.204483588911</v>
      </c>
      <c r="J28" s="25">
        <f t="shared" si="5"/>
        <v>-1.9770175874209599</v>
      </c>
      <c r="K28" s="24">
        <f t="shared" si="6"/>
        <v>-1.9940152347571711</v>
      </c>
      <c r="L28" s="26">
        <f t="shared" si="7"/>
        <v>-1.9855164110890655</v>
      </c>
      <c r="M28" s="22">
        <f t="shared" si="8"/>
        <v>-0.19855164110890655</v>
      </c>
      <c r="N28" s="68">
        <v>0.5</v>
      </c>
      <c r="O28" s="68">
        <v>-0.5</v>
      </c>
      <c r="P28" s="68">
        <v>1</v>
      </c>
      <c r="Q28" s="68">
        <v>-1</v>
      </c>
    </row>
    <row r="29" spans="1:17" ht="16.5" x14ac:dyDescent="0.25">
      <c r="A29" s="68">
        <v>26</v>
      </c>
      <c r="B29" s="68">
        <v>5.94048</v>
      </c>
      <c r="C29" s="68">
        <v>5.9374900000000004</v>
      </c>
      <c r="D29" s="68">
        <f t="shared" si="1"/>
        <v>5.9389850000000006</v>
      </c>
      <c r="E29" s="68">
        <v>10.504530000000001</v>
      </c>
      <c r="F29" s="18">
        <f t="shared" si="0"/>
        <v>425.22273723812486</v>
      </c>
      <c r="G29" s="23">
        <f t="shared" si="2"/>
        <v>2526.0271661083361</v>
      </c>
      <c r="H29" s="23">
        <f t="shared" si="3"/>
        <v>2524.7557501239939</v>
      </c>
      <c r="I29" s="23">
        <f t="shared" si="4"/>
        <v>2525.3914581161653</v>
      </c>
      <c r="J29" s="25">
        <f t="shared" si="5"/>
        <v>-1.1628338916639223</v>
      </c>
      <c r="K29" s="24">
        <f t="shared" si="6"/>
        <v>-2.4342498760061062</v>
      </c>
      <c r="L29" s="26">
        <f t="shared" si="7"/>
        <v>-1.7985418838347869</v>
      </c>
      <c r="M29" s="22">
        <f t="shared" si="8"/>
        <v>-0.17985418838347869</v>
      </c>
      <c r="N29" s="68">
        <v>0.5</v>
      </c>
      <c r="O29" s="68">
        <v>-0.5</v>
      </c>
      <c r="P29" s="68">
        <v>1</v>
      </c>
      <c r="Q29" s="68">
        <v>-1</v>
      </c>
    </row>
    <row r="30" spans="1:17" ht="16.5" x14ac:dyDescent="0.25">
      <c r="A30" s="68">
        <v>27</v>
      </c>
      <c r="B30" s="68">
        <v>5.9399199999999999</v>
      </c>
      <c r="C30" s="68">
        <v>5.9435200000000004</v>
      </c>
      <c r="D30" s="68">
        <f t="shared" si="1"/>
        <v>5.9417200000000001</v>
      </c>
      <c r="E30" s="68">
        <v>10.49689</v>
      </c>
      <c r="F30" s="18">
        <f t="shared" si="0"/>
        <v>425.53222906975304</v>
      </c>
      <c r="G30" s="23">
        <f t="shared" si="2"/>
        <v>2527.6273980960073</v>
      </c>
      <c r="H30" s="23">
        <f t="shared" si="3"/>
        <v>2529.1593141206586</v>
      </c>
      <c r="I30" s="23">
        <f t="shared" si="4"/>
        <v>2528.3933561083331</v>
      </c>
      <c r="J30" s="25">
        <f t="shared" si="5"/>
        <v>0.43739809600720037</v>
      </c>
      <c r="K30" s="24">
        <f t="shared" si="6"/>
        <v>1.9693141206585096</v>
      </c>
      <c r="L30" s="26">
        <f t="shared" si="7"/>
        <v>1.2033561083330824</v>
      </c>
      <c r="M30" s="22">
        <f t="shared" si="8"/>
        <v>0.12033561083330824</v>
      </c>
      <c r="N30" s="68">
        <v>0.5</v>
      </c>
      <c r="O30" s="68">
        <v>-0.5</v>
      </c>
      <c r="P30" s="68">
        <v>1</v>
      </c>
      <c r="Q30" s="68">
        <v>-1</v>
      </c>
    </row>
    <row r="31" spans="1:17" ht="16.5" x14ac:dyDescent="0.25">
      <c r="A31" s="68">
        <v>28</v>
      </c>
      <c r="B31" s="68">
        <v>5.9400399999999998</v>
      </c>
      <c r="C31" s="68">
        <v>5.9405599999999996</v>
      </c>
      <c r="D31" s="68">
        <f t="shared" si="1"/>
        <v>5.9402999999999997</v>
      </c>
      <c r="E31" s="68">
        <v>10.49653</v>
      </c>
      <c r="F31" s="18">
        <f t="shared" si="0"/>
        <v>425.54682356931295</v>
      </c>
      <c r="G31" s="23">
        <f t="shared" si="2"/>
        <v>2527.7651538746618</v>
      </c>
      <c r="H31" s="23">
        <f t="shared" si="3"/>
        <v>2527.9864382229175</v>
      </c>
      <c r="I31" s="23">
        <f t="shared" si="4"/>
        <v>2527.8757960487897</v>
      </c>
      <c r="J31" s="25">
        <f t="shared" si="5"/>
        <v>0.57515387466173706</v>
      </c>
      <c r="K31" s="24">
        <f t="shared" si="6"/>
        <v>0.79643822291745892</v>
      </c>
      <c r="L31" s="26">
        <f t="shared" si="7"/>
        <v>0.68579604878959799</v>
      </c>
      <c r="M31" s="22">
        <f t="shared" si="8"/>
        <v>6.8579604878959796E-2</v>
      </c>
      <c r="N31" s="68">
        <v>0.5</v>
      </c>
      <c r="O31" s="68">
        <v>-0.5</v>
      </c>
      <c r="P31" s="68">
        <v>1</v>
      </c>
      <c r="Q31" s="68">
        <v>-1</v>
      </c>
    </row>
    <row r="32" spans="1:17" ht="16.5" x14ac:dyDescent="0.25">
      <c r="A32" s="68">
        <v>29</v>
      </c>
      <c r="B32" s="68">
        <v>5.9390900000000002</v>
      </c>
      <c r="C32" s="68">
        <v>5.94353</v>
      </c>
      <c r="D32" s="68">
        <f t="shared" si="1"/>
        <v>5.9413099999999996</v>
      </c>
      <c r="E32" s="68">
        <v>10.503500000000001</v>
      </c>
      <c r="F32" s="18">
        <f t="shared" si="0"/>
        <v>425.26443566430237</v>
      </c>
      <c r="G32" s="23">
        <f t="shared" si="2"/>
        <v>2525.6837572095014</v>
      </c>
      <c r="H32" s="23">
        <f t="shared" si="3"/>
        <v>2527.5719313038512</v>
      </c>
      <c r="I32" s="23">
        <f t="shared" si="4"/>
        <v>2526.6278442566763</v>
      </c>
      <c r="J32" s="25">
        <f t="shared" si="5"/>
        <v>-1.506242790498618</v>
      </c>
      <c r="K32" s="24">
        <f t="shared" si="6"/>
        <v>0.38193130385116092</v>
      </c>
      <c r="L32" s="26">
        <f t="shared" si="7"/>
        <v>-0.56215574332372853</v>
      </c>
      <c r="M32" s="22">
        <f t="shared" si="8"/>
        <v>-5.6215574332372856E-2</v>
      </c>
      <c r="N32" s="68">
        <v>0.5</v>
      </c>
      <c r="O32" s="68">
        <v>-0.5</v>
      </c>
      <c r="P32" s="68">
        <v>1</v>
      </c>
      <c r="Q32" s="68">
        <v>-1</v>
      </c>
    </row>
    <row r="33" spans="1:17" ht="16.5" x14ac:dyDescent="0.25">
      <c r="A33" s="68">
        <v>30</v>
      </c>
      <c r="B33" s="68">
        <v>5.9439700000000002</v>
      </c>
      <c r="C33" s="68">
        <v>5.9414400000000001</v>
      </c>
      <c r="D33" s="68">
        <f t="shared" si="1"/>
        <v>5.9427050000000001</v>
      </c>
      <c r="E33" s="68">
        <v>10.506489999999999</v>
      </c>
      <c r="F33" s="18">
        <f t="shared" si="0"/>
        <v>425.14341135812253</v>
      </c>
      <c r="G33" s="23">
        <f t="shared" si="2"/>
        <v>2527.0396828103399</v>
      </c>
      <c r="H33" s="23">
        <f t="shared" si="3"/>
        <v>2525.9640699796037</v>
      </c>
      <c r="I33" s="23">
        <f t="shared" si="4"/>
        <v>2526.501876394972</v>
      </c>
      <c r="J33" s="25">
        <f t="shared" si="5"/>
        <v>-0.1503171896601998</v>
      </c>
      <c r="K33" s="24">
        <f t="shared" si="6"/>
        <v>-1.2259300203963903</v>
      </c>
      <c r="L33" s="26">
        <f t="shared" si="7"/>
        <v>-0.68812360502806769</v>
      </c>
      <c r="M33" s="22">
        <f t="shared" si="8"/>
        <v>-6.8812360502806771E-2</v>
      </c>
      <c r="N33" s="68">
        <v>0.5</v>
      </c>
      <c r="O33" s="68">
        <v>-0.5</v>
      </c>
      <c r="P33" s="68">
        <v>1</v>
      </c>
      <c r="Q33" s="68">
        <v>-1</v>
      </c>
    </row>
    <row r="34" spans="1:17" ht="16.5" x14ac:dyDescent="0.25">
      <c r="A34" s="68">
        <v>31</v>
      </c>
      <c r="B34" s="68">
        <v>5.9394299999999998</v>
      </c>
      <c r="C34" s="68">
        <v>5.9409200000000002</v>
      </c>
      <c r="D34" s="68">
        <f t="shared" si="1"/>
        <v>5.940175</v>
      </c>
      <c r="E34" s="68">
        <v>10.49851</v>
      </c>
      <c r="F34" s="18">
        <f t="shared" si="0"/>
        <v>425.46656620796671</v>
      </c>
      <c r="G34" s="23">
        <f t="shared" si="2"/>
        <v>2527.0288873325835</v>
      </c>
      <c r="H34" s="23">
        <f t="shared" si="3"/>
        <v>2527.6628325162337</v>
      </c>
      <c r="I34" s="23">
        <f t="shared" si="4"/>
        <v>2527.3458599244086</v>
      </c>
      <c r="J34" s="25">
        <f t="shared" si="5"/>
        <v>-0.16111266741654617</v>
      </c>
      <c r="K34" s="24">
        <f t="shared" si="6"/>
        <v>0.47283251623366596</v>
      </c>
      <c r="L34" s="26">
        <f t="shared" si="7"/>
        <v>0.15585992440855989</v>
      </c>
      <c r="M34" s="22">
        <f t="shared" si="8"/>
        <v>1.5585992440855991E-2</v>
      </c>
      <c r="N34" s="68">
        <v>0.5</v>
      </c>
      <c r="O34" s="68">
        <v>-0.5</v>
      </c>
      <c r="P34" s="68">
        <v>1</v>
      </c>
      <c r="Q34" s="68">
        <v>-1</v>
      </c>
    </row>
    <row r="35" spans="1:17" ht="16.5" x14ac:dyDescent="0.25">
      <c r="A35" s="68">
        <v>32</v>
      </c>
      <c r="B35" s="68">
        <v>5.9405000000000001</v>
      </c>
      <c r="C35" s="68">
        <v>5.9445800000000002</v>
      </c>
      <c r="D35" s="68">
        <f t="shared" si="1"/>
        <v>5.9425400000000002</v>
      </c>
      <c r="E35" s="68">
        <v>10.496409999999999</v>
      </c>
      <c r="F35" s="18">
        <f t="shared" si="0"/>
        <v>425.55168862496805</v>
      </c>
      <c r="G35" s="23">
        <f t="shared" si="2"/>
        <v>2527.9898062766229</v>
      </c>
      <c r="H35" s="23">
        <f t="shared" si="3"/>
        <v>2529.7260571662127</v>
      </c>
      <c r="I35" s="23">
        <f t="shared" si="4"/>
        <v>2528.857931721418</v>
      </c>
      <c r="J35" s="25">
        <f t="shared" si="5"/>
        <v>0.79980627662280313</v>
      </c>
      <c r="K35" s="24">
        <f t="shared" si="6"/>
        <v>2.5360571662126858</v>
      </c>
      <c r="L35" s="26">
        <f t="shared" si="7"/>
        <v>1.6679317214179719</v>
      </c>
      <c r="M35" s="22">
        <f t="shared" si="8"/>
        <v>0.1667931721417972</v>
      </c>
      <c r="N35" s="68">
        <v>0.5</v>
      </c>
      <c r="O35" s="68">
        <v>-0.5</v>
      </c>
      <c r="P35" s="68">
        <v>1</v>
      </c>
      <c r="Q35" s="68">
        <v>-1</v>
      </c>
    </row>
    <row r="36" spans="1:17" ht="16.5" x14ac:dyDescent="0.25">
      <c r="A36" s="68">
        <v>33</v>
      </c>
      <c r="B36" s="68">
        <v>5.9410800000000004</v>
      </c>
      <c r="C36" s="68">
        <v>5.9505100000000004</v>
      </c>
      <c r="D36" s="68">
        <f t="shared" si="1"/>
        <v>5.9457950000000004</v>
      </c>
      <c r="E36" s="68">
        <v>10.497019999999999</v>
      </c>
      <c r="F36" s="18">
        <f t="shared" si="0"/>
        <v>425.52695907981507</v>
      </c>
      <c r="G36" s="23">
        <f t="shared" si="2"/>
        <v>2528.0897060499078</v>
      </c>
      <c r="H36" s="23">
        <f t="shared" si="3"/>
        <v>2532.1024252740303</v>
      </c>
      <c r="I36" s="23">
        <f t="shared" si="4"/>
        <v>2530.0960656619691</v>
      </c>
      <c r="J36" s="25">
        <f t="shared" si="5"/>
        <v>0.89970604990776337</v>
      </c>
      <c r="K36" s="24">
        <f t="shared" si="6"/>
        <v>4.9124252740302836</v>
      </c>
      <c r="L36" s="26">
        <f t="shared" si="7"/>
        <v>2.9060656619690235</v>
      </c>
      <c r="M36" s="22">
        <f t="shared" si="8"/>
        <v>0.29060656619690234</v>
      </c>
      <c r="N36" s="68">
        <v>0.5</v>
      </c>
      <c r="O36" s="68">
        <v>-0.5</v>
      </c>
      <c r="P36" s="68">
        <v>1</v>
      </c>
      <c r="Q36" s="68">
        <v>-1</v>
      </c>
    </row>
    <row r="37" spans="1:17" ht="16.5" x14ac:dyDescent="0.25">
      <c r="A37" s="68">
        <v>34</v>
      </c>
      <c r="B37" s="68">
        <v>5.9399699999999998</v>
      </c>
      <c r="C37" s="68">
        <v>5.9424900000000003</v>
      </c>
      <c r="D37" s="68">
        <f t="shared" si="1"/>
        <v>5.94123</v>
      </c>
      <c r="E37" s="68">
        <v>10.504569999999999</v>
      </c>
      <c r="F37" s="18">
        <f t="shared" si="0"/>
        <v>425.22111804671687</v>
      </c>
      <c r="G37" s="23">
        <f t="shared" si="2"/>
        <v>2525.8006845639566</v>
      </c>
      <c r="H37" s="23">
        <f t="shared" si="3"/>
        <v>2526.8722417814347</v>
      </c>
      <c r="I37" s="23">
        <f t="shared" si="4"/>
        <v>2526.3364631726954</v>
      </c>
      <c r="J37" s="25">
        <f t="shared" si="5"/>
        <v>-1.3893154360434892</v>
      </c>
      <c r="K37" s="24">
        <f t="shared" si="6"/>
        <v>-0.31775821856535913</v>
      </c>
      <c r="L37" s="26">
        <f t="shared" si="7"/>
        <v>-0.85353682730465152</v>
      </c>
      <c r="M37" s="22">
        <f t="shared" si="8"/>
        <v>-8.5353682730465161E-2</v>
      </c>
      <c r="N37" s="68">
        <v>0.5</v>
      </c>
      <c r="O37" s="68">
        <v>-0.5</v>
      </c>
      <c r="P37" s="68">
        <v>1</v>
      </c>
      <c r="Q37" s="68">
        <v>-1</v>
      </c>
    </row>
    <row r="38" spans="1:17" ht="16.5" x14ac:dyDescent="0.25">
      <c r="A38" s="68">
        <v>35</v>
      </c>
      <c r="B38" s="68">
        <v>5.9414999999999996</v>
      </c>
      <c r="C38" s="68">
        <v>5.9485700000000001</v>
      </c>
      <c r="D38" s="68">
        <f t="shared" si="1"/>
        <v>5.9450349999999998</v>
      </c>
      <c r="E38" s="68">
        <v>10.49696</v>
      </c>
      <c r="F38" s="18">
        <f t="shared" si="0"/>
        <v>425.52939136664332</v>
      </c>
      <c r="G38" s="23">
        <f t="shared" si="2"/>
        <v>2528.282878804911</v>
      </c>
      <c r="H38" s="23">
        <f t="shared" si="3"/>
        <v>2531.2913716018734</v>
      </c>
      <c r="I38" s="23">
        <f t="shared" si="4"/>
        <v>2529.787125203392</v>
      </c>
      <c r="J38" s="25">
        <f t="shared" si="5"/>
        <v>1.0928788049109244</v>
      </c>
      <c r="K38" s="24">
        <f t="shared" si="6"/>
        <v>4.1013716018733248</v>
      </c>
      <c r="L38" s="26">
        <f t="shared" si="7"/>
        <v>2.5971252033918972</v>
      </c>
      <c r="M38" s="22">
        <f t="shared" si="8"/>
        <v>0.25971252033918973</v>
      </c>
      <c r="N38" s="68">
        <v>0.5</v>
      </c>
      <c r="O38" s="68">
        <v>-0.5</v>
      </c>
      <c r="P38" s="68">
        <v>1</v>
      </c>
      <c r="Q38" s="68">
        <v>-1</v>
      </c>
    </row>
    <row r="39" spans="1:17" ht="16.5" x14ac:dyDescent="0.25">
      <c r="A39" s="68">
        <v>36</v>
      </c>
      <c r="B39" s="68">
        <v>5.9430699999999996</v>
      </c>
      <c r="C39" s="68">
        <v>5.9444600000000003</v>
      </c>
      <c r="D39" s="68">
        <f t="shared" si="1"/>
        <v>5.943765</v>
      </c>
      <c r="E39" s="68">
        <v>10.495520000000001</v>
      </c>
      <c r="F39" s="18">
        <f t="shared" si="0"/>
        <v>425.58777459335028</v>
      </c>
      <c r="G39" s="23">
        <f t="shared" si="2"/>
        <v>2529.2979355525022</v>
      </c>
      <c r="H39" s="23">
        <f t="shared" si="3"/>
        <v>2529.8895025591869</v>
      </c>
      <c r="I39" s="23">
        <f t="shared" si="4"/>
        <v>2529.5937190558443</v>
      </c>
      <c r="J39" s="25">
        <f t="shared" si="5"/>
        <v>2.1079355525021128</v>
      </c>
      <c r="K39" s="24">
        <f t="shared" si="6"/>
        <v>2.6995025591868398</v>
      </c>
      <c r="L39" s="26">
        <f t="shared" si="7"/>
        <v>2.4037190558442489</v>
      </c>
      <c r="M39" s="22">
        <f t="shared" si="8"/>
        <v>0.24037190558442489</v>
      </c>
      <c r="N39" s="68">
        <v>0.5</v>
      </c>
      <c r="O39" s="68">
        <v>-0.5</v>
      </c>
      <c r="P39" s="68">
        <v>1</v>
      </c>
      <c r="Q39" s="68">
        <v>-1</v>
      </c>
    </row>
    <row r="40" spans="1:17" ht="16.5" x14ac:dyDescent="0.25">
      <c r="A40" s="68">
        <v>37</v>
      </c>
      <c r="B40" s="68">
        <v>5.9419899999999997</v>
      </c>
      <c r="C40" s="68">
        <v>5.9414600000000002</v>
      </c>
      <c r="D40" s="68">
        <f t="shared" si="1"/>
        <v>5.9417249999999999</v>
      </c>
      <c r="E40" s="68">
        <v>10.50803</v>
      </c>
      <c r="F40" s="18">
        <f t="shared" si="0"/>
        <v>425.08110464092704</v>
      </c>
      <c r="G40" s="23">
        <f t="shared" si="2"/>
        <v>2525.8276729653421</v>
      </c>
      <c r="H40" s="23">
        <f t="shared" si="3"/>
        <v>2525.6023799798822</v>
      </c>
      <c r="I40" s="23">
        <f t="shared" si="4"/>
        <v>2525.7150264726124</v>
      </c>
      <c r="J40" s="25">
        <f t="shared" si="5"/>
        <v>-1.3623270346579375</v>
      </c>
      <c r="K40" s="24">
        <f t="shared" si="6"/>
        <v>-1.5876200201178108</v>
      </c>
      <c r="L40" s="26">
        <f t="shared" si="7"/>
        <v>-1.4749735273876468</v>
      </c>
      <c r="M40" s="22">
        <f t="shared" si="8"/>
        <v>-0.14749735273876469</v>
      </c>
      <c r="N40" s="68">
        <v>0.5</v>
      </c>
      <c r="O40" s="68">
        <v>-0.5</v>
      </c>
      <c r="P40" s="68">
        <v>1</v>
      </c>
      <c r="Q40" s="68">
        <v>-1</v>
      </c>
    </row>
    <row r="41" spans="1:17" ht="16.5" x14ac:dyDescent="0.25">
      <c r="A41" s="68">
        <v>38</v>
      </c>
      <c r="B41" s="68">
        <v>5.9405099999999997</v>
      </c>
      <c r="C41" s="68">
        <v>5.9400599999999999</v>
      </c>
      <c r="D41" s="68">
        <f t="shared" si="1"/>
        <v>5.9402849999999994</v>
      </c>
      <c r="E41" s="68">
        <v>10.49746</v>
      </c>
      <c r="F41" s="18">
        <f t="shared" si="0"/>
        <v>425.50912315931663</v>
      </c>
      <c r="G41" s="23">
        <f t="shared" si="2"/>
        <v>2527.7412012191521</v>
      </c>
      <c r="H41" s="23">
        <f t="shared" si="3"/>
        <v>2527.5497221137302</v>
      </c>
      <c r="I41" s="23">
        <f t="shared" si="4"/>
        <v>2527.6454616664414</v>
      </c>
      <c r="J41" s="25">
        <f t="shared" si="5"/>
        <v>0.55120121915206255</v>
      </c>
      <c r="K41" s="24">
        <f t="shared" si="6"/>
        <v>0.35972211373018581</v>
      </c>
      <c r="L41" s="26">
        <f t="shared" si="7"/>
        <v>0.45546166644135155</v>
      </c>
      <c r="M41" s="22">
        <f t="shared" si="8"/>
        <v>4.5546166644135161E-2</v>
      </c>
      <c r="N41" s="68">
        <v>0.5</v>
      </c>
      <c r="O41" s="68">
        <v>-0.5</v>
      </c>
      <c r="P41" s="68">
        <v>1</v>
      </c>
      <c r="Q41" s="68">
        <v>-1</v>
      </c>
    </row>
    <row r="42" spans="1:17" ht="16.5" x14ac:dyDescent="0.25">
      <c r="A42" s="68">
        <v>39</v>
      </c>
      <c r="B42" s="68">
        <v>5.9394099999999996</v>
      </c>
      <c r="C42" s="68">
        <v>5.93797</v>
      </c>
      <c r="D42" s="68">
        <f t="shared" si="1"/>
        <v>5.9386899999999994</v>
      </c>
      <c r="E42" s="68">
        <v>10.498419999999999</v>
      </c>
      <c r="F42" s="18">
        <f t="shared" si="0"/>
        <v>425.47021361309612</v>
      </c>
      <c r="G42" s="23">
        <f t="shared" si="2"/>
        <v>2527.0420414357591</v>
      </c>
      <c r="H42" s="23">
        <f t="shared" si="3"/>
        <v>2526.4293643281562</v>
      </c>
      <c r="I42" s="23">
        <f t="shared" si="4"/>
        <v>2526.7357028819579</v>
      </c>
      <c r="J42" s="25">
        <f t="shared" si="5"/>
        <v>-0.14795856424098019</v>
      </c>
      <c r="K42" s="24">
        <f t="shared" si="6"/>
        <v>-0.76063567184382919</v>
      </c>
      <c r="L42" s="26">
        <f t="shared" si="7"/>
        <v>-0.45429711804217732</v>
      </c>
      <c r="M42" s="22">
        <f t="shared" si="8"/>
        <v>-4.5429711804217732E-2</v>
      </c>
      <c r="N42" s="68">
        <v>0.5</v>
      </c>
      <c r="O42" s="68">
        <v>-0.5</v>
      </c>
      <c r="P42" s="68">
        <v>1</v>
      </c>
      <c r="Q42" s="68">
        <v>-1</v>
      </c>
    </row>
    <row r="43" spans="1:17" ht="16.5" x14ac:dyDescent="0.25">
      <c r="A43" s="68">
        <v>40</v>
      </c>
      <c r="B43" s="68">
        <v>5.9385199999999996</v>
      </c>
      <c r="C43" s="68">
        <v>5.9415199999999997</v>
      </c>
      <c r="D43" s="68">
        <f t="shared" si="1"/>
        <v>5.9400199999999996</v>
      </c>
      <c r="E43" s="68">
        <v>10.495469999999999</v>
      </c>
      <c r="F43" s="18">
        <f t="shared" si="0"/>
        <v>425.58980207651496</v>
      </c>
      <c r="G43" s="23">
        <f t="shared" si="2"/>
        <v>2527.3735514274254</v>
      </c>
      <c r="H43" s="23">
        <f t="shared" si="3"/>
        <v>2528.6503208336549</v>
      </c>
      <c r="I43" s="23">
        <f t="shared" si="4"/>
        <v>2528.0119361305401</v>
      </c>
      <c r="J43" s="25">
        <f t="shared" si="5"/>
        <v>0.18355142742530006</v>
      </c>
      <c r="K43" s="24">
        <f t="shared" si="6"/>
        <v>1.460320833654805</v>
      </c>
      <c r="L43" s="26">
        <f t="shared" si="7"/>
        <v>0.82193613054005255</v>
      </c>
      <c r="M43" s="22">
        <f t="shared" si="8"/>
        <v>8.2193613054005257E-2</v>
      </c>
      <c r="N43" s="68">
        <v>0.5</v>
      </c>
      <c r="O43" s="68">
        <v>-0.5</v>
      </c>
      <c r="P43" s="68">
        <v>1</v>
      </c>
      <c r="Q43" s="68">
        <v>-1</v>
      </c>
    </row>
    <row r="44" spans="1:17" ht="16.5" x14ac:dyDescent="0.25">
      <c r="A44" s="68">
        <v>41</v>
      </c>
      <c r="B44" s="68">
        <v>5.9394499999999999</v>
      </c>
      <c r="C44" s="68">
        <v>5.9389599999999998</v>
      </c>
      <c r="D44" s="68">
        <f t="shared" si="1"/>
        <v>5.9392049999999994</v>
      </c>
      <c r="E44" s="68">
        <v>10.49803</v>
      </c>
      <c r="F44" s="18">
        <f t="shared" si="0"/>
        <v>425.48601975799272</v>
      </c>
      <c r="G44" s="23">
        <f t="shared" si="2"/>
        <v>2527.1529400516097</v>
      </c>
      <c r="H44" s="23">
        <f t="shared" si="3"/>
        <v>2526.9444519019285</v>
      </c>
      <c r="I44" s="23">
        <f t="shared" si="4"/>
        <v>2527.0486959767691</v>
      </c>
      <c r="J44" s="25">
        <f t="shared" si="5"/>
        <v>-3.705994839037885E-2</v>
      </c>
      <c r="K44" s="24">
        <f t="shared" si="6"/>
        <v>-0.24554809807159472</v>
      </c>
      <c r="L44" s="26">
        <f t="shared" si="7"/>
        <v>-0.14130402323098679</v>
      </c>
      <c r="M44" s="22">
        <f t="shared" si="8"/>
        <v>-1.413040232309868E-2</v>
      </c>
      <c r="N44" s="68">
        <v>0.5</v>
      </c>
      <c r="O44" s="68">
        <v>-0.5</v>
      </c>
      <c r="P44" s="68">
        <v>1</v>
      </c>
      <c r="Q44" s="68">
        <v>-1</v>
      </c>
    </row>
    <row r="45" spans="1:17" ht="16.5" x14ac:dyDescent="0.25">
      <c r="A45" s="68">
        <v>42</v>
      </c>
      <c r="B45" s="68">
        <v>5.9394499999999999</v>
      </c>
      <c r="C45" s="68">
        <v>5.9378900000000003</v>
      </c>
      <c r="D45" s="68">
        <f t="shared" si="1"/>
        <v>5.9386700000000001</v>
      </c>
      <c r="E45" s="68">
        <v>10.499029999999999</v>
      </c>
      <c r="F45" s="18">
        <f t="shared" si="0"/>
        <v>425.44549353606959</v>
      </c>
      <c r="G45" s="23">
        <f t="shared" si="2"/>
        <v>2526.9122365828084</v>
      </c>
      <c r="H45" s="23">
        <f t="shared" si="3"/>
        <v>2526.2485416128925</v>
      </c>
      <c r="I45" s="23">
        <f t="shared" si="4"/>
        <v>2526.5803890978505</v>
      </c>
      <c r="J45" s="25">
        <f t="shared" si="5"/>
        <v>-0.27776341719163611</v>
      </c>
      <c r="K45" s="24">
        <f t="shared" si="6"/>
        <v>-0.94145838710755925</v>
      </c>
      <c r="L45" s="26">
        <f t="shared" si="7"/>
        <v>-0.60961090214959768</v>
      </c>
      <c r="M45" s="22">
        <f t="shared" si="8"/>
        <v>-6.0961090214959768E-2</v>
      </c>
      <c r="N45" s="68">
        <v>0.5</v>
      </c>
      <c r="O45" s="68">
        <v>-0.5</v>
      </c>
      <c r="P45" s="68">
        <v>1</v>
      </c>
      <c r="Q45" s="68">
        <v>-1</v>
      </c>
    </row>
    <row r="46" spans="1:17" ht="16.5" x14ac:dyDescent="0.25">
      <c r="A46" s="68">
        <v>43</v>
      </c>
      <c r="B46" s="68">
        <v>5.9390200000000002</v>
      </c>
      <c r="C46" s="68">
        <v>5.9429800000000004</v>
      </c>
      <c r="D46" s="68">
        <f t="shared" si="1"/>
        <v>5.9410000000000007</v>
      </c>
      <c r="E46" s="68">
        <v>10.50398</v>
      </c>
      <c r="F46" s="18">
        <f t="shared" si="0"/>
        <v>425.24500237053007</v>
      </c>
      <c r="G46" s="23">
        <f t="shared" si="2"/>
        <v>2525.5385739786257</v>
      </c>
      <c r="H46" s="23">
        <f t="shared" si="3"/>
        <v>2527.2225441880128</v>
      </c>
      <c r="I46" s="23">
        <f t="shared" si="4"/>
        <v>2526.380559083319</v>
      </c>
      <c r="J46" s="25">
        <f t="shared" si="5"/>
        <v>-1.651426021374391</v>
      </c>
      <c r="K46" s="24">
        <f t="shared" si="6"/>
        <v>3.2544188012707309E-2</v>
      </c>
      <c r="L46" s="26">
        <f t="shared" si="7"/>
        <v>-0.80944091668106921</v>
      </c>
      <c r="M46" s="22">
        <f t="shared" si="8"/>
        <v>-8.0944091668106927E-2</v>
      </c>
      <c r="N46" s="68">
        <v>0.5</v>
      </c>
      <c r="O46" s="68">
        <v>-0.5</v>
      </c>
      <c r="P46" s="68">
        <v>1</v>
      </c>
      <c r="Q46" s="68">
        <v>-1</v>
      </c>
    </row>
    <row r="47" spans="1:17" ht="16.5" x14ac:dyDescent="0.25">
      <c r="A47" s="68">
        <v>44</v>
      </c>
      <c r="B47" s="68">
        <v>5.9404899999999996</v>
      </c>
      <c r="C47" s="68">
        <v>5.9394900000000002</v>
      </c>
      <c r="D47" s="68">
        <f t="shared" si="1"/>
        <v>5.9399899999999999</v>
      </c>
      <c r="E47" s="68">
        <v>10.50353</v>
      </c>
      <c r="F47" s="18">
        <f t="shared" si="0"/>
        <v>425.26322103140569</v>
      </c>
      <c r="G47" s="23">
        <f t="shared" si="2"/>
        <v>2526.2719119048552</v>
      </c>
      <c r="H47" s="23">
        <f t="shared" si="3"/>
        <v>2525.8466486838238</v>
      </c>
      <c r="I47" s="23">
        <f t="shared" si="4"/>
        <v>2526.0592802943393</v>
      </c>
      <c r="J47" s="25">
        <f t="shared" si="5"/>
        <v>-0.91808809514486711</v>
      </c>
      <c r="K47" s="24">
        <f t="shared" si="6"/>
        <v>-1.3433513161762676</v>
      </c>
      <c r="L47" s="26">
        <f t="shared" si="7"/>
        <v>-1.1307197056607947</v>
      </c>
      <c r="M47" s="22">
        <f t="shared" si="8"/>
        <v>-0.11307197056607948</v>
      </c>
      <c r="N47" s="68">
        <v>0.5</v>
      </c>
      <c r="O47" s="68">
        <v>-0.5</v>
      </c>
      <c r="P47" s="68">
        <v>1</v>
      </c>
      <c r="Q47" s="68">
        <v>-1</v>
      </c>
    </row>
    <row r="48" spans="1:17" ht="16.5" x14ac:dyDescent="0.25">
      <c r="A48" s="68">
        <v>45</v>
      </c>
      <c r="B48" s="68">
        <v>5.9395600000000002</v>
      </c>
      <c r="C48" s="68">
        <v>5.94597</v>
      </c>
      <c r="D48" s="68">
        <f t="shared" si="1"/>
        <v>5.9427649999999996</v>
      </c>
      <c r="E48" s="68">
        <v>10.496919999999999</v>
      </c>
      <c r="F48" s="18">
        <f t="shared" si="0"/>
        <v>425.53101290664313</v>
      </c>
      <c r="G48" s="23">
        <f t="shared" si="2"/>
        <v>2527.4669830197813</v>
      </c>
      <c r="H48" s="23">
        <f t="shared" si="3"/>
        <v>2530.1946368125127</v>
      </c>
      <c r="I48" s="23">
        <f t="shared" si="4"/>
        <v>2528.8308099161468</v>
      </c>
      <c r="J48" s="25">
        <f t="shared" si="5"/>
        <v>0.27698301978125528</v>
      </c>
      <c r="K48" s="24">
        <f t="shared" si="6"/>
        <v>3.0046368125126719</v>
      </c>
      <c r="L48" s="26">
        <f t="shared" si="7"/>
        <v>1.6408099161467362</v>
      </c>
      <c r="M48" s="22">
        <f t="shared" si="8"/>
        <v>0.16408099161467363</v>
      </c>
      <c r="N48" s="68">
        <v>0.5</v>
      </c>
      <c r="O48" s="68">
        <v>-0.5</v>
      </c>
      <c r="P48" s="68">
        <v>1</v>
      </c>
      <c r="Q48" s="68">
        <v>-1</v>
      </c>
    </row>
    <row r="49" spans="1:17" ht="16.5" x14ac:dyDescent="0.25">
      <c r="A49" s="68">
        <v>46</v>
      </c>
      <c r="B49" s="68">
        <v>5.9385000000000003</v>
      </c>
      <c r="C49" s="68">
        <v>5.9376199999999999</v>
      </c>
      <c r="D49" s="68">
        <f t="shared" si="1"/>
        <v>5.9380600000000001</v>
      </c>
      <c r="E49" s="68">
        <v>10.497490000000001</v>
      </c>
      <c r="F49" s="18">
        <f t="shared" si="0"/>
        <v>425.50790712827541</v>
      </c>
      <c r="G49" s="23">
        <f t="shared" si="2"/>
        <v>2526.8787064812636</v>
      </c>
      <c r="H49" s="23">
        <f t="shared" si="3"/>
        <v>2526.5042595229907</v>
      </c>
      <c r="I49" s="23">
        <f t="shared" si="4"/>
        <v>2526.6914830021269</v>
      </c>
      <c r="J49" s="25">
        <f t="shared" si="5"/>
        <v>-0.31129351873642008</v>
      </c>
      <c r="K49" s="24">
        <f t="shared" si="6"/>
        <v>-0.68574047700940355</v>
      </c>
      <c r="L49" s="26">
        <f t="shared" si="7"/>
        <v>-0.49851699787313919</v>
      </c>
      <c r="M49" s="22">
        <f t="shared" si="8"/>
        <v>-4.9851699787313922E-2</v>
      </c>
      <c r="N49" s="68">
        <v>0.5</v>
      </c>
      <c r="O49" s="68">
        <v>-0.5</v>
      </c>
      <c r="P49" s="68">
        <v>1</v>
      </c>
      <c r="Q49" s="68">
        <v>-1</v>
      </c>
    </row>
    <row r="50" spans="1:17" ht="16.5" x14ac:dyDescent="0.25">
      <c r="A50" s="68">
        <v>47</v>
      </c>
      <c r="B50" s="68">
        <v>5.9425499999999998</v>
      </c>
      <c r="C50" s="68">
        <v>5.9505400000000002</v>
      </c>
      <c r="D50" s="68">
        <f t="shared" si="1"/>
        <v>5.9465450000000004</v>
      </c>
      <c r="E50" s="68">
        <v>10.49696</v>
      </c>
      <c r="F50" s="18">
        <f t="shared" si="0"/>
        <v>425.52939136664332</v>
      </c>
      <c r="G50" s="23">
        <f t="shared" si="2"/>
        <v>2528.729684665846</v>
      </c>
      <c r="H50" s="23">
        <f t="shared" si="3"/>
        <v>2532.129664502866</v>
      </c>
      <c r="I50" s="23">
        <f t="shared" si="4"/>
        <v>2530.4296745843558</v>
      </c>
      <c r="J50" s="25">
        <f t="shared" si="5"/>
        <v>1.5396846658459253</v>
      </c>
      <c r="K50" s="24">
        <f t="shared" si="6"/>
        <v>4.9396645028659805</v>
      </c>
      <c r="L50" s="26">
        <f t="shared" si="7"/>
        <v>3.2396745843557255</v>
      </c>
      <c r="M50" s="22">
        <f t="shared" si="8"/>
        <v>0.32396745843557256</v>
      </c>
      <c r="N50" s="68">
        <v>0.5</v>
      </c>
      <c r="O50" s="68">
        <v>-0.5</v>
      </c>
      <c r="P50" s="68">
        <v>1</v>
      </c>
      <c r="Q50" s="68">
        <v>-1</v>
      </c>
    </row>
    <row r="51" spans="1:17" ht="16.5" x14ac:dyDescent="0.25">
      <c r="A51" s="68">
        <v>48</v>
      </c>
      <c r="B51" s="68">
        <v>5.94156</v>
      </c>
      <c r="C51" s="68">
        <v>5.9445300000000003</v>
      </c>
      <c r="D51" s="68">
        <f t="shared" si="1"/>
        <v>5.9430449999999997</v>
      </c>
      <c r="E51" s="68">
        <v>10.505050000000001</v>
      </c>
      <c r="F51" s="18">
        <f t="shared" si="0"/>
        <v>425.20168871161968</v>
      </c>
      <c r="G51" s="23">
        <f t="shared" si="2"/>
        <v>2526.3613455814111</v>
      </c>
      <c r="H51" s="23">
        <f t="shared" si="3"/>
        <v>2527.6241945968845</v>
      </c>
      <c r="I51" s="23">
        <f t="shared" si="4"/>
        <v>2526.9927700891476</v>
      </c>
      <c r="J51" s="25">
        <f t="shared" si="5"/>
        <v>-0.82865441858893973</v>
      </c>
      <c r="K51" s="24">
        <f t="shared" si="6"/>
        <v>0.43419459688448114</v>
      </c>
      <c r="L51" s="26">
        <f t="shared" si="7"/>
        <v>-0.19722991085245667</v>
      </c>
      <c r="M51" s="22">
        <f t="shared" si="8"/>
        <v>-1.9722991085245667E-2</v>
      </c>
      <c r="N51" s="68">
        <v>0.5</v>
      </c>
      <c r="O51" s="68">
        <v>-0.5</v>
      </c>
      <c r="P51" s="68">
        <v>1</v>
      </c>
      <c r="Q51" s="68">
        <v>-1</v>
      </c>
    </row>
    <row r="52" spans="1:17" ht="16.5" x14ac:dyDescent="0.25">
      <c r="A52" s="68">
        <v>49</v>
      </c>
      <c r="B52" s="68">
        <v>5.9414800000000003</v>
      </c>
      <c r="C52" s="68">
        <v>5.9479600000000001</v>
      </c>
      <c r="D52" s="68">
        <f t="shared" si="1"/>
        <v>5.9447200000000002</v>
      </c>
      <c r="E52" s="68">
        <v>10.515459999999999</v>
      </c>
      <c r="F52" s="18">
        <f t="shared" si="0"/>
        <v>424.78075138890745</v>
      </c>
      <c r="G52" s="23">
        <f t="shared" si="2"/>
        <v>2523.826338762166</v>
      </c>
      <c r="H52" s="23">
        <f t="shared" si="3"/>
        <v>2526.5789180311658</v>
      </c>
      <c r="I52" s="23">
        <f t="shared" si="4"/>
        <v>2525.2026283966661</v>
      </c>
      <c r="J52" s="25">
        <f t="shared" si="5"/>
        <v>-3.3636612378340942</v>
      </c>
      <c r="K52" s="24">
        <f t="shared" si="6"/>
        <v>-0.61108196883424171</v>
      </c>
      <c r="L52" s="26">
        <f t="shared" si="7"/>
        <v>-1.9873716033339406</v>
      </c>
      <c r="M52" s="22">
        <f t="shared" si="8"/>
        <v>-0.19873716033339406</v>
      </c>
      <c r="N52" s="68">
        <v>0.5</v>
      </c>
      <c r="O52" s="68">
        <v>-0.5</v>
      </c>
      <c r="P52" s="68">
        <v>1</v>
      </c>
      <c r="Q52" s="68">
        <v>-1</v>
      </c>
    </row>
    <row r="53" spans="1:17" ht="16.5" x14ac:dyDescent="0.25">
      <c r="A53" s="68">
        <v>50</v>
      </c>
      <c r="B53" s="68">
        <v>5.9500299999999999</v>
      </c>
      <c r="C53" s="68">
        <v>5.9370500000000002</v>
      </c>
      <c r="D53" s="68">
        <f t="shared" si="1"/>
        <v>5.9435400000000005</v>
      </c>
      <c r="E53" s="68">
        <v>10.50093</v>
      </c>
      <c r="F53" s="18">
        <f t="shared" si="0"/>
        <v>425.3685149791495</v>
      </c>
      <c r="G53" s="23">
        <f t="shared" si="2"/>
        <v>2530.9554251813888</v>
      </c>
      <c r="H53" s="23">
        <f t="shared" si="3"/>
        <v>2525.4341418569597</v>
      </c>
      <c r="I53" s="23">
        <f t="shared" si="4"/>
        <v>2528.1947835191741</v>
      </c>
      <c r="J53" s="25">
        <f t="shared" si="5"/>
        <v>3.765425181388764</v>
      </c>
      <c r="K53" s="24">
        <f t="shared" si="6"/>
        <v>-1.7558581430403137</v>
      </c>
      <c r="L53" s="26">
        <f t="shared" si="7"/>
        <v>1.0047835191739978</v>
      </c>
      <c r="M53" s="22">
        <f t="shared" si="8"/>
        <v>0.10047835191739979</v>
      </c>
      <c r="N53" s="68">
        <v>0.5</v>
      </c>
      <c r="O53" s="68">
        <v>-0.5</v>
      </c>
      <c r="P53" s="68">
        <v>1</v>
      </c>
      <c r="Q53" s="68">
        <v>-1</v>
      </c>
    </row>
    <row r="54" spans="1:17" ht="16.5" x14ac:dyDescent="0.25">
      <c r="A54" s="68">
        <v>51</v>
      </c>
      <c r="B54" s="68">
        <v>5.9395199999999999</v>
      </c>
      <c r="C54" s="68">
        <v>5.9440499999999998</v>
      </c>
      <c r="D54" s="68">
        <f t="shared" si="1"/>
        <v>5.9417849999999994</v>
      </c>
      <c r="E54" s="68">
        <v>10.496420000000001</v>
      </c>
      <c r="F54" s="18">
        <f t="shared" si="0"/>
        <v>425.55128319941468</v>
      </c>
      <c r="G54" s="23">
        <f t="shared" si="2"/>
        <v>2527.5703575885873</v>
      </c>
      <c r="H54" s="23">
        <f t="shared" si="3"/>
        <v>2529.4981049014809</v>
      </c>
      <c r="I54" s="23">
        <f t="shared" si="4"/>
        <v>2528.5342312450339</v>
      </c>
      <c r="J54" s="25">
        <f t="shared" si="5"/>
        <v>0.38035758858723057</v>
      </c>
      <c r="K54" s="24">
        <f t="shared" si="6"/>
        <v>2.3081049014808741</v>
      </c>
      <c r="L54" s="26">
        <f t="shared" si="7"/>
        <v>1.344231245033825</v>
      </c>
      <c r="M54" s="22">
        <f t="shared" si="8"/>
        <v>0.13442312450338251</v>
      </c>
      <c r="N54" s="68">
        <v>0.5</v>
      </c>
      <c r="O54" s="68">
        <v>-0.5</v>
      </c>
      <c r="P54" s="68">
        <v>1</v>
      </c>
      <c r="Q54" s="68">
        <v>-1</v>
      </c>
    </row>
    <row r="55" spans="1:17" ht="16.5" x14ac:dyDescent="0.25">
      <c r="A55" s="68">
        <v>52</v>
      </c>
      <c r="B55" s="68">
        <v>5.9430199999999997</v>
      </c>
      <c r="C55" s="68">
        <v>5.9485700000000001</v>
      </c>
      <c r="D55" s="68">
        <f t="shared" si="1"/>
        <v>5.9457950000000004</v>
      </c>
      <c r="E55" s="68">
        <v>10.50299</v>
      </c>
      <c r="F55" s="18">
        <f t="shared" si="0"/>
        <v>425.2850854851809</v>
      </c>
      <c r="G55" s="23">
        <f t="shared" si="2"/>
        <v>2527.4777687401397</v>
      </c>
      <c r="H55" s="23">
        <f t="shared" si="3"/>
        <v>2529.8381009645827</v>
      </c>
      <c r="I55" s="23">
        <f t="shared" si="4"/>
        <v>2528.657934852361</v>
      </c>
      <c r="J55" s="25">
        <f t="shared" si="5"/>
        <v>0.28776874013965426</v>
      </c>
      <c r="K55" s="24">
        <f t="shared" si="6"/>
        <v>2.6481009645826816</v>
      </c>
      <c r="L55" s="26">
        <f t="shared" si="7"/>
        <v>1.4679348523609406</v>
      </c>
      <c r="M55" s="22">
        <f t="shared" si="8"/>
        <v>0.14679348523609406</v>
      </c>
      <c r="N55" s="68">
        <v>0.5</v>
      </c>
      <c r="O55" s="68">
        <v>-0.5</v>
      </c>
      <c r="P55" s="68">
        <v>1</v>
      </c>
      <c r="Q55" s="68">
        <v>-1</v>
      </c>
    </row>
    <row r="56" spans="1:17" ht="16.5" x14ac:dyDescent="0.25">
      <c r="A56" s="68">
        <v>53</v>
      </c>
      <c r="B56" s="68">
        <v>5.9414400000000001</v>
      </c>
      <c r="C56" s="68">
        <v>5.9410100000000003</v>
      </c>
      <c r="D56" s="68">
        <f t="shared" si="1"/>
        <v>5.9412250000000002</v>
      </c>
      <c r="E56" s="68">
        <v>10.5045</v>
      </c>
      <c r="F56" s="18">
        <f t="shared" si="0"/>
        <v>425.22395163977347</v>
      </c>
      <c r="G56" s="23">
        <f t="shared" si="2"/>
        <v>2526.4425952306156</v>
      </c>
      <c r="H56" s="23">
        <f t="shared" si="3"/>
        <v>2526.2597489314107</v>
      </c>
      <c r="I56" s="23">
        <f t="shared" si="4"/>
        <v>2526.3511720810129</v>
      </c>
      <c r="J56" s="25">
        <f t="shared" si="5"/>
        <v>-0.74740476938450229</v>
      </c>
      <c r="K56" s="24">
        <f t="shared" si="6"/>
        <v>-0.93025106858931395</v>
      </c>
      <c r="L56" s="26">
        <f t="shared" si="7"/>
        <v>-0.83882791898713549</v>
      </c>
      <c r="M56" s="22">
        <f t="shared" si="8"/>
        <v>-8.388279189871356E-2</v>
      </c>
      <c r="N56" s="68">
        <v>0.5</v>
      </c>
      <c r="O56" s="68">
        <v>-0.5</v>
      </c>
      <c r="P56" s="68">
        <v>1</v>
      </c>
      <c r="Q56" s="68">
        <v>-1</v>
      </c>
    </row>
    <row r="57" spans="1:17" ht="16.5" x14ac:dyDescent="0.25">
      <c r="A57" s="68">
        <v>54</v>
      </c>
      <c r="B57" s="68">
        <v>5.9405299999999999</v>
      </c>
      <c r="C57" s="68">
        <v>5.9380499999999996</v>
      </c>
      <c r="D57" s="68">
        <f t="shared" si="1"/>
        <v>5.9392899999999997</v>
      </c>
      <c r="E57" s="68">
        <v>10.50202</v>
      </c>
      <c r="F57" s="18">
        <f t="shared" si="0"/>
        <v>425.32436616955601</v>
      </c>
      <c r="G57" s="23">
        <f t="shared" si="2"/>
        <v>2526.6521569612323</v>
      </c>
      <c r="H57" s="23">
        <f t="shared" si="3"/>
        <v>2525.5973525331319</v>
      </c>
      <c r="I57" s="23">
        <f t="shared" si="4"/>
        <v>2526.1247547471821</v>
      </c>
      <c r="J57" s="25">
        <f t="shared" si="5"/>
        <v>-0.53784303876773265</v>
      </c>
      <c r="K57" s="24">
        <f t="shared" si="6"/>
        <v>-1.5926474668681294</v>
      </c>
      <c r="L57" s="26">
        <f t="shared" si="7"/>
        <v>-1.065245252817931</v>
      </c>
      <c r="M57" s="22">
        <f t="shared" si="8"/>
        <v>-0.10652452528179311</v>
      </c>
      <c r="N57" s="68">
        <v>0.5</v>
      </c>
      <c r="O57" s="68">
        <v>-0.5</v>
      </c>
      <c r="P57" s="68">
        <v>1</v>
      </c>
      <c r="Q57" s="68">
        <v>-1</v>
      </c>
    </row>
    <row r="58" spans="1:17" ht="16.5" x14ac:dyDescent="0.25">
      <c r="A58" s="68">
        <v>55</v>
      </c>
      <c r="B58" s="68">
        <v>5.9420599999999997</v>
      </c>
      <c r="C58" s="68">
        <v>5.9414899999999999</v>
      </c>
      <c r="D58" s="68">
        <f t="shared" si="1"/>
        <v>5.9417749999999998</v>
      </c>
      <c r="E58" s="68">
        <v>10.49545</v>
      </c>
      <c r="F58" s="18">
        <f t="shared" si="0"/>
        <v>425.59061307518976</v>
      </c>
      <c r="G58" s="23">
        <f t="shared" si="2"/>
        <v>2528.8849583295619</v>
      </c>
      <c r="H58" s="23">
        <f t="shared" si="3"/>
        <v>2528.6423716801091</v>
      </c>
      <c r="I58" s="23">
        <f t="shared" si="4"/>
        <v>2528.7636650048353</v>
      </c>
      <c r="J58" s="25">
        <f t="shared" si="5"/>
        <v>1.694958329561814</v>
      </c>
      <c r="K58" s="24">
        <f t="shared" si="6"/>
        <v>1.4523716801090814</v>
      </c>
      <c r="L58" s="26">
        <f t="shared" si="7"/>
        <v>1.5736650048352203</v>
      </c>
      <c r="M58" s="22">
        <f t="shared" si="8"/>
        <v>0.15736650048352205</v>
      </c>
      <c r="N58" s="68">
        <v>0.5</v>
      </c>
      <c r="O58" s="68">
        <v>-0.5</v>
      </c>
      <c r="P58" s="68">
        <v>1</v>
      </c>
      <c r="Q58" s="68">
        <v>-1</v>
      </c>
    </row>
    <row r="59" spans="1:17" ht="16.5" x14ac:dyDescent="0.25">
      <c r="A59" s="68">
        <v>56</v>
      </c>
      <c r="B59" s="68">
        <v>5.9394099999999996</v>
      </c>
      <c r="C59" s="68">
        <v>5.9400199999999996</v>
      </c>
      <c r="D59" s="68">
        <f t="shared" si="1"/>
        <v>5.9397149999999996</v>
      </c>
      <c r="E59" s="68">
        <v>10.50493</v>
      </c>
      <c r="F59" s="18">
        <f t="shared" si="0"/>
        <v>425.20654587893495</v>
      </c>
      <c r="G59" s="23">
        <f t="shared" si="2"/>
        <v>2525.4760106588051</v>
      </c>
      <c r="H59" s="23">
        <f t="shared" si="3"/>
        <v>2525.735386651791</v>
      </c>
      <c r="I59" s="23">
        <f t="shared" si="4"/>
        <v>2525.6056986552981</v>
      </c>
      <c r="J59" s="25">
        <f t="shared" si="5"/>
        <v>-1.7139893411949743</v>
      </c>
      <c r="K59" s="24">
        <f t="shared" si="6"/>
        <v>-1.4546133482090227</v>
      </c>
      <c r="L59" s="26">
        <f t="shared" si="7"/>
        <v>-1.5843013447019985</v>
      </c>
      <c r="M59" s="22">
        <f t="shared" si="8"/>
        <v>-0.15843013447019985</v>
      </c>
      <c r="N59" s="68">
        <v>0.5</v>
      </c>
      <c r="O59" s="68">
        <v>-0.5</v>
      </c>
      <c r="P59" s="68">
        <v>1</v>
      </c>
      <c r="Q59" s="68">
        <v>-1</v>
      </c>
    </row>
    <row r="60" spans="1:17" ht="16.5" x14ac:dyDescent="0.25">
      <c r="A60" s="68">
        <v>57</v>
      </c>
      <c r="B60" s="68">
        <v>5.9420099999999998</v>
      </c>
      <c r="C60" s="68">
        <v>5.94102</v>
      </c>
      <c r="D60" s="68">
        <f t="shared" si="1"/>
        <v>5.9415149999999999</v>
      </c>
      <c r="E60" s="68">
        <v>10.49794</v>
      </c>
      <c r="F60" s="18">
        <f t="shared" si="0"/>
        <v>425.48966749667079</v>
      </c>
      <c r="G60" s="23">
        <f t="shared" si="2"/>
        <v>2528.2638591618929</v>
      </c>
      <c r="H60" s="23">
        <f t="shared" si="3"/>
        <v>2527.8426243910712</v>
      </c>
      <c r="I60" s="23">
        <f t="shared" si="4"/>
        <v>2528.0532417764821</v>
      </c>
      <c r="J60" s="25">
        <f t="shared" si="5"/>
        <v>1.0738591618928695</v>
      </c>
      <c r="K60" s="24">
        <f t="shared" si="6"/>
        <v>0.65262439107118553</v>
      </c>
      <c r="L60" s="26">
        <f t="shared" si="7"/>
        <v>0.86324177648202749</v>
      </c>
      <c r="M60" s="22">
        <f t="shared" si="8"/>
        <v>8.6324177648202757E-2</v>
      </c>
      <c r="N60" s="68">
        <v>0.5</v>
      </c>
      <c r="O60" s="68">
        <v>-0.5</v>
      </c>
      <c r="P60" s="68">
        <v>1</v>
      </c>
      <c r="Q60" s="68">
        <v>-1</v>
      </c>
    </row>
    <row r="61" spans="1:17" ht="16.5" x14ac:dyDescent="0.25">
      <c r="A61" s="68">
        <v>58</v>
      </c>
      <c r="B61" s="68">
        <v>5.93893</v>
      </c>
      <c r="C61" s="68">
        <v>5.9400599999999999</v>
      </c>
      <c r="D61" s="68">
        <f t="shared" si="1"/>
        <v>5.939495</v>
      </c>
      <c r="E61" s="68">
        <v>10.496600000000001</v>
      </c>
      <c r="F61" s="18">
        <f t="shared" si="0"/>
        <v>425.54398567155079</v>
      </c>
      <c r="G61" s="23">
        <f t="shared" si="2"/>
        <v>2527.275942824343</v>
      </c>
      <c r="H61" s="23">
        <f t="shared" si="3"/>
        <v>2527.756807528152</v>
      </c>
      <c r="I61" s="23">
        <f t="shared" si="4"/>
        <v>2527.5163751762475</v>
      </c>
      <c r="J61" s="25">
        <f t="shared" si="5"/>
        <v>8.5942824342964741E-2</v>
      </c>
      <c r="K61" s="24">
        <f t="shared" si="6"/>
        <v>0.56680752815191227</v>
      </c>
      <c r="L61" s="26">
        <f t="shared" si="7"/>
        <v>0.3263751762474385</v>
      </c>
      <c r="M61" s="22">
        <f t="shared" si="8"/>
        <v>3.2637517624743852E-2</v>
      </c>
      <c r="N61" s="68">
        <v>0.5</v>
      </c>
      <c r="O61" s="68">
        <v>-0.5</v>
      </c>
      <c r="P61" s="68">
        <v>1</v>
      </c>
      <c r="Q61" s="68">
        <v>-1</v>
      </c>
    </row>
    <row r="62" spans="1:17" ht="16.5" x14ac:dyDescent="0.25">
      <c r="A62" s="68">
        <v>59</v>
      </c>
      <c r="B62" s="68">
        <v>5.9395899999999999</v>
      </c>
      <c r="C62" s="68">
        <v>5.9364299999999997</v>
      </c>
      <c r="D62" s="68">
        <f t="shared" si="1"/>
        <v>5.9380100000000002</v>
      </c>
      <c r="E62" s="68">
        <v>10.51057</v>
      </c>
      <c r="F62" s="18">
        <f t="shared" si="0"/>
        <v>424.97837890808972</v>
      </c>
      <c r="G62" s="23">
        <f t="shared" si="2"/>
        <v>2524.1973295787006</v>
      </c>
      <c r="H62" s="23">
        <f t="shared" si="3"/>
        <v>2522.8543979013511</v>
      </c>
      <c r="I62" s="23">
        <f t="shared" si="4"/>
        <v>2523.5258637400257</v>
      </c>
      <c r="J62" s="25">
        <f t="shared" si="5"/>
        <v>-2.9926704212994082</v>
      </c>
      <c r="K62" s="24">
        <f t="shared" si="6"/>
        <v>-4.3356020986489057</v>
      </c>
      <c r="L62" s="26">
        <f t="shared" si="7"/>
        <v>-3.6641362599743843</v>
      </c>
      <c r="M62" s="22">
        <f t="shared" si="8"/>
        <v>-0.36641362599743843</v>
      </c>
      <c r="N62" s="68">
        <v>0.5</v>
      </c>
      <c r="O62" s="68">
        <v>-0.5</v>
      </c>
      <c r="P62" s="68">
        <v>1</v>
      </c>
      <c r="Q62" s="68">
        <v>-1</v>
      </c>
    </row>
    <row r="63" spans="1:17" ht="16.5" x14ac:dyDescent="0.25">
      <c r="A63" s="68">
        <v>60</v>
      </c>
      <c r="B63" s="68">
        <v>5.9480399999999998</v>
      </c>
      <c r="C63" s="68">
        <v>5.9409900000000002</v>
      </c>
      <c r="D63" s="68">
        <f t="shared" si="1"/>
        <v>5.944515</v>
      </c>
      <c r="E63" s="68">
        <v>10.504899999999999</v>
      </c>
      <c r="F63" s="18">
        <f t="shared" si="0"/>
        <v>425.20776018810278</v>
      </c>
      <c r="G63" s="23">
        <f t="shared" si="2"/>
        <v>2529.1527659092426</v>
      </c>
      <c r="H63" s="23">
        <f t="shared" si="3"/>
        <v>2526.1550511999167</v>
      </c>
      <c r="I63" s="23">
        <f t="shared" si="4"/>
        <v>2527.6539085545796</v>
      </c>
      <c r="J63" s="25">
        <f t="shared" si="5"/>
        <v>1.9627659092425347</v>
      </c>
      <c r="K63" s="24">
        <f t="shared" si="6"/>
        <v>-1.0349488000833844</v>
      </c>
      <c r="L63" s="26">
        <f t="shared" si="7"/>
        <v>0.46390855457957514</v>
      </c>
      <c r="M63" s="22">
        <f t="shared" si="8"/>
        <v>4.6390855457957514E-2</v>
      </c>
      <c r="N63" s="68">
        <v>0.5</v>
      </c>
      <c r="O63" s="68">
        <v>-0.5</v>
      </c>
      <c r="P63" s="68">
        <v>1</v>
      </c>
      <c r="Q63" s="68">
        <v>-1</v>
      </c>
    </row>
    <row r="64" spans="1:17" ht="16.5" x14ac:dyDescent="0.25">
      <c r="A64" s="68">
        <v>61</v>
      </c>
      <c r="B64" s="68">
        <v>5.9389500000000002</v>
      </c>
      <c r="C64" s="68">
        <v>5.94801</v>
      </c>
      <c r="D64" s="68">
        <f t="shared" si="1"/>
        <v>5.9434800000000001</v>
      </c>
      <c r="E64" s="68">
        <v>10.505520000000001</v>
      </c>
      <c r="F64" s="18">
        <f t="shared" si="0"/>
        <v>425.18266587470208</v>
      </c>
      <c r="G64" s="23">
        <f t="shared" si="2"/>
        <v>2525.138593496562</v>
      </c>
      <c r="H64" s="23">
        <f t="shared" si="3"/>
        <v>2528.990748449387</v>
      </c>
      <c r="I64" s="23">
        <f t="shared" si="4"/>
        <v>2527.0646709729745</v>
      </c>
      <c r="J64" s="25">
        <f t="shared" si="5"/>
        <v>-2.0514065034381019</v>
      </c>
      <c r="K64" s="24">
        <f t="shared" si="6"/>
        <v>1.8007484493869015</v>
      </c>
      <c r="L64" s="26">
        <f t="shared" si="7"/>
        <v>-0.12532902702560023</v>
      </c>
      <c r="M64" s="22">
        <f t="shared" si="8"/>
        <v>-1.2532902702560023E-2</v>
      </c>
      <c r="N64" s="68">
        <v>0.5</v>
      </c>
      <c r="O64" s="68">
        <v>-0.5</v>
      </c>
      <c r="P64" s="68">
        <v>1</v>
      </c>
      <c r="Q64" s="68">
        <v>-1</v>
      </c>
    </row>
    <row r="65" spans="1:17" ht="16.5" x14ac:dyDescent="0.25">
      <c r="A65" s="68">
        <v>62</v>
      </c>
      <c r="B65" s="68">
        <v>5.94299</v>
      </c>
      <c r="C65" s="68">
        <v>5.93703</v>
      </c>
      <c r="D65" s="68">
        <f t="shared" si="1"/>
        <v>5.94001</v>
      </c>
      <c r="E65" s="68">
        <v>10.49797</v>
      </c>
      <c r="F65" s="18">
        <f t="shared" si="0"/>
        <v>425.48845157682865</v>
      </c>
      <c r="G65" s="23">
        <f t="shared" si="2"/>
        <v>2528.6736128365769</v>
      </c>
      <c r="H65" s="23">
        <f t="shared" si="3"/>
        <v>2526.1377016651791</v>
      </c>
      <c r="I65" s="23">
        <f t="shared" si="4"/>
        <v>2527.405657250878</v>
      </c>
      <c r="J65" s="25">
        <f t="shared" si="5"/>
        <v>1.4836128365768673</v>
      </c>
      <c r="K65" s="24">
        <f t="shared" si="6"/>
        <v>-1.0522983348209891</v>
      </c>
      <c r="L65" s="26">
        <f t="shared" si="7"/>
        <v>0.21565725087793908</v>
      </c>
      <c r="M65" s="22">
        <f t="shared" si="8"/>
        <v>2.1565725087793908E-2</v>
      </c>
      <c r="N65" s="68">
        <v>0.5</v>
      </c>
      <c r="O65" s="68">
        <v>-0.5</v>
      </c>
      <c r="P65" s="68">
        <v>1</v>
      </c>
      <c r="Q65" s="68">
        <v>-1</v>
      </c>
    </row>
    <row r="66" spans="1:17" ht="16.5" x14ac:dyDescent="0.25">
      <c r="A66" s="68">
        <v>63</v>
      </c>
      <c r="B66" s="68">
        <v>5.9395600000000002</v>
      </c>
      <c r="C66" s="68">
        <v>5.9385700000000003</v>
      </c>
      <c r="D66" s="68">
        <f t="shared" si="1"/>
        <v>5.9390650000000003</v>
      </c>
      <c r="E66" s="68">
        <v>10.504429999999999</v>
      </c>
      <c r="F66" s="18">
        <f t="shared" si="0"/>
        <v>425.22678527059543</v>
      </c>
      <c r="G66" s="23">
        <f t="shared" si="2"/>
        <v>2525.660004721818</v>
      </c>
      <c r="H66" s="23">
        <f t="shared" si="3"/>
        <v>2525.2390302044</v>
      </c>
      <c r="I66" s="23">
        <f t="shared" si="4"/>
        <v>2525.4495174631093</v>
      </c>
      <c r="J66" s="25">
        <f t="shared" si="5"/>
        <v>-1.5299952781820139</v>
      </c>
      <c r="K66" s="24">
        <f t="shared" si="6"/>
        <v>-1.9509697956000309</v>
      </c>
      <c r="L66" s="26">
        <f t="shared" si="7"/>
        <v>-1.740482536890795</v>
      </c>
      <c r="M66" s="22">
        <f t="shared" si="8"/>
        <v>-0.1740482536890795</v>
      </c>
      <c r="N66" s="68">
        <v>0.5</v>
      </c>
      <c r="O66" s="68">
        <v>-0.5</v>
      </c>
      <c r="P66" s="68">
        <v>1</v>
      </c>
      <c r="Q66" s="68">
        <v>-1</v>
      </c>
    </row>
    <row r="67" spans="1:17" ht="16.5" x14ac:dyDescent="0.25">
      <c r="A67" s="68">
        <v>64</v>
      </c>
      <c r="B67" s="68">
        <v>5.94245</v>
      </c>
      <c r="C67" s="68">
        <v>5.9460499999999996</v>
      </c>
      <c r="D67" s="68">
        <f t="shared" si="1"/>
        <v>5.9442500000000003</v>
      </c>
      <c r="E67" s="68">
        <v>10.502000000000001</v>
      </c>
      <c r="F67" s="18">
        <f t="shared" si="0"/>
        <v>425.32517615692251</v>
      </c>
      <c r="G67" s="23">
        <f t="shared" si="2"/>
        <v>2527.473593053704</v>
      </c>
      <c r="H67" s="23">
        <f t="shared" si="3"/>
        <v>2529.0047636878689</v>
      </c>
      <c r="I67" s="23">
        <f t="shared" si="4"/>
        <v>2528.2391783707862</v>
      </c>
      <c r="J67" s="25">
        <f t="shared" si="5"/>
        <v>0.28359305370395305</v>
      </c>
      <c r="K67" s="24">
        <f t="shared" si="6"/>
        <v>1.81476368786889</v>
      </c>
      <c r="L67" s="26">
        <f t="shared" si="7"/>
        <v>1.0491783707861941</v>
      </c>
      <c r="M67" s="22">
        <f t="shared" si="8"/>
        <v>0.10491783707861942</v>
      </c>
      <c r="N67" s="68">
        <v>0.5</v>
      </c>
      <c r="O67" s="68">
        <v>-0.5</v>
      </c>
      <c r="P67" s="68">
        <v>1</v>
      </c>
      <c r="Q67" s="68">
        <v>-1</v>
      </c>
    </row>
    <row r="68" spans="1:17" ht="16.5" x14ac:dyDescent="0.25">
      <c r="A68" s="68">
        <v>65</v>
      </c>
      <c r="B68" s="68">
        <v>5.9380300000000004</v>
      </c>
      <c r="C68" s="68">
        <v>5.9384800000000002</v>
      </c>
      <c r="D68" s="68">
        <f t="shared" si="1"/>
        <v>5.9382549999999998</v>
      </c>
      <c r="E68" s="68">
        <v>10.497019999999999</v>
      </c>
      <c r="F68" s="18">
        <f t="shared" ref="F68:F100" si="9">D$1/E68</f>
        <v>425.52695907981507</v>
      </c>
      <c r="G68" s="23">
        <f t="shared" si="2"/>
        <v>2526.7918488247146</v>
      </c>
      <c r="H68" s="23">
        <f t="shared" si="3"/>
        <v>2526.9833359563004</v>
      </c>
      <c r="I68" s="23">
        <f t="shared" si="4"/>
        <v>2526.8875923905075</v>
      </c>
      <c r="J68" s="25">
        <f t="shared" si="5"/>
        <v>-0.39815117528542032</v>
      </c>
      <c r="K68" s="24">
        <f t="shared" si="6"/>
        <v>-0.20666404369967495</v>
      </c>
      <c r="L68" s="26">
        <f t="shared" si="7"/>
        <v>-0.30240760949254764</v>
      </c>
      <c r="M68" s="22">
        <f t="shared" si="8"/>
        <v>-3.0240760949254764E-2</v>
      </c>
      <c r="N68" s="68">
        <v>0.5</v>
      </c>
      <c r="O68" s="68">
        <v>-0.5</v>
      </c>
      <c r="P68" s="68">
        <v>1</v>
      </c>
      <c r="Q68" s="68">
        <v>-1</v>
      </c>
    </row>
    <row r="69" spans="1:17" ht="16.5" x14ac:dyDescent="0.25">
      <c r="A69" s="68">
        <v>66</v>
      </c>
      <c r="B69" s="68">
        <v>5.9395600000000002</v>
      </c>
      <c r="C69" s="68">
        <v>5.9425400000000002</v>
      </c>
      <c r="D69" s="68">
        <f t="shared" ref="D69:D100" si="10">(B69+C69)/2</f>
        <v>5.9410500000000006</v>
      </c>
      <c r="E69" s="68">
        <v>10.49699</v>
      </c>
      <c r="F69" s="18">
        <f t="shared" si="9"/>
        <v>425.52817521975351</v>
      </c>
      <c r="G69" s="23">
        <f t="shared" ref="G69:G79" si="11">(F69*B69)</f>
        <v>2527.4501284082394</v>
      </c>
      <c r="H69" s="23">
        <f t="shared" ref="H69:H79" si="12">(C69*F69)</f>
        <v>2528.718202370394</v>
      </c>
      <c r="I69" s="23">
        <f t="shared" ref="I69:I79" si="13">(G69+H69)/2</f>
        <v>2528.0841653893167</v>
      </c>
      <c r="J69" s="25">
        <f t="shared" ref="J69:J79" si="14">G69-H$1</f>
        <v>0.26012840823932493</v>
      </c>
      <c r="K69" s="24">
        <f t="shared" ref="K69:K79" si="15">H69-H$1</f>
        <v>1.5282023703939558</v>
      </c>
      <c r="L69" s="26">
        <f t="shared" ref="L69:L79" si="16">I69-H$1</f>
        <v>0.89416538931664036</v>
      </c>
      <c r="M69" s="22">
        <f t="shared" ref="M69:M79" si="17">L69*0.1</f>
        <v>8.9416538931664041E-2</v>
      </c>
      <c r="N69" s="68">
        <v>0.5</v>
      </c>
      <c r="O69" s="68">
        <v>-0.5</v>
      </c>
      <c r="P69" s="68">
        <v>1</v>
      </c>
      <c r="Q69" s="68">
        <v>-1</v>
      </c>
    </row>
    <row r="70" spans="1:17" ht="16.5" x14ac:dyDescent="0.25">
      <c r="A70" s="68">
        <v>67</v>
      </c>
      <c r="B70" s="68">
        <v>5.9384699999999997</v>
      </c>
      <c r="C70" s="68">
        <v>5.9414800000000003</v>
      </c>
      <c r="D70" s="68">
        <f t="shared" si="10"/>
        <v>5.9399750000000004</v>
      </c>
      <c r="E70" s="68">
        <v>10.495509999999999</v>
      </c>
      <c r="F70" s="18">
        <f t="shared" si="9"/>
        <v>425.58818008843787</v>
      </c>
      <c r="G70" s="23">
        <f t="shared" si="11"/>
        <v>2527.3426398097854</v>
      </c>
      <c r="H70" s="23">
        <f t="shared" si="12"/>
        <v>2528.6236602318518</v>
      </c>
      <c r="I70" s="23">
        <f t="shared" si="13"/>
        <v>2527.9831500208184</v>
      </c>
      <c r="J70" s="25">
        <f t="shared" si="14"/>
        <v>0.15263980978534164</v>
      </c>
      <c r="K70" s="24">
        <f t="shared" si="15"/>
        <v>1.433660231851718</v>
      </c>
      <c r="L70" s="26">
        <f t="shared" si="16"/>
        <v>0.79315002081830244</v>
      </c>
      <c r="M70" s="22">
        <f t="shared" si="17"/>
        <v>7.9315002081830246E-2</v>
      </c>
      <c r="N70" s="68">
        <v>0.5</v>
      </c>
      <c r="O70" s="68">
        <v>-0.5</v>
      </c>
      <c r="P70" s="68">
        <v>1</v>
      </c>
      <c r="Q70" s="68">
        <v>-1</v>
      </c>
    </row>
    <row r="71" spans="1:17" ht="16.5" x14ac:dyDescent="0.25">
      <c r="A71" s="68">
        <v>68</v>
      </c>
      <c r="B71" s="68">
        <v>5.9415699999999996</v>
      </c>
      <c r="C71" s="68">
        <v>5.9425600000000003</v>
      </c>
      <c r="D71" s="68">
        <f t="shared" si="10"/>
        <v>5.9420649999999995</v>
      </c>
      <c r="E71" s="68">
        <v>10.506489999999999</v>
      </c>
      <c r="F71" s="18">
        <f t="shared" si="9"/>
        <v>425.14341135812253</v>
      </c>
      <c r="G71" s="23">
        <f t="shared" si="11"/>
        <v>2526.0193386230799</v>
      </c>
      <c r="H71" s="23">
        <f t="shared" si="12"/>
        <v>2526.4402306003249</v>
      </c>
      <c r="I71" s="23">
        <f t="shared" si="13"/>
        <v>2526.2297846117026</v>
      </c>
      <c r="J71" s="25">
        <f t="shared" si="14"/>
        <v>-1.1706613769201795</v>
      </c>
      <c r="K71" s="24">
        <f t="shared" si="15"/>
        <v>-0.74976939967518774</v>
      </c>
      <c r="L71" s="26">
        <f t="shared" si="16"/>
        <v>-0.96021538829745623</v>
      </c>
      <c r="M71" s="22">
        <f t="shared" si="17"/>
        <v>-9.6021538829745623E-2</v>
      </c>
      <c r="N71" s="68">
        <v>0.5</v>
      </c>
      <c r="O71" s="68">
        <v>-0.5</v>
      </c>
      <c r="P71" s="68">
        <v>1</v>
      </c>
      <c r="Q71" s="68">
        <v>-1</v>
      </c>
    </row>
    <row r="72" spans="1:17" ht="16.5" x14ac:dyDescent="0.25">
      <c r="A72" s="68">
        <v>69</v>
      </c>
      <c r="B72" s="68">
        <v>5.9440400000000002</v>
      </c>
      <c r="C72" s="68">
        <v>5.9470799999999997</v>
      </c>
      <c r="D72" s="68">
        <f t="shared" si="10"/>
        <v>5.9455600000000004</v>
      </c>
      <c r="E72" s="68">
        <v>10.50052</v>
      </c>
      <c r="F72" s="18">
        <f t="shared" si="9"/>
        <v>425.38512378434598</v>
      </c>
      <c r="G72" s="23">
        <f t="shared" si="11"/>
        <v>2528.506191179104</v>
      </c>
      <c r="H72" s="23">
        <f t="shared" si="12"/>
        <v>2529.7993619554081</v>
      </c>
      <c r="I72" s="23">
        <f t="shared" si="13"/>
        <v>2529.1527765672563</v>
      </c>
      <c r="J72" s="25">
        <f t="shared" si="14"/>
        <v>1.3161911791039529</v>
      </c>
      <c r="K72" s="24">
        <f t="shared" si="15"/>
        <v>2.609361955408076</v>
      </c>
      <c r="L72" s="26">
        <f t="shared" si="16"/>
        <v>1.9627765672562418</v>
      </c>
      <c r="M72" s="22">
        <f t="shared" si="17"/>
        <v>0.19627765672562419</v>
      </c>
      <c r="N72" s="68">
        <v>0.5</v>
      </c>
      <c r="O72" s="68">
        <v>-0.5</v>
      </c>
      <c r="P72" s="68">
        <v>1</v>
      </c>
      <c r="Q72" s="68">
        <v>-1</v>
      </c>
    </row>
    <row r="73" spans="1:17" ht="16.5" x14ac:dyDescent="0.25">
      <c r="A73" s="68">
        <v>70</v>
      </c>
      <c r="B73" s="68">
        <v>5.9389599999999998</v>
      </c>
      <c r="C73" s="68">
        <v>5.9450099999999999</v>
      </c>
      <c r="D73" s="68">
        <f t="shared" si="10"/>
        <v>5.9419849999999999</v>
      </c>
      <c r="E73" s="68">
        <v>10.50149</v>
      </c>
      <c r="F73" s="18">
        <f t="shared" si="9"/>
        <v>425.34583187719079</v>
      </c>
      <c r="G73" s="23">
        <f t="shared" si="11"/>
        <v>2526.1118816853609</v>
      </c>
      <c r="H73" s="23">
        <f t="shared" si="12"/>
        <v>2528.685223968218</v>
      </c>
      <c r="I73" s="23">
        <f t="shared" si="13"/>
        <v>2527.3985528267895</v>
      </c>
      <c r="J73" s="25">
        <f t="shared" si="14"/>
        <v>-1.0781183146391413</v>
      </c>
      <c r="K73" s="24">
        <f t="shared" si="15"/>
        <v>1.4952239682179425</v>
      </c>
      <c r="L73" s="26">
        <f t="shared" si="16"/>
        <v>0.20855282678940057</v>
      </c>
      <c r="M73" s="22">
        <f t="shared" si="17"/>
        <v>2.085528267894006E-2</v>
      </c>
      <c r="N73" s="68">
        <v>0.5</v>
      </c>
      <c r="O73" s="68">
        <v>-0.5</v>
      </c>
      <c r="P73" s="68">
        <v>1</v>
      </c>
      <c r="Q73" s="68">
        <v>-1</v>
      </c>
    </row>
    <row r="74" spans="1:17" ht="16.5" x14ac:dyDescent="0.25">
      <c r="A74" s="68">
        <v>71</v>
      </c>
      <c r="B74" s="68">
        <v>5.9389000000000003</v>
      </c>
      <c r="C74" s="68">
        <v>5.9359799999999998</v>
      </c>
      <c r="D74" s="68">
        <f t="shared" si="10"/>
        <v>5.9374400000000005</v>
      </c>
      <c r="E74" s="68">
        <v>10.497479999999999</v>
      </c>
      <c r="F74" s="18">
        <f t="shared" si="9"/>
        <v>425.50831247118361</v>
      </c>
      <c r="G74" s="23">
        <f t="shared" si="11"/>
        <v>2527.0513169351125</v>
      </c>
      <c r="H74" s="23">
        <f t="shared" si="12"/>
        <v>2525.8088326626967</v>
      </c>
      <c r="I74" s="23">
        <f t="shared" si="13"/>
        <v>2526.4300747989046</v>
      </c>
      <c r="J74" s="25">
        <f t="shared" si="14"/>
        <v>-0.13868306488757298</v>
      </c>
      <c r="K74" s="24">
        <f t="shared" si="15"/>
        <v>-1.3811673373033955</v>
      </c>
      <c r="L74" s="26">
        <f t="shared" si="16"/>
        <v>-0.75992520109548423</v>
      </c>
      <c r="M74" s="22">
        <f t="shared" si="17"/>
        <v>-7.5992520109548434E-2</v>
      </c>
      <c r="N74" s="68">
        <v>0.5</v>
      </c>
      <c r="O74" s="68">
        <v>-0.5</v>
      </c>
      <c r="P74" s="68">
        <v>1</v>
      </c>
      <c r="Q74" s="68">
        <v>-1</v>
      </c>
    </row>
    <row r="75" spans="1:17" ht="16.5" x14ac:dyDescent="0.25">
      <c r="A75" s="68">
        <v>72</v>
      </c>
      <c r="B75" s="68">
        <v>5.9415199999999997</v>
      </c>
      <c r="C75" s="68">
        <v>5.9410800000000004</v>
      </c>
      <c r="D75" s="68">
        <f t="shared" si="10"/>
        <v>5.9413</v>
      </c>
      <c r="E75" s="68">
        <v>10.49606</v>
      </c>
      <c r="F75" s="18">
        <f t="shared" si="9"/>
        <v>425.56587900602705</v>
      </c>
      <c r="G75" s="23">
        <f t="shared" si="11"/>
        <v>2528.5081814318896</v>
      </c>
      <c r="H75" s="23">
        <f t="shared" si="12"/>
        <v>2528.3209324451273</v>
      </c>
      <c r="I75" s="23">
        <f t="shared" si="13"/>
        <v>2528.4145569385082</v>
      </c>
      <c r="J75" s="25">
        <f t="shared" si="14"/>
        <v>1.3181814318895704</v>
      </c>
      <c r="K75" s="24">
        <f t="shared" si="15"/>
        <v>1.1309324451272005</v>
      </c>
      <c r="L75" s="26">
        <f t="shared" si="16"/>
        <v>1.2245569385081581</v>
      </c>
      <c r="M75" s="22">
        <f t="shared" si="17"/>
        <v>0.12245569385081581</v>
      </c>
      <c r="N75" s="68">
        <v>0.5</v>
      </c>
      <c r="O75" s="68">
        <v>-0.5</v>
      </c>
      <c r="P75" s="68">
        <v>1</v>
      </c>
      <c r="Q75" s="68">
        <v>-1</v>
      </c>
    </row>
    <row r="76" spans="1:17" ht="16.5" x14ac:dyDescent="0.25">
      <c r="A76" s="68">
        <v>73</v>
      </c>
      <c r="B76" s="68">
        <v>5.9390900000000002</v>
      </c>
      <c r="C76" s="68">
        <v>5.9440400000000002</v>
      </c>
      <c r="D76" s="68">
        <f t="shared" si="10"/>
        <v>5.9415650000000007</v>
      </c>
      <c r="E76" s="68">
        <v>10.50644</v>
      </c>
      <c r="F76" s="18">
        <f t="shared" si="9"/>
        <v>425.14543460962994</v>
      </c>
      <c r="G76" s="23">
        <f t="shared" si="11"/>
        <v>2524.9769992357074</v>
      </c>
      <c r="H76" s="23">
        <f t="shared" si="12"/>
        <v>2527.0814691370247</v>
      </c>
      <c r="I76" s="23">
        <f t="shared" si="13"/>
        <v>2526.029234186366</v>
      </c>
      <c r="J76" s="25">
        <f t="shared" si="14"/>
        <v>-2.2130007642927012</v>
      </c>
      <c r="K76" s="24">
        <f t="shared" si="15"/>
        <v>-0.10853086297538539</v>
      </c>
      <c r="L76" s="26">
        <f t="shared" si="16"/>
        <v>-1.1607658136340433</v>
      </c>
      <c r="M76" s="22">
        <f t="shared" si="17"/>
        <v>-0.11607658136340433</v>
      </c>
      <c r="N76" s="68">
        <v>0.5</v>
      </c>
      <c r="O76" s="68">
        <v>-0.5</v>
      </c>
      <c r="P76" s="68">
        <v>1</v>
      </c>
      <c r="Q76" s="68">
        <v>-1</v>
      </c>
    </row>
    <row r="77" spans="1:17" ht="16.5" x14ac:dyDescent="0.25">
      <c r="A77" s="68">
        <v>74</v>
      </c>
      <c r="B77" s="68">
        <v>5.9443900000000003</v>
      </c>
      <c r="C77" s="68">
        <v>5.9424799999999998</v>
      </c>
      <c r="D77" s="68">
        <f t="shared" si="10"/>
        <v>5.943435</v>
      </c>
      <c r="E77" s="68">
        <v>10.49644</v>
      </c>
      <c r="F77" s="18">
        <f t="shared" si="9"/>
        <v>425.55047235062557</v>
      </c>
      <c r="G77" s="23">
        <f t="shared" si="11"/>
        <v>2529.6379723363352</v>
      </c>
      <c r="H77" s="23">
        <f t="shared" si="12"/>
        <v>2528.8251709341453</v>
      </c>
      <c r="I77" s="23">
        <f t="shared" si="13"/>
        <v>2529.2315716352405</v>
      </c>
      <c r="J77" s="25">
        <f t="shared" si="14"/>
        <v>2.4479723363351695</v>
      </c>
      <c r="K77" s="24">
        <f t="shared" si="15"/>
        <v>1.6351709341452079</v>
      </c>
      <c r="L77" s="26">
        <f t="shared" si="16"/>
        <v>2.0415716352404161</v>
      </c>
      <c r="M77" s="22">
        <f t="shared" si="17"/>
        <v>0.20415716352404162</v>
      </c>
      <c r="N77" s="68">
        <v>0.5</v>
      </c>
      <c r="O77" s="68">
        <v>-0.5</v>
      </c>
      <c r="P77" s="68">
        <v>1</v>
      </c>
      <c r="Q77" s="68">
        <v>-1</v>
      </c>
    </row>
    <row r="78" spans="1:17" ht="16.5" x14ac:dyDescent="0.25">
      <c r="A78" s="68">
        <v>75</v>
      </c>
      <c r="B78" s="68">
        <v>5.9380100000000002</v>
      </c>
      <c r="C78" s="68">
        <v>5.9385700000000003</v>
      </c>
      <c r="D78" s="68">
        <f t="shared" si="10"/>
        <v>5.9382900000000003</v>
      </c>
      <c r="E78" s="68">
        <v>10.499560000000001</v>
      </c>
      <c r="F78" s="18">
        <f t="shared" si="9"/>
        <v>425.42401776836363</v>
      </c>
      <c r="G78" s="23">
        <f t="shared" si="11"/>
        <v>2526.172071748721</v>
      </c>
      <c r="H78" s="23">
        <f t="shared" si="12"/>
        <v>2526.4103091986713</v>
      </c>
      <c r="I78" s="23">
        <f t="shared" si="13"/>
        <v>2526.2911904736961</v>
      </c>
      <c r="J78" s="25">
        <f t="shared" si="14"/>
        <v>-1.0179282512790451</v>
      </c>
      <c r="K78" s="24">
        <f t="shared" si="15"/>
        <v>-0.77969080132879753</v>
      </c>
      <c r="L78" s="26">
        <f t="shared" si="16"/>
        <v>-0.8988095263039213</v>
      </c>
      <c r="M78" s="22">
        <f t="shared" si="17"/>
        <v>-8.9880952630392141E-2</v>
      </c>
      <c r="N78" s="68">
        <v>0.5</v>
      </c>
      <c r="O78" s="68">
        <v>-0.5</v>
      </c>
      <c r="P78" s="68">
        <v>1</v>
      </c>
      <c r="Q78" s="68">
        <v>-1</v>
      </c>
    </row>
    <row r="79" spans="1:17" ht="16.5" x14ac:dyDescent="0.25">
      <c r="A79" s="68">
        <v>76</v>
      </c>
      <c r="B79" s="68">
        <v>5.9405099999999997</v>
      </c>
      <c r="C79" s="68">
        <v>5.9419899999999997</v>
      </c>
      <c r="D79" s="68">
        <f t="shared" si="10"/>
        <v>5.9412500000000001</v>
      </c>
      <c r="E79" s="68">
        <v>10.49901</v>
      </c>
      <c r="F79" s="18">
        <f t="shared" si="9"/>
        <v>425.44630398485191</v>
      </c>
      <c r="G79" s="23">
        <f t="shared" si="11"/>
        <v>2527.3680232850525</v>
      </c>
      <c r="H79" s="23">
        <f t="shared" si="12"/>
        <v>2527.9976838149501</v>
      </c>
      <c r="I79" s="23">
        <f t="shared" si="13"/>
        <v>2527.6828535500013</v>
      </c>
      <c r="J79" s="25">
        <f t="shared" si="14"/>
        <v>0.17802328505240439</v>
      </c>
      <c r="K79" s="24">
        <f t="shared" si="15"/>
        <v>0.8076838149499963</v>
      </c>
      <c r="L79" s="26">
        <f t="shared" si="16"/>
        <v>0.49285355000120035</v>
      </c>
      <c r="M79" s="22">
        <f t="shared" si="17"/>
        <v>4.9285355000120039E-2</v>
      </c>
      <c r="N79" s="68">
        <v>0.5</v>
      </c>
      <c r="O79" s="68">
        <v>-0.5</v>
      </c>
      <c r="P79" s="68">
        <v>1</v>
      </c>
      <c r="Q79" s="68">
        <v>-1</v>
      </c>
    </row>
    <row r="80" spans="1:17" ht="16.5" x14ac:dyDescent="0.25">
      <c r="A80" s="68">
        <v>77</v>
      </c>
      <c r="B80" s="68">
        <v>5.9385599999999998</v>
      </c>
      <c r="C80" s="68">
        <v>5.9425699999999999</v>
      </c>
      <c r="D80" s="68">
        <f t="shared" si="10"/>
        <v>5.9405649999999994</v>
      </c>
      <c r="E80" s="68">
        <v>10.50605</v>
      </c>
      <c r="F80" s="18">
        <f t="shared" si="9"/>
        <v>425.16121663232138</v>
      </c>
      <c r="G80" s="23">
        <f>(F80*B80)</f>
        <v>2524.8453946440386</v>
      </c>
      <c r="H80" s="23">
        <f>(C80*F80)</f>
        <v>2526.5502911227341</v>
      </c>
      <c r="I80" s="23">
        <f>(G80+H80)/2</f>
        <v>2525.6978428833863</v>
      </c>
      <c r="J80" s="25">
        <f>G80-H$1</f>
        <v>-2.3446053559614484</v>
      </c>
      <c r="K80" s="24">
        <f>H80-H$1</f>
        <v>-0.63970887726600267</v>
      </c>
      <c r="L80" s="26">
        <f>I80-H$1</f>
        <v>-1.4921571166137255</v>
      </c>
      <c r="M80" s="22">
        <f>L80*0.1</f>
        <v>-0.14921571166137257</v>
      </c>
      <c r="N80" s="68">
        <v>0.5</v>
      </c>
      <c r="O80" s="68">
        <v>-0.5</v>
      </c>
      <c r="P80" s="68">
        <v>1</v>
      </c>
      <c r="Q80" s="68">
        <v>-1</v>
      </c>
    </row>
    <row r="81" spans="1:17" ht="16.5" x14ac:dyDescent="0.25">
      <c r="A81" s="68">
        <v>78</v>
      </c>
      <c r="B81" s="68">
        <v>5.9394600000000004</v>
      </c>
      <c r="C81" s="68">
        <v>5.9404500000000002</v>
      </c>
      <c r="D81" s="68">
        <f t="shared" si="10"/>
        <v>5.9399550000000003</v>
      </c>
      <c r="E81" s="68">
        <v>10.50248</v>
      </c>
      <c r="F81" s="18">
        <f t="shared" si="9"/>
        <v>425.30573731156835</v>
      </c>
      <c r="G81" s="23">
        <f t="shared" ref="G81:G100" si="18">(F81*B81)</f>
        <v>2526.0864145325681</v>
      </c>
      <c r="H81" s="23">
        <f t="shared" ref="H81:H100" si="19">(C81*F81)</f>
        <v>2526.5074672125065</v>
      </c>
      <c r="I81" s="23">
        <f t="shared" ref="I81:I100" si="20">(G81+H81)/2</f>
        <v>2526.2969408725376</v>
      </c>
      <c r="J81" s="25">
        <f t="shared" ref="J81:J100" si="21">G81-H$1</f>
        <v>-1.1035854674319125</v>
      </c>
      <c r="K81" s="24">
        <f t="shared" ref="K81:K100" si="22">H81-H$1</f>
        <v>-0.6825327874935283</v>
      </c>
      <c r="L81" s="26">
        <f t="shared" ref="L81:L101" si="23">I81-H$1</f>
        <v>-0.89305912746249305</v>
      </c>
      <c r="M81" s="22">
        <f t="shared" ref="M81:M101" si="24">L81*0.1</f>
        <v>-8.9305912746249314E-2</v>
      </c>
      <c r="N81" s="68">
        <v>0.5</v>
      </c>
      <c r="O81" s="68">
        <v>-0.5</v>
      </c>
      <c r="P81" s="68">
        <v>1</v>
      </c>
      <c r="Q81" s="68">
        <v>-1</v>
      </c>
    </row>
    <row r="82" spans="1:17" ht="16.5" x14ac:dyDescent="0.25">
      <c r="A82" s="68">
        <v>79</v>
      </c>
      <c r="B82" s="68">
        <v>5.9389599999999998</v>
      </c>
      <c r="C82" s="68">
        <v>5.9424799999999998</v>
      </c>
      <c r="D82" s="68">
        <f t="shared" si="10"/>
        <v>5.9407199999999998</v>
      </c>
      <c r="E82" s="68">
        <v>10.49705</v>
      </c>
      <c r="F82" s="18">
        <f t="shared" si="9"/>
        <v>425.52574294682796</v>
      </c>
      <c r="G82" s="23">
        <f t="shared" si="18"/>
        <v>2527.1803663314931</v>
      </c>
      <c r="H82" s="23">
        <f t="shared" si="19"/>
        <v>2528.678216946666</v>
      </c>
      <c r="I82" s="23">
        <f t="shared" si="20"/>
        <v>2527.9292916390796</v>
      </c>
      <c r="J82" s="25">
        <f t="shared" si="21"/>
        <v>-9.633668506921822E-3</v>
      </c>
      <c r="K82" s="24">
        <f t="shared" si="22"/>
        <v>1.4882169466659434</v>
      </c>
      <c r="L82" s="26">
        <f t="shared" si="23"/>
        <v>0.73929163907951079</v>
      </c>
      <c r="M82" s="22">
        <f t="shared" si="24"/>
        <v>7.3929163907951082E-2</v>
      </c>
      <c r="N82" s="68">
        <v>0.5</v>
      </c>
      <c r="O82" s="68">
        <v>-0.5</v>
      </c>
      <c r="P82" s="68">
        <v>1</v>
      </c>
      <c r="Q82" s="68">
        <v>-1</v>
      </c>
    </row>
    <row r="83" spans="1:17" ht="16.5" x14ac:dyDescent="0.25">
      <c r="A83" s="68">
        <v>80</v>
      </c>
      <c r="B83" s="68">
        <v>5.9410400000000001</v>
      </c>
      <c r="C83" s="68">
        <v>5.9454500000000001</v>
      </c>
      <c r="D83" s="68">
        <f t="shared" si="10"/>
        <v>5.9432450000000001</v>
      </c>
      <c r="E83" s="68">
        <v>10.511469999999999</v>
      </c>
      <c r="F83" s="18">
        <f t="shared" si="9"/>
        <v>424.94199193833026</v>
      </c>
      <c r="G83" s="23">
        <f t="shared" si="18"/>
        <v>2524.5973717852976</v>
      </c>
      <c r="H83" s="23">
        <f t="shared" si="19"/>
        <v>2526.4713659697459</v>
      </c>
      <c r="I83" s="23">
        <f t="shared" si="20"/>
        <v>2525.534368877522</v>
      </c>
      <c r="J83" s="25">
        <f t="shared" si="21"/>
        <v>-2.5926282147024722</v>
      </c>
      <c r="K83" s="24">
        <f t="shared" si="22"/>
        <v>-0.71863403025417938</v>
      </c>
      <c r="L83" s="26">
        <f t="shared" si="23"/>
        <v>-1.6556311224780984</v>
      </c>
      <c r="M83" s="22">
        <f t="shared" si="24"/>
        <v>-0.16556311224780984</v>
      </c>
      <c r="N83" s="68">
        <v>0.5</v>
      </c>
      <c r="O83" s="68">
        <v>-0.5</v>
      </c>
      <c r="P83" s="68">
        <v>1</v>
      </c>
      <c r="Q83" s="68">
        <v>-1</v>
      </c>
    </row>
    <row r="84" spans="1:17" ht="16.5" x14ac:dyDescent="0.25">
      <c r="A84" s="68">
        <v>81</v>
      </c>
      <c r="B84" s="68">
        <v>5.9414699999999998</v>
      </c>
      <c r="C84" s="68">
        <v>5.93851</v>
      </c>
      <c r="D84" s="68">
        <f t="shared" si="10"/>
        <v>5.9399899999999999</v>
      </c>
      <c r="E84" s="68">
        <v>10.51144</v>
      </c>
      <c r="F84" s="18">
        <f t="shared" si="9"/>
        <v>424.94320473693426</v>
      </c>
      <c r="G84" s="23">
        <f t="shared" si="18"/>
        <v>2524.7873026483526</v>
      </c>
      <c r="H84" s="23">
        <f t="shared" si="19"/>
        <v>2523.5294707623316</v>
      </c>
      <c r="I84" s="23">
        <f t="shared" si="20"/>
        <v>2524.1583867053423</v>
      </c>
      <c r="J84" s="25">
        <f t="shared" si="21"/>
        <v>-2.4026973516474754</v>
      </c>
      <c r="K84" s="24">
        <f t="shared" si="22"/>
        <v>-3.6605292376684702</v>
      </c>
      <c r="L84" s="26">
        <f t="shared" si="23"/>
        <v>-3.0316132946577454</v>
      </c>
      <c r="M84" s="22">
        <f t="shared" si="24"/>
        <v>-0.30316132946577456</v>
      </c>
      <c r="N84" s="68">
        <v>0.5</v>
      </c>
      <c r="O84" s="68">
        <v>-0.5</v>
      </c>
      <c r="P84" s="68">
        <v>1</v>
      </c>
      <c r="Q84" s="68">
        <v>-1</v>
      </c>
    </row>
    <row r="85" spans="1:17" ht="16.5" x14ac:dyDescent="0.25">
      <c r="A85" s="68">
        <v>82</v>
      </c>
      <c r="B85" s="68">
        <v>5.9424400000000004</v>
      </c>
      <c r="C85" s="68">
        <v>5.9400199999999996</v>
      </c>
      <c r="D85" s="68">
        <f t="shared" si="10"/>
        <v>5.94123</v>
      </c>
      <c r="E85" s="68">
        <v>10.496079999999999</v>
      </c>
      <c r="F85" s="18">
        <f t="shared" si="9"/>
        <v>425.56506810161517</v>
      </c>
      <c r="G85" s="23">
        <f t="shared" si="18"/>
        <v>2528.8948832897622</v>
      </c>
      <c r="H85" s="23">
        <f t="shared" si="19"/>
        <v>2527.8650158249561</v>
      </c>
      <c r="I85" s="23">
        <f t="shared" si="20"/>
        <v>2528.3799495573594</v>
      </c>
      <c r="J85" s="25">
        <f t="shared" si="21"/>
        <v>1.7048832897621651</v>
      </c>
      <c r="K85" s="24">
        <f t="shared" si="22"/>
        <v>0.67501582495606272</v>
      </c>
      <c r="L85" s="26">
        <f t="shared" si="23"/>
        <v>1.1899495573593413</v>
      </c>
      <c r="M85" s="22">
        <f t="shared" si="24"/>
        <v>0.11899495573593413</v>
      </c>
      <c r="N85" s="68">
        <v>0.5</v>
      </c>
      <c r="O85" s="68">
        <v>-0.5</v>
      </c>
      <c r="P85" s="68">
        <v>1</v>
      </c>
      <c r="Q85" s="68">
        <v>-1</v>
      </c>
    </row>
    <row r="86" spans="1:17" ht="16.5" x14ac:dyDescent="0.25">
      <c r="A86" s="68">
        <v>83</v>
      </c>
      <c r="B86" s="68">
        <v>5.94095</v>
      </c>
      <c r="C86" s="68">
        <v>5.9425299999999996</v>
      </c>
      <c r="D86" s="68">
        <f t="shared" si="10"/>
        <v>5.9417399999999994</v>
      </c>
      <c r="E86" s="68">
        <v>10.505929999999999</v>
      </c>
      <c r="F86" s="18">
        <f t="shared" si="9"/>
        <v>425.16607287503348</v>
      </c>
      <c r="G86" s="23">
        <f t="shared" si="18"/>
        <v>2525.8903806469302</v>
      </c>
      <c r="H86" s="23">
        <f t="shared" si="19"/>
        <v>2526.5621430420724</v>
      </c>
      <c r="I86" s="23">
        <f t="shared" si="20"/>
        <v>2526.2262618445011</v>
      </c>
      <c r="J86" s="25">
        <f t="shared" si="21"/>
        <v>-1.2996193530698292</v>
      </c>
      <c r="K86" s="24">
        <f t="shared" si="22"/>
        <v>-0.62785695792763363</v>
      </c>
      <c r="L86" s="26">
        <f t="shared" si="23"/>
        <v>-0.9637381554989588</v>
      </c>
      <c r="M86" s="22">
        <f t="shared" si="24"/>
        <v>-9.637381554989588E-2</v>
      </c>
      <c r="N86" s="68">
        <v>0.5</v>
      </c>
      <c r="O86" s="68">
        <v>-0.5</v>
      </c>
      <c r="P86" s="68">
        <v>1</v>
      </c>
      <c r="Q86" s="68">
        <v>-1</v>
      </c>
    </row>
    <row r="87" spans="1:17" ht="16.5" x14ac:dyDescent="0.25">
      <c r="A87" s="68">
        <v>84</v>
      </c>
      <c r="B87" s="68">
        <v>5.9370799999999999</v>
      </c>
      <c r="C87" s="68">
        <v>5.9384199999999998</v>
      </c>
      <c r="D87" s="68">
        <f t="shared" si="10"/>
        <v>5.9377499999999994</v>
      </c>
      <c r="E87" s="68">
        <v>10.50793</v>
      </c>
      <c r="F87" s="18">
        <f t="shared" si="9"/>
        <v>425.08514997720772</v>
      </c>
      <c r="G87" s="23">
        <f t="shared" si="18"/>
        <v>2523.7645422266805</v>
      </c>
      <c r="H87" s="23">
        <f t="shared" si="19"/>
        <v>2524.3341563276499</v>
      </c>
      <c r="I87" s="23">
        <f t="shared" si="20"/>
        <v>2524.0493492771652</v>
      </c>
      <c r="J87" s="25">
        <f t="shared" si="21"/>
        <v>-3.4254577733195219</v>
      </c>
      <c r="K87" s="24">
        <f t="shared" si="22"/>
        <v>-2.8558436723501472</v>
      </c>
      <c r="L87" s="26">
        <f t="shared" si="23"/>
        <v>-3.1406507228348346</v>
      </c>
      <c r="M87" s="22">
        <f t="shared" si="24"/>
        <v>-0.31406507228348346</v>
      </c>
      <c r="N87" s="68">
        <v>0.5</v>
      </c>
      <c r="O87" s="68">
        <v>-0.5</v>
      </c>
      <c r="P87" s="68">
        <v>1</v>
      </c>
      <c r="Q87" s="68">
        <v>-1</v>
      </c>
    </row>
    <row r="88" spans="1:17" ht="16.5" x14ac:dyDescent="0.25">
      <c r="A88" s="68">
        <v>85</v>
      </c>
      <c r="B88" s="68">
        <v>5.9474</v>
      </c>
      <c r="C88" s="68">
        <v>5.94407</v>
      </c>
      <c r="D88" s="68">
        <f t="shared" si="10"/>
        <v>5.945735</v>
      </c>
      <c r="E88" s="68">
        <v>10.50099</v>
      </c>
      <c r="F88" s="18">
        <f t="shared" si="9"/>
        <v>425.3660845310776</v>
      </c>
      <c r="G88" s="23">
        <f t="shared" si="18"/>
        <v>2529.8222511401309</v>
      </c>
      <c r="H88" s="23">
        <f t="shared" si="19"/>
        <v>2528.4057820786425</v>
      </c>
      <c r="I88" s="23">
        <f t="shared" si="20"/>
        <v>2529.1140166093865</v>
      </c>
      <c r="J88" s="25">
        <f t="shared" si="21"/>
        <v>2.6322511401308475</v>
      </c>
      <c r="K88" s="24">
        <f t="shared" si="22"/>
        <v>1.2157820786424054</v>
      </c>
      <c r="L88" s="26">
        <f t="shared" si="23"/>
        <v>1.9240166093863991</v>
      </c>
      <c r="M88" s="22">
        <f t="shared" si="24"/>
        <v>0.19240166093863992</v>
      </c>
      <c r="N88" s="68">
        <v>0.5</v>
      </c>
      <c r="O88" s="68">
        <v>-0.5</v>
      </c>
      <c r="P88" s="68">
        <v>1</v>
      </c>
      <c r="Q88" s="68">
        <v>-1</v>
      </c>
    </row>
    <row r="89" spans="1:17" ht="16.5" x14ac:dyDescent="0.25">
      <c r="A89" s="68">
        <v>86</v>
      </c>
      <c r="B89" s="68">
        <v>5.9405000000000001</v>
      </c>
      <c r="C89" s="68">
        <v>5.9435799999999999</v>
      </c>
      <c r="D89" s="68">
        <f t="shared" si="10"/>
        <v>5.9420400000000004</v>
      </c>
      <c r="E89" s="68">
        <v>10.49546</v>
      </c>
      <c r="F89" s="18">
        <f t="shared" si="9"/>
        <v>425.59020757546602</v>
      </c>
      <c r="G89" s="23">
        <f t="shared" si="18"/>
        <v>2528.2186281020558</v>
      </c>
      <c r="H89" s="23">
        <f t="shared" si="19"/>
        <v>2529.5294459413881</v>
      </c>
      <c r="I89" s="23">
        <f t="shared" si="20"/>
        <v>2528.874037021722</v>
      </c>
      <c r="J89" s="25">
        <f t="shared" si="21"/>
        <v>1.0286281020557908</v>
      </c>
      <c r="K89" s="24">
        <f t="shared" si="22"/>
        <v>2.3394459413880213</v>
      </c>
      <c r="L89" s="26">
        <f t="shared" si="23"/>
        <v>1.6840370217219061</v>
      </c>
      <c r="M89" s="22">
        <f t="shared" si="24"/>
        <v>0.16840370217219061</v>
      </c>
      <c r="N89" s="68">
        <v>0.5</v>
      </c>
      <c r="O89" s="68">
        <v>-0.5</v>
      </c>
      <c r="P89" s="68">
        <v>1</v>
      </c>
      <c r="Q89" s="68">
        <v>-1</v>
      </c>
    </row>
    <row r="90" spans="1:17" ht="16.5" x14ac:dyDescent="0.25">
      <c r="A90" s="68">
        <v>87</v>
      </c>
      <c r="B90" s="68">
        <v>5.9415500000000003</v>
      </c>
      <c r="C90" s="68">
        <v>5.9395899999999999</v>
      </c>
      <c r="D90" s="68">
        <f t="shared" si="10"/>
        <v>5.9405700000000001</v>
      </c>
      <c r="E90" s="68">
        <v>10.505929999999999</v>
      </c>
      <c r="F90" s="18">
        <f t="shared" si="9"/>
        <v>425.16607287503348</v>
      </c>
      <c r="G90" s="23">
        <f t="shared" si="18"/>
        <v>2526.1454802906551</v>
      </c>
      <c r="H90" s="23">
        <f t="shared" si="19"/>
        <v>2525.31215478782</v>
      </c>
      <c r="I90" s="23">
        <f t="shared" si="20"/>
        <v>2525.7288175392378</v>
      </c>
      <c r="J90" s="25">
        <f t="shared" si="21"/>
        <v>-1.0445197093449679</v>
      </c>
      <c r="K90" s="24">
        <f t="shared" si="22"/>
        <v>-1.877845212180091</v>
      </c>
      <c r="L90" s="26">
        <f t="shared" si="23"/>
        <v>-1.4611824607623021</v>
      </c>
      <c r="M90" s="22">
        <f t="shared" si="24"/>
        <v>-0.14611824607623022</v>
      </c>
      <c r="N90" s="68">
        <v>0.5</v>
      </c>
      <c r="O90" s="68">
        <v>-0.5</v>
      </c>
      <c r="P90" s="68">
        <v>1</v>
      </c>
      <c r="Q90" s="68">
        <v>-1</v>
      </c>
    </row>
    <row r="91" spans="1:17" ht="16.5" x14ac:dyDescent="0.25">
      <c r="A91" s="68">
        <v>88</v>
      </c>
      <c r="B91" s="68">
        <v>5.9389799999999999</v>
      </c>
      <c r="C91" s="68">
        <v>5.9394600000000004</v>
      </c>
      <c r="D91" s="68">
        <f t="shared" si="10"/>
        <v>5.9392200000000006</v>
      </c>
      <c r="E91" s="68">
        <v>10.500970000000001</v>
      </c>
      <c r="F91" s="18">
        <f t="shared" si="9"/>
        <v>425.36689467734885</v>
      </c>
      <c r="G91" s="23">
        <f t="shared" si="18"/>
        <v>2526.2454801508811</v>
      </c>
      <c r="H91" s="23">
        <f t="shared" si="19"/>
        <v>2526.4496562603267</v>
      </c>
      <c r="I91" s="23">
        <f t="shared" si="20"/>
        <v>2526.3475682056041</v>
      </c>
      <c r="J91" s="25">
        <f t="shared" si="21"/>
        <v>-0.94451984911893305</v>
      </c>
      <c r="K91" s="24">
        <f t="shared" si="22"/>
        <v>-0.74034373967333522</v>
      </c>
      <c r="L91" s="26">
        <f t="shared" si="23"/>
        <v>-0.84243179439590676</v>
      </c>
      <c r="M91" s="22">
        <f t="shared" si="24"/>
        <v>-8.4243179439590685E-2</v>
      </c>
      <c r="N91" s="68">
        <v>0.5</v>
      </c>
      <c r="O91" s="68">
        <v>-0.5</v>
      </c>
      <c r="P91" s="68">
        <v>1</v>
      </c>
      <c r="Q91" s="68">
        <v>-1</v>
      </c>
    </row>
    <row r="92" spans="1:17" ht="16.5" x14ac:dyDescent="0.25">
      <c r="A92" s="68">
        <v>89</v>
      </c>
      <c r="B92" s="68">
        <v>5.9405099999999997</v>
      </c>
      <c r="C92" s="68">
        <v>5.9425299999999996</v>
      </c>
      <c r="D92" s="68">
        <f t="shared" si="10"/>
        <v>5.9415199999999997</v>
      </c>
      <c r="E92" s="68">
        <v>10.49994</v>
      </c>
      <c r="F92" s="18">
        <f t="shared" si="9"/>
        <v>425.40862138259837</v>
      </c>
      <c r="G92" s="23">
        <f t="shared" si="18"/>
        <v>2527.1441694095392</v>
      </c>
      <c r="H92" s="23">
        <f t="shared" si="19"/>
        <v>2528.0034948247321</v>
      </c>
      <c r="I92" s="23">
        <f t="shared" si="20"/>
        <v>2527.5738321171357</v>
      </c>
      <c r="J92" s="25">
        <f t="shared" si="21"/>
        <v>-4.5830590460809617E-2</v>
      </c>
      <c r="K92" s="24">
        <f t="shared" si="22"/>
        <v>0.81349482473206081</v>
      </c>
      <c r="L92" s="26">
        <f t="shared" si="23"/>
        <v>0.38383211713562559</v>
      </c>
      <c r="M92" s="22">
        <f t="shared" si="24"/>
        <v>3.8383211713562564E-2</v>
      </c>
      <c r="N92" s="68">
        <v>0.5</v>
      </c>
      <c r="O92" s="68">
        <v>-0.5</v>
      </c>
      <c r="P92" s="68">
        <v>1</v>
      </c>
      <c r="Q92" s="68">
        <v>-1</v>
      </c>
    </row>
    <row r="93" spans="1:17" ht="16.5" x14ac:dyDescent="0.25">
      <c r="A93" s="68">
        <v>90</v>
      </c>
      <c r="B93" s="68">
        <v>5.9389799999999999</v>
      </c>
      <c r="C93" s="68">
        <v>5.9409299999999998</v>
      </c>
      <c r="D93" s="68">
        <f t="shared" si="10"/>
        <v>5.9399549999999994</v>
      </c>
      <c r="E93" s="68">
        <v>10.49553</v>
      </c>
      <c r="F93" s="18">
        <f t="shared" si="9"/>
        <v>425.58736909903553</v>
      </c>
      <c r="G93" s="23">
        <f t="shared" si="18"/>
        <v>2527.5548733317901</v>
      </c>
      <c r="H93" s="23">
        <f t="shared" si="19"/>
        <v>2528.3847687015332</v>
      </c>
      <c r="I93" s="23">
        <f t="shared" si="20"/>
        <v>2527.9698210166616</v>
      </c>
      <c r="J93" s="25">
        <f t="shared" si="21"/>
        <v>0.36487333179002235</v>
      </c>
      <c r="K93" s="24">
        <f t="shared" si="22"/>
        <v>1.1947687015331212</v>
      </c>
      <c r="L93" s="26">
        <f t="shared" si="23"/>
        <v>0.77982101666157178</v>
      </c>
      <c r="M93" s="22">
        <f t="shared" si="24"/>
        <v>7.7982101666157183E-2</v>
      </c>
      <c r="N93" s="68">
        <v>0.5</v>
      </c>
      <c r="O93" s="68">
        <v>-0.5</v>
      </c>
      <c r="P93" s="68">
        <v>1</v>
      </c>
      <c r="Q93" s="68">
        <v>-1</v>
      </c>
    </row>
    <row r="94" spans="1:17" ht="16.5" x14ac:dyDescent="0.25">
      <c r="A94" s="68">
        <v>91</v>
      </c>
      <c r="B94" s="68">
        <v>5.9424700000000001</v>
      </c>
      <c r="C94" s="68">
        <v>5.9420500000000001</v>
      </c>
      <c r="D94" s="68">
        <f t="shared" si="10"/>
        <v>5.9422600000000001</v>
      </c>
      <c r="E94" s="68">
        <v>10.50455</v>
      </c>
      <c r="F94" s="18">
        <f t="shared" si="9"/>
        <v>425.22192764087947</v>
      </c>
      <c r="G94" s="23">
        <f t="shared" si="18"/>
        <v>2526.8685483480972</v>
      </c>
      <c r="H94" s="23">
        <f t="shared" si="19"/>
        <v>2526.6899551384877</v>
      </c>
      <c r="I94" s="23">
        <f t="shared" si="20"/>
        <v>2526.7792517432927</v>
      </c>
      <c r="J94" s="25">
        <f t="shared" si="21"/>
        <v>-0.32145165190286207</v>
      </c>
      <c r="K94" s="24">
        <f t="shared" si="22"/>
        <v>-0.5000448615123787</v>
      </c>
      <c r="L94" s="26">
        <f t="shared" si="23"/>
        <v>-0.41074825670739301</v>
      </c>
      <c r="M94" s="22">
        <f t="shared" si="24"/>
        <v>-4.1074825670739307E-2</v>
      </c>
      <c r="N94" s="68">
        <v>0.5</v>
      </c>
      <c r="O94" s="68">
        <v>-0.5</v>
      </c>
      <c r="P94" s="68">
        <v>1</v>
      </c>
      <c r="Q94" s="68">
        <v>-1</v>
      </c>
    </row>
    <row r="95" spans="1:17" ht="16.5" x14ac:dyDescent="0.25">
      <c r="A95" s="68">
        <v>92</v>
      </c>
      <c r="B95" s="68">
        <v>5.9390000000000001</v>
      </c>
      <c r="C95" s="68">
        <v>5.9519500000000001</v>
      </c>
      <c r="D95" s="68">
        <f t="shared" si="10"/>
        <v>5.9454750000000001</v>
      </c>
      <c r="E95" s="68">
        <v>10.50445</v>
      </c>
      <c r="F95" s="18">
        <f t="shared" si="9"/>
        <v>425.22597565793546</v>
      </c>
      <c r="G95" s="23">
        <f t="shared" si="18"/>
        <v>2525.4170694324789</v>
      </c>
      <c r="H95" s="23">
        <f t="shared" si="19"/>
        <v>2530.9237458172488</v>
      </c>
      <c r="I95" s="23">
        <f t="shared" si="20"/>
        <v>2528.1704076248639</v>
      </c>
      <c r="J95" s="25">
        <f t="shared" si="21"/>
        <v>-1.7729305675211435</v>
      </c>
      <c r="K95" s="24">
        <f t="shared" si="22"/>
        <v>3.7337458172487459</v>
      </c>
      <c r="L95" s="26">
        <f t="shared" si="23"/>
        <v>0.98040762486380117</v>
      </c>
      <c r="M95" s="22">
        <f t="shared" si="24"/>
        <v>9.804076248638012E-2</v>
      </c>
      <c r="N95" s="68">
        <v>0.5</v>
      </c>
      <c r="O95" s="68">
        <v>-0.5</v>
      </c>
      <c r="P95" s="68">
        <v>1</v>
      </c>
      <c r="Q95" s="68">
        <v>-1</v>
      </c>
    </row>
    <row r="96" spans="1:17" ht="16.5" x14ac:dyDescent="0.25">
      <c r="A96" s="68">
        <v>93</v>
      </c>
      <c r="B96" s="68">
        <v>5.9410299999999996</v>
      </c>
      <c r="C96" s="68">
        <v>5.9444800000000004</v>
      </c>
      <c r="D96" s="68">
        <f t="shared" si="10"/>
        <v>5.942755</v>
      </c>
      <c r="E96" s="68">
        <v>10.495990000000001</v>
      </c>
      <c r="F96" s="18">
        <f t="shared" si="9"/>
        <v>425.56871719580528</v>
      </c>
      <c r="G96" s="23">
        <f t="shared" si="18"/>
        <v>2528.3165159217947</v>
      </c>
      <c r="H96" s="23">
        <f t="shared" si="19"/>
        <v>2529.7847279961206</v>
      </c>
      <c r="I96" s="23">
        <f t="shared" si="20"/>
        <v>2529.0506219589579</v>
      </c>
      <c r="J96" s="25">
        <f t="shared" si="21"/>
        <v>1.1265159217946348</v>
      </c>
      <c r="K96" s="24">
        <f t="shared" si="22"/>
        <v>2.5947279961205822</v>
      </c>
      <c r="L96" s="26">
        <f t="shared" si="23"/>
        <v>1.8606219589578359</v>
      </c>
      <c r="M96" s="22">
        <f t="shared" si="24"/>
        <v>0.1860621958957836</v>
      </c>
      <c r="N96" s="68">
        <v>0.5</v>
      </c>
      <c r="O96" s="68">
        <v>-0.5</v>
      </c>
      <c r="P96" s="68">
        <v>1</v>
      </c>
      <c r="Q96" s="68">
        <v>-1</v>
      </c>
    </row>
    <row r="97" spans="1:17" ht="16.5" x14ac:dyDescent="0.25">
      <c r="A97" s="68">
        <v>94</v>
      </c>
      <c r="B97" s="68">
        <v>5.9400300000000001</v>
      </c>
      <c r="C97" s="68">
        <v>5.9390000000000001</v>
      </c>
      <c r="D97" s="68">
        <f t="shared" si="10"/>
        <v>5.9395150000000001</v>
      </c>
      <c r="E97" s="68">
        <v>10.499980000000001</v>
      </c>
      <c r="F97" s="18">
        <f t="shared" si="9"/>
        <v>425.40700077523957</v>
      </c>
      <c r="G97" s="23">
        <f t="shared" si="18"/>
        <v>2526.9303468149465</v>
      </c>
      <c r="H97" s="23">
        <f t="shared" si="19"/>
        <v>2526.4921776041479</v>
      </c>
      <c r="I97" s="23">
        <f t="shared" si="20"/>
        <v>2526.7112622095474</v>
      </c>
      <c r="J97" s="25">
        <f t="shared" si="21"/>
        <v>-0.25965318505359392</v>
      </c>
      <c r="K97" s="24">
        <f t="shared" si="22"/>
        <v>-0.69782239585219941</v>
      </c>
      <c r="L97" s="26">
        <f t="shared" si="23"/>
        <v>-0.47873779045266929</v>
      </c>
      <c r="M97" s="22">
        <f t="shared" si="24"/>
        <v>-4.7873779045266934E-2</v>
      </c>
      <c r="N97" s="68">
        <v>0.5</v>
      </c>
      <c r="O97" s="68">
        <v>-0.5</v>
      </c>
      <c r="P97" s="68">
        <v>1</v>
      </c>
      <c r="Q97" s="68">
        <v>-1</v>
      </c>
    </row>
    <row r="98" spans="1:17" ht="16.5" x14ac:dyDescent="0.25">
      <c r="A98" s="68">
        <v>95</v>
      </c>
      <c r="B98" s="68">
        <v>5.9425800000000004</v>
      </c>
      <c r="C98" s="68">
        <v>5.9470700000000001</v>
      </c>
      <c r="D98" s="68">
        <f t="shared" si="10"/>
        <v>5.9448249999999998</v>
      </c>
      <c r="E98" s="68">
        <v>10.505929999999999</v>
      </c>
      <c r="F98" s="18">
        <f t="shared" si="9"/>
        <v>425.16607287503348</v>
      </c>
      <c r="G98" s="23">
        <f t="shared" si="18"/>
        <v>2526.5834013457165</v>
      </c>
      <c r="H98" s="23">
        <f t="shared" si="19"/>
        <v>2528.4923970129253</v>
      </c>
      <c r="I98" s="23">
        <f t="shared" si="20"/>
        <v>2527.5378991793209</v>
      </c>
      <c r="J98" s="25">
        <f t="shared" si="21"/>
        <v>-0.60659865428351623</v>
      </c>
      <c r="K98" s="24">
        <f t="shared" si="22"/>
        <v>1.302397012925212</v>
      </c>
      <c r="L98" s="26">
        <f t="shared" si="23"/>
        <v>0.34789917932084791</v>
      </c>
      <c r="M98" s="22">
        <f t="shared" si="24"/>
        <v>3.4789917932084795E-2</v>
      </c>
      <c r="N98" s="68">
        <v>0.5</v>
      </c>
      <c r="O98" s="68">
        <v>-0.5</v>
      </c>
      <c r="P98" s="68">
        <v>1</v>
      </c>
      <c r="Q98" s="68">
        <v>-1</v>
      </c>
    </row>
    <row r="99" spans="1:17" ht="16.5" x14ac:dyDescent="0.25">
      <c r="A99" s="68">
        <v>96</v>
      </c>
      <c r="B99" s="68">
        <v>5.9424200000000003</v>
      </c>
      <c r="C99" s="68">
        <v>5.9455</v>
      </c>
      <c r="D99" s="68">
        <f t="shared" si="10"/>
        <v>5.9439600000000006</v>
      </c>
      <c r="E99" s="68">
        <v>10.50046</v>
      </c>
      <c r="F99" s="18">
        <f t="shared" si="9"/>
        <v>425.38755444999555</v>
      </c>
      <c r="G99" s="23">
        <f t="shared" si="18"/>
        <v>2527.8315113147428</v>
      </c>
      <c r="H99" s="23">
        <f t="shared" si="19"/>
        <v>2529.1417049824486</v>
      </c>
      <c r="I99" s="23">
        <f t="shared" si="20"/>
        <v>2528.4866081485957</v>
      </c>
      <c r="J99" s="25">
        <f t="shared" si="21"/>
        <v>0.64151131474272916</v>
      </c>
      <c r="K99" s="24">
        <f t="shared" si="22"/>
        <v>1.9517049824485184</v>
      </c>
      <c r="L99" s="26">
        <f t="shared" si="23"/>
        <v>1.2966081485956238</v>
      </c>
      <c r="M99" s="22">
        <f t="shared" si="24"/>
        <v>0.12966081485956238</v>
      </c>
      <c r="N99" s="68">
        <v>0.5</v>
      </c>
      <c r="O99" s="68">
        <v>-0.5</v>
      </c>
      <c r="P99" s="68">
        <v>1</v>
      </c>
      <c r="Q99" s="68">
        <v>-1</v>
      </c>
    </row>
    <row r="100" spans="1:17" ht="16.5" x14ac:dyDescent="0.25">
      <c r="A100" s="68">
        <v>97</v>
      </c>
      <c r="B100" s="68">
        <v>5.9474600000000004</v>
      </c>
      <c r="C100" s="68">
        <v>5.9496000000000002</v>
      </c>
      <c r="D100" s="68">
        <f t="shared" si="10"/>
        <v>5.9485299999999999</v>
      </c>
      <c r="E100" s="68">
        <v>10.496560000000001</v>
      </c>
      <c r="F100" s="18">
        <f t="shared" si="9"/>
        <v>425.54560732278003</v>
      </c>
      <c r="G100" s="23">
        <f t="shared" si="18"/>
        <v>2530.9154777279414</v>
      </c>
      <c r="H100" s="23">
        <f t="shared" si="19"/>
        <v>2531.8261453276123</v>
      </c>
      <c r="I100" s="23">
        <f t="shared" si="20"/>
        <v>2531.3708115277768</v>
      </c>
      <c r="J100" s="25">
        <f t="shared" si="21"/>
        <v>3.7254777279413247</v>
      </c>
      <c r="K100" s="24">
        <f t="shared" si="22"/>
        <v>4.636145327612212</v>
      </c>
      <c r="L100" s="26">
        <f t="shared" si="23"/>
        <v>4.1808115277767683</v>
      </c>
      <c r="M100" s="22">
        <f t="shared" si="24"/>
        <v>0.41808115277767688</v>
      </c>
      <c r="N100" s="68">
        <v>0.5</v>
      </c>
      <c r="O100" s="68">
        <v>-0.5</v>
      </c>
      <c r="P100" s="68">
        <v>1</v>
      </c>
      <c r="Q100" s="68">
        <v>-1</v>
      </c>
    </row>
    <row r="101" spans="1:17" x14ac:dyDescent="0.25">
      <c r="I101" s="23">
        <f>SUM(I4:I100)/97</f>
        <v>2527.1929020104781</v>
      </c>
      <c r="L101" s="23">
        <f t="shared" si="23"/>
        <v>2.9020104780101974E-3</v>
      </c>
      <c r="M101" s="19">
        <f t="shared" si="24"/>
        <v>2.9020104780101973E-4</v>
      </c>
    </row>
    <row r="108" spans="1:17" ht="17.25" thickBot="1" x14ac:dyDescent="0.3">
      <c r="B108" s="78" t="s">
        <v>79</v>
      </c>
      <c r="C108" s="78"/>
      <c r="E108" s="78" t="s">
        <v>78</v>
      </c>
      <c r="F108" s="78"/>
      <c r="H108" s="78" t="s">
        <v>82</v>
      </c>
      <c r="I108" s="78"/>
      <c r="K108" s="78" t="s">
        <v>80</v>
      </c>
      <c r="L108" s="78"/>
      <c r="N108" s="80" t="s">
        <v>90</v>
      </c>
      <c r="O108" s="80"/>
      <c r="P108" s="80"/>
    </row>
    <row r="109" spans="1:17" x14ac:dyDescent="0.25">
      <c r="B109" s="38" t="s">
        <v>76</v>
      </c>
      <c r="C109" s="38"/>
      <c r="E109" s="38" t="s">
        <v>75</v>
      </c>
      <c r="F109" s="38"/>
      <c r="H109" s="38" t="s">
        <v>75</v>
      </c>
      <c r="I109" s="38"/>
      <c r="K109" s="75" t="s">
        <v>75</v>
      </c>
      <c r="L109" s="75"/>
      <c r="N109" s="38" t="s">
        <v>75</v>
      </c>
      <c r="O109" s="38"/>
    </row>
    <row r="110" spans="1:17" x14ac:dyDescent="0.25">
      <c r="B110" s="36" t="s">
        <v>26</v>
      </c>
      <c r="C110" s="36">
        <v>424.99435200481309</v>
      </c>
      <c r="E110" s="36" t="s">
        <v>26</v>
      </c>
      <c r="F110" s="36">
        <v>425.4160594282593</v>
      </c>
      <c r="H110" s="36" t="s">
        <v>26</v>
      </c>
      <c r="I110" s="36">
        <v>424.92921804288545</v>
      </c>
      <c r="K110" t="s">
        <v>26</v>
      </c>
      <c r="L110">
        <v>393.07284268751579</v>
      </c>
      <c r="N110" s="36" t="s">
        <v>26</v>
      </c>
      <c r="O110" s="36">
        <v>425.3467555253074</v>
      </c>
    </row>
    <row r="111" spans="1:17" x14ac:dyDescent="0.25">
      <c r="B111" s="59" t="s">
        <v>27</v>
      </c>
      <c r="C111" s="59">
        <v>1.5560365582990978</v>
      </c>
      <c r="D111" s="60"/>
      <c r="E111" s="59" t="s">
        <v>27</v>
      </c>
      <c r="F111" s="59">
        <v>1.6256015966277464</v>
      </c>
      <c r="G111" s="60"/>
      <c r="H111" s="59" t="s">
        <v>27</v>
      </c>
      <c r="I111" s="59">
        <v>2.676650079231353</v>
      </c>
      <c r="J111" s="60"/>
      <c r="K111" s="61" t="s">
        <v>27</v>
      </c>
      <c r="L111" s="61">
        <v>0.1683127368413008</v>
      </c>
      <c r="M111" s="60"/>
      <c r="N111" s="59" t="s">
        <v>27</v>
      </c>
      <c r="O111" s="59">
        <v>0.19502800286265495</v>
      </c>
    </row>
    <row r="112" spans="1:17" x14ac:dyDescent="0.25">
      <c r="B112" s="36" t="s">
        <v>28</v>
      </c>
      <c r="C112" s="36">
        <v>2.4212497707633016</v>
      </c>
      <c r="E112" s="36" t="s">
        <v>28</v>
      </c>
      <c r="F112" s="36">
        <v>2.6425805509586784</v>
      </c>
      <c r="H112" s="36" t="s">
        <v>28</v>
      </c>
      <c r="I112" s="36">
        <v>7.1644556466492073</v>
      </c>
      <c r="K112" t="s">
        <v>28</v>
      </c>
      <c r="L112">
        <v>2.8329177383008976E-2</v>
      </c>
      <c r="N112" s="36" t="s">
        <v>28</v>
      </c>
      <c r="O112" s="36">
        <v>3.8035921900595744E-2</v>
      </c>
    </row>
    <row r="113" spans="2:15" x14ac:dyDescent="0.25">
      <c r="B113" s="56" t="s">
        <v>29</v>
      </c>
      <c r="C113" s="56">
        <v>6.5001567222331573</v>
      </c>
      <c r="D113" s="57"/>
      <c r="E113" s="56" t="s">
        <v>29</v>
      </c>
      <c r="F113" s="56">
        <v>8.200395750526468</v>
      </c>
      <c r="G113" s="57"/>
      <c r="H113" s="56" t="s">
        <v>29</v>
      </c>
      <c r="I113" s="56">
        <v>11.387187898706941</v>
      </c>
      <c r="J113" s="57"/>
      <c r="K113" s="56" t="s">
        <v>29</v>
      </c>
      <c r="L113" s="58">
        <v>0.78796758946481305</v>
      </c>
      <c r="M113" s="57"/>
      <c r="N113" s="56" t="s">
        <v>29</v>
      </c>
      <c r="O113" s="56">
        <v>0.82932658177759322</v>
      </c>
    </row>
    <row r="114" spans="2:15" x14ac:dyDescent="0.25">
      <c r="B114" s="36" t="s">
        <v>30</v>
      </c>
      <c r="C114" s="36">
        <v>421.42876552267603</v>
      </c>
      <c r="E114" s="36" t="s">
        <v>30</v>
      </c>
      <c r="F114" s="36">
        <v>420.47674607912307</v>
      </c>
      <c r="H114" s="36" t="s">
        <v>30</v>
      </c>
      <c r="I114" s="36">
        <v>419.41158443150476</v>
      </c>
      <c r="K114" t="s">
        <v>30</v>
      </c>
      <c r="L114">
        <v>392.60851641633224</v>
      </c>
      <c r="N114" s="36" t="s">
        <v>30</v>
      </c>
      <c r="O114" s="36">
        <v>424.78075138890745</v>
      </c>
    </row>
    <row r="115" spans="2:15" x14ac:dyDescent="0.25">
      <c r="B115" s="36" t="s">
        <v>31</v>
      </c>
      <c r="C115" s="36">
        <v>427.92892224490919</v>
      </c>
      <c r="E115" s="36" t="s">
        <v>31</v>
      </c>
      <c r="F115" s="36">
        <v>428.67714182964954</v>
      </c>
      <c r="H115" s="36" t="s">
        <v>31</v>
      </c>
      <c r="I115" s="36">
        <v>430.7987723302117</v>
      </c>
      <c r="K115" t="s">
        <v>31</v>
      </c>
      <c r="L115">
        <v>393.39648400579705</v>
      </c>
      <c r="N115" s="36" t="s">
        <v>31</v>
      </c>
      <c r="O115" s="36">
        <v>425.61007797068504</v>
      </c>
    </row>
    <row r="116" spans="2:15" ht="16.5" thickBot="1" x14ac:dyDescent="0.3">
      <c r="B116" s="37" t="s">
        <v>32</v>
      </c>
      <c r="C116" s="37">
        <v>94</v>
      </c>
      <c r="E116" s="37" t="s">
        <v>32</v>
      </c>
      <c r="F116" s="37">
        <v>84</v>
      </c>
      <c r="H116" s="37" t="s">
        <v>32</v>
      </c>
      <c r="I116" s="37">
        <v>76</v>
      </c>
      <c r="K116" s="41" t="s">
        <v>32</v>
      </c>
      <c r="L116" s="41">
        <v>89</v>
      </c>
      <c r="N116" s="37" t="s">
        <v>32</v>
      </c>
      <c r="O116" s="37">
        <v>97</v>
      </c>
    </row>
    <row r="118" spans="2:15" ht="16.5" thickBot="1" x14ac:dyDescent="0.3"/>
    <row r="119" spans="2:15" x14ac:dyDescent="0.25">
      <c r="B119" s="38" t="s">
        <v>56</v>
      </c>
      <c r="C119" s="38"/>
      <c r="E119" s="38" t="s">
        <v>56</v>
      </c>
      <c r="F119" s="38"/>
      <c r="H119" s="38" t="s">
        <v>56</v>
      </c>
      <c r="I119" s="38"/>
      <c r="K119" s="39" t="s">
        <v>56</v>
      </c>
      <c r="L119" s="39"/>
      <c r="N119" s="38" t="s">
        <v>56</v>
      </c>
      <c r="O119" s="38"/>
    </row>
    <row r="120" spans="2:15" x14ac:dyDescent="0.25">
      <c r="B120" s="36" t="s">
        <v>26</v>
      </c>
      <c r="C120" s="36">
        <v>5.9464243617021255</v>
      </c>
      <c r="E120" s="36" t="s">
        <v>26</v>
      </c>
      <c r="F120" s="36">
        <v>5.9402065476190486</v>
      </c>
      <c r="H120" s="36" t="s">
        <v>26</v>
      </c>
      <c r="I120" s="36">
        <v>5.947436578947368</v>
      </c>
      <c r="K120" t="s">
        <v>26</v>
      </c>
      <c r="L120" s="40">
        <v>6.4257887640449427</v>
      </c>
      <c r="N120" s="36" t="s">
        <v>26</v>
      </c>
      <c r="O120" s="36">
        <v>5.9408211340206183</v>
      </c>
    </row>
    <row r="121" spans="2:15" x14ac:dyDescent="0.25">
      <c r="B121" s="59" t="s">
        <v>27</v>
      </c>
      <c r="C121" s="59">
        <v>3.093675671121246E-3</v>
      </c>
      <c r="D121" s="60"/>
      <c r="E121" s="59" t="s">
        <v>27</v>
      </c>
      <c r="F121" s="59">
        <v>5.1481484551027567E-3</v>
      </c>
      <c r="G121" s="60"/>
      <c r="H121" s="59" t="s">
        <v>27</v>
      </c>
      <c r="I121" s="59">
        <v>4.6864777257215277E-3</v>
      </c>
      <c r="J121" s="60"/>
      <c r="K121" s="61" t="s">
        <v>27</v>
      </c>
      <c r="L121" s="62">
        <v>3.3561824972810996E-3</v>
      </c>
      <c r="M121" s="60"/>
      <c r="N121" s="59" t="s">
        <v>27</v>
      </c>
      <c r="O121" s="59">
        <v>2.2230280944996409E-3</v>
      </c>
    </row>
    <row r="122" spans="2:15" x14ac:dyDescent="0.25">
      <c r="B122" s="36" t="s">
        <v>28</v>
      </c>
      <c r="C122" s="36">
        <v>9.5708291580874909E-6</v>
      </c>
      <c r="E122" s="36" t="s">
        <v>28</v>
      </c>
      <c r="F122" s="36">
        <v>2.6503432515776897E-5</v>
      </c>
      <c r="H122" s="36" t="s">
        <v>28</v>
      </c>
      <c r="I122" s="36">
        <v>2.1963073473684019E-5</v>
      </c>
      <c r="K122" t="s">
        <v>28</v>
      </c>
      <c r="L122">
        <v>1.1263960955055997E-5</v>
      </c>
      <c r="N122" s="36" t="s">
        <v>28</v>
      </c>
      <c r="O122" s="36">
        <v>4.9418539089347044E-6</v>
      </c>
    </row>
    <row r="123" spans="2:15" x14ac:dyDescent="0.25">
      <c r="B123" s="56" t="s">
        <v>29</v>
      </c>
      <c r="C123" s="56">
        <v>1.3049999999999784E-2</v>
      </c>
      <c r="D123" s="57"/>
      <c r="E123" s="56" t="s">
        <v>29</v>
      </c>
      <c r="F123" s="56">
        <v>2.1069999999999922E-2</v>
      </c>
      <c r="G123" s="57"/>
      <c r="H123" s="56" t="s">
        <v>29</v>
      </c>
      <c r="I123" s="56">
        <v>2.3579999999999934E-2</v>
      </c>
      <c r="J123" s="57"/>
      <c r="K123" s="56" t="s">
        <v>29</v>
      </c>
      <c r="L123" s="58">
        <v>1.6949999999999577E-2</v>
      </c>
      <c r="M123" s="57"/>
      <c r="N123" s="56" t="s">
        <v>29</v>
      </c>
      <c r="O123" s="56">
        <v>1.2950000000000017E-2</v>
      </c>
    </row>
    <row r="124" spans="2:15" x14ac:dyDescent="0.25">
      <c r="B124" s="36" t="s">
        <v>30</v>
      </c>
      <c r="C124" s="36">
        <v>5.9414400000000001</v>
      </c>
      <c r="E124" s="36" t="s">
        <v>30</v>
      </c>
      <c r="F124" s="36">
        <v>5.9334699999999998</v>
      </c>
      <c r="H124" s="36" t="s">
        <v>30</v>
      </c>
      <c r="I124" s="36">
        <v>5.9399600000000001</v>
      </c>
      <c r="K124" t="s">
        <v>30</v>
      </c>
      <c r="L124">
        <v>6.4209800000000001</v>
      </c>
      <c r="N124" s="36" t="s">
        <v>30</v>
      </c>
      <c r="O124" s="36">
        <v>5.9370799999999999</v>
      </c>
    </row>
    <row r="125" spans="2:15" x14ac:dyDescent="0.25">
      <c r="B125" s="36" t="s">
        <v>31</v>
      </c>
      <c r="C125" s="36">
        <v>5.9544899999999998</v>
      </c>
      <c r="E125" s="36" t="s">
        <v>31</v>
      </c>
      <c r="F125" s="36">
        <v>5.9545399999999997</v>
      </c>
      <c r="H125" s="36" t="s">
        <v>31</v>
      </c>
      <c r="I125" s="36">
        <v>5.9635400000000001</v>
      </c>
      <c r="K125" t="s">
        <v>31</v>
      </c>
      <c r="L125">
        <v>6.4379299999999997</v>
      </c>
      <c r="N125" s="36" t="s">
        <v>31</v>
      </c>
      <c r="O125" s="36">
        <v>5.9500299999999999</v>
      </c>
    </row>
    <row r="126" spans="2:15" ht="16.5" thickBot="1" x14ac:dyDescent="0.3">
      <c r="B126" s="37" t="s">
        <v>32</v>
      </c>
      <c r="C126" s="37">
        <v>94</v>
      </c>
      <c r="D126" s="49"/>
      <c r="E126" s="37" t="s">
        <v>32</v>
      </c>
      <c r="F126" s="37">
        <v>84</v>
      </c>
      <c r="H126" s="37" t="s">
        <v>32</v>
      </c>
      <c r="I126" s="37">
        <v>76</v>
      </c>
      <c r="J126" s="21"/>
      <c r="K126" s="41" t="s">
        <v>32</v>
      </c>
      <c r="L126" s="41">
        <v>89</v>
      </c>
      <c r="N126" s="37" t="s">
        <v>32</v>
      </c>
      <c r="O126" s="37">
        <v>97</v>
      </c>
    </row>
    <row r="128" spans="2:15" ht="16.5" thickBot="1" x14ac:dyDescent="0.3"/>
    <row r="129" spans="2:15" x14ac:dyDescent="0.25">
      <c r="B129" s="38" t="s">
        <v>57</v>
      </c>
      <c r="C129" s="38"/>
      <c r="E129" s="38" t="s">
        <v>57</v>
      </c>
      <c r="F129" s="38"/>
      <c r="H129" s="38" t="s">
        <v>57</v>
      </c>
      <c r="I129" s="38"/>
      <c r="K129" s="77" t="s">
        <v>57</v>
      </c>
      <c r="L129" s="77"/>
      <c r="N129" s="38" t="s">
        <v>57</v>
      </c>
      <c r="O129" s="38"/>
    </row>
    <row r="130" spans="2:15" x14ac:dyDescent="0.25">
      <c r="B130" s="36" t="s">
        <v>26</v>
      </c>
      <c r="C130" s="36">
        <v>5.9476262765957442</v>
      </c>
      <c r="E130" s="36" t="s">
        <v>26</v>
      </c>
      <c r="F130" s="36">
        <v>5.9415205952380941</v>
      </c>
      <c r="H130" s="36" t="s">
        <v>26</v>
      </c>
      <c r="I130" s="36">
        <v>5.9491353947368433</v>
      </c>
      <c r="K130" t="s">
        <v>26</v>
      </c>
      <c r="L130" s="40">
        <v>6.4328707865168537</v>
      </c>
      <c r="N130" s="36" t="s">
        <v>26</v>
      </c>
      <c r="O130" s="36">
        <v>5.9421561855670122</v>
      </c>
    </row>
    <row r="131" spans="2:15" x14ac:dyDescent="0.25">
      <c r="B131" s="59" t="s">
        <v>27</v>
      </c>
      <c r="C131" s="59">
        <v>3.2804425298257555E-3</v>
      </c>
      <c r="D131" s="60"/>
      <c r="E131" s="59" t="s">
        <v>27</v>
      </c>
      <c r="F131" s="59">
        <v>4.594737521821577E-3</v>
      </c>
      <c r="G131" s="60"/>
      <c r="H131" s="59" t="s">
        <v>27</v>
      </c>
      <c r="I131" s="59">
        <v>5.0103036343890003E-3</v>
      </c>
      <c r="J131" s="60"/>
      <c r="K131" s="61" t="s">
        <v>27</v>
      </c>
      <c r="L131" s="62">
        <v>4.2705977399165223E-3</v>
      </c>
      <c r="M131" s="60"/>
      <c r="N131" s="59" t="s">
        <v>27</v>
      </c>
      <c r="O131" s="59">
        <v>3.4237943265047915E-3</v>
      </c>
    </row>
    <row r="132" spans="2:15" x14ac:dyDescent="0.25">
      <c r="B132" s="36" t="s">
        <v>28</v>
      </c>
      <c r="C132" s="36">
        <v>1.0761303191489604E-5</v>
      </c>
      <c r="E132" s="36" t="s">
        <v>28</v>
      </c>
      <c r="F132" s="36">
        <v>2.1111612894435089E-5</v>
      </c>
      <c r="H132" s="36" t="s">
        <v>28</v>
      </c>
      <c r="I132" s="36">
        <v>2.5103142508771622E-5</v>
      </c>
      <c r="K132" t="s">
        <v>28</v>
      </c>
      <c r="L132">
        <v>1.8238005056180105E-5</v>
      </c>
      <c r="N132" s="36" t="s">
        <v>28</v>
      </c>
      <c r="O132" s="36">
        <v>1.1722367590206398E-5</v>
      </c>
    </row>
    <row r="133" spans="2:15" x14ac:dyDescent="0.25">
      <c r="B133" s="56" t="s">
        <v>29</v>
      </c>
      <c r="C133" s="56">
        <v>1.3490000000000002E-2</v>
      </c>
      <c r="D133" s="57"/>
      <c r="E133" s="56" t="s">
        <v>29</v>
      </c>
      <c r="F133" s="56">
        <v>1.9610000000000127E-2</v>
      </c>
      <c r="G133" s="57"/>
      <c r="H133" s="56" t="s">
        <v>29</v>
      </c>
      <c r="I133" s="56">
        <v>2.4509999999999366E-2</v>
      </c>
      <c r="J133" s="57"/>
      <c r="K133" s="56" t="s">
        <v>29</v>
      </c>
      <c r="L133" s="58">
        <v>1.7420000000000435E-2</v>
      </c>
      <c r="M133" s="57"/>
      <c r="N133" s="56" t="s">
        <v>29</v>
      </c>
      <c r="O133" s="56">
        <v>1.5970000000000262E-2</v>
      </c>
    </row>
    <row r="134" spans="2:15" x14ac:dyDescent="0.25">
      <c r="B134" s="36" t="s">
        <v>30</v>
      </c>
      <c r="C134" s="36">
        <v>5.9419500000000003</v>
      </c>
      <c r="E134" s="36" t="s">
        <v>30</v>
      </c>
      <c r="F134" s="36">
        <v>5.9349600000000002</v>
      </c>
      <c r="H134" s="36" t="s">
        <v>30</v>
      </c>
      <c r="I134" s="36">
        <v>5.9419700000000004</v>
      </c>
      <c r="K134" t="s">
        <v>30</v>
      </c>
      <c r="L134">
        <v>6.4265499999999998</v>
      </c>
      <c r="N134" s="36" t="s">
        <v>30</v>
      </c>
      <c r="O134" s="36">
        <v>5.9359799999999998</v>
      </c>
    </row>
    <row r="135" spans="2:15" x14ac:dyDescent="0.25">
      <c r="B135" s="36" t="s">
        <v>31</v>
      </c>
      <c r="C135" s="36">
        <v>5.9554400000000003</v>
      </c>
      <c r="E135" s="36" t="s">
        <v>31</v>
      </c>
      <c r="F135" s="36">
        <v>5.9545700000000004</v>
      </c>
      <c r="H135" s="36" t="s">
        <v>31</v>
      </c>
      <c r="I135" s="36">
        <v>5.9664799999999998</v>
      </c>
      <c r="K135" t="s">
        <v>31</v>
      </c>
      <c r="L135">
        <v>6.4439700000000002</v>
      </c>
      <c r="N135" s="36" t="s">
        <v>31</v>
      </c>
      <c r="O135" s="36">
        <v>5.9519500000000001</v>
      </c>
    </row>
    <row r="136" spans="2:15" ht="16.5" thickBot="1" x14ac:dyDescent="0.3">
      <c r="B136" s="37" t="s">
        <v>32</v>
      </c>
      <c r="C136" s="37">
        <v>94</v>
      </c>
      <c r="E136" s="37" t="s">
        <v>32</v>
      </c>
      <c r="F136" s="37">
        <v>84</v>
      </c>
      <c r="H136" s="37" t="s">
        <v>32</v>
      </c>
      <c r="I136" s="37">
        <v>76</v>
      </c>
      <c r="K136" s="41" t="s">
        <v>32</v>
      </c>
      <c r="L136" s="41">
        <v>89</v>
      </c>
      <c r="N136" s="37" t="s">
        <v>32</v>
      </c>
      <c r="O136" s="37">
        <v>97</v>
      </c>
    </row>
    <row r="138" spans="2:15" ht="16.5" thickBot="1" x14ac:dyDescent="0.3"/>
    <row r="139" spans="2:15" ht="16.5" x14ac:dyDescent="0.25">
      <c r="B139" s="69" t="s">
        <v>88</v>
      </c>
      <c r="C139" s="69"/>
      <c r="E139" s="38" t="s">
        <v>25</v>
      </c>
      <c r="F139" s="38"/>
      <c r="H139" s="38" t="s">
        <v>25</v>
      </c>
      <c r="I139" s="38"/>
      <c r="K139" s="79" t="s">
        <v>89</v>
      </c>
      <c r="L139" s="79"/>
      <c r="N139" s="38" t="s">
        <v>25</v>
      </c>
      <c r="O139" s="38"/>
    </row>
    <row r="140" spans="2:15" x14ac:dyDescent="0.25">
      <c r="B140" s="36" t="s">
        <v>26</v>
      </c>
      <c r="C140" s="36">
        <v>0.36492734042553199</v>
      </c>
      <c r="E140" s="36" t="s">
        <v>26</v>
      </c>
      <c r="F140" s="36">
        <v>0.36426630952380962</v>
      </c>
      <c r="H140" s="36" t="s">
        <v>26</v>
      </c>
      <c r="I140" s="36">
        <v>0.1288302631578947</v>
      </c>
      <c r="K140" t="s">
        <v>26</v>
      </c>
      <c r="L140">
        <v>4.2885188764044901</v>
      </c>
      <c r="N140" s="36" t="s">
        <v>26</v>
      </c>
      <c r="O140" s="36">
        <v>10.5014693814433</v>
      </c>
    </row>
    <row r="141" spans="2:15" x14ac:dyDescent="0.25">
      <c r="B141" s="59" t="s">
        <v>27</v>
      </c>
      <c r="C141" s="59">
        <v>1.3371950867650676E-3</v>
      </c>
      <c r="D141" s="60"/>
      <c r="E141" s="59" t="s">
        <v>27</v>
      </c>
      <c r="F141" s="59">
        <v>1.3933169055983918E-3</v>
      </c>
      <c r="G141" s="60"/>
      <c r="H141" s="59" t="s">
        <v>27</v>
      </c>
      <c r="I141" s="59">
        <v>8.1132315581271047E-4</v>
      </c>
      <c r="J141" s="60"/>
      <c r="K141" s="61" t="s">
        <v>27</v>
      </c>
      <c r="L141" s="61">
        <v>1.8367055723633951E-3</v>
      </c>
      <c r="M141" s="60"/>
      <c r="N141" s="59" t="s">
        <v>27</v>
      </c>
      <c r="O141" s="59">
        <v>4.8163810788531677E-3</v>
      </c>
    </row>
    <row r="142" spans="2:15" x14ac:dyDescent="0.25">
      <c r="B142" s="36" t="s">
        <v>28</v>
      </c>
      <c r="C142" s="36">
        <v>1.7880907000686366E-6</v>
      </c>
      <c r="E142" s="36" t="s">
        <v>28</v>
      </c>
      <c r="F142" s="36">
        <v>1.9413319994262779E-6</v>
      </c>
      <c r="H142" s="36" t="s">
        <v>28</v>
      </c>
      <c r="I142" s="36">
        <v>6.582452631578956E-7</v>
      </c>
      <c r="K142" t="s">
        <v>28</v>
      </c>
      <c r="L142">
        <v>3.3734873595507467E-6</v>
      </c>
      <c r="N142" s="36" t="s">
        <v>28</v>
      </c>
      <c r="O142" s="36">
        <v>2.3197526696734802E-5</v>
      </c>
    </row>
    <row r="143" spans="2:15" x14ac:dyDescent="0.25">
      <c r="B143" s="56" t="s">
        <v>29</v>
      </c>
      <c r="C143" s="56">
        <v>5.5899999999999839E-3</v>
      </c>
      <c r="D143" s="57"/>
      <c r="E143" s="56" t="s">
        <v>29</v>
      </c>
      <c r="F143" s="56">
        <v>7.0500000000000007E-3</v>
      </c>
      <c r="G143" s="57"/>
      <c r="H143" s="56" t="s">
        <v>29</v>
      </c>
      <c r="I143" s="56">
        <v>3.4500000000000086E-3</v>
      </c>
      <c r="J143" s="57"/>
      <c r="K143" s="56" t="s">
        <v>29</v>
      </c>
      <c r="L143" s="58">
        <v>8.6000000000003851E-3</v>
      </c>
      <c r="M143" s="57"/>
      <c r="N143" s="56" t="s">
        <v>29</v>
      </c>
      <c r="O143" s="56">
        <v>2.0489999999998787E-2</v>
      </c>
    </row>
    <row r="144" spans="2:15" x14ac:dyDescent="0.25">
      <c r="B144" s="36" t="s">
        <v>30</v>
      </c>
      <c r="C144" s="36">
        <v>0.36242000000000002</v>
      </c>
      <c r="E144" s="36" t="s">
        <v>30</v>
      </c>
      <c r="F144" s="36">
        <v>0.36148999999999998</v>
      </c>
      <c r="H144" s="36" t="s">
        <v>30</v>
      </c>
      <c r="I144" s="36">
        <v>0.12706999999999999</v>
      </c>
      <c r="K144" t="s">
        <v>30</v>
      </c>
      <c r="L144">
        <v>4.2849899999999996</v>
      </c>
      <c r="N144" s="36" t="s">
        <v>30</v>
      </c>
      <c r="O144" s="36">
        <v>10.49497</v>
      </c>
    </row>
    <row r="145" spans="2:15" x14ac:dyDescent="0.25">
      <c r="B145" s="36" t="s">
        <v>31</v>
      </c>
      <c r="C145" s="36">
        <v>0.36801</v>
      </c>
      <c r="E145" s="36" t="s">
        <v>31</v>
      </c>
      <c r="F145" s="36">
        <v>0.36853999999999998</v>
      </c>
      <c r="H145" s="36" t="s">
        <v>31</v>
      </c>
      <c r="I145" s="36">
        <v>0.13052</v>
      </c>
      <c r="K145" t="s">
        <v>31</v>
      </c>
      <c r="L145">
        <v>4.29359</v>
      </c>
      <c r="N145" s="36" t="s">
        <v>31</v>
      </c>
      <c r="O145" s="36">
        <v>10.515459999999999</v>
      </c>
    </row>
    <row r="146" spans="2:15" ht="16.5" thickBot="1" x14ac:dyDescent="0.3">
      <c r="B146" s="37" t="s">
        <v>32</v>
      </c>
      <c r="C146" s="37">
        <v>94</v>
      </c>
      <c r="E146" s="37" t="s">
        <v>32</v>
      </c>
      <c r="F146" s="37">
        <v>84</v>
      </c>
      <c r="H146" s="37" t="s">
        <v>32</v>
      </c>
      <c r="I146" s="37">
        <v>76</v>
      </c>
      <c r="K146" s="41" t="s">
        <v>32</v>
      </c>
      <c r="L146" s="41">
        <v>89</v>
      </c>
      <c r="N146" s="37" t="s">
        <v>32</v>
      </c>
      <c r="O146" s="37">
        <v>97</v>
      </c>
    </row>
    <row r="148" spans="2:15" ht="16.5" thickBot="1" x14ac:dyDescent="0.3"/>
    <row r="149" spans="2:15" x14ac:dyDescent="0.25">
      <c r="B149" s="38" t="s">
        <v>81</v>
      </c>
      <c r="C149" s="38"/>
      <c r="E149" s="38" t="s">
        <v>81</v>
      </c>
      <c r="F149" s="38"/>
      <c r="H149" s="38" t="s">
        <v>81</v>
      </c>
      <c r="I149" s="38"/>
      <c r="K149" s="38" t="s">
        <v>81</v>
      </c>
      <c r="L149" s="38"/>
      <c r="N149" s="38" t="s">
        <v>81</v>
      </c>
      <c r="O149" s="38"/>
    </row>
    <row r="150" spans="2:15" x14ac:dyDescent="0.25">
      <c r="B150" s="36" t="s">
        <v>26</v>
      </c>
      <c r="C150" s="36">
        <v>4.6113209459738933E-3</v>
      </c>
      <c r="E150" s="36" t="s">
        <v>26</v>
      </c>
      <c r="F150" s="36">
        <v>4.7564805131514731E-3</v>
      </c>
      <c r="H150" s="36" t="s">
        <v>26</v>
      </c>
      <c r="I150" s="36">
        <v>-1.128622641066326E-3</v>
      </c>
      <c r="K150" s="36" t="s">
        <v>26</v>
      </c>
      <c r="L150" s="36">
        <v>-1.3970480689935194</v>
      </c>
      <c r="N150" s="36" t="s">
        <v>26</v>
      </c>
      <c r="O150" s="36">
        <v>-0.28106099487584135</v>
      </c>
    </row>
    <row r="151" spans="2:15" x14ac:dyDescent="0.25">
      <c r="B151" s="59" t="s">
        <v>27</v>
      </c>
      <c r="C151" s="59">
        <v>8.7364012391754269</v>
      </c>
      <c r="D151" s="60"/>
      <c r="E151" s="59" t="s">
        <v>27</v>
      </c>
      <c r="F151" s="59">
        <v>8.6613083812593832</v>
      </c>
      <c r="G151" s="60"/>
      <c r="H151" s="59" t="s">
        <v>27</v>
      </c>
      <c r="I151" s="59">
        <v>15.929901266169558</v>
      </c>
      <c r="J151" s="60"/>
      <c r="K151" s="59" t="s">
        <v>27</v>
      </c>
      <c r="L151" s="59">
        <v>1.5422761692749036</v>
      </c>
      <c r="M151" s="60"/>
      <c r="N151" s="59" t="s">
        <v>27</v>
      </c>
      <c r="O151" s="59">
        <v>1.3975514158661384</v>
      </c>
    </row>
    <row r="152" spans="2:15" x14ac:dyDescent="0.25">
      <c r="B152" s="36" t="s">
        <v>28</v>
      </c>
      <c r="C152" s="36">
        <v>76.324706611865949</v>
      </c>
      <c r="E152" s="36" t="s">
        <v>28</v>
      </c>
      <c r="F152" s="36">
        <v>75.018262875274033</v>
      </c>
      <c r="H152" s="36" t="s">
        <v>28</v>
      </c>
      <c r="I152" s="36">
        <v>253.76175434991049</v>
      </c>
      <c r="K152" s="36" t="s">
        <v>28</v>
      </c>
      <c r="L152" s="36">
        <v>2.3786157823132714</v>
      </c>
      <c r="N152" s="36" t="s">
        <v>28</v>
      </c>
      <c r="O152" s="36">
        <v>1.9531499599894484</v>
      </c>
    </row>
    <row r="153" spans="2:15" x14ac:dyDescent="0.25">
      <c r="B153" s="56" t="s">
        <v>29</v>
      </c>
      <c r="C153" s="56">
        <v>36.537923855739336</v>
      </c>
      <c r="D153" s="57"/>
      <c r="E153" s="56" t="s">
        <v>29</v>
      </c>
      <c r="F153" s="56">
        <v>48.358487336887265</v>
      </c>
      <c r="G153" s="57"/>
      <c r="H153" s="56" t="s">
        <v>29</v>
      </c>
      <c r="I153" s="56">
        <v>70.733488318959189</v>
      </c>
      <c r="J153" s="57"/>
      <c r="K153" s="56" t="s">
        <v>29</v>
      </c>
      <c r="L153" s="56">
        <v>7.8963131510231506</v>
      </c>
      <c r="M153" s="57"/>
      <c r="N153" s="56" t="s">
        <v>29</v>
      </c>
      <c r="O153" s="56">
        <v>7.190882954708286</v>
      </c>
    </row>
    <row r="154" spans="2:15" x14ac:dyDescent="0.25">
      <c r="B154" s="36" t="s">
        <v>30</v>
      </c>
      <c r="C154" s="36">
        <v>-20.969988587266471</v>
      </c>
      <c r="E154" s="36" t="s">
        <v>30</v>
      </c>
      <c r="F154" s="36">
        <v>-27.534392467574435</v>
      </c>
      <c r="H154" s="36" t="s">
        <v>30</v>
      </c>
      <c r="I154" s="36">
        <v>-33.850579434092197</v>
      </c>
      <c r="K154" s="36" t="s">
        <v>30</v>
      </c>
      <c r="L154" s="36">
        <v>-4.5018299371854482</v>
      </c>
      <c r="N154" s="36" t="s">
        <v>30</v>
      </c>
      <c r="O154" s="36">
        <v>-3.4254577733195219</v>
      </c>
    </row>
    <row r="155" spans="2:15" x14ac:dyDescent="0.25">
      <c r="B155" s="36" t="s">
        <v>31</v>
      </c>
      <c r="C155" s="36">
        <v>15.567935268472866</v>
      </c>
      <c r="E155" s="36" t="s">
        <v>31</v>
      </c>
      <c r="F155" s="36">
        <v>20.82409486931283</v>
      </c>
      <c r="H155" s="36" t="s">
        <v>31</v>
      </c>
      <c r="I155" s="36">
        <v>36.882908884866993</v>
      </c>
      <c r="K155" s="36" t="s">
        <v>31</v>
      </c>
      <c r="L155" s="36">
        <v>3.3944832138377024</v>
      </c>
      <c r="N155" s="36" t="s">
        <v>31</v>
      </c>
      <c r="O155" s="36">
        <v>3.765425181388764</v>
      </c>
    </row>
    <row r="156" spans="2:15" ht="16.5" thickBot="1" x14ac:dyDescent="0.3">
      <c r="B156" s="37" t="s">
        <v>32</v>
      </c>
      <c r="C156" s="37">
        <v>94</v>
      </c>
      <c r="E156" s="37" t="s">
        <v>32</v>
      </c>
      <c r="F156" s="37">
        <v>84</v>
      </c>
      <c r="H156" s="37" t="s">
        <v>32</v>
      </c>
      <c r="I156" s="37">
        <v>76</v>
      </c>
      <c r="K156" s="37" t="s">
        <v>32</v>
      </c>
      <c r="L156" s="37">
        <v>89</v>
      </c>
      <c r="N156" s="37" t="s">
        <v>32</v>
      </c>
      <c r="O156" s="37">
        <v>97</v>
      </c>
    </row>
  </sheetData>
  <mergeCells count="11">
    <mergeCell ref="K109:L109"/>
    <mergeCell ref="K129:L129"/>
    <mergeCell ref="K139:L139"/>
    <mergeCell ref="N108:P108"/>
    <mergeCell ref="B1:C1"/>
    <mergeCell ref="N2:O2"/>
    <mergeCell ref="P2:Q2"/>
    <mergeCell ref="B108:C108"/>
    <mergeCell ref="E108:F108"/>
    <mergeCell ref="H108:I108"/>
    <mergeCell ref="K108:L108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479B-7D37-4438-9CF9-1E933DF677FB}">
  <dimension ref="A1"/>
  <sheetViews>
    <sheetView tabSelected="1" zoomScale="70" zoomScaleNormal="70" workbookViewId="0">
      <selection activeCell="AM17" sqref="AM17"/>
    </sheetView>
  </sheetViews>
  <sheetFormatPr defaultRowHeight="15.75" x14ac:dyDescent="0.25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CC97B66BE4F1AD438DA93E2A5520BEFF" ma:contentTypeVersion="17" ma:contentTypeDescription="建立新的文件。" ma:contentTypeScope="" ma:versionID="9a4926e53097b6dee6fb4ec13cae01c2">
  <xsd:schema xmlns:xsd="http://www.w3.org/2001/XMLSchema" xmlns:xs="http://www.w3.org/2001/XMLSchema" xmlns:p="http://schemas.microsoft.com/office/2006/metadata/properties" xmlns:ns2="950666b2-e610-44be-8c2f-76c53de21809" xmlns:ns3="a1a83a22-ab24-4bb9-9b8e-534f56491e4d" targetNamespace="http://schemas.microsoft.com/office/2006/metadata/properties" ma:root="true" ma:fieldsID="3d8bcaa6fcc1e2af0f683df54ba27cf2" ns2:_="" ns3:_="">
    <xsd:import namespace="950666b2-e610-44be-8c2f-76c53de21809"/>
    <xsd:import namespace="a1a83a22-ab24-4bb9-9b8e-534f56491e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Level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0666b2-e610-44be-8c2f-76c53de218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影像標籤" ma:readOnly="false" ma:fieldId="{5cf76f15-5ced-4ddc-b409-7134ff3c332f}" ma:taxonomyMulti="true" ma:sspId="e4472dcf-cde0-4e6a-8f84-bd7a383b25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evel" ma:index="23" nillable="true" ma:displayName="Level" ma:description="機密等級" ma:format="RadioButtons" ma:internalName="Level">
      <xsd:simpleType>
        <xsd:restriction base="dms:Choice">
          <xsd:enumeration value="Internal Use Only"/>
          <xsd:enumeration value="Confidential"/>
          <xsd:enumeration value="Highly Confidential"/>
        </xsd:restriction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83a22-ab24-4bb9-9b8e-534f56491e4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7af65bb-07cd-4879-9322-69f347673d9e}" ma:internalName="TaxCatchAll" ma:showField="CatchAllData" ma:web="a1a83a22-ab24-4bb9-9b8e-534f56491e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50666b2-e610-44be-8c2f-76c53de21809">
      <Terms xmlns="http://schemas.microsoft.com/office/infopath/2007/PartnerControls"/>
    </lcf76f155ced4ddcb4097134ff3c332f>
    <TaxCatchAll xmlns="a1a83a22-ab24-4bb9-9b8e-534f56491e4d" xsi:nil="true"/>
    <Level xmlns="950666b2-e610-44be-8c2f-76c53de21809" xsi:nil="true"/>
  </documentManagement>
</p:properties>
</file>

<file path=customXml/itemProps1.xml><?xml version="1.0" encoding="utf-8"?>
<ds:datastoreItem xmlns:ds="http://schemas.openxmlformats.org/officeDocument/2006/customXml" ds:itemID="{80F4BB9D-1F63-400D-8DE2-27D12AA8F783}"/>
</file>

<file path=customXml/itemProps2.xml><?xml version="1.0" encoding="utf-8"?>
<ds:datastoreItem xmlns:ds="http://schemas.openxmlformats.org/officeDocument/2006/customXml" ds:itemID="{42ECB70A-E053-4D5F-8293-45E15E8F31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021102-5BD2-4AAD-9A62-54CFB59AE5AC}">
  <ds:schemaRefs>
    <ds:schemaRef ds:uri="http://schemas.microsoft.com/office/2006/metadata/properties"/>
    <ds:schemaRef ds:uri="http://schemas.microsoft.com/office/infopath/2007/PartnerControls"/>
    <ds:schemaRef ds:uri="950666b2-e610-44be-8c2f-76c53de21809"/>
    <ds:schemaRef ds:uri="a1a83a22-ab24-4bb9-9b8e-534f56491e4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(1685.7mm)PLC數據 (Part1)</vt:lpstr>
      <vt:lpstr>(155.09mm)PLC數據 (Part2)</vt:lpstr>
      <vt:lpstr>(154.9625mm)PLC數據 (Part3)</vt:lpstr>
      <vt:lpstr>(54.7416mm)PLC數據 (Part4)</vt:lpstr>
      <vt:lpstr>(4466.765mm)PLC數據 (Part5)</vt:lpstr>
      <vt:lpstr>工作表1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王 俊淵(wang chunyuan)/ADT/雲林・製１・素２</dc:creator>
  <cp:keywords/>
  <dc:description/>
  <cp:lastModifiedBy>王 俊淵(wang chunyuan)/ADT/雲林・製１・素２</cp:lastModifiedBy>
  <cp:revision/>
  <dcterms:created xsi:type="dcterms:W3CDTF">2015-06-05T18:17:20Z</dcterms:created>
  <dcterms:modified xsi:type="dcterms:W3CDTF">2025-10-02T05:23:51Z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0x010100CC97B66BE4F1AD438DA93E2A5520BEFF</vt:lpwstr>
  </property>
  <property fmtid="{D5CDD505-2E9C-101B-9397-08002B2CF9AE}" pid="3" name="MSIP_Label_9b500289-1a9c-442f-923d-4f95209608d2_Enabled">
    <vt:lpwstr>true</vt:lpwstr>
  </property>
  <property fmtid="{D5CDD505-2E9C-101B-9397-08002B2CF9AE}" pid="4" name="MSIP_Label_9b500289-1a9c-442f-923d-4f95209608d2_SetDate">
    <vt:lpwstr>2025-02-12T08:41:02Z</vt:lpwstr>
  </property>
  <property fmtid="{D5CDD505-2E9C-101B-9397-08002B2CF9AE}" pid="5" name="MSIP_Label_9b500289-1a9c-442f-923d-4f95209608d2_Method">
    <vt:lpwstr>Privileged</vt:lpwstr>
  </property>
  <property fmtid="{D5CDD505-2E9C-101B-9397-08002B2CF9AE}" pid="6" name="MSIP_Label_9b500289-1a9c-442f-923d-4f95209608d2_Name">
    <vt:lpwstr>GCEP2 - Others</vt:lpwstr>
  </property>
  <property fmtid="{D5CDD505-2E9C-101B-9397-08002B2CF9AE}" pid="7" name="MSIP_Label_9b500289-1a9c-442f-923d-4f95209608d2_SiteId">
    <vt:lpwstr>90c56ca2-d892-45ce-810d-6cf368facdb3</vt:lpwstr>
  </property>
  <property fmtid="{D5CDD505-2E9C-101B-9397-08002B2CF9AE}" pid="8" name="MSIP_Label_9b500289-1a9c-442f-923d-4f95209608d2_ActionId">
    <vt:lpwstr>fb1868af-9d69-4087-9ff9-166f1027056a</vt:lpwstr>
  </property>
  <property fmtid="{D5CDD505-2E9C-101B-9397-08002B2CF9AE}" pid="9" name="MSIP_Label_9b500289-1a9c-442f-923d-4f95209608d2_ContentBits">
    <vt:lpwstr>0</vt:lpwstr>
  </property>
  <property fmtid="{D5CDD505-2E9C-101B-9397-08002B2CF9AE}" pid="10" name="MediaServiceImageTags">
    <vt:lpwstr/>
  </property>
</Properties>
</file>