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Duh\Documents\Visual Studio 2013\Projects\db471\"/>
    </mc:Choice>
  </mc:AlternateContent>
  <bookViews>
    <workbookView xWindow="0" yWindow="0" windowWidth="28800" windowHeight="12435" activeTab="4"/>
  </bookViews>
  <sheets>
    <sheet name="data" sheetId="2" r:id="rId1"/>
    <sheet name="section" sheetId="1" r:id="rId2"/>
    <sheet name="courses" sheetId="3" r:id="rId3"/>
    <sheet name="specialization" sheetId="4" r:id="rId4"/>
    <sheet name="Degree"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5" l="1"/>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1" i="5"/>
  <c r="A199" i="3"/>
  <c r="A200" i="3"/>
  <c r="A201" i="3"/>
  <c r="A202" i="3"/>
  <c r="A203" i="3"/>
  <c r="A204" i="3"/>
  <c r="A205" i="3"/>
  <c r="A206" i="3"/>
  <c r="A207" i="3"/>
  <c r="A208" i="3"/>
  <c r="A209" i="3"/>
  <c r="A210" i="3"/>
  <c r="A211" i="3"/>
  <c r="A212" i="3"/>
  <c r="A213" i="3"/>
  <c r="A214" i="3"/>
  <c r="A215" i="3"/>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1" i="5"/>
  <c r="A14" i="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2" i="3"/>
  <c r="A70" i="1" s="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2" i="2"/>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Q59" i="1"/>
  <c r="O3" i="1"/>
  <c r="B56" i="1"/>
  <c r="C56" i="1" s="1"/>
  <c r="D56" i="1"/>
  <c r="E56" i="1" s="1"/>
  <c r="F56" i="1"/>
  <c r="G56" i="1"/>
  <c r="H56" i="1"/>
  <c r="I56" i="1" s="1"/>
  <c r="M56" i="1"/>
  <c r="N56" i="1" s="1"/>
  <c r="Q56" i="1" s="1"/>
  <c r="B57" i="1"/>
  <c r="C57" i="1" s="1"/>
  <c r="D57" i="1"/>
  <c r="E57" i="1" s="1"/>
  <c r="F57" i="1"/>
  <c r="G57" i="1"/>
  <c r="H57" i="1"/>
  <c r="I57" i="1" s="1"/>
  <c r="M57" i="1"/>
  <c r="N57" i="1" s="1"/>
  <c r="Q57" i="1" s="1"/>
  <c r="B58" i="1"/>
  <c r="C58" i="1" s="1"/>
  <c r="D58" i="1"/>
  <c r="E58" i="1" s="1"/>
  <c r="F58" i="1"/>
  <c r="G58" i="1"/>
  <c r="H58" i="1"/>
  <c r="I58" i="1" s="1"/>
  <c r="M58" i="1"/>
  <c r="N58" i="1" s="1"/>
  <c r="B59" i="1"/>
  <c r="C59" i="1" s="1"/>
  <c r="D59" i="1"/>
  <c r="E59" i="1" s="1"/>
  <c r="F59" i="1"/>
  <c r="G59" i="1"/>
  <c r="H59" i="1"/>
  <c r="I59" i="1" s="1"/>
  <c r="M59" i="1"/>
  <c r="N59" i="1"/>
  <c r="B60" i="1"/>
  <c r="C60" i="1" s="1"/>
  <c r="D60" i="1"/>
  <c r="E60" i="1" s="1"/>
  <c r="F60" i="1"/>
  <c r="G60" i="1"/>
  <c r="H60" i="1"/>
  <c r="I60" i="1" s="1"/>
  <c r="M60" i="1"/>
  <c r="N60" i="1" s="1"/>
  <c r="Q60" i="1" s="1"/>
  <c r="B61" i="1"/>
  <c r="C61" i="1" s="1"/>
  <c r="D61" i="1"/>
  <c r="E61" i="1" s="1"/>
  <c r="F61" i="1"/>
  <c r="G61" i="1"/>
  <c r="H61" i="1"/>
  <c r="I61" i="1" s="1"/>
  <c r="M61" i="1"/>
  <c r="N61" i="1" s="1"/>
  <c r="Q61" i="1" s="1"/>
  <c r="B62" i="1"/>
  <c r="C62" i="1" s="1"/>
  <c r="D62" i="1"/>
  <c r="E62" i="1" s="1"/>
  <c r="F62" i="1"/>
  <c r="G62" i="1"/>
  <c r="H62" i="1"/>
  <c r="I62" i="1" s="1"/>
  <c r="M62" i="1"/>
  <c r="N62" i="1" s="1"/>
  <c r="Q62" i="1" s="1"/>
  <c r="B63" i="1"/>
  <c r="C63" i="1" s="1"/>
  <c r="D63" i="1"/>
  <c r="E63" i="1" s="1"/>
  <c r="F63" i="1"/>
  <c r="G63" i="1"/>
  <c r="H63" i="1"/>
  <c r="I63" i="1" s="1"/>
  <c r="M63" i="1"/>
  <c r="N63" i="1" s="1"/>
  <c r="B64" i="1"/>
  <c r="C64" i="1" s="1"/>
  <c r="D64" i="1"/>
  <c r="E64" i="1" s="1"/>
  <c r="F64" i="1"/>
  <c r="G64" i="1"/>
  <c r="H64" i="1"/>
  <c r="I64" i="1" s="1"/>
  <c r="M64" i="1"/>
  <c r="N64" i="1"/>
  <c r="Q64" i="1" s="1"/>
  <c r="B65" i="1"/>
  <c r="C65" i="1" s="1"/>
  <c r="D65" i="1"/>
  <c r="E65" i="1" s="1"/>
  <c r="F65" i="1"/>
  <c r="G65" i="1"/>
  <c r="H65" i="1"/>
  <c r="I65" i="1" s="1"/>
  <c r="M65" i="1"/>
  <c r="N65" i="1" s="1"/>
  <c r="Q65" i="1" s="1"/>
  <c r="B66" i="1"/>
  <c r="C66" i="1" s="1"/>
  <c r="D66" i="1"/>
  <c r="E66" i="1" s="1"/>
  <c r="F66" i="1"/>
  <c r="G66" i="1"/>
  <c r="H66" i="1"/>
  <c r="I66" i="1" s="1"/>
  <c r="M66" i="1"/>
  <c r="N66" i="1" s="1"/>
  <c r="B67" i="1"/>
  <c r="C67" i="1" s="1"/>
  <c r="D67" i="1"/>
  <c r="E67" i="1" s="1"/>
  <c r="F67" i="1"/>
  <c r="G67" i="1"/>
  <c r="H67" i="1"/>
  <c r="I67" i="1" s="1"/>
  <c r="M67" i="1"/>
  <c r="N67" i="1" s="1"/>
  <c r="Q67" i="1" s="1"/>
  <c r="B68" i="1"/>
  <c r="C68" i="1" s="1"/>
  <c r="D68" i="1"/>
  <c r="E68" i="1" s="1"/>
  <c r="F68" i="1"/>
  <c r="G68" i="1"/>
  <c r="H68" i="1"/>
  <c r="I68" i="1" s="1"/>
  <c r="M68" i="1"/>
  <c r="N68" i="1"/>
  <c r="Q68" i="1" s="1"/>
  <c r="B69" i="1"/>
  <c r="C69" i="1" s="1"/>
  <c r="D69" i="1"/>
  <c r="E69" i="1" s="1"/>
  <c r="F69" i="1"/>
  <c r="G69" i="1"/>
  <c r="H69" i="1"/>
  <c r="I69" i="1" s="1"/>
  <c r="M69" i="1"/>
  <c r="N69" i="1" s="1"/>
  <c r="Q69" i="1" s="1"/>
  <c r="B70" i="1"/>
  <c r="C70" i="1" s="1"/>
  <c r="D70" i="1"/>
  <c r="E70" i="1" s="1"/>
  <c r="F70" i="1"/>
  <c r="G70" i="1"/>
  <c r="H70" i="1"/>
  <c r="I70" i="1" s="1"/>
  <c r="M70" i="1"/>
  <c r="N70" i="1" s="1"/>
  <c r="Q70" i="1" s="1"/>
  <c r="B71" i="1"/>
  <c r="C71" i="1" s="1"/>
  <c r="D71" i="1"/>
  <c r="E71" i="1" s="1"/>
  <c r="F71" i="1"/>
  <c r="G71" i="1"/>
  <c r="H71" i="1"/>
  <c r="I71" i="1" s="1"/>
  <c r="M71" i="1"/>
  <c r="N71" i="1" s="1"/>
  <c r="B72" i="1"/>
  <c r="C72" i="1" s="1"/>
  <c r="D72" i="1"/>
  <c r="E72" i="1" s="1"/>
  <c r="F72" i="1"/>
  <c r="G72" i="1"/>
  <c r="H72" i="1"/>
  <c r="I72" i="1" s="1"/>
  <c r="M72" i="1"/>
  <c r="N72" i="1"/>
  <c r="Q72" i="1" s="1"/>
  <c r="B73" i="1"/>
  <c r="C73" i="1" s="1"/>
  <c r="D73" i="1"/>
  <c r="E73" i="1" s="1"/>
  <c r="F73" i="1"/>
  <c r="G73" i="1"/>
  <c r="H73" i="1"/>
  <c r="I73" i="1" s="1"/>
  <c r="M73" i="1"/>
  <c r="N73" i="1" s="1"/>
  <c r="Q73" i="1" s="1"/>
  <c r="B74" i="1"/>
  <c r="C74" i="1" s="1"/>
  <c r="D74" i="1"/>
  <c r="E74" i="1" s="1"/>
  <c r="F74" i="1"/>
  <c r="G74" i="1"/>
  <c r="H74" i="1"/>
  <c r="I74" i="1" s="1"/>
  <c r="M74" i="1"/>
  <c r="N74" i="1" s="1"/>
  <c r="B75" i="1"/>
  <c r="C75" i="1" s="1"/>
  <c r="D75" i="1"/>
  <c r="E75" i="1" s="1"/>
  <c r="F75" i="1"/>
  <c r="G75" i="1"/>
  <c r="H75" i="1"/>
  <c r="I75" i="1" s="1"/>
  <c r="M75" i="1"/>
  <c r="N75" i="1"/>
  <c r="Q75" i="1" s="1"/>
  <c r="B76" i="1"/>
  <c r="C76" i="1" s="1"/>
  <c r="D76" i="1"/>
  <c r="E76" i="1" s="1"/>
  <c r="F76" i="1"/>
  <c r="G76" i="1"/>
  <c r="H76" i="1"/>
  <c r="I76" i="1" s="1"/>
  <c r="M76" i="1"/>
  <c r="N76" i="1" s="1"/>
  <c r="Q76" i="1" s="1"/>
  <c r="B77" i="1"/>
  <c r="C77" i="1" s="1"/>
  <c r="D77" i="1"/>
  <c r="E77" i="1" s="1"/>
  <c r="F77" i="1"/>
  <c r="G77" i="1"/>
  <c r="H77" i="1"/>
  <c r="I77" i="1" s="1"/>
  <c r="M77" i="1"/>
  <c r="N77" i="1" s="1"/>
  <c r="Q77" i="1" s="1"/>
  <c r="B78" i="1"/>
  <c r="C78" i="1" s="1"/>
  <c r="D78" i="1"/>
  <c r="E78" i="1"/>
  <c r="F78" i="1"/>
  <c r="G78" i="1"/>
  <c r="H78" i="1"/>
  <c r="I78" i="1" s="1"/>
  <c r="M78" i="1"/>
  <c r="N78" i="1" s="1"/>
  <c r="Q78" i="1" s="1"/>
  <c r="B79" i="1"/>
  <c r="C79" i="1" s="1"/>
  <c r="D79" i="1"/>
  <c r="E79" i="1" s="1"/>
  <c r="F79" i="1"/>
  <c r="G79" i="1"/>
  <c r="H79" i="1"/>
  <c r="I79" i="1" s="1"/>
  <c r="M79" i="1"/>
  <c r="N79" i="1" s="1"/>
  <c r="Q79" i="1" s="1"/>
  <c r="B80" i="1"/>
  <c r="C80" i="1" s="1"/>
  <c r="D80" i="1"/>
  <c r="E80" i="1" s="1"/>
  <c r="F80" i="1"/>
  <c r="G80" i="1"/>
  <c r="H80" i="1"/>
  <c r="I80" i="1" s="1"/>
  <c r="M80" i="1"/>
  <c r="N80" i="1"/>
  <c r="Q80" i="1" s="1"/>
  <c r="B81" i="1"/>
  <c r="C81" i="1"/>
  <c r="D81" i="1"/>
  <c r="E81" i="1" s="1"/>
  <c r="F81" i="1"/>
  <c r="G81" i="1"/>
  <c r="H81" i="1"/>
  <c r="I81" i="1" s="1"/>
  <c r="M81" i="1"/>
  <c r="N81" i="1" s="1"/>
  <c r="Q81" i="1" s="1"/>
  <c r="B82" i="1"/>
  <c r="C82" i="1" s="1"/>
  <c r="D82" i="1"/>
  <c r="E82" i="1" s="1"/>
  <c r="F82" i="1"/>
  <c r="G82" i="1"/>
  <c r="H82" i="1"/>
  <c r="I82" i="1" s="1"/>
  <c r="M82" i="1"/>
  <c r="N82" i="1" s="1"/>
  <c r="B83" i="1"/>
  <c r="C83" i="1"/>
  <c r="D83" i="1"/>
  <c r="E83" i="1" s="1"/>
  <c r="F83" i="1"/>
  <c r="G83" i="1"/>
  <c r="H83" i="1"/>
  <c r="I83" i="1" s="1"/>
  <c r="M83" i="1"/>
  <c r="N83" i="1" s="1"/>
  <c r="Q83" i="1" s="1"/>
  <c r="B84" i="1"/>
  <c r="C84" i="1" s="1"/>
  <c r="D84" i="1"/>
  <c r="E84" i="1" s="1"/>
  <c r="F84" i="1"/>
  <c r="G84" i="1"/>
  <c r="H84" i="1"/>
  <c r="I84" i="1" s="1"/>
  <c r="M84" i="1"/>
  <c r="N84" i="1" s="1"/>
  <c r="Q84" i="1" s="1"/>
  <c r="B85" i="1"/>
  <c r="C85" i="1" s="1"/>
  <c r="D85" i="1"/>
  <c r="E85" i="1" s="1"/>
  <c r="F85" i="1"/>
  <c r="G85" i="1"/>
  <c r="H85" i="1"/>
  <c r="I85" i="1" s="1"/>
  <c r="M85" i="1"/>
  <c r="N85" i="1" s="1"/>
  <c r="Q85" i="1" s="1"/>
  <c r="B86" i="1"/>
  <c r="C86" i="1" s="1"/>
  <c r="D86" i="1"/>
  <c r="E86" i="1" s="1"/>
  <c r="F86" i="1"/>
  <c r="G86" i="1"/>
  <c r="H86" i="1"/>
  <c r="I86" i="1" s="1"/>
  <c r="M86" i="1"/>
  <c r="N86" i="1"/>
  <c r="Q86" i="1" s="1"/>
  <c r="B87" i="1"/>
  <c r="C87" i="1" s="1"/>
  <c r="D87" i="1"/>
  <c r="E87" i="1" s="1"/>
  <c r="F87" i="1"/>
  <c r="G87" i="1"/>
  <c r="H87" i="1"/>
  <c r="I87" i="1" s="1"/>
  <c r="M87" i="1"/>
  <c r="N87" i="1" s="1"/>
  <c r="B88" i="1"/>
  <c r="C88" i="1" s="1"/>
  <c r="D88" i="1"/>
  <c r="E88" i="1" s="1"/>
  <c r="F88" i="1"/>
  <c r="G88" i="1"/>
  <c r="H88" i="1"/>
  <c r="I88" i="1"/>
  <c r="M88" i="1"/>
  <c r="N88" i="1" s="1"/>
  <c r="Q88" i="1" s="1"/>
  <c r="B89" i="1"/>
  <c r="C89" i="1"/>
  <c r="D89" i="1"/>
  <c r="E89" i="1" s="1"/>
  <c r="F89" i="1"/>
  <c r="G89" i="1"/>
  <c r="H89" i="1"/>
  <c r="I89" i="1" s="1"/>
  <c r="M89" i="1"/>
  <c r="N89" i="1" s="1"/>
  <c r="Q89" i="1" s="1"/>
  <c r="B90" i="1"/>
  <c r="C90" i="1" s="1"/>
  <c r="D90" i="1"/>
  <c r="E90" i="1" s="1"/>
  <c r="F90" i="1"/>
  <c r="G90" i="1"/>
  <c r="H90" i="1"/>
  <c r="I90" i="1" s="1"/>
  <c r="M90" i="1"/>
  <c r="N90" i="1"/>
  <c r="Q90" i="1" s="1"/>
  <c r="B91" i="1"/>
  <c r="C91" i="1" s="1"/>
  <c r="D91" i="1"/>
  <c r="E91" i="1" s="1"/>
  <c r="F91" i="1"/>
  <c r="G91" i="1"/>
  <c r="H91" i="1"/>
  <c r="I91" i="1" s="1"/>
  <c r="M91" i="1"/>
  <c r="N91" i="1" s="1"/>
  <c r="Q91" i="1" s="1"/>
  <c r="B92" i="1"/>
  <c r="C92" i="1" s="1"/>
  <c r="D92" i="1"/>
  <c r="E92" i="1" s="1"/>
  <c r="F92" i="1"/>
  <c r="G92" i="1"/>
  <c r="H92" i="1"/>
  <c r="I92" i="1" s="1"/>
  <c r="M92" i="1"/>
  <c r="N92" i="1" s="1"/>
  <c r="Q92" i="1" s="1"/>
  <c r="B93" i="1"/>
  <c r="C93" i="1" s="1"/>
  <c r="D93" i="1"/>
  <c r="E93" i="1" s="1"/>
  <c r="F93" i="1"/>
  <c r="G93" i="1"/>
  <c r="H93" i="1"/>
  <c r="I93" i="1" s="1"/>
  <c r="M93" i="1"/>
  <c r="N93" i="1" s="1"/>
  <c r="Q93" i="1" s="1"/>
  <c r="B94" i="1"/>
  <c r="C94" i="1" s="1"/>
  <c r="D94" i="1"/>
  <c r="E94" i="1" s="1"/>
  <c r="F94" i="1"/>
  <c r="G94" i="1"/>
  <c r="H94" i="1"/>
  <c r="I94" i="1" s="1"/>
  <c r="M94" i="1"/>
  <c r="N94" i="1" s="1"/>
  <c r="Q94" i="1" s="1"/>
  <c r="B95" i="1"/>
  <c r="C95" i="1" s="1"/>
  <c r="D95" i="1"/>
  <c r="E95" i="1" s="1"/>
  <c r="F95" i="1"/>
  <c r="G95" i="1"/>
  <c r="H95" i="1"/>
  <c r="I95" i="1" s="1"/>
  <c r="M95" i="1"/>
  <c r="N95" i="1" s="1"/>
  <c r="B96" i="1"/>
  <c r="C96" i="1" s="1"/>
  <c r="D96" i="1"/>
  <c r="E96" i="1" s="1"/>
  <c r="F96" i="1"/>
  <c r="G96" i="1"/>
  <c r="H96" i="1"/>
  <c r="I96" i="1" s="1"/>
  <c r="M96" i="1"/>
  <c r="N96" i="1" s="1"/>
  <c r="Q96" i="1" s="1"/>
  <c r="B97" i="1"/>
  <c r="C97" i="1" s="1"/>
  <c r="D97" i="1"/>
  <c r="E97" i="1" s="1"/>
  <c r="F97" i="1"/>
  <c r="G97" i="1"/>
  <c r="H97" i="1"/>
  <c r="I97" i="1" s="1"/>
  <c r="M97" i="1"/>
  <c r="N97" i="1" s="1"/>
  <c r="Q97" i="1" s="1"/>
  <c r="B98" i="1"/>
  <c r="C98" i="1" s="1"/>
  <c r="D98" i="1"/>
  <c r="E98" i="1" s="1"/>
  <c r="F98" i="1"/>
  <c r="G98" i="1"/>
  <c r="H98" i="1"/>
  <c r="I98" i="1" s="1"/>
  <c r="M98" i="1"/>
  <c r="N98" i="1" s="1"/>
  <c r="B99" i="1"/>
  <c r="C99" i="1" s="1"/>
  <c r="D99" i="1"/>
  <c r="E99" i="1" s="1"/>
  <c r="F99" i="1"/>
  <c r="G99" i="1"/>
  <c r="H99" i="1"/>
  <c r="I99" i="1" s="1"/>
  <c r="M99" i="1"/>
  <c r="N99" i="1" s="1"/>
  <c r="B100" i="1"/>
  <c r="C100" i="1" s="1"/>
  <c r="D100" i="1"/>
  <c r="E100" i="1" s="1"/>
  <c r="F100" i="1"/>
  <c r="G100" i="1"/>
  <c r="H100" i="1"/>
  <c r="I100" i="1" s="1"/>
  <c r="M100" i="1"/>
  <c r="N100" i="1" s="1"/>
  <c r="Q100" i="1" s="1"/>
  <c r="B101" i="1"/>
  <c r="C101" i="1" s="1"/>
  <c r="D101" i="1"/>
  <c r="E101" i="1" s="1"/>
  <c r="F101" i="1"/>
  <c r="G101" i="1"/>
  <c r="H101" i="1"/>
  <c r="I101" i="1" s="1"/>
  <c r="M101" i="1"/>
  <c r="N101" i="1"/>
  <c r="Q101" i="1" s="1"/>
  <c r="B102" i="1"/>
  <c r="C102" i="1" s="1"/>
  <c r="D102" i="1"/>
  <c r="E102" i="1" s="1"/>
  <c r="F102" i="1"/>
  <c r="G102" i="1"/>
  <c r="H102" i="1"/>
  <c r="I102" i="1"/>
  <c r="M102" i="1"/>
  <c r="N102" i="1"/>
  <c r="Q102" i="1" s="1"/>
  <c r="B103" i="1"/>
  <c r="C103" i="1" s="1"/>
  <c r="D103" i="1"/>
  <c r="E103" i="1" s="1"/>
  <c r="F103" i="1"/>
  <c r="G103" i="1"/>
  <c r="H103" i="1"/>
  <c r="I103" i="1" s="1"/>
  <c r="M103" i="1"/>
  <c r="N103" i="1" s="1"/>
  <c r="B104" i="1"/>
  <c r="C104" i="1" s="1"/>
  <c r="D104" i="1"/>
  <c r="E104" i="1" s="1"/>
  <c r="F104" i="1"/>
  <c r="G104" i="1"/>
  <c r="H104" i="1"/>
  <c r="I104" i="1"/>
  <c r="M104" i="1"/>
  <c r="N104" i="1" s="1"/>
  <c r="Q104" i="1" s="1"/>
  <c r="B105" i="1"/>
  <c r="C105" i="1" s="1"/>
  <c r="D105" i="1"/>
  <c r="E105" i="1" s="1"/>
  <c r="F105" i="1"/>
  <c r="G105" i="1"/>
  <c r="H105" i="1"/>
  <c r="I105" i="1" s="1"/>
  <c r="M105" i="1"/>
  <c r="N105" i="1"/>
  <c r="Q105" i="1" s="1"/>
  <c r="B106" i="1"/>
  <c r="C106" i="1" s="1"/>
  <c r="D106" i="1"/>
  <c r="E106" i="1" s="1"/>
  <c r="F106" i="1"/>
  <c r="G106" i="1"/>
  <c r="H106" i="1"/>
  <c r="I106" i="1"/>
  <c r="M106" i="1"/>
  <c r="N106" i="1" s="1"/>
  <c r="B107" i="1"/>
  <c r="C107" i="1" s="1"/>
  <c r="D107" i="1"/>
  <c r="E107" i="1" s="1"/>
  <c r="F107" i="1"/>
  <c r="G107" i="1"/>
  <c r="H107" i="1"/>
  <c r="I107" i="1" s="1"/>
  <c r="M107" i="1"/>
  <c r="N107" i="1" s="1"/>
  <c r="B108" i="1"/>
  <c r="C108" i="1" s="1"/>
  <c r="D108" i="1"/>
  <c r="E108" i="1" s="1"/>
  <c r="F108" i="1"/>
  <c r="G108" i="1"/>
  <c r="H108" i="1"/>
  <c r="I108" i="1" s="1"/>
  <c r="M108" i="1"/>
  <c r="N108" i="1" s="1"/>
  <c r="Q108" i="1" s="1"/>
  <c r="B109" i="1"/>
  <c r="C109" i="1" s="1"/>
  <c r="D109" i="1"/>
  <c r="E109" i="1" s="1"/>
  <c r="F109" i="1"/>
  <c r="G109" i="1"/>
  <c r="H109" i="1"/>
  <c r="I109" i="1" s="1"/>
  <c r="M109" i="1"/>
  <c r="N109" i="1" s="1"/>
  <c r="Q109" i="1" s="1"/>
  <c r="B110" i="1"/>
  <c r="C110" i="1" s="1"/>
  <c r="D110" i="1"/>
  <c r="E110" i="1"/>
  <c r="F110" i="1"/>
  <c r="G110" i="1"/>
  <c r="H110" i="1"/>
  <c r="I110" i="1" s="1"/>
  <c r="M110" i="1"/>
  <c r="N110" i="1" s="1"/>
  <c r="Q110" i="1" s="1"/>
  <c r="B111" i="1"/>
  <c r="C111" i="1" s="1"/>
  <c r="D111" i="1"/>
  <c r="E111" i="1" s="1"/>
  <c r="F111" i="1"/>
  <c r="G111" i="1"/>
  <c r="H111" i="1"/>
  <c r="I111" i="1" s="1"/>
  <c r="M111" i="1"/>
  <c r="N111" i="1" s="1"/>
  <c r="B112" i="1"/>
  <c r="C112" i="1" s="1"/>
  <c r="D112" i="1"/>
  <c r="E112" i="1" s="1"/>
  <c r="F112" i="1"/>
  <c r="G112" i="1"/>
  <c r="H112" i="1"/>
  <c r="I112" i="1" s="1"/>
  <c r="M112" i="1"/>
  <c r="N112" i="1" s="1"/>
  <c r="Q112" i="1" s="1"/>
  <c r="B113" i="1"/>
  <c r="C113" i="1" s="1"/>
  <c r="D113" i="1"/>
  <c r="E113" i="1" s="1"/>
  <c r="F113" i="1"/>
  <c r="G113" i="1"/>
  <c r="H113" i="1"/>
  <c r="I113" i="1" s="1"/>
  <c r="M113" i="1"/>
  <c r="N113" i="1" s="1"/>
  <c r="Q113" i="1" s="1"/>
  <c r="B114" i="1"/>
  <c r="C114" i="1" s="1"/>
  <c r="D114" i="1"/>
  <c r="E114" i="1" s="1"/>
  <c r="F114" i="1"/>
  <c r="G114" i="1"/>
  <c r="H114" i="1"/>
  <c r="I114" i="1" s="1"/>
  <c r="M114" i="1"/>
  <c r="N114" i="1"/>
  <c r="B115" i="1"/>
  <c r="C115" i="1" s="1"/>
  <c r="D115" i="1"/>
  <c r="E115" i="1" s="1"/>
  <c r="F115" i="1"/>
  <c r="G115" i="1"/>
  <c r="H115" i="1"/>
  <c r="I115" i="1" s="1"/>
  <c r="M115" i="1"/>
  <c r="N115" i="1" s="1"/>
  <c r="Q115" i="1" s="1"/>
  <c r="B116" i="1"/>
  <c r="C116" i="1" s="1"/>
  <c r="D116" i="1"/>
  <c r="E116" i="1" s="1"/>
  <c r="F116" i="1"/>
  <c r="G116" i="1"/>
  <c r="H116" i="1"/>
  <c r="I116" i="1"/>
  <c r="M116" i="1"/>
  <c r="N116" i="1" s="1"/>
  <c r="Q116" i="1" s="1"/>
  <c r="B117" i="1"/>
  <c r="C117" i="1" s="1"/>
  <c r="D117" i="1"/>
  <c r="E117" i="1" s="1"/>
  <c r="F117" i="1"/>
  <c r="G117" i="1"/>
  <c r="H117" i="1"/>
  <c r="I117" i="1" s="1"/>
  <c r="M117" i="1"/>
  <c r="N117" i="1"/>
  <c r="Q117" i="1" s="1"/>
  <c r="B118" i="1"/>
  <c r="C118" i="1" s="1"/>
  <c r="D118" i="1"/>
  <c r="E118" i="1" s="1"/>
  <c r="F118" i="1"/>
  <c r="G118" i="1"/>
  <c r="H118" i="1"/>
  <c r="I118" i="1"/>
  <c r="M118" i="1"/>
  <c r="N118" i="1" s="1"/>
  <c r="Q118" i="1" s="1"/>
  <c r="B119" i="1"/>
  <c r="C119" i="1" s="1"/>
  <c r="D119" i="1"/>
  <c r="E119" i="1" s="1"/>
  <c r="F119" i="1"/>
  <c r="G119" i="1"/>
  <c r="H119" i="1"/>
  <c r="I119" i="1" s="1"/>
  <c r="M119" i="1"/>
  <c r="N119" i="1" s="1"/>
  <c r="B120" i="1"/>
  <c r="C120" i="1" s="1"/>
  <c r="D120" i="1"/>
  <c r="E120" i="1" s="1"/>
  <c r="F120" i="1"/>
  <c r="G120" i="1"/>
  <c r="H120" i="1"/>
  <c r="I120" i="1" s="1"/>
  <c r="M120" i="1"/>
  <c r="N120" i="1" s="1"/>
  <c r="Q120" i="1" s="1"/>
  <c r="B121" i="1"/>
  <c r="C121" i="1" s="1"/>
  <c r="D121" i="1"/>
  <c r="E121" i="1" s="1"/>
  <c r="F121" i="1"/>
  <c r="G121" i="1"/>
  <c r="H121" i="1"/>
  <c r="I121" i="1" s="1"/>
  <c r="M121" i="1"/>
  <c r="N121" i="1"/>
  <c r="Q121" i="1" s="1"/>
  <c r="B122" i="1"/>
  <c r="C122" i="1" s="1"/>
  <c r="D122" i="1"/>
  <c r="E122" i="1" s="1"/>
  <c r="F122" i="1"/>
  <c r="G122" i="1"/>
  <c r="H122" i="1"/>
  <c r="I122" i="1" s="1"/>
  <c r="M122" i="1"/>
  <c r="N122" i="1" s="1"/>
  <c r="B123" i="1"/>
  <c r="C123" i="1" s="1"/>
  <c r="D123" i="1"/>
  <c r="E123" i="1" s="1"/>
  <c r="F123" i="1"/>
  <c r="G123" i="1"/>
  <c r="H123" i="1"/>
  <c r="I123" i="1" s="1"/>
  <c r="M123" i="1"/>
  <c r="N123" i="1" s="1"/>
  <c r="B124" i="1"/>
  <c r="C124" i="1" s="1"/>
  <c r="D124" i="1"/>
  <c r="E124" i="1" s="1"/>
  <c r="F124" i="1"/>
  <c r="G124" i="1"/>
  <c r="H124" i="1"/>
  <c r="I124" i="1" s="1"/>
  <c r="M124" i="1"/>
  <c r="N124" i="1"/>
  <c r="Q124" i="1" s="1"/>
  <c r="B125" i="1"/>
  <c r="C125" i="1" s="1"/>
  <c r="D125" i="1"/>
  <c r="E125" i="1" s="1"/>
  <c r="F125" i="1"/>
  <c r="G125" i="1"/>
  <c r="H125" i="1"/>
  <c r="I125" i="1" s="1"/>
  <c r="M125" i="1"/>
  <c r="N125" i="1" s="1"/>
  <c r="Q125" i="1" s="1"/>
  <c r="B126" i="1"/>
  <c r="C126" i="1" s="1"/>
  <c r="D126" i="1"/>
  <c r="E126" i="1" s="1"/>
  <c r="F126" i="1"/>
  <c r="G126" i="1"/>
  <c r="H126" i="1"/>
  <c r="I126" i="1" s="1"/>
  <c r="M126" i="1"/>
  <c r="N126" i="1"/>
  <c r="Q126" i="1" s="1"/>
  <c r="B127" i="1"/>
  <c r="C127" i="1" s="1"/>
  <c r="D127" i="1"/>
  <c r="E127" i="1" s="1"/>
  <c r="F127" i="1"/>
  <c r="G127" i="1"/>
  <c r="H127" i="1"/>
  <c r="I127" i="1" s="1"/>
  <c r="M127" i="1"/>
  <c r="N127" i="1" s="1"/>
  <c r="B128" i="1"/>
  <c r="C128" i="1" s="1"/>
  <c r="D128" i="1"/>
  <c r="E128" i="1" s="1"/>
  <c r="F128" i="1"/>
  <c r="G128" i="1"/>
  <c r="H128" i="1"/>
  <c r="I128" i="1" s="1"/>
  <c r="M128" i="1"/>
  <c r="N128" i="1" s="1"/>
  <c r="Q128" i="1" s="1"/>
  <c r="B129" i="1"/>
  <c r="C129" i="1"/>
  <c r="D129" i="1"/>
  <c r="E129" i="1" s="1"/>
  <c r="F129" i="1"/>
  <c r="G129" i="1"/>
  <c r="H129" i="1"/>
  <c r="I129" i="1" s="1"/>
  <c r="M129" i="1"/>
  <c r="N129" i="1" s="1"/>
  <c r="Q129" i="1" s="1"/>
  <c r="B130" i="1"/>
  <c r="C130" i="1" s="1"/>
  <c r="D130" i="1"/>
  <c r="E130" i="1" s="1"/>
  <c r="F130" i="1"/>
  <c r="G130" i="1"/>
  <c r="H130" i="1"/>
  <c r="I130" i="1" s="1"/>
  <c r="M130" i="1"/>
  <c r="N130" i="1" s="1"/>
  <c r="B131" i="1"/>
  <c r="C131" i="1"/>
  <c r="D131" i="1"/>
  <c r="E131" i="1" s="1"/>
  <c r="F131" i="1"/>
  <c r="G131" i="1"/>
  <c r="H131" i="1"/>
  <c r="I131" i="1" s="1"/>
  <c r="M131" i="1"/>
  <c r="N131" i="1" s="1"/>
  <c r="B132" i="1"/>
  <c r="C132" i="1" s="1"/>
  <c r="D132" i="1"/>
  <c r="E132" i="1" s="1"/>
  <c r="F132" i="1"/>
  <c r="G132" i="1"/>
  <c r="H132" i="1"/>
  <c r="I132" i="1" s="1"/>
  <c r="M132" i="1"/>
  <c r="N132" i="1" s="1"/>
  <c r="Q132" i="1" s="1"/>
  <c r="B133" i="1"/>
  <c r="C133" i="1" s="1"/>
  <c r="D133" i="1"/>
  <c r="E133" i="1" s="1"/>
  <c r="F133" i="1"/>
  <c r="G133" i="1"/>
  <c r="H133" i="1"/>
  <c r="I133" i="1" s="1"/>
  <c r="M133" i="1"/>
  <c r="N133" i="1" s="1"/>
  <c r="Q133" i="1" s="1"/>
  <c r="B134" i="1"/>
  <c r="C134" i="1" s="1"/>
  <c r="D134" i="1"/>
  <c r="E134" i="1" s="1"/>
  <c r="F134" i="1"/>
  <c r="G134" i="1"/>
  <c r="H134" i="1"/>
  <c r="I134" i="1" s="1"/>
  <c r="M134" i="1"/>
  <c r="N134" i="1" s="1"/>
  <c r="Q134" i="1" s="1"/>
  <c r="B135" i="1"/>
  <c r="C135" i="1" s="1"/>
  <c r="D135" i="1"/>
  <c r="E135" i="1" s="1"/>
  <c r="F135" i="1"/>
  <c r="G135" i="1"/>
  <c r="H135" i="1"/>
  <c r="I135" i="1" s="1"/>
  <c r="M135" i="1"/>
  <c r="N135" i="1" s="1"/>
  <c r="B136" i="1"/>
  <c r="C136" i="1" s="1"/>
  <c r="D136" i="1"/>
  <c r="E136" i="1" s="1"/>
  <c r="F136" i="1"/>
  <c r="G136" i="1"/>
  <c r="H136" i="1"/>
  <c r="I136" i="1" s="1"/>
  <c r="M136" i="1"/>
  <c r="N136" i="1"/>
  <c r="Q136" i="1" s="1"/>
  <c r="B137" i="1"/>
  <c r="C137" i="1" s="1"/>
  <c r="D137" i="1"/>
  <c r="E137" i="1" s="1"/>
  <c r="F137" i="1"/>
  <c r="G137" i="1"/>
  <c r="H137" i="1"/>
  <c r="I137" i="1" s="1"/>
  <c r="M137" i="1"/>
  <c r="N137" i="1" s="1"/>
  <c r="Q137" i="1" s="1"/>
  <c r="B138" i="1"/>
  <c r="C138" i="1" s="1"/>
  <c r="D138" i="1"/>
  <c r="E138" i="1" s="1"/>
  <c r="F138" i="1"/>
  <c r="G138" i="1"/>
  <c r="H138" i="1"/>
  <c r="I138" i="1" s="1"/>
  <c r="M138" i="1"/>
  <c r="N138" i="1"/>
  <c r="B139" i="1"/>
  <c r="C139" i="1"/>
  <c r="D139" i="1"/>
  <c r="E139" i="1" s="1"/>
  <c r="F139" i="1"/>
  <c r="G139" i="1"/>
  <c r="H139" i="1"/>
  <c r="I139" i="1" s="1"/>
  <c r="M139" i="1"/>
  <c r="N139" i="1" s="1"/>
  <c r="B140" i="1"/>
  <c r="C140" i="1" s="1"/>
  <c r="D140" i="1"/>
  <c r="E140" i="1" s="1"/>
  <c r="F140" i="1"/>
  <c r="G140" i="1"/>
  <c r="H140" i="1"/>
  <c r="I140" i="1"/>
  <c r="M140" i="1"/>
  <c r="N140" i="1" s="1"/>
  <c r="Q140" i="1" s="1"/>
  <c r="B141" i="1"/>
  <c r="C141" i="1" s="1"/>
  <c r="D141" i="1"/>
  <c r="E141" i="1" s="1"/>
  <c r="F141" i="1"/>
  <c r="G141" i="1"/>
  <c r="H141" i="1"/>
  <c r="I141" i="1" s="1"/>
  <c r="M141" i="1"/>
  <c r="N141" i="1"/>
  <c r="Q141" i="1" s="1"/>
  <c r="B142" i="1"/>
  <c r="C142" i="1" s="1"/>
  <c r="D142" i="1"/>
  <c r="E142" i="1" s="1"/>
  <c r="F142" i="1"/>
  <c r="G142" i="1"/>
  <c r="H142" i="1"/>
  <c r="I142" i="1" s="1"/>
  <c r="M142" i="1"/>
  <c r="N142" i="1" s="1"/>
  <c r="Q142" i="1" s="1"/>
  <c r="B143" i="1"/>
  <c r="C143" i="1" s="1"/>
  <c r="D143" i="1"/>
  <c r="E143" i="1" s="1"/>
  <c r="F143" i="1"/>
  <c r="G143" i="1"/>
  <c r="H143" i="1"/>
  <c r="I143" i="1" s="1"/>
  <c r="M143" i="1"/>
  <c r="N143" i="1" s="1"/>
  <c r="B144" i="1"/>
  <c r="C144" i="1" s="1"/>
  <c r="D144" i="1"/>
  <c r="E144" i="1" s="1"/>
  <c r="F144" i="1"/>
  <c r="G144" i="1"/>
  <c r="H144" i="1"/>
  <c r="I144" i="1" s="1"/>
  <c r="M144" i="1"/>
  <c r="N144" i="1" s="1"/>
  <c r="Q144" i="1" s="1"/>
  <c r="B145" i="1"/>
  <c r="C145" i="1" s="1"/>
  <c r="D145" i="1"/>
  <c r="E145" i="1" s="1"/>
  <c r="F145" i="1"/>
  <c r="G145" i="1"/>
  <c r="H145" i="1"/>
  <c r="I145" i="1" s="1"/>
  <c r="M145" i="1"/>
  <c r="N145" i="1" s="1"/>
  <c r="Q145" i="1" s="1"/>
  <c r="B146" i="1"/>
  <c r="C146" i="1" s="1"/>
  <c r="D146" i="1"/>
  <c r="E146" i="1" s="1"/>
  <c r="F146" i="1"/>
  <c r="G146" i="1"/>
  <c r="H146" i="1"/>
  <c r="I146" i="1" s="1"/>
  <c r="M146" i="1"/>
  <c r="N146" i="1"/>
  <c r="B147" i="1"/>
  <c r="C147" i="1" s="1"/>
  <c r="D147" i="1"/>
  <c r="E147" i="1" s="1"/>
  <c r="F147" i="1"/>
  <c r="G147" i="1"/>
  <c r="H147" i="1"/>
  <c r="I147" i="1" s="1"/>
  <c r="M147" i="1"/>
  <c r="N147" i="1" s="1"/>
  <c r="Q147" i="1" s="1"/>
  <c r="B148" i="1"/>
  <c r="C148" i="1" s="1"/>
  <c r="D148" i="1"/>
  <c r="E148" i="1" s="1"/>
  <c r="F148" i="1"/>
  <c r="G148" i="1"/>
  <c r="H148" i="1"/>
  <c r="I148" i="1" s="1"/>
  <c r="M148" i="1"/>
  <c r="N148" i="1"/>
  <c r="Q148" i="1" s="1"/>
  <c r="B149" i="1"/>
  <c r="C149" i="1" s="1"/>
  <c r="D149" i="1"/>
  <c r="E149" i="1" s="1"/>
  <c r="F149" i="1"/>
  <c r="G149" i="1"/>
  <c r="H149" i="1"/>
  <c r="I149" i="1" s="1"/>
  <c r="M149" i="1"/>
  <c r="N149" i="1" s="1"/>
  <c r="Q149" i="1" s="1"/>
  <c r="B150" i="1"/>
  <c r="C150" i="1" s="1"/>
  <c r="D150" i="1"/>
  <c r="E150" i="1" s="1"/>
  <c r="F150" i="1"/>
  <c r="G150" i="1"/>
  <c r="H150" i="1"/>
  <c r="I150" i="1" s="1"/>
  <c r="M150" i="1"/>
  <c r="N150" i="1"/>
  <c r="Q150" i="1" s="1"/>
  <c r="B151" i="1"/>
  <c r="C151" i="1" s="1"/>
  <c r="D151" i="1"/>
  <c r="E151" i="1" s="1"/>
  <c r="F151" i="1"/>
  <c r="G151" i="1"/>
  <c r="H151" i="1"/>
  <c r="I151" i="1" s="1"/>
  <c r="M151" i="1"/>
  <c r="N151" i="1" s="1"/>
  <c r="B152" i="1"/>
  <c r="C152" i="1" s="1"/>
  <c r="D152" i="1"/>
  <c r="E152" i="1" s="1"/>
  <c r="F152" i="1"/>
  <c r="G152" i="1"/>
  <c r="H152" i="1"/>
  <c r="I152" i="1"/>
  <c r="M152" i="1"/>
  <c r="N152" i="1" s="1"/>
  <c r="Q152" i="1" s="1"/>
  <c r="B153" i="1"/>
  <c r="C153" i="1"/>
  <c r="D153" i="1"/>
  <c r="E153" i="1" s="1"/>
  <c r="F153" i="1"/>
  <c r="G153" i="1"/>
  <c r="H153" i="1"/>
  <c r="I153" i="1" s="1"/>
  <c r="M153" i="1"/>
  <c r="N153" i="1" s="1"/>
  <c r="Q153" i="1" s="1"/>
  <c r="B154" i="1"/>
  <c r="C154" i="1" s="1"/>
  <c r="D154" i="1"/>
  <c r="E154" i="1" s="1"/>
  <c r="F154" i="1"/>
  <c r="G154" i="1"/>
  <c r="H154" i="1"/>
  <c r="I154" i="1" s="1"/>
  <c r="M154" i="1"/>
  <c r="N154" i="1" s="1"/>
  <c r="Q154" i="1" s="1"/>
  <c r="B155" i="1"/>
  <c r="C155" i="1" s="1"/>
  <c r="D155" i="1"/>
  <c r="E155" i="1" s="1"/>
  <c r="F155" i="1"/>
  <c r="G155" i="1"/>
  <c r="H155" i="1"/>
  <c r="I155" i="1" s="1"/>
  <c r="M155" i="1"/>
  <c r="N155" i="1" s="1"/>
  <c r="Q155" i="1" s="1"/>
  <c r="B156" i="1"/>
  <c r="C156" i="1" s="1"/>
  <c r="D156" i="1"/>
  <c r="E156" i="1" s="1"/>
  <c r="F156" i="1"/>
  <c r="G156" i="1"/>
  <c r="H156" i="1"/>
  <c r="I156" i="1" s="1"/>
  <c r="M156" i="1"/>
  <c r="N156" i="1" s="1"/>
  <c r="Q156" i="1" s="1"/>
  <c r="B157" i="1"/>
  <c r="C157" i="1"/>
  <c r="D157" i="1"/>
  <c r="E157" i="1" s="1"/>
  <c r="F157" i="1"/>
  <c r="G157" i="1"/>
  <c r="H157" i="1"/>
  <c r="I157" i="1" s="1"/>
  <c r="M157" i="1"/>
  <c r="N157" i="1" s="1"/>
  <c r="Q157" i="1" s="1"/>
  <c r="B158" i="1"/>
  <c r="C158" i="1" s="1"/>
  <c r="D158" i="1"/>
  <c r="E158" i="1"/>
  <c r="F158" i="1"/>
  <c r="G158" i="1"/>
  <c r="H158" i="1"/>
  <c r="I158" i="1" s="1"/>
  <c r="M158" i="1"/>
  <c r="N158" i="1"/>
  <c r="B159" i="1"/>
  <c r="C159" i="1" s="1"/>
  <c r="D159" i="1"/>
  <c r="E159" i="1" s="1"/>
  <c r="F159" i="1"/>
  <c r="G159" i="1"/>
  <c r="H159" i="1"/>
  <c r="I159" i="1" s="1"/>
  <c r="M159" i="1"/>
  <c r="N159" i="1" s="1"/>
  <c r="Q159" i="1" s="1"/>
  <c r="B160" i="1"/>
  <c r="C160" i="1" s="1"/>
  <c r="D160" i="1"/>
  <c r="E160" i="1" s="1"/>
  <c r="F160" i="1"/>
  <c r="G160" i="1"/>
  <c r="H160" i="1"/>
  <c r="I160" i="1" s="1"/>
  <c r="M160" i="1"/>
  <c r="N160" i="1"/>
  <c r="Q160" i="1" s="1"/>
  <c r="B161" i="1"/>
  <c r="C161" i="1" s="1"/>
  <c r="D161" i="1"/>
  <c r="E161" i="1" s="1"/>
  <c r="F161" i="1"/>
  <c r="G161" i="1"/>
  <c r="H161" i="1"/>
  <c r="I161" i="1" s="1"/>
  <c r="M161" i="1"/>
  <c r="N161" i="1" s="1"/>
  <c r="Q161" i="1" s="1"/>
  <c r="B162" i="1"/>
  <c r="C162" i="1" s="1"/>
  <c r="D162" i="1"/>
  <c r="E162" i="1" s="1"/>
  <c r="F162" i="1"/>
  <c r="G162" i="1"/>
  <c r="H162" i="1"/>
  <c r="I162" i="1"/>
  <c r="M162" i="1"/>
  <c r="N162" i="1" s="1"/>
  <c r="B163" i="1"/>
  <c r="C163" i="1" s="1"/>
  <c r="D163" i="1"/>
  <c r="E163" i="1" s="1"/>
  <c r="F163" i="1"/>
  <c r="G163" i="1"/>
  <c r="H163" i="1"/>
  <c r="I163" i="1" s="1"/>
  <c r="M163" i="1"/>
  <c r="N163" i="1" s="1"/>
  <c r="B164" i="1"/>
  <c r="C164" i="1" s="1"/>
  <c r="D164" i="1"/>
  <c r="E164" i="1" s="1"/>
  <c r="F164" i="1"/>
  <c r="G164" i="1"/>
  <c r="H164" i="1"/>
  <c r="I164" i="1" s="1"/>
  <c r="M164" i="1"/>
  <c r="N164" i="1"/>
  <c r="Q164" i="1" s="1"/>
  <c r="B165" i="1"/>
  <c r="C165" i="1" s="1"/>
  <c r="D165" i="1"/>
  <c r="E165" i="1" s="1"/>
  <c r="F165" i="1"/>
  <c r="G165" i="1"/>
  <c r="H165" i="1"/>
  <c r="I165" i="1" s="1"/>
  <c r="M165" i="1"/>
  <c r="N165" i="1" s="1"/>
  <c r="Q165" i="1" s="1"/>
  <c r="B166" i="1"/>
  <c r="C166" i="1" s="1"/>
  <c r="D166" i="1"/>
  <c r="E166" i="1"/>
  <c r="F166" i="1"/>
  <c r="G166" i="1"/>
  <c r="H166" i="1"/>
  <c r="I166" i="1" s="1"/>
  <c r="M166" i="1"/>
  <c r="N166" i="1"/>
  <c r="Q166" i="1" s="1"/>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W38" i="2"/>
  <c r="U140" i="2"/>
  <c r="V140" i="2"/>
  <c r="W140" i="2"/>
  <c r="U120" i="2"/>
  <c r="V120" i="2"/>
  <c r="W120" i="2"/>
  <c r="U76" i="2"/>
  <c r="Y40" i="2" s="1"/>
  <c r="V76" i="2"/>
  <c r="W76" i="2"/>
  <c r="U77" i="2"/>
  <c r="V77" i="2"/>
  <c r="W77" i="2"/>
  <c r="U70" i="2"/>
  <c r="V70" i="2"/>
  <c r="W70" i="2"/>
  <c r="AA37" i="2" s="1"/>
  <c r="U134" i="2"/>
  <c r="Y64" i="2" s="1"/>
  <c r="V134" i="2"/>
  <c r="W134" i="2"/>
  <c r="AA64" i="2" s="1"/>
  <c r="U57" i="2"/>
  <c r="Y27" i="2" s="1"/>
  <c r="V57" i="2"/>
  <c r="W57" i="2"/>
  <c r="AA27" i="2" s="1"/>
  <c r="U58" i="2"/>
  <c r="Y28" i="2" s="1"/>
  <c r="V58" i="2"/>
  <c r="W58" i="2"/>
  <c r="AA28" i="2" s="1"/>
  <c r="U59" i="2"/>
  <c r="Y29" i="2" s="1"/>
  <c r="V59" i="2"/>
  <c r="W59" i="2"/>
  <c r="AA29" i="2" s="1"/>
  <c r="U60" i="2"/>
  <c r="Y30" i="2" s="1"/>
  <c r="V60" i="2"/>
  <c r="W60" i="2"/>
  <c r="AA30" i="2" s="1"/>
  <c r="U61" i="2"/>
  <c r="Y31" i="2" s="1"/>
  <c r="V61" i="2"/>
  <c r="W61" i="2"/>
  <c r="AA31" i="2" s="1"/>
  <c r="U64" i="2"/>
  <c r="Y32" i="2" s="1"/>
  <c r="V64" i="2"/>
  <c r="W64" i="2"/>
  <c r="AA32" i="2" s="1"/>
  <c r="U65" i="2"/>
  <c r="V65" i="2"/>
  <c r="W65" i="2"/>
  <c r="U66" i="2"/>
  <c r="Y33" i="2" s="1"/>
  <c r="V66" i="2"/>
  <c r="W66" i="2"/>
  <c r="AA33" i="2" s="1"/>
  <c r="U67" i="2"/>
  <c r="Y34" i="2" s="1"/>
  <c r="V67" i="2"/>
  <c r="W67" i="2"/>
  <c r="AA34" i="2" s="1"/>
  <c r="U68" i="2"/>
  <c r="Y35" i="2" s="1"/>
  <c r="V68" i="2"/>
  <c r="W68" i="2"/>
  <c r="AA35" i="2" s="1"/>
  <c r="U69" i="2"/>
  <c r="Y36" i="2" s="1"/>
  <c r="V69" i="2"/>
  <c r="W69" i="2"/>
  <c r="AA36" i="2" s="1"/>
  <c r="Y37" i="2"/>
  <c r="U71" i="2"/>
  <c r="V71" i="2"/>
  <c r="W71" i="2"/>
  <c r="U72" i="2"/>
  <c r="Y38" i="2" s="1"/>
  <c r="V72" i="2"/>
  <c r="W72" i="2"/>
  <c r="AA38" i="2" s="1"/>
  <c r="U73" i="2"/>
  <c r="V73" i="2"/>
  <c r="W73" i="2"/>
  <c r="U74" i="2"/>
  <c r="Y39" i="2" s="1"/>
  <c r="V74" i="2"/>
  <c r="W74" i="2"/>
  <c r="AA39" i="2" s="1"/>
  <c r="U75" i="2"/>
  <c r="V75" i="2"/>
  <c r="W75" i="2"/>
  <c r="U80" i="2"/>
  <c r="Y41" i="2" s="1"/>
  <c r="V80" i="2"/>
  <c r="W80" i="2"/>
  <c r="AA41" i="2" s="1"/>
  <c r="U81" i="2"/>
  <c r="Y42" i="2" s="1"/>
  <c r="V81" i="2"/>
  <c r="W81" i="2"/>
  <c r="AA42" i="2" s="1"/>
  <c r="U82" i="2"/>
  <c r="Y43" i="2" s="1"/>
  <c r="V82" i="2"/>
  <c r="W82" i="2"/>
  <c r="AA43" i="2" s="1"/>
  <c r="U83" i="2"/>
  <c r="V83" i="2"/>
  <c r="W83" i="2"/>
  <c r="U84" i="2"/>
  <c r="Y44" i="2" s="1"/>
  <c r="V84" i="2"/>
  <c r="W84" i="2"/>
  <c r="AA44" i="2" s="1"/>
  <c r="U85" i="2"/>
  <c r="V85" i="2"/>
  <c r="W85" i="2"/>
  <c r="U86" i="2"/>
  <c r="V86" i="2"/>
  <c r="W86" i="2"/>
  <c r="U89" i="2"/>
  <c r="Y45" i="2" s="1"/>
  <c r="V89" i="2"/>
  <c r="W89" i="2"/>
  <c r="AA45" i="2" s="1"/>
  <c r="U90" i="2"/>
  <c r="V90" i="2"/>
  <c r="W90" i="2"/>
  <c r="U91" i="2"/>
  <c r="Y46" i="2" s="1"/>
  <c r="V91" i="2"/>
  <c r="W91" i="2"/>
  <c r="AA46" i="2" s="1"/>
  <c r="U92" i="2"/>
  <c r="V92" i="2"/>
  <c r="W92" i="2"/>
  <c r="U93" i="2"/>
  <c r="Y47" i="2" s="1"/>
  <c r="V93" i="2"/>
  <c r="W93" i="2"/>
  <c r="AA47" i="2" s="1"/>
  <c r="U94" i="2"/>
  <c r="Y48" i="2" s="1"/>
  <c r="V94" i="2"/>
  <c r="W94" i="2"/>
  <c r="AA48" i="2" s="1"/>
  <c r="U95" i="2"/>
  <c r="Y49" i="2" s="1"/>
  <c r="V95" i="2"/>
  <c r="W95" i="2"/>
  <c r="AA49" i="2" s="1"/>
  <c r="U96" i="2"/>
  <c r="V96" i="2"/>
  <c r="W96" i="2"/>
  <c r="U97" i="2"/>
  <c r="V97" i="2"/>
  <c r="W97" i="2"/>
  <c r="U98" i="2"/>
  <c r="V98" i="2"/>
  <c r="W98" i="2"/>
  <c r="U101" i="2"/>
  <c r="Y50" i="2" s="1"/>
  <c r="V101" i="2"/>
  <c r="W101" i="2"/>
  <c r="AA50" i="2" s="1"/>
  <c r="U102" i="2"/>
  <c r="Y51" i="2" s="1"/>
  <c r="V102" i="2"/>
  <c r="W102" i="2"/>
  <c r="AA51" i="2" s="1"/>
  <c r="U103" i="2"/>
  <c r="Y52" i="2" s="1"/>
  <c r="V103" i="2"/>
  <c r="W103" i="2"/>
  <c r="AA52" i="2" s="1"/>
  <c r="U104" i="2"/>
  <c r="V104" i="2"/>
  <c r="W104" i="2"/>
  <c r="U105" i="2"/>
  <c r="V105" i="2"/>
  <c r="W105" i="2"/>
  <c r="U108" i="2"/>
  <c r="Y53" i="2" s="1"/>
  <c r="V108" i="2"/>
  <c r="W108" i="2"/>
  <c r="AA53" i="2" s="1"/>
  <c r="U109" i="2"/>
  <c r="Y54" i="2" s="1"/>
  <c r="V109" i="2"/>
  <c r="W109" i="2"/>
  <c r="AA54" i="2" s="1"/>
  <c r="U110" i="2"/>
  <c r="Y55" i="2" s="1"/>
  <c r="V110" i="2"/>
  <c r="W110" i="2"/>
  <c r="AA55" i="2" s="1"/>
  <c r="U111" i="2"/>
  <c r="V111" i="2"/>
  <c r="W111" i="2"/>
  <c r="U112" i="2"/>
  <c r="Y56" i="2" s="1"/>
  <c r="V112" i="2"/>
  <c r="W112" i="2"/>
  <c r="AA56" i="2" s="1"/>
  <c r="U113" i="2"/>
  <c r="V113" i="2"/>
  <c r="W113" i="2"/>
  <c r="U116" i="2"/>
  <c r="V116" i="2"/>
  <c r="W116" i="2"/>
  <c r="U117" i="2"/>
  <c r="Y57" i="2" s="1"/>
  <c r="V117" i="2"/>
  <c r="W117" i="2"/>
  <c r="AA57" i="2" s="1"/>
  <c r="U118" i="2"/>
  <c r="Y58" i="2" s="1"/>
  <c r="V118" i="2"/>
  <c r="W118" i="2"/>
  <c r="AA58" i="2" s="1"/>
  <c r="U119" i="2"/>
  <c r="Y59" i="2" s="1"/>
  <c r="V119" i="2"/>
  <c r="Z59" i="2" s="1"/>
  <c r="W119" i="2"/>
  <c r="AA59" i="2" s="1"/>
  <c r="U121" i="2"/>
  <c r="V121" i="2"/>
  <c r="W121" i="2"/>
  <c r="U122" i="2"/>
  <c r="V122" i="2"/>
  <c r="W122" i="2"/>
  <c r="U125" i="2"/>
  <c r="Y60" i="2" s="1"/>
  <c r="V125" i="2"/>
  <c r="W125" i="2"/>
  <c r="AA60" i="2" s="1"/>
  <c r="U126" i="2"/>
  <c r="Y61" i="2" s="1"/>
  <c r="V126" i="2"/>
  <c r="W126" i="2"/>
  <c r="AA61" i="2" s="1"/>
  <c r="U127" i="2"/>
  <c r="V127" i="2"/>
  <c r="W127" i="2"/>
  <c r="U128" i="2"/>
  <c r="Y62" i="2" s="1"/>
  <c r="V128" i="2"/>
  <c r="W128" i="2"/>
  <c r="AA62" i="2" s="1"/>
  <c r="U129" i="2"/>
  <c r="Y63" i="2" s="1"/>
  <c r="V129" i="2"/>
  <c r="W129" i="2"/>
  <c r="AA63" i="2" s="1"/>
  <c r="U130" i="2"/>
  <c r="V130" i="2"/>
  <c r="W130" i="2"/>
  <c r="U131" i="2"/>
  <c r="V131" i="2"/>
  <c r="W131" i="2"/>
  <c r="U135" i="2"/>
  <c r="Y65" i="2" s="1"/>
  <c r="V135" i="2"/>
  <c r="W135" i="2"/>
  <c r="AA65" i="2" s="1"/>
  <c r="U136" i="2"/>
  <c r="V136" i="2"/>
  <c r="W136" i="2"/>
  <c r="U137" i="2"/>
  <c r="Y66" i="2" s="1"/>
  <c r="V137" i="2"/>
  <c r="W137" i="2"/>
  <c r="AA66" i="2" s="1"/>
  <c r="U141" i="2"/>
  <c r="V141" i="2"/>
  <c r="W141" i="2"/>
  <c r="U142" i="2"/>
  <c r="V142" i="2"/>
  <c r="W142" i="2"/>
  <c r="U143" i="2"/>
  <c r="V143" i="2"/>
  <c r="W143" i="2"/>
  <c r="U146" i="2"/>
  <c r="Y67" i="2" s="1"/>
  <c r="V146" i="2"/>
  <c r="W146" i="2"/>
  <c r="AA67" i="2" s="1"/>
  <c r="U147" i="2"/>
  <c r="Y68" i="2" s="1"/>
  <c r="V147" i="2"/>
  <c r="W147" i="2"/>
  <c r="AA68" i="2" s="1"/>
  <c r="U148" i="2"/>
  <c r="Y69" i="2" s="1"/>
  <c r="V148" i="2"/>
  <c r="W148" i="2"/>
  <c r="AA69" i="2" s="1"/>
  <c r="U149" i="2"/>
  <c r="V149" i="2"/>
  <c r="W149" i="2"/>
  <c r="U152" i="2"/>
  <c r="Y70" i="2" s="1"/>
  <c r="V152" i="2"/>
  <c r="W152" i="2"/>
  <c r="AA70" i="2" s="1"/>
  <c r="U156" i="2"/>
  <c r="V156" i="2"/>
  <c r="W156" i="2"/>
  <c r="U160" i="2"/>
  <c r="Y71" i="2" s="1"/>
  <c r="V160" i="2"/>
  <c r="W160" i="2"/>
  <c r="AA71" i="2" s="1"/>
  <c r="U163" i="2"/>
  <c r="Y72" i="2" s="1"/>
  <c r="V163" i="2"/>
  <c r="W163" i="2"/>
  <c r="AA72" i="2" s="1"/>
  <c r="U164" i="2"/>
  <c r="Y73" i="2" s="1"/>
  <c r="V164" i="2"/>
  <c r="W164" i="2"/>
  <c r="AA73" i="2" s="1"/>
  <c r="A6" i="1" l="1"/>
  <c r="A3" i="1"/>
  <c r="A54" i="1"/>
  <c r="A78" i="1"/>
  <c r="D2" i="5"/>
  <c r="A22" i="1"/>
  <c r="A159" i="1"/>
  <c r="K159" i="1" s="1"/>
  <c r="A151" i="1"/>
  <c r="K151" i="1" s="1"/>
  <c r="A143" i="1"/>
  <c r="A135" i="1"/>
  <c r="K135" i="1" s="1"/>
  <c r="A127" i="1"/>
  <c r="A119" i="1"/>
  <c r="K119" i="1" s="1"/>
  <c r="A111" i="1"/>
  <c r="K111" i="1" s="1"/>
  <c r="A103" i="1"/>
  <c r="K103" i="1" s="1"/>
  <c r="A95" i="1"/>
  <c r="K95" i="1" s="1"/>
  <c r="A87" i="1"/>
  <c r="K87" i="1" s="1"/>
  <c r="A79" i="1"/>
  <c r="K79" i="1" s="1"/>
  <c r="A71" i="1"/>
  <c r="A63" i="1"/>
  <c r="A55" i="1"/>
  <c r="A47" i="1"/>
  <c r="A39" i="1"/>
  <c r="A31" i="1"/>
  <c r="A23" i="1"/>
  <c r="A15" i="1"/>
  <c r="A7" i="1"/>
  <c r="D33" i="5"/>
  <c r="D25" i="5"/>
  <c r="D17" i="5"/>
  <c r="D9" i="5"/>
  <c r="A134" i="1"/>
  <c r="A94" i="1"/>
  <c r="K94" i="1" s="1"/>
  <c r="D8" i="5"/>
  <c r="A165" i="1"/>
  <c r="A157" i="1"/>
  <c r="A149" i="1"/>
  <c r="A141" i="1"/>
  <c r="K141" i="1" s="1"/>
  <c r="A133" i="1"/>
  <c r="A125" i="1"/>
  <c r="K125" i="1" s="1"/>
  <c r="A117" i="1"/>
  <c r="K117" i="1" s="1"/>
  <c r="A109" i="1"/>
  <c r="K109" i="1" s="1"/>
  <c r="A101" i="1"/>
  <c r="A93" i="1"/>
  <c r="A85" i="1"/>
  <c r="A77" i="1"/>
  <c r="K77" i="1" s="1"/>
  <c r="A69" i="1"/>
  <c r="A61" i="1"/>
  <c r="K61" i="1" s="1"/>
  <c r="A53" i="1"/>
  <c r="A45" i="1"/>
  <c r="A37" i="1"/>
  <c r="A29" i="1"/>
  <c r="A21" i="1"/>
  <c r="A13" i="1"/>
  <c r="A5" i="1"/>
  <c r="D1" i="5"/>
  <c r="D31" i="5"/>
  <c r="D23" i="5"/>
  <c r="D15" i="5"/>
  <c r="D7" i="5"/>
  <c r="A126" i="1"/>
  <c r="A86" i="1"/>
  <c r="K86" i="1" s="1"/>
  <c r="A30" i="1"/>
  <c r="D16" i="5"/>
  <c r="A164" i="1"/>
  <c r="K164" i="1" s="1"/>
  <c r="A156" i="1"/>
  <c r="K156" i="1" s="1"/>
  <c r="A148" i="1"/>
  <c r="A140" i="1"/>
  <c r="A132" i="1"/>
  <c r="A124" i="1"/>
  <c r="K124" i="1" s="1"/>
  <c r="A116" i="1"/>
  <c r="A108" i="1"/>
  <c r="K108" i="1" s="1"/>
  <c r="A100" i="1"/>
  <c r="K100" i="1" s="1"/>
  <c r="A92" i="1"/>
  <c r="K92" i="1" s="1"/>
  <c r="A84" i="1"/>
  <c r="A76" i="1"/>
  <c r="A68" i="1"/>
  <c r="A60" i="1"/>
  <c r="K60" i="1" s="1"/>
  <c r="A52" i="1"/>
  <c r="A44" i="1"/>
  <c r="A36" i="1"/>
  <c r="A28" i="1"/>
  <c r="A20" i="1"/>
  <c r="A12" i="1"/>
  <c r="A4" i="1"/>
  <c r="D38" i="5"/>
  <c r="D30" i="5"/>
  <c r="D22" i="5"/>
  <c r="D14" i="5"/>
  <c r="D6" i="5"/>
  <c r="A150" i="1"/>
  <c r="A102" i="1"/>
  <c r="A46" i="1"/>
  <c r="D32" i="5"/>
  <c r="A163" i="1"/>
  <c r="A155" i="1"/>
  <c r="K155" i="1" s="1"/>
  <c r="A147" i="1"/>
  <c r="K147" i="1" s="1"/>
  <c r="A139" i="1"/>
  <c r="A131" i="1"/>
  <c r="A123" i="1"/>
  <c r="K123" i="1" s="1"/>
  <c r="A115" i="1"/>
  <c r="K115" i="1" s="1"/>
  <c r="A107" i="1"/>
  <c r="A99" i="1"/>
  <c r="K99" i="1" s="1"/>
  <c r="A91" i="1"/>
  <c r="K91" i="1" s="1"/>
  <c r="A83" i="1"/>
  <c r="K83" i="1" s="1"/>
  <c r="A75" i="1"/>
  <c r="A67" i="1"/>
  <c r="A59" i="1"/>
  <c r="K59" i="1" s="1"/>
  <c r="A51" i="1"/>
  <c r="A43" i="1"/>
  <c r="A35" i="1"/>
  <c r="A27" i="1"/>
  <c r="A19" i="1"/>
  <c r="A11" i="1"/>
  <c r="D37" i="5"/>
  <c r="D29" i="5"/>
  <c r="D21" i="5"/>
  <c r="D13" i="5"/>
  <c r="D5" i="5"/>
  <c r="A142" i="1"/>
  <c r="K142" i="1" s="1"/>
  <c r="A62" i="1"/>
  <c r="K62" i="1" s="1"/>
  <c r="D24" i="5"/>
  <c r="A162" i="1"/>
  <c r="A154" i="1"/>
  <c r="K154" i="1" s="1"/>
  <c r="A146" i="1"/>
  <c r="K146" i="1" s="1"/>
  <c r="A138" i="1"/>
  <c r="A130" i="1"/>
  <c r="K130" i="1" s="1"/>
  <c r="A122" i="1"/>
  <c r="K122" i="1" s="1"/>
  <c r="A114" i="1"/>
  <c r="K114" i="1" s="1"/>
  <c r="A106" i="1"/>
  <c r="A98" i="1"/>
  <c r="A90" i="1"/>
  <c r="A82" i="1"/>
  <c r="K82" i="1" s="1"/>
  <c r="A74" i="1"/>
  <c r="A66" i="1"/>
  <c r="K66" i="1" s="1"/>
  <c r="A58" i="1"/>
  <c r="K58" i="1" s="1"/>
  <c r="A50" i="1"/>
  <c r="A42" i="1"/>
  <c r="A34" i="1"/>
  <c r="A26" i="1"/>
  <c r="A18" i="1"/>
  <c r="A10" i="1"/>
  <c r="D36" i="5"/>
  <c r="D28" i="5"/>
  <c r="D20" i="5"/>
  <c r="D12" i="5"/>
  <c r="D4" i="5"/>
  <c r="A166" i="1"/>
  <c r="A110" i="1"/>
  <c r="K110" i="1" s="1"/>
  <c r="A38" i="1"/>
  <c r="A161" i="1"/>
  <c r="K161" i="1" s="1"/>
  <c r="A153" i="1"/>
  <c r="K153" i="1" s="1"/>
  <c r="A145" i="1"/>
  <c r="K145" i="1" s="1"/>
  <c r="A137" i="1"/>
  <c r="A129" i="1"/>
  <c r="K129" i="1" s="1"/>
  <c r="A121" i="1"/>
  <c r="K121" i="1" s="1"/>
  <c r="A113" i="1"/>
  <c r="K113" i="1" s="1"/>
  <c r="A105" i="1"/>
  <c r="A97" i="1"/>
  <c r="K97" i="1" s="1"/>
  <c r="A89" i="1"/>
  <c r="K89" i="1" s="1"/>
  <c r="A81" i="1"/>
  <c r="K81" i="1" s="1"/>
  <c r="A73" i="1"/>
  <c r="A65" i="1"/>
  <c r="A57" i="1"/>
  <c r="K57" i="1" s="1"/>
  <c r="A49" i="1"/>
  <c r="A41" i="1"/>
  <c r="A33" i="1"/>
  <c r="A25" i="1"/>
  <c r="A17" i="1"/>
  <c r="A9" i="1"/>
  <c r="D35" i="5"/>
  <c r="D27" i="5"/>
  <c r="D19" i="5"/>
  <c r="D11" i="5"/>
  <c r="D3" i="5"/>
  <c r="A158" i="1"/>
  <c r="K158" i="1" s="1"/>
  <c r="A118" i="1"/>
  <c r="K118" i="1" s="1"/>
  <c r="A160" i="1"/>
  <c r="K160" i="1" s="1"/>
  <c r="A152" i="1"/>
  <c r="K152" i="1" s="1"/>
  <c r="A144" i="1"/>
  <c r="K144" i="1" s="1"/>
  <c r="A136" i="1"/>
  <c r="A128" i="1"/>
  <c r="A120" i="1"/>
  <c r="K120" i="1" s="1"/>
  <c r="A112" i="1"/>
  <c r="K112" i="1" s="1"/>
  <c r="A104" i="1"/>
  <c r="K104" i="1" s="1"/>
  <c r="A96" i="1"/>
  <c r="A88" i="1"/>
  <c r="K88" i="1" s="1"/>
  <c r="A80" i="1"/>
  <c r="K80" i="1" s="1"/>
  <c r="A72" i="1"/>
  <c r="K72" i="1" s="1"/>
  <c r="A64" i="1"/>
  <c r="A56" i="1"/>
  <c r="K56" i="1" s="1"/>
  <c r="A48" i="1"/>
  <c r="A40" i="1"/>
  <c r="A32" i="1"/>
  <c r="A24" i="1"/>
  <c r="A16" i="1"/>
  <c r="A8" i="1"/>
  <c r="D34" i="5"/>
  <c r="D26" i="5"/>
  <c r="D18" i="5"/>
  <c r="D10" i="5"/>
  <c r="K105" i="1"/>
  <c r="Q103" i="1"/>
  <c r="Q95" i="1"/>
  <c r="K137" i="1"/>
  <c r="Q135" i="1"/>
  <c r="Q127" i="1"/>
  <c r="Q119" i="1"/>
  <c r="K71" i="1"/>
  <c r="Q63" i="1"/>
  <c r="Q111" i="1"/>
  <c r="Q143" i="1"/>
  <c r="K127" i="1"/>
  <c r="Q71" i="1"/>
  <c r="Q151" i="1"/>
  <c r="Q87" i="1"/>
  <c r="K165" i="1"/>
  <c r="K163" i="1"/>
  <c r="K131" i="1"/>
  <c r="Q163" i="1"/>
  <c r="Q139" i="1"/>
  <c r="Q131" i="1"/>
  <c r="Q123" i="1"/>
  <c r="Q107" i="1"/>
  <c r="Q99" i="1"/>
  <c r="K139" i="1"/>
  <c r="Q162" i="1"/>
  <c r="Q146" i="1"/>
  <c r="Q138" i="1"/>
  <c r="Q130" i="1"/>
  <c r="Q122" i="1"/>
  <c r="Q114" i="1"/>
  <c r="Q106" i="1"/>
  <c r="Q98" i="1"/>
  <c r="Q82" i="1"/>
  <c r="Q74" i="1"/>
  <c r="Q66" i="1"/>
  <c r="Q58" i="1"/>
  <c r="K132" i="1"/>
  <c r="K140" i="1"/>
  <c r="K107" i="1"/>
  <c r="K67" i="1"/>
  <c r="K162" i="1"/>
  <c r="K136" i="1"/>
  <c r="K63" i="1"/>
  <c r="Q158" i="1"/>
  <c r="K166" i="1"/>
  <c r="K143" i="1"/>
  <c r="K84" i="1"/>
  <c r="K75" i="1"/>
  <c r="K148" i="1"/>
  <c r="K150" i="1"/>
  <c r="K116" i="1"/>
  <c r="K106" i="1"/>
  <c r="K98" i="1"/>
  <c r="K90" i="1"/>
  <c r="K76" i="1"/>
  <c r="K68" i="1"/>
  <c r="K64" i="1"/>
  <c r="K157" i="1"/>
  <c r="K149" i="1"/>
  <c r="K74" i="1"/>
  <c r="K70" i="1"/>
  <c r="K134" i="1"/>
  <c r="K126" i="1"/>
  <c r="K102" i="1"/>
  <c r="K78" i="1"/>
  <c r="K73" i="1"/>
  <c r="K69" i="1"/>
  <c r="K65" i="1"/>
  <c r="K133" i="1"/>
  <c r="K128" i="1"/>
  <c r="K101" i="1"/>
  <c r="K96" i="1"/>
  <c r="K93" i="1"/>
  <c r="K85" i="1"/>
  <c r="K138" i="1"/>
  <c r="AE29" i="2"/>
  <c r="Z55" i="2"/>
  <c r="Z41" i="2"/>
  <c r="Z40" i="2"/>
  <c r="Z37" i="2"/>
  <c r="AA40" i="2"/>
  <c r="Z65" i="2"/>
  <c r="Z66" i="2"/>
  <c r="Z61" i="2"/>
  <c r="Z48" i="2"/>
  <c r="Z44" i="2"/>
  <c r="Z39" i="2"/>
  <c r="Z33" i="2"/>
  <c r="Z64" i="2"/>
  <c r="Z62" i="2"/>
  <c r="Z58" i="2"/>
  <c r="Z53" i="2"/>
  <c r="Z35" i="2"/>
  <c r="Z49" i="2"/>
  <c r="Z70" i="2"/>
  <c r="Z36" i="2"/>
  <c r="Z27" i="2"/>
  <c r="Z31" i="2"/>
  <c r="Z57" i="2"/>
  <c r="Z34" i="2"/>
  <c r="Z28" i="2"/>
  <c r="Z71" i="2"/>
  <c r="Z67" i="2"/>
  <c r="Z50" i="2"/>
  <c r="Z46" i="2"/>
  <c r="Z42" i="2"/>
  <c r="Z73" i="2"/>
  <c r="Z69" i="2"/>
  <c r="Z60" i="2"/>
  <c r="Z52" i="2"/>
  <c r="Z47" i="2"/>
  <c r="Z30" i="2"/>
  <c r="Z72" i="2"/>
  <c r="Z68" i="2"/>
  <c r="Z56" i="2"/>
  <c r="Z51" i="2"/>
  <c r="Z43" i="2"/>
  <c r="Z38" i="2"/>
  <c r="Z32" i="2"/>
  <c r="Z63" i="2"/>
  <c r="Z54" i="2"/>
  <c r="Z45" i="2"/>
  <c r="Z29" i="2"/>
  <c r="M4" i="1"/>
  <c r="N4" i="1" s="1"/>
  <c r="M5" i="1"/>
  <c r="N5" i="1" s="1"/>
  <c r="M6" i="1"/>
  <c r="N6" i="1" s="1"/>
  <c r="M7" i="1"/>
  <c r="N7" i="1" s="1"/>
  <c r="M8" i="1"/>
  <c r="N8" i="1" s="1"/>
  <c r="M9" i="1"/>
  <c r="N9" i="1" s="1"/>
  <c r="M10" i="1"/>
  <c r="M11" i="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M28" i="1"/>
  <c r="M29" i="1"/>
  <c r="N29" i="1" s="1"/>
  <c r="M30" i="1"/>
  <c r="N30" i="1" s="1"/>
  <c r="M31" i="1"/>
  <c r="N31" i="1" s="1"/>
  <c r="M32" i="1"/>
  <c r="N32" i="1" s="1"/>
  <c r="M33" i="1"/>
  <c r="N33" i="1" s="1"/>
  <c r="M34" i="1"/>
  <c r="M35" i="1"/>
  <c r="M36" i="1"/>
  <c r="N36" i="1" s="1"/>
  <c r="M37" i="1"/>
  <c r="N37" i="1" s="1"/>
  <c r="M38" i="1"/>
  <c r="N38" i="1" s="1"/>
  <c r="M39" i="1"/>
  <c r="N39" i="1" s="1"/>
  <c r="M40" i="1"/>
  <c r="N40" i="1" s="1"/>
  <c r="M41" i="1"/>
  <c r="N41" i="1" s="1"/>
  <c r="M42" i="1"/>
  <c r="M43" i="1"/>
  <c r="M44" i="1"/>
  <c r="N44" i="1" s="1"/>
  <c r="M45" i="1"/>
  <c r="N45" i="1" s="1"/>
  <c r="M46" i="1"/>
  <c r="N46" i="1" s="1"/>
  <c r="M47" i="1"/>
  <c r="N47" i="1" s="1"/>
  <c r="M48" i="1"/>
  <c r="N48" i="1" s="1"/>
  <c r="M49" i="1"/>
  <c r="N49" i="1" s="1"/>
  <c r="M50" i="1"/>
  <c r="N50" i="1" s="1"/>
  <c r="M51" i="1"/>
  <c r="M52" i="1"/>
  <c r="M53" i="1"/>
  <c r="N53" i="1" s="1"/>
  <c r="M54" i="1"/>
  <c r="N54" i="1" s="1"/>
  <c r="M55" i="1"/>
  <c r="N55" i="1" s="1"/>
  <c r="M3" i="1"/>
  <c r="N3" i="1" s="1"/>
  <c r="Q3" i="1" s="1"/>
  <c r="H4" i="1" l="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3" i="1"/>
  <c r="I3" i="1" s="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3" i="1"/>
  <c r="F39" i="1"/>
  <c r="D39" i="1"/>
  <c r="E39"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3" i="1"/>
  <c r="E3" i="1" s="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40" i="1"/>
  <c r="F41" i="1"/>
  <c r="F42" i="1"/>
  <c r="F43" i="1"/>
  <c r="F44" i="1"/>
  <c r="F45" i="1"/>
  <c r="F46" i="1"/>
  <c r="F47" i="1"/>
  <c r="F48" i="1"/>
  <c r="F49" i="1"/>
  <c r="F50" i="1"/>
  <c r="F51" i="1"/>
  <c r="F52" i="1"/>
  <c r="F53" i="1"/>
  <c r="F54" i="1"/>
  <c r="F55" i="1"/>
  <c r="F3" i="1"/>
  <c r="B4" i="1"/>
  <c r="C4" i="1" s="1"/>
  <c r="B5" i="1"/>
  <c r="C5" i="1" s="1"/>
  <c r="B6" i="1"/>
  <c r="C6" i="1" s="1"/>
  <c r="B7" i="1"/>
  <c r="C7"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K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3" i="1"/>
  <c r="C3" i="1" s="1"/>
  <c r="K9" i="1"/>
  <c r="K17" i="1"/>
  <c r="V3" i="2"/>
  <c r="V4" i="2"/>
  <c r="V5" i="2"/>
  <c r="V6" i="2"/>
  <c r="V7" i="2"/>
  <c r="V8" i="2"/>
  <c r="V11" i="2"/>
  <c r="V12" i="2"/>
  <c r="V13" i="2"/>
  <c r="V14" i="2"/>
  <c r="V15" i="2"/>
  <c r="V16" i="2"/>
  <c r="V17" i="2"/>
  <c r="V18" i="2"/>
  <c r="V19" i="2"/>
  <c r="V20" i="2"/>
  <c r="V21" i="2"/>
  <c r="V22" i="2"/>
  <c r="V23" i="2"/>
  <c r="V24" i="2"/>
  <c r="V25" i="2"/>
  <c r="V28" i="2"/>
  <c r="V29" i="2"/>
  <c r="V30" i="2"/>
  <c r="V31" i="2"/>
  <c r="V32" i="2"/>
  <c r="V35" i="2"/>
  <c r="V36" i="2"/>
  <c r="V37" i="2"/>
  <c r="V38" i="2"/>
  <c r="V39" i="2"/>
  <c r="V40" i="2"/>
  <c r="V43" i="2"/>
  <c r="V44" i="2"/>
  <c r="V45" i="2"/>
  <c r="V46" i="2"/>
  <c r="V47" i="2"/>
  <c r="V48" i="2"/>
  <c r="V49" i="2"/>
  <c r="V52" i="2"/>
  <c r="V53" i="2"/>
  <c r="V54" i="2"/>
  <c r="V2" i="2"/>
  <c r="W52" i="2"/>
  <c r="AA25" i="2" s="1"/>
  <c r="W43" i="2"/>
  <c r="AA21" i="2" s="1"/>
  <c r="AA20" i="2"/>
  <c r="W40" i="2"/>
  <c r="W39" i="2"/>
  <c r="W37" i="2"/>
  <c r="AA19" i="2" s="1"/>
  <c r="W36" i="2"/>
  <c r="AA18" i="2" s="1"/>
  <c r="W32" i="2"/>
  <c r="W30" i="2"/>
  <c r="Z15" i="2" s="1"/>
  <c r="W25" i="2"/>
  <c r="W24" i="2"/>
  <c r="AA12" i="2" s="1"/>
  <c r="W21" i="2"/>
  <c r="W19" i="2"/>
  <c r="W18" i="2"/>
  <c r="W17" i="2"/>
  <c r="AA9" i="2" s="1"/>
  <c r="W16" i="2"/>
  <c r="AA8" i="2" s="1"/>
  <c r="W15" i="2"/>
  <c r="Z7" i="2" s="1"/>
  <c r="W12" i="2"/>
  <c r="W6" i="2"/>
  <c r="W5" i="2"/>
  <c r="AA3" i="2" s="1"/>
  <c r="W2" i="2"/>
  <c r="AA1" i="2" s="1"/>
  <c r="W4" i="2"/>
  <c r="W7" i="2"/>
  <c r="AA4" i="2" s="1"/>
  <c r="W8" i="2"/>
  <c r="W11" i="2"/>
  <c r="AA5" i="2" s="1"/>
  <c r="W13" i="2"/>
  <c r="W14" i="2"/>
  <c r="AA6" i="2" s="1"/>
  <c r="W20" i="2"/>
  <c r="AA10" i="2" s="1"/>
  <c r="W22" i="2"/>
  <c r="AA11" i="2" s="1"/>
  <c r="W23" i="2"/>
  <c r="W28" i="2"/>
  <c r="AA13" i="2" s="1"/>
  <c r="W29" i="2"/>
  <c r="AA14" i="2" s="1"/>
  <c r="W31" i="2"/>
  <c r="AA16" i="2" s="1"/>
  <c r="W35" i="2"/>
  <c r="AA17" i="2" s="1"/>
  <c r="W44" i="2"/>
  <c r="AA22" i="2" s="1"/>
  <c r="W45" i="2"/>
  <c r="W46" i="2"/>
  <c r="AA23" i="2" s="1"/>
  <c r="W47" i="2"/>
  <c r="AA24" i="2" s="1"/>
  <c r="W48" i="2"/>
  <c r="W49" i="2"/>
  <c r="W53" i="2"/>
  <c r="AA26" i="2" s="1"/>
  <c r="W54" i="2"/>
  <c r="U3" i="2"/>
  <c r="Y2" i="2" s="1"/>
  <c r="U4" i="2"/>
  <c r="U5" i="2"/>
  <c r="Y3" i="2" s="1"/>
  <c r="U6" i="2"/>
  <c r="U7" i="2"/>
  <c r="Y4" i="2" s="1"/>
  <c r="U8" i="2"/>
  <c r="U11" i="2"/>
  <c r="Y5" i="2" s="1"/>
  <c r="U12" i="2"/>
  <c r="U13" i="2"/>
  <c r="U14" i="2"/>
  <c r="Y6" i="2" s="1"/>
  <c r="U15" i="2"/>
  <c r="Y7" i="2" s="1"/>
  <c r="U16" i="2"/>
  <c r="Y8" i="2" s="1"/>
  <c r="U17" i="2"/>
  <c r="Y9" i="2" s="1"/>
  <c r="U18" i="2"/>
  <c r="U19" i="2"/>
  <c r="U20" i="2"/>
  <c r="Y10" i="2" s="1"/>
  <c r="U21" i="2"/>
  <c r="U22" i="2"/>
  <c r="Y11" i="2" s="1"/>
  <c r="U23" i="2"/>
  <c r="U24" i="2"/>
  <c r="Y12" i="2" s="1"/>
  <c r="U25" i="2"/>
  <c r="U28" i="2"/>
  <c r="Y13" i="2" s="1"/>
  <c r="U29" i="2"/>
  <c r="Y14" i="2" s="1"/>
  <c r="U30" i="2"/>
  <c r="Y15" i="2" s="1"/>
  <c r="U31" i="2"/>
  <c r="Y16" i="2" s="1"/>
  <c r="U32" i="2"/>
  <c r="U35" i="2"/>
  <c r="Y17" i="2" s="1"/>
  <c r="U36" i="2"/>
  <c r="Y18" i="2" s="1"/>
  <c r="U37" i="2"/>
  <c r="Y19" i="2" s="1"/>
  <c r="U38" i="2"/>
  <c r="Y20" i="2" s="1"/>
  <c r="U39" i="2"/>
  <c r="U40" i="2"/>
  <c r="U43" i="2"/>
  <c r="Y21" i="2" s="1"/>
  <c r="U44" i="2"/>
  <c r="Y22" i="2" s="1"/>
  <c r="U45" i="2"/>
  <c r="U46" i="2"/>
  <c r="Y23" i="2" s="1"/>
  <c r="U47" i="2"/>
  <c r="Y24" i="2" s="1"/>
  <c r="U48" i="2"/>
  <c r="U49" i="2"/>
  <c r="U52" i="2"/>
  <c r="Y25" i="2" s="1"/>
  <c r="U53" i="2"/>
  <c r="Y26" i="2" s="1"/>
  <c r="U54" i="2"/>
  <c r="U2" i="2"/>
  <c r="Y1" i="2" s="1"/>
  <c r="W3" i="2"/>
  <c r="AA2" i="2" s="1"/>
  <c r="Z19" i="2" l="1"/>
  <c r="K54" i="1"/>
  <c r="K46" i="1"/>
  <c r="K38" i="1"/>
  <c r="K30" i="1"/>
  <c r="K14" i="1"/>
  <c r="K6" i="1"/>
  <c r="K26" i="1"/>
  <c r="K18" i="1"/>
  <c r="K55" i="1"/>
  <c r="K47" i="1"/>
  <c r="K45" i="1"/>
  <c r="K37" i="1"/>
  <c r="K29" i="1"/>
  <c r="K5" i="1"/>
  <c r="K50" i="1"/>
  <c r="K33" i="1"/>
  <c r="K25" i="1"/>
  <c r="Z12" i="2"/>
  <c r="Z1" i="2"/>
  <c r="AE2" i="2" s="1"/>
  <c r="AE20" i="2"/>
  <c r="Z22" i="2"/>
  <c r="AE23" i="2" s="1"/>
  <c r="Z11" i="2"/>
  <c r="AE12" i="2" s="1"/>
  <c r="K22" i="1"/>
  <c r="K49" i="1"/>
  <c r="Z6" i="2"/>
  <c r="AE13" i="2"/>
  <c r="K19" i="1"/>
  <c r="K3" i="1"/>
  <c r="K48" i="1"/>
  <c r="K40" i="1"/>
  <c r="K23" i="1"/>
  <c r="K15" i="1"/>
  <c r="K7" i="1"/>
  <c r="K32" i="1"/>
  <c r="K24" i="1"/>
  <c r="K16" i="1"/>
  <c r="K8" i="1"/>
  <c r="Z5" i="2"/>
  <c r="AE6" i="2" s="1"/>
  <c r="AE7" i="2"/>
  <c r="Z17" i="2"/>
  <c r="AE18" i="2" s="1"/>
  <c r="Z3" i="2"/>
  <c r="AE4" i="2" s="1"/>
  <c r="Z26" i="2"/>
  <c r="AE27" i="2" s="1"/>
  <c r="Z21" i="2"/>
  <c r="AE22" i="2" s="1"/>
  <c r="Z16" i="2"/>
  <c r="AE17" i="2" s="1"/>
  <c r="Z2" i="2"/>
  <c r="AE3" i="2" s="1"/>
  <c r="Q4" i="1"/>
  <c r="Q14" i="1"/>
  <c r="Q22" i="1"/>
  <c r="Q32" i="1"/>
  <c r="Q44" i="1"/>
  <c r="Q54" i="1"/>
  <c r="Q5" i="1"/>
  <c r="Q15" i="1"/>
  <c r="Q23" i="1"/>
  <c r="Q33" i="1"/>
  <c r="Q45" i="1"/>
  <c r="Q55" i="1"/>
  <c r="Q6" i="1"/>
  <c r="Q16" i="1"/>
  <c r="Q24" i="1"/>
  <c r="Q36" i="1"/>
  <c r="Q46" i="1"/>
  <c r="Q41" i="1"/>
  <c r="Q7" i="1"/>
  <c r="Q17" i="1"/>
  <c r="Q25" i="1"/>
  <c r="Q37" i="1"/>
  <c r="Q47" i="1"/>
  <c r="Q31" i="1"/>
  <c r="Q8" i="1"/>
  <c r="Q18" i="1"/>
  <c r="Q26" i="1"/>
  <c r="Q38" i="1"/>
  <c r="Q48" i="1"/>
  <c r="Q9" i="1"/>
  <c r="Q19" i="1"/>
  <c r="Q29" i="1"/>
  <c r="Q39" i="1"/>
  <c r="Q49" i="1"/>
  <c r="Q13" i="1"/>
  <c r="Q53" i="1"/>
  <c r="Q12" i="1"/>
  <c r="Q20" i="1"/>
  <c r="Q30" i="1"/>
  <c r="Q40" i="1"/>
  <c r="Q50" i="1"/>
  <c r="Q21" i="1"/>
  <c r="Z25" i="2"/>
  <c r="AE26" i="2" s="1"/>
  <c r="Z10" i="2"/>
  <c r="AE11" i="2" s="1"/>
  <c r="Z14" i="2"/>
  <c r="AE15" i="2" s="1"/>
  <c r="Z24" i="2"/>
  <c r="AE25" i="2" s="1"/>
  <c r="Z9" i="2"/>
  <c r="AE10" i="2" s="1"/>
  <c r="Z23" i="2"/>
  <c r="AE24" i="2" s="1"/>
  <c r="Z18" i="2"/>
  <c r="AE19" i="2" s="1"/>
  <c r="Z8" i="2"/>
  <c r="AE9" i="2" s="1"/>
  <c r="K41" i="1"/>
  <c r="K53" i="1"/>
  <c r="K21" i="1"/>
  <c r="K13" i="1"/>
  <c r="K31" i="1"/>
  <c r="K44" i="1"/>
  <c r="K36" i="1"/>
  <c r="K20" i="1"/>
  <c r="K12" i="1"/>
  <c r="K4" i="1"/>
  <c r="Z20" i="2"/>
  <c r="AE21" i="2" s="1"/>
  <c r="Z13" i="2"/>
  <c r="AE14" i="2" s="1"/>
  <c r="Z4" i="2"/>
  <c r="AE5" i="2" s="1"/>
  <c r="AA15" i="2"/>
  <c r="AE16" i="2" s="1"/>
  <c r="AA7" i="2"/>
  <c r="AE8" i="2" s="1"/>
</calcChain>
</file>

<file path=xl/sharedStrings.xml><?xml version="1.0" encoding="utf-8"?>
<sst xmlns="http://schemas.openxmlformats.org/spreadsheetml/2006/main" count="3529" uniqueCount="812">
  <si>
    <t>CPSC</t>
  </si>
  <si>
    <t>Introduction</t>
  </si>
  <si>
    <t>to</t>
  </si>
  <si>
    <t>Problem</t>
  </si>
  <si>
    <t>Solving</t>
  </si>
  <si>
    <t>using</t>
  </si>
  <si>
    <t>Application</t>
  </si>
  <si>
    <t>Software</t>
  </si>
  <si>
    <t>L01:</t>
  </si>
  <si>
    <t>Lecture</t>
  </si>
  <si>
    <t>in</t>
  </si>
  <si>
    <t>EEEL</t>
  </si>
  <si>
    <t>161,</t>
  </si>
  <si>
    <t>group</t>
  </si>
  <si>
    <t>1,</t>
  </si>
  <si>
    <t>taught</t>
  </si>
  <si>
    <t>by</t>
  </si>
  <si>
    <t>James</t>
  </si>
  <si>
    <t>Roger</t>
  </si>
  <si>
    <t>Tam</t>
  </si>
  <si>
    <t>(TuTh</t>
  </si>
  <si>
    <t>12:30PM</t>
  </si>
  <si>
    <t>-</t>
  </si>
  <si>
    <t>1:45PM)</t>
  </si>
  <si>
    <t>T01:</t>
  </si>
  <si>
    <t>Tutorial</t>
  </si>
  <si>
    <t>MS</t>
  </si>
  <si>
    <t>237,</t>
  </si>
  <si>
    <t>Serhan</t>
  </si>
  <si>
    <t>Polat</t>
  </si>
  <si>
    <t>(MoWe</t>
  </si>
  <si>
    <t>10:00AM</t>
  </si>
  <si>
    <t>10:50AM)</t>
  </si>
  <si>
    <t>T02:</t>
  </si>
  <si>
    <t>11:00AM</t>
  </si>
  <si>
    <t>11:50AM)</t>
  </si>
  <si>
    <t>T03:</t>
  </si>
  <si>
    <t>Nwanneka</t>
  </si>
  <si>
    <t>Okeoghene</t>
  </si>
  <si>
    <t>Onyejekwe</t>
  </si>
  <si>
    <t>12:00PM</t>
  </si>
  <si>
    <t>12:50PM)</t>
  </si>
  <si>
    <t>T04:</t>
  </si>
  <si>
    <t>1:00PM</t>
  </si>
  <si>
    <t>1:50PM)</t>
  </si>
  <si>
    <t>T05:</t>
  </si>
  <si>
    <t>Thanh</t>
  </si>
  <si>
    <t>Doan</t>
  </si>
  <si>
    <t>T06:</t>
  </si>
  <si>
    <t>2:00PM</t>
  </si>
  <si>
    <t>2:50PM)</t>
  </si>
  <si>
    <t>Computer</t>
  </si>
  <si>
    <t>Science</t>
  </si>
  <si>
    <t>for</t>
  </si>
  <si>
    <t>Majors</t>
  </si>
  <si>
    <t>I</t>
  </si>
  <si>
    <t>SA</t>
  </si>
  <si>
    <t>104,</t>
  </si>
  <si>
    <t>Pavol</t>
  </si>
  <si>
    <t>Federl</t>
  </si>
  <si>
    <t>9:30AM</t>
  </si>
  <si>
    <t>10:45AM)</t>
  </si>
  <si>
    <t>L02:</t>
  </si>
  <si>
    <t>2,</t>
  </si>
  <si>
    <t>3:30PM</t>
  </si>
  <si>
    <t>4:45PM)</t>
  </si>
  <si>
    <t>L03:</t>
  </si>
  <si>
    <t>3,</t>
  </si>
  <si>
    <t>3:15PM)</t>
  </si>
  <si>
    <t>160,</t>
  </si>
  <si>
    <t>Asma</t>
  </si>
  <si>
    <t>Khalid</t>
  </si>
  <si>
    <t>Fatema</t>
  </si>
  <si>
    <t>Tuz</t>
  </si>
  <si>
    <t>Zohra</t>
  </si>
  <si>
    <t>5:00PM</t>
  </si>
  <si>
    <t>5:50PM)</t>
  </si>
  <si>
    <t>Kathleen</t>
  </si>
  <si>
    <t>Danielle</t>
  </si>
  <si>
    <t>Ang</t>
  </si>
  <si>
    <t>176,</t>
  </si>
  <si>
    <t>Fahim</t>
  </si>
  <si>
    <t>Hasan</t>
  </si>
  <si>
    <t>Khan</t>
  </si>
  <si>
    <t>4:00PM</t>
  </si>
  <si>
    <t>4:50PM)</t>
  </si>
  <si>
    <t>T07:</t>
  </si>
  <si>
    <t>Mahshid</t>
  </si>
  <si>
    <t>Marbouti</t>
  </si>
  <si>
    <t>T08:</t>
  </si>
  <si>
    <t>T09:</t>
  </si>
  <si>
    <t>Kashfia</t>
  </si>
  <si>
    <t>Sailunaz</t>
  </si>
  <si>
    <t>9:00AM</t>
  </si>
  <si>
    <t>9:50AM)</t>
  </si>
  <si>
    <t>T10:</t>
  </si>
  <si>
    <t>T11:</t>
  </si>
  <si>
    <t>Emmanuel</t>
  </si>
  <si>
    <t>Ikenna</t>
  </si>
  <si>
    <t>Onu</t>
  </si>
  <si>
    <t>T12:</t>
  </si>
  <si>
    <t>Design</t>
  </si>
  <si>
    <t>&amp;</t>
  </si>
  <si>
    <t>Analysis</t>
  </si>
  <si>
    <t>of</t>
  </si>
  <si>
    <t>Algorithms</t>
  </si>
  <si>
    <t>106,</t>
  </si>
  <si>
    <t>Philipp</t>
  </si>
  <si>
    <t>Woelfel</t>
  </si>
  <si>
    <t>ST</t>
  </si>
  <si>
    <t>055,</t>
  </si>
  <si>
    <t>Aryaz</t>
  </si>
  <si>
    <t>Eghbali</t>
  </si>
  <si>
    <t>3:00PM</t>
  </si>
  <si>
    <t>3:50PM)</t>
  </si>
  <si>
    <t>Mehrdad</t>
  </si>
  <si>
    <t>Jafari</t>
  </si>
  <si>
    <t>Giv</t>
  </si>
  <si>
    <t>Ruiting</t>
  </si>
  <si>
    <t>Zhou</t>
  </si>
  <si>
    <t>Graphics</t>
  </si>
  <si>
    <t>ICT</t>
  </si>
  <si>
    <t>114,</t>
  </si>
  <si>
    <t>Sonny</t>
  </si>
  <si>
    <t>Chan</t>
  </si>
  <si>
    <t>(MoWeFr</t>
  </si>
  <si>
    <t>239,</t>
  </si>
  <si>
    <t>Lee</t>
  </si>
  <si>
    <t>Aaron</t>
  </si>
  <si>
    <t>Ringham</t>
  </si>
  <si>
    <t>Jeremy</t>
  </si>
  <si>
    <t>Adam</t>
  </si>
  <si>
    <t>Hart</t>
  </si>
  <si>
    <t>Kamyar</t>
  </si>
  <si>
    <t>Haji</t>
  </si>
  <si>
    <t>Allahverdi</t>
  </si>
  <si>
    <t>Networks</t>
  </si>
  <si>
    <t>Majid</t>
  </si>
  <si>
    <t>Ghaderi</t>
  </si>
  <si>
    <t>Dehkordi</t>
  </si>
  <si>
    <t>156,</t>
  </si>
  <si>
    <t>Cyriac</t>
  </si>
  <si>
    <t>Abolfazl</t>
  </si>
  <si>
    <t>Samani</t>
  </si>
  <si>
    <t>Ali</t>
  </si>
  <si>
    <t>Sehati</t>
  </si>
  <si>
    <t>119,</t>
  </si>
  <si>
    <t>Information</t>
  </si>
  <si>
    <t>Theory</t>
  </si>
  <si>
    <t>and</t>
  </si>
  <si>
    <t>Security</t>
  </si>
  <si>
    <t>527,</t>
  </si>
  <si>
    <t>Reyhaneh</t>
  </si>
  <si>
    <t>Alsadat</t>
  </si>
  <si>
    <t>Safavi-Naeini</t>
  </si>
  <si>
    <t>Masoumeh</t>
  </si>
  <si>
    <t>Shafieinejad</t>
  </si>
  <si>
    <t>063,</t>
  </si>
  <si>
    <t>Project</t>
  </si>
  <si>
    <t>Rendering</t>
  </si>
  <si>
    <t>Description</t>
  </si>
  <si>
    <t>Cid</t>
  </si>
  <si>
    <t>Acronym</t>
  </si>
  <si>
    <t>Number</t>
  </si>
  <si>
    <t>Name</t>
  </si>
  <si>
    <t>Computability</t>
  </si>
  <si>
    <t>Cryptography</t>
  </si>
  <si>
    <t>Introduction to Unix</t>
  </si>
  <si>
    <t>An introduction to the Unix operating system, including the text editor "emacs," its programming modes and macros; shell usage (including "sh" and "tcsh"); and some advanced Unix commands.</t>
  </si>
  <si>
    <t>Advanced Unix</t>
  </si>
  <si>
    <t>Unix signals, processes, and file system; interprocess communication; advanced shell programming; program profiling.</t>
  </si>
  <si>
    <t>Introduction to the Analysis of Algorithms</t>
  </si>
  <si>
    <t>Techniques to prove the correctness and measure the efficiency of algorithms.</t>
  </si>
  <si>
    <t>Introduction to Problem Solving using Application Software</t>
  </si>
  <si>
    <t>Introduction to computer fundamentals; contemporary topics, such as security and privacy, and the Internet and World Wide Web. Problem solving, analysis and design using application software, including spreadsheets and databases.</t>
  </si>
  <si>
    <t>Introduction to Computer Science for Multidisciplinary Studies I</t>
  </si>
  <si>
    <t>Introduction to problem solving, analysis and design of small-scale computational systems and implementation using a procedural programming language. For students wishing to combine studies in computer science with studies in other disciplines.</t>
  </si>
  <si>
    <t>Introduction to Computer Science for Multidisciplinary Studies II</t>
  </si>
  <si>
    <t>Continuation of Introduction to Computer Science for Multidisciplinary Studies I. Emphasis on object oriented analysis and design of small-scale computational systems and implementation using an object oriented language. Issues of design, modularization and programming style will be emphasized.</t>
  </si>
  <si>
    <t>Introduction to Computer Science for Computer Science Majors I</t>
  </si>
  <si>
    <t>Introduction to problem solving, the analysis and design of small-scale computational systems, and implementation using a procedural programming language. For computer science majors.</t>
  </si>
  <si>
    <t>Introduction to Computer Science for Computer Science Majors II</t>
  </si>
  <si>
    <t>Continuation of Introduction to Computer Science for Computer Science Majors I. Emphasis on object-oriented analysis and design of small-scale computational systems and implementation using an object oriented language. Issues of design, modularization, and programming style will be emphasized.</t>
  </si>
  <si>
    <t>Advanced Introduction to Computer Science</t>
  </si>
  <si>
    <t>An accelerated introduction to problem solving, the analysis and design of small-scale computational systems and implementation using both procedural and object oriented programming languages. Issues of design, modularization, and programming style will be emphasized.</t>
  </si>
  <si>
    <t>Introduction to Computability</t>
  </si>
  <si>
    <t>An introduction to abstract models of sequential computation, including finite automata, regular expressions, context-free grammars, and Turing machines. Formal languages, including regular, context-free, and recursive languages, methods for classifying languages according to these types, and relationships among these classes.</t>
  </si>
  <si>
    <t>Data Structures, Algorithms, and Their Applications</t>
  </si>
  <si>
    <t>Fundamental data structures, including arrays, lists, stacks, queues, trees, hash tables, and graphs. Algorithms for searching and sorting. Applications of these data structures and algorithms. For students wishing to combine studies in computer science with studies in other disciplines.</t>
  </si>
  <si>
    <t>Explorations in Information Security and Privacy</t>
  </si>
  <si>
    <t>A broad survey of topics in information security and privacy, with the purpose of cultivating an appropriate mindset for approaching security and privacy issues. Topics will be motivated by recreational puzzles. Legal and ethical considerations will be introduced as necessary.</t>
  </si>
  <si>
    <t>Data Structures, Algorithms, and Their Analysis</t>
  </si>
  <si>
    <t>Fundamental data structures, including arrays, lists, stacks, queues, trees, hash tables, and graphs. Algorithms for searching and sorting. Introduction to the correctness and analysis of algorithms. For computer science majors and those interested in algorithm design and analysis, information security, and other mathematically-intensive areas.</t>
  </si>
  <si>
    <t>Intermediate Information Structures</t>
  </si>
  <si>
    <t>A continuation of Computer Science 319 or 331. Collision resolution in hash tables, search algorithms, advanced tree structures, strings. Advanced algorithmic tools for the storing and manipulation of information.</t>
  </si>
  <si>
    <t>Computing Machinery I</t>
  </si>
  <si>
    <t>An introduction to computing machinery establishing the connection between programs expressed in a compiled language, an assembly language, and machine code, and how such code is executed. Includes the detailed study of a modern CPU architecture, its assembly language and internal data representation, and the relationship between high-level program constructs and machine operations.</t>
  </si>
  <si>
    <t>Computing Machinery II</t>
  </si>
  <si>
    <t>An introduction to hardware and microprocessor design, including the connection between gate-level digital logic circuits and sequential machines that can execute an algorithm and perform input and output.</t>
  </si>
  <si>
    <t>Special Topics in Computer Science</t>
  </si>
  <si>
    <t>Exploration of various areas in Computer Science. Topics will vary from year-to-year. It will be offered as required to provide the opportunity for students to engage in additional areas in Computer Science. Before registration, consult the Department of Computer Science for topics offered.</t>
  </si>
  <si>
    <t>History of Computation</t>
  </si>
  <si>
    <t>The history of computation from the earliest times to the modern era.</t>
  </si>
  <si>
    <t>Compiler Construction</t>
  </si>
  <si>
    <t>Introduction to compilers, interpreters, and the tools for parsing and translation. Lexical analysis, context free grammars and software tools for their recognition. Attribute grammars and their applications in translation and compiling.</t>
  </si>
  <si>
    <t>Design and Analysis of Algorithms I</t>
  </si>
  <si>
    <t>Techniques for the analysis of algorithms, including counting, summation, recurrences, and asymptotic relations; techniques for the design of efficient algorithms, including greedy methods, divide and conquer, and dynamic programming; examples of their application; an introduction to tractable and intractable problems.</t>
  </si>
  <si>
    <t>Introduction to Cryptography</t>
  </si>
  <si>
    <t>The basics of cryptography, with emphasis on attaining well-defined and practical notations of security. Symmetric and public key cryptosystems; one-way and trapdoor functions; mechanisms for data integrity; digital signatures; key management; applications to the design of cryptographic systems. In addition to written homework, assessment will involve application programming; additional mathematical theory and proof-oriented exercises will be available for extra credit.</t>
  </si>
  <si>
    <t>Artificial Intelligence</t>
  </si>
  <si>
    <t>An examination of the objectives, key techniques and achievements of work on artificial intelligence in Computer Science.</t>
  </si>
  <si>
    <t>Computer Networks</t>
  </si>
  <si>
    <t>Principles and practice in modern telecommunications, computer communications and networks. Layered communication protocols and current physical, data link, network and Internet protocol layers. Circuit switching, packet switching, and an introduction to broadband multimedia networking.</t>
  </si>
  <si>
    <t>Programming Paradigms</t>
  </si>
  <si>
    <t>Examination of the basic principles of the major programming language paradigms. Focus on declarative paradigms such as functional and logic programming. Data types, control expressions, loops, types of references, lazy evaluation, different interpretation principles, information hiding.</t>
  </si>
  <si>
    <t>Introduction to Computer Graphics</t>
  </si>
  <si>
    <t>Introduction to computer graphics. Principles of raster image generation. Example of a graphics API. Graphics primitives. Co-ordinate systems, affine transformations and viewing of graphical objects. Introduction to rendering including shading models and ray tracing. Introduction to modelling including polygon meshes, subdivision, and parametric curves and surfaces.</t>
  </si>
  <si>
    <t>Principles of Operating Systems</t>
  </si>
  <si>
    <t>An introduction to operating systems principles. Performance measurement; concurrent programs; the management of information, memory and processor resources.</t>
  </si>
  <si>
    <t>Information Structures III</t>
  </si>
  <si>
    <t>File architecture and manipulation techniques for various file types. Physical characteristics of current mass storage devices. Advanced data structures and algorithms for implementing various sequential and hierarchical file structures. File organization and design for various applications, file systems and other storage management techniques including website design.</t>
  </si>
  <si>
    <t>Data Base Management Systems</t>
  </si>
  <si>
    <t>Conceptual, internal and external data bases. Relational data base systems and SQL. The normal forms, data base design, and the entity-relationship approach.</t>
  </si>
  <si>
    <t>Human-Computer Interaction I</t>
  </si>
  <si>
    <t>Fundamental theory and practice of the design, implementation, and evaluation of human-computer interfaces. Topics include: principles of design; methods for evaluating interfaces with or without user involvement; techniques for prototyping and implementing graphical user interfaces.</t>
  </si>
  <si>
    <t>Techniques for Numerical Computation</t>
  </si>
  <si>
    <t>Elementary techniques for the numerical solution of mathematical problems on a computer, including methods for solving linear and non-linear equations, numerical integration, and interpolation.</t>
  </si>
  <si>
    <t>Exploration of various areas in Computer Science. Topics will vary from year to year. It will be offered as required to provide the opportunity for students to engage in additional areas in Computer Science. Before registration, consult the Department of Computer Science for topics offered.</t>
  </si>
  <si>
    <t>Advanced Programming Techniques</t>
  </si>
  <si>
    <t>Theory and application of advanced programming methods and tools. Recent issues as well as those of an enduring nature will be discussed.</t>
  </si>
  <si>
    <t>Research Project</t>
  </si>
  <si>
    <t>A substantial research project under the guidance of a faculty member. A report must be written and presented on completion of the course. 502.01. Research Project in Computer Science 502.02. Research Project in Theoretical Computer Science 502.03. Research Project in Computer Graphics 502.04. Research Project in Information Security 502.05. Research Project in Scientific Computation 502.06. Research Project in Software Engineering 502.07. Research Project in Human Computer Interaction 502.08. Research Project in Networks and Distributed Computing</t>
  </si>
  <si>
    <t>A research project conducted under the guidance of a faculty member. A report must be presented on completion of the course. 503.01. Project in Computer Science 503.02. Project in Theoretical Computer Science 503.03. Project in Computer Graphics 503.04. Project in Information Security 503.05. Project in Scientific Computation 503.06. Project in Software Engineering 503.07. Project in Human Computer Interaction 503.08. Project in Networks and Distributed Computing</t>
  </si>
  <si>
    <t>Introduction to Complexity Theory</t>
  </si>
  <si>
    <t>Time and space complexity; the classes P, LOGSPACE, PSPACE and their nondeterministic counterparts; containments and separations between complexity classes; intractability and the theory of NP-completeness; complexity theories for probabilistic algorithms and for parallel algorithms.</t>
  </si>
  <si>
    <t>Computable functions; decidable and undecidable problems; Church's thesis and recursive functions.</t>
  </si>
  <si>
    <t>Design and Analysis of Algorithms II</t>
  </si>
  <si>
    <t>Advanced techniques for the design and analysis of deterministic and probabilistic algorithms; techniques for deriving lower bounds on the complexity of problems.</t>
  </si>
  <si>
    <t>Introduction to Computer Algebra</t>
  </si>
  <si>
    <t>Fundamental problems, classical and modern algorithms, and algorithm design and analysis techniques of use in computer algebra. Integer and polynomial arithmetic. Additional problems in computer algebra, possibly including problems in computational linear algebra, factorization, and concerning systems of polynomial equations will be considered as time permits.</t>
  </si>
  <si>
    <t>Introduction to Quantum Computation</t>
  </si>
  <si>
    <t>Quantum information, quantum algorithms including Shor's quantum factoring algorithm and Grover's quantum searching technique, quantum error correcting codes, quantum cryptography, nonlocality and quantum communication complexity, and quantum computational complexity.</t>
  </si>
  <si>
    <t>Foundations of Functional Programming</t>
  </si>
  <si>
    <t>Theoretical foundations of functional programming: the lambda-calculus, beta-reduction, confluence, and reduction strategies. Programming syntax: solving recursive equations with the Y-combinator, let and letrec, types, datatypes, and patterns. Programming in a functional language: recursion patterns, useful combinators, maps, and folds, for datatypes. Example applications: recursive descent parsing, unification, combinatorial algorithms, theorem proving.</t>
  </si>
  <si>
    <t>Introduction to Randomized Algorithms</t>
  </si>
  <si>
    <t>Techniques for the design and analysis of randomized algorithms; discrete probability theory; randomized data structures; lower bound techniques; randomized complexity classes; advanced algorithmic applications from various areas.</t>
  </si>
  <si>
    <t>Principles of Computer Security</t>
  </si>
  <si>
    <t>Security policies and protection mechanisms for a computing system, including such topics as design principles of protection systems, authentication and authorization, reference monitors, security architecture of popular platforms, formal modelling of protection systems, discretionary access control, safety analysis, information flow control, integrity, role-based access control. Legal and ethical considerations will be introduced.</t>
  </si>
  <si>
    <t>Network Systems Security</t>
  </si>
  <si>
    <t>Attacks on networked systems, tools and techniques for detection and protection against attacks including firewalls and intrusion detection and protection systems, authentication and identification in distributed systems, cryptographic protocols for IP networks, security protocols for emerging networks and technologies, privacy enhancing communication. Legal and ethical issues will be introduced.</t>
  </si>
  <si>
    <t>Computer Viruses and Malware</t>
  </si>
  <si>
    <t>Study of computer viruses, worms, Trojan horses, and other forms of malicious software. Countermeasures to malicious software. Legal and ethical issues, and some general computer and network security issues.</t>
  </si>
  <si>
    <t>Spam and Spyware</t>
  </si>
  <si>
    <t>Spam and other unsolicited bulk electronic communication, and spyware. Legal and ethical issues. Countermeasures and related security problems.</t>
  </si>
  <si>
    <t>Information Theory and Security </t>
  </si>
  <si>
    <t>Information theoretic concepts such as entropy and mutual information and their applications to defining and evaluating information security systems including encryption, authentication, secret sharing and secure message transmission.</t>
  </si>
  <si>
    <t>Systems Modelling and Simulation</t>
  </si>
  <si>
    <t>An introduction to the modelling and simulation of stochastic systems; programming language issues; model and tool design; input data modelling; simulation experiments; and the interpretation of simulation results.</t>
  </si>
  <si>
    <t>Introduction to Image Analysis and Computer Vision</t>
  </si>
  <si>
    <t>Standard methods used in the analysis of digital images. Image acquisition and display: visual perception; digital representation. Sampling and enhancement. Feature extraction and classification methods. Object recognition.</t>
  </si>
  <si>
    <t>Systems Administration</t>
  </si>
  <si>
    <t>Topics and practices in systems administration and management. Required and optional administration duties and responsibilities. Moral and ethical conundrums, and legal responsibilities, in systems operation. Configuration and installation of operating systems and network and systems services.</t>
  </si>
  <si>
    <t>Introduction to Distributed Systems</t>
  </si>
  <si>
    <t>Designing and implementing distributed systems that overcome challenges due to concurrent computation, failure of components in the system and heterogeneity of processors and communication channels.</t>
  </si>
  <si>
    <t>Introduction to Distributed Algorithms</t>
  </si>
  <si>
    <t>Basic problems in distributed systems such as symmetry breaking, consensus, resource allocation, and synchronization. The impact of system characteristics, such as models of communication, timing and failure, and of solution requirements, such as correctness and complexity criteria and algorithmic constraints, on the computability and complexity of these problems. Techniques for solving problems under different models will be emphasized.</t>
  </si>
  <si>
    <t>Emergent Computing</t>
  </si>
  <si>
    <t>An insight into a new mindset for programming as an emergent and evolutionary process of "breeding," rather than constructing. Programs can evolve to perform specific tasks in a bottom-up fashion rather than being manually coded. Topics will include: decentralized agent-based programming, massive parallelism and interaction, evolution, swarm intelligence.</t>
  </si>
  <si>
    <t>Foundations of Multi-Agent Systems</t>
  </si>
  <si>
    <t>Modelling of agents and properties of multi-agent systems. Communication issues, including interaction and co-ordination concepts, forming and maintaining organizations, and competitive agent environments. Example systems; the implementation of a multi-agent system will be performed as the assignment.</t>
  </si>
  <si>
    <t>Agent Communications</t>
  </si>
  <si>
    <t>An examination of communication paradigms in multi-agent systems. A number of paradigms will be covered including simple protocols, BDI (Believe, Desire, Intension), and social commitments.</t>
  </si>
  <si>
    <t>Design and Implementation of Database Systems</t>
  </si>
  <si>
    <t>Implementation and design of modern database systems including query modification/optimization, recovery, concurrency, integrity, and distribution.</t>
  </si>
  <si>
    <t>Fundamentals of Social Network Analysis and Data Mining</t>
  </si>
  <si>
    <t>Introduction to data mining with emphasis on frequent pattern mining, clustering and classification, data collection, network construction, basic graph theory concepts and network analysis metrics, and case studies.</t>
  </si>
  <si>
    <t>Human-Computer Interaction II</t>
  </si>
  <si>
    <t>Intermediate and advanced topics and applications in human-computer interaction, to further one's skills for designing highly interactive human-computer interfaces.</t>
  </si>
  <si>
    <t>Introduction to Information Visualization</t>
  </si>
  <si>
    <t>Principles of information representation, presentation and interaction. Development of mappings from data to visual structures and exploration, navigation, cues, distortion and emphasis techniques.</t>
  </si>
  <si>
    <t>Human-Robot Interaction</t>
  </si>
  <si>
    <t>Introduction to the design, implementation and evaluation of human-robot interfaces. Topics include the evaluation of human-robot interaction (HRI), theoretical, philosophical and ethical issues, exploration of applications and tasks, prototyping HRI tools, and practical implementation and evaluation methods.</t>
  </si>
  <si>
    <t>Games Programming</t>
  </si>
  <si>
    <t>Standard techniques for the implementation of computer games. Standard multimedia programming environments and high performance multimedia. Special purpose rendering engines. Interactive control and feedback; modelling.</t>
  </si>
  <si>
    <t>Fundamentals of Computer Animation</t>
  </si>
  <si>
    <t>Principles of traditional animation, key framing, parametric and track animation, free form deformation, inverse kinematics, dynamics, spring mass systems, particle systems, numerical integration, Lagrangian constraints, space time constraints, collisions, human animation, behavioural animation, metamorphosis, implicit animation techniques, animating liquids, gases and cloth, motion capture.</t>
  </si>
  <si>
    <t>Modelling for Computer Graphics</t>
  </si>
  <si>
    <t>Parametric Modelling. B-splines and NURBS. Subdivision schemes. Surface subdivision. Multiresolution. Wavelets. Implicit modelling. Blends. Polygonization. Blobtree. Precise contact modelling. Solid modelling. CSG. Procedural modelling. Special topics, e.g. Differential geometry. Graph-based modelling. Topology.</t>
  </si>
  <si>
    <t>Physical foundations of illuminations techniques. Colour. Radiometry and photometry. Reflection models. The rendering equation. Ray tracing. Monte Carlo techniques. Sampling and antialiasing. Texturing. Radiosity. Photon tracing. Volume rendering. Image-based rendering. Real-time shading.</t>
  </si>
  <si>
    <t>Software Engineering Project</t>
  </si>
  <si>
    <t>A software engineering project conducted under the guidance of a faculty member.</t>
  </si>
  <si>
    <t>New areas in Computer Science. It will be offered only as required. Before registration consult the Department of Computer Science for topics offered.</t>
  </si>
  <si>
    <t>A study of problems of particular interest to graduate students in Computer Science.</t>
  </si>
  <si>
    <t>Information Storage and Processing in Biological Systems</t>
  </si>
  <si>
    <t>Examination of complex biological systems; concepts and fundamentals of biological solutions to information storage and processing; modelling and computer simulation of biological systems; information storage in biological molecules; genetic networks; hierarchical organization of biological information processing in signal transduction, development, evolution, and ecology; biological control systems.</t>
  </si>
  <si>
    <t>Biological Computation</t>
  </si>
  <si>
    <t>Examination and modelling of biological networks; focus on the latest developments in biological computing and their theoretical backgrounds, such as: DNA computing; genomic algorithms; artificial chemistries; complex adaptive systems, chaos and fractals; immune system computing; gene regulatory networks; swarm intelligence systems.</t>
  </si>
  <si>
    <t>Compiler Code Generation and Optimization</t>
  </si>
  <si>
    <t>Compiler code generation and optimization techniques, including register allocation, instruction selection, dataflow analysis, and code optimization techniques using intermediate representations. Implementation of special language features and tools for automated code generation.</t>
  </si>
  <si>
    <t>Complexity Theory</t>
  </si>
  <si>
    <t>Deterministic and non-deterministic time and space complexity; complexity classes and hierarchies; NP-complete problems and intractable problems; axiomatic complexity theory.</t>
  </si>
  <si>
    <t>Computational Techniques for Graphics and Visualization</t>
  </si>
  <si>
    <t>Various case studies from the fields of graphics and visualization.</t>
  </si>
  <si>
    <t>Category Theory for Computer Science</t>
  </si>
  <si>
    <t>Introduction to category theory with applications in computer science. Functors, natural transformations, adjoints and monads, initial and final algebras. Introduction to 2-categories and fibrations.</t>
  </si>
  <si>
    <t>Quantum Computation</t>
  </si>
  <si>
    <t>Randomized Algorithms</t>
  </si>
  <si>
    <t>Design and analysis of randomized algorithms; discrete probability theory; randomized data structures; lower bound techniques; randomized complexity classes; advanced algorithmic applications from various areas.</t>
  </si>
  <si>
    <t>Security policies and protection mechanisms for a computing system, including such topics as design principles of protection systems, authentication and authorization, reference monitors, security architecture of popular platforms, formal modelling of protection systems, discretionary access control, safety analysis, information flow control, integrity, role-based access control. Legal and ethical considerations will be introduced as necessary.</t>
  </si>
  <si>
    <t>Attacks on networked systems, tools and techniques for detection and protection against attacks including firewalls and intrusion detection and protection systems, authentication and identification in distributed systems, cryptographic protocols for IP networks, security protocols for emerging networks and technologies, privacy enhancing communication. Legal and ethical issues will be introduced as necessary.</t>
  </si>
  <si>
    <t>Spam and other unsolicited bulk electronic communication, and spyware. Legal and ethical issues. Countermeasures, and related security problems.</t>
  </si>
  <si>
    <t>Elliptic Curves and Cryptography</t>
  </si>
  <si>
    <t>An introduction to elliptic curves over the rationals and finite fields. The focus is on both theoretical and computational aspects; subjects covered will include the study of endomorphism rings, Weil pairing, torsion points, group structure, and effective implementation of point addition. Applications to cryptography will be discussed, including elliptic curve-based Diffie-Helman key exchange, El Gamal encryption, and digital signatures, as well as the associated computational problems on which their security is based.</t>
  </si>
  <si>
    <t>Information theoretic concepts such as entropy and mutual information, and their applications to defining and evaluating information security systems including encryption, authentication, secret sharing and secure message transmission.</t>
  </si>
  <si>
    <t>Image Analysis and Computer Vision</t>
  </si>
  <si>
    <t>Performance Issues in High Speed Networks</t>
  </si>
  <si>
    <t>An overview of current research in high speed networks. Topics covered will include the current Internet, the future Internet, wireless networks, optical networks, Asynchronous Transfer Mode (ATM), TCP/IP, network traffic measurement, web server performance, and mobile computing. Emphasis will be placed on network performance issues for next-generation Internet protocols and applications.</t>
  </si>
  <si>
    <t>Modern Wireless Networks</t>
  </si>
  <si>
    <t>An introduction to the fundamentals and applications of wireless networks.</t>
  </si>
  <si>
    <t>Computational Geometry</t>
  </si>
  <si>
    <t>Geometric searching, hull proximity and intersection data structures and algorithms and their complexity.</t>
  </si>
  <si>
    <t>Modelling And Visualization of Plants</t>
  </si>
  <si>
    <t>Modelling, simulation and visualization of plants for computer graphics and biological purposes. Modelling of plants as an example of interdisciplinary research including computer science, biology, mathematics and physics. L-systems as a formal basis for model construction. Modelling languages. Information flow in plants. Symmetry, self-similarity and allometry of plants. Descriptive models of plant architecture. Models integrating plant structure and function. Simulation of plant development. Case studies: competition for space, phyllotaxis, tropisms, and biomechanical considerations. Reaction-diffusion models of morphogensis. Genotype-to-phenotype mapping. Modelling of plant ecosystems. Rendering and visualization of the models. A survey of applications and research directions.</t>
  </si>
  <si>
    <t>Algorithms for Distributed Computation</t>
  </si>
  <si>
    <t>Fundamental algorithmic problems in distributed computation; impact of communication, timing, failures and other characteristics on computability and complexity of solutions.</t>
  </si>
  <si>
    <t>Computer Algebra</t>
  </si>
  <si>
    <t>An overview of the basic techniques in modern cryptography, with emphasis on fit-for-application primitives and protocols. Topics will include symmetric and public-key cryptosystems; digital signatures; elliptic curve cryptography; key management; attack models and well-defined notions of security.</t>
  </si>
  <si>
    <t>Database Management Systems</t>
  </si>
  <si>
    <t>Foundations of database applications and database systems, plus some advanced topics in data management systems will be introduced.</t>
  </si>
  <si>
    <t>Distributed Database Systems</t>
  </si>
  <si>
    <t>Introduction to distributed database systems. Topics covered include: architecture, data design, query processing, transaction management, multidatabases, object-oriented databases and advanced system issues.</t>
  </si>
  <si>
    <t>Datawarehouse Systems</t>
  </si>
  <si>
    <t>Design, development and deployment of datawarehouses. Schemas, models, data organization, OLAP, tuning, data mining and architectural models may be discussed.</t>
  </si>
  <si>
    <t>Research Methods in Human-Computer Interaction</t>
  </si>
  <si>
    <t>Application of the theory and methodology of human-machine studies to real systems; theory and practice.</t>
  </si>
  <si>
    <t>Information Visualization: Theory and Practice</t>
  </si>
  <si>
    <t>The theory and development of interactive visual representations of abstract data for the purpose of amplifying cognition. Topics covered can include representational issues, perceptual issues, visual literacy, spatial abstraction, and interaction issues.</t>
  </si>
  <si>
    <t>Computer Animation</t>
  </si>
  <si>
    <t>Data Management in Geographical Information Systems</t>
  </si>
  <si>
    <t>Examination of advanced geometric algorithms for representation, analysis and visualization of Geographical Information Systems. Data structures such as progressive mesh, ROAM, multidimensional Delauney triangulization, quadtree and space partitioning. Algorithmic techniques such as incremental, divide and conquer, sweep-plane, and dimension reduction. Algorithms for surface simplification, culling, quality measurement and reduction.</t>
  </si>
  <si>
    <t>Information Security Seminar</t>
  </si>
  <si>
    <t>Topics in information security, such as security management, emerging threats, research frontiers using case studies and best practices.</t>
  </si>
  <si>
    <t>Biometric Security</t>
  </si>
  <si>
    <t>Principles of biometric system design, technology and performance evaluation. Verification, identification and synthesis in biometrics. Traditional and emerging techniques for fingerprint matching, face recognition, iris modelling, signature authentication, and biometric pattern recognition. Multi-modal biometrics and biometric security.</t>
  </si>
  <si>
    <t>Information Security Project</t>
  </si>
  <si>
    <t>An information security project conducted under the guidance of a faculty member. A report must be written and presented on completion of the course.</t>
  </si>
  <si>
    <t>Research Methodology in Computer Science</t>
  </si>
  <si>
    <t>An introduction to and survey of research areas and methods in Computer Science. Professional skills in computer science research such as reviewing, critical evaluation, and the preparation of research proposals.</t>
  </si>
  <si>
    <t>Research Topics in Computer Science</t>
  </si>
  <si>
    <t>In-depth course on a focused current research topic in Computer Science. Involves a significant research component and requires substantial background knowledge.</t>
  </si>
  <si>
    <t>Advanced Topics in Multiagent Systems</t>
  </si>
  <si>
    <t>An in-depth study of a selected subfield of multiagent systems including state-of-the-art research. This is a project-driven course.</t>
  </si>
  <si>
    <t>Current Trends in Database Technology</t>
  </si>
  <si>
    <t>Advanced topics chosen from Bioinformatics, Data mining, Mobile Databases, Spatial Databases and Web Databases. There is a large project component.</t>
  </si>
  <si>
    <t>Advanced Topics in Human-Computer Interaction</t>
  </si>
  <si>
    <t>The topics covered will change year by year depending on current advances in human computer interaction.</t>
  </si>
  <si>
    <t>Implicit Modelling</t>
  </si>
  <si>
    <t>A detailed look at modelling using implicit and iso-surface techniques taking an in-depth review of the literature. Algebraic methods will be followed by skeletal models, field function design, modelling techniques, rendering and texture mapping. Polygonisation algorithms, ray tracing implicits, techniques for animation, meta-morphosis, precise contact modelling, deformation and warping. Algorithms and data structures and implementation details will be presented. Students will be expected to make a new contribution in their project and term paper.</t>
  </si>
  <si>
    <t>Advanced Geometric Modelling</t>
  </si>
  <si>
    <t>Current research topics including spline modelling, Subdivision Surfaces, multiresolution, wavelets, analysis of the subdivision surfaces and reverse subdivision.</t>
  </si>
  <si>
    <t>INSERT INTO section (Cid, Room, Day, Time, Semester) VALUES ( , '', '', '', '')</t>
  </si>
  <si>
    <t>Fall2016</t>
  </si>
  <si>
    <t>Sid</t>
  </si>
  <si>
    <t>Room</t>
  </si>
  <si>
    <t>Day</t>
  </si>
  <si>
    <t>Time</t>
  </si>
  <si>
    <t>Semester</t>
  </si>
  <si>
    <t>EEEL 161</t>
  </si>
  <si>
    <t>TuTh</t>
  </si>
  <si>
    <t>12:30PM-1:45PM</t>
  </si>
  <si>
    <t>MS 237</t>
  </si>
  <si>
    <t>MoWe</t>
  </si>
  <si>
    <t>10:00AM-10:50AM</t>
  </si>
  <si>
    <t>11:00AM-11:50AM</t>
  </si>
  <si>
    <t>12:00PM-12:50PM</t>
  </si>
  <si>
    <t>1:00PM-1:50PM</t>
  </si>
  <si>
    <t>2:00PM-2:50PM</t>
  </si>
  <si>
    <t>SA 104</t>
  </si>
  <si>
    <t>9:30AM-10:45AM</t>
  </si>
  <si>
    <t>3:30PM-4:45PM</t>
  </si>
  <si>
    <t>2:00PM-3:15PM</t>
  </si>
  <si>
    <t>MS 160</t>
  </si>
  <si>
    <t>5:00PM-5:50PM</t>
  </si>
  <si>
    <t>MS 176</t>
  </si>
  <si>
    <t>4:00PM-4:50PM</t>
  </si>
  <si>
    <t>9:00AM-9:50AM</t>
  </si>
  <si>
    <t>SA 106</t>
  </si>
  <si>
    <t>ST 055</t>
  </si>
  <si>
    <t>3:00PM-3:50PM</t>
  </si>
  <si>
    <t>ICT 114</t>
  </si>
  <si>
    <t>MoWeFr</t>
  </si>
  <si>
    <t>MS 239</t>
  </si>
  <si>
    <t>MS 156</t>
  </si>
  <si>
    <t>MS 119</t>
  </si>
  <si>
    <t>MS 527</t>
  </si>
  <si>
    <t>ST 063</t>
  </si>
  <si>
    <t>INSERT INTO lect/lab/tut (Sid, Eid) VALUES (</t>
  </si>
  <si>
    <t>SENG</t>
  </si>
  <si>
    <t>STAT</t>
  </si>
  <si>
    <t>MATH</t>
  </si>
  <si>
    <t>PHIL</t>
  </si>
  <si>
    <t>Research Project in Computer Science</t>
  </si>
  <si>
    <t>Research Project in Theoretical Computer Science</t>
  </si>
  <si>
    <t>Research Project in Computer Graphics</t>
  </si>
  <si>
    <t>Research Project in Information Security</t>
  </si>
  <si>
    <t>Research Project in Scientific Computation</t>
  </si>
  <si>
    <t>Research Project in Software Engineering</t>
  </si>
  <si>
    <t>Research Project in Human Computer Interaction</t>
  </si>
  <si>
    <t>PHYS</t>
  </si>
  <si>
    <t>Module M6 Thermal Physics</t>
  </si>
  <si>
    <t>Thermal Physics. Gas laws; kinetic theory of gases; temperature; internal energy; specific heat; energy transfer; laws of thermodynamics; PVT diagrams.</t>
  </si>
  <si>
    <t>Mechanics</t>
  </si>
  <si>
    <t>Introductory Newtonian particle mechanics and rigid bodies in rotational equilibrium: Kinematics, Newton's laws, conservation of momentum and mechanical energy.</t>
  </si>
  <si>
    <t>Introductory Electromagnetism, and Thermal Physics</t>
  </si>
  <si>
    <t>Electrical forces and energy. Static electric fields due to point charges. Parallel-plate capacitor. Simple DC circuits. Lorentz force. Static magnetic fields generated by electric currents. Electromagnetic induction. Gas Laws; kinetic theory of gases; temperature, thermal energy, specific heat; energy transfer; laws of thermodynamics; PVT diagrams.</t>
  </si>
  <si>
    <t>Classical Physics</t>
  </si>
  <si>
    <t>Kinematics and statics of rigid bodies; conservation laws; rotational mechanics.</t>
  </si>
  <si>
    <t>Electromagnetic Theory I</t>
  </si>
  <si>
    <t>Electrostatics, DC circuits, calculation of magnetic intensity from currents, motion of charged particles in electric and magnetic fields, electromagnetic induction, transient effects in capacitors and inductors, electric and magnetic properties of materials.</t>
  </si>
  <si>
    <t>Electricity and Magnetism (for students in Engineering)</t>
  </si>
  <si>
    <t>Electric and magnetic fields related to charges and current through Maxwell’s equations. Energy stored in fields, potential energy, and voltage. Conductors, insulators, and dielectrics. Resistance, capacitance, and inductance with applications to RC/RL circuits.</t>
  </si>
  <si>
    <t>ow Things Work</t>
  </si>
  <si>
    <t>Physics behind many common devices will be discussed. Topics will be chosen from among the following: the use of simple and compound machines; waves, sound, acoustics; light and optics; household electric circuitry; magnetism.</t>
  </si>
  <si>
    <t>uantum Mysteries and Paradoxes</t>
  </si>
  <si>
    <t>Aims to explain basic quantum phenomena for students outside the physical sciences. Topics covered may include wave-particle duality, quantum interference, as well as the paradoxes of entanglement and quantum nonlocality. Applications such as quantum cryptography and quantum teleportation are discussed, as are the philosophical interpretations of the quantum picture of the world.</t>
  </si>
  <si>
    <t>Harmonic Motion, Waves, and Rotation</t>
  </si>
  <si>
    <t>Simple harmonic oscillations. Progressive waves in one dimension. Energy of a wave. Superposition. Standing waves. Newtonian mechanics of rigid body rotation.</t>
  </si>
  <si>
    <t>Optics and Electromagnetism</t>
  </si>
  <si>
    <t>Static electric fields due to charge distributions. Static magnetic fields due to current distributions. Time-dependent behaviour of capacitors and inductances. Geometrical optics: Thin lenses and curved mirrors. Physical optics: Interference and diffraction.</t>
  </si>
  <si>
    <t>Modern Physics</t>
  </si>
  <si>
    <t>Origins of quantum mechanics, a historical perspective. Concepts of wave mechanics and applications. Nuclear physics and radioactivity. Topics include: Special Theory of Relativity, Electromagnetic waves, Blackbody radiation, Photoelectric Effect, X-rays and Bragg Diffraction, Compton Scattering, Atomic Structure, The Bohr Model, Atomic Spectra, Applications of the Schrödinger Wave Equation, Radioactivity, Nuclear Stability, Nucleosynthesis, Structure of the Nucleus, Elementary Particles.</t>
  </si>
  <si>
    <t>Classical Mechanics I</t>
  </si>
  <si>
    <t>Forced and damped harmonic oscillations with real and complex numbers; anharmonic oscillators; central force motion and scattering; non-inertial frames; 2- and 3-body problems; applications of linear differential equations and complex numbers.</t>
  </si>
  <si>
    <t>Classical Mechanics II</t>
  </si>
  <si>
    <t>Rotating frames of reference; general rotations of rigid bodies; moment of inertia tensor; eigenvalues and eigenvectors; Lagrangian and Hamiltonian mechanics; potential theory and tides; perturbation theory.</t>
  </si>
  <si>
    <t>coustics, Optics and Modern Physics (for students in Engineering)</t>
  </si>
  <si>
    <t>Wave motion as applied to acoustics and physical optics. Wave-particle duality applied to light and matter; electron energy levels of atoms and crystals.</t>
  </si>
  <si>
    <t>Acoustics, Optics and Radiation (for students in Engineering)</t>
  </si>
  <si>
    <t>Wave motion as applied to acoustics, geometric and physical optics, and radiant energy transfer. Traditional and modern applications.</t>
  </si>
  <si>
    <t>ntroduction to Energy</t>
  </si>
  <si>
    <t>Energy and power will be discussed. Sources of energy such as wind power, solar power, nuclear power, geothermal energy and fossil fuels and related limitations will be considered. Generation and distribution of electricity will be discussed.</t>
  </si>
  <si>
    <t>ntroduction to Optics and Waves</t>
  </si>
  <si>
    <t>Geometrical Optics: lenses, mirrors, and other basic optical components. Wave motion. Description of light as a wave. Fermat’s principle. Refraction, scattering, interference, diffraction, and polarization. Optical instruments (including telescopes and microscopes). Lasers and fibre optics if time allows.</t>
  </si>
  <si>
    <t>Computational Physics I</t>
  </si>
  <si>
    <t>Solution of problems associated with the analysis of physical systems, using digital computers, high level programming languages, and mathematical computation systems.</t>
  </si>
  <si>
    <t>Applied Physics Laboratory I</t>
  </si>
  <si>
    <t>Basic laboratory electronics, vacuum systems, and optical devices. Introduction to experimental control, data collection, and analysis. Fundamentals of error analysis and error propagation.</t>
  </si>
  <si>
    <t>Quantum Mechanics I</t>
  </si>
  <si>
    <t>Basic postulates of quantum mechanics and their physical interpretation. Schrödinger's time-dependent and time-independent equations. Single particle in a potential field. Basic applications of quantum mechanics to atomic, molecular, optical, nuclear, and solid state physics, as well as quantum information science. Topics may include notions of quantum entanglement, non-locality and teleportation.</t>
  </si>
  <si>
    <t>Statistical Mechanics I</t>
  </si>
  <si>
    <t>State-counting; classical distributions; origins and role of entropy; equilibrium; microcanonical, canonical, and grand canonical ensembles; concepts of work, heat, and temperature; equations of state; heat capacity; equipartition theorem; engines; laws of thermodynamics; non-equilibrium systems; Maxwell-Boltzmann distribution; enthalpy and free energies.</t>
  </si>
  <si>
    <t>Statistical Mechanics II</t>
  </si>
  <si>
    <t>Gibbs' paradox; bosons and fermions; quantum counting; classical-quantum transition; blackbody radiation; phase transitions; fluctuations and critical phenomena; complex systems; self-organized criticality; cellular automata.</t>
  </si>
  <si>
    <t>Electromagnetic Theory II</t>
  </si>
  <si>
    <t>Macroscopic Maxwell equations. Scalar and vector potentials. Electrostatics and magnetostatics. Dielectric and magnetic properties of materials. Superconductors.</t>
  </si>
  <si>
    <t>Electromagnetic Theory III</t>
  </si>
  <si>
    <t>Electromagnetic wave solutions to Maxwell's equations, in vacuum and in insulating and conducting media. Waveguides. Electromagnetic radiation from accelerated charges. Relativistic formulation of electrodynamics.</t>
  </si>
  <si>
    <t>Computational Physics II</t>
  </si>
  <si>
    <t>Applied Physics Laboratory II</t>
  </si>
  <si>
    <t>Intermediate laboratory electronics. AC circuit theory and semiconductor devices, including operational amplifiers. Digital sampling theory and frequency-domain signal processing. Computer automation of experimental control, data collection, and analysis, including error analysis and error propagation.</t>
  </si>
  <si>
    <t>Special Relativity</t>
  </si>
  <si>
    <t>Lorentz transformations in classical mechanics; relativistic kinematics; spacetime diagrams; relativistic energy and momentum conservation; Geometrical interpretation; applications of relativistic kinematics; four-vector formalism and tensors; applications, primarily to relativistic electrodynamics.</t>
  </si>
  <si>
    <t>Solid State Physics</t>
  </si>
  <si>
    <t>Crystal structure. Classification of solids and their bonding. Fermi surface. Elastic, electric and magnetic properties of solids.</t>
  </si>
  <si>
    <t>Plasma Physics</t>
  </si>
  <si>
    <t>Occurrence of plasmas in nature, single particle motion, plasmas as fluids, waves in plasmas, diffusion, resistivity, equilibrium and stability, kinetic theory of plasmas, non-linear effects.</t>
  </si>
  <si>
    <t>Non-linear Dynamics and Chaos</t>
  </si>
  <si>
    <t>Introduction to non-linear dynamical systems: Phase space representation, bifurcations, normal forms, non-linear oscillators, deterministic chaos, attractors, fractals, universality, renormalization, and synchronization.</t>
  </si>
  <si>
    <t>Quantum Mechanics II</t>
  </si>
  <si>
    <t>Theory of angular momentum and applications, perturbation theory and applications. Identical particles. Introduction to relativistic wave equations.</t>
  </si>
  <si>
    <t>Stable and Radioactive Isotope Studies, Fundamentals</t>
  </si>
  <si>
    <t>A multidisciplinary course. Topics include nucleosynthesis, radioactive decay, isotope exchange phenomena, kinetic isotope effects, tracer techniques, molecular spectra and instrumentation.</t>
  </si>
  <si>
    <t>Optics</t>
  </si>
  <si>
    <t>Geometrical Optics: lenses, mirrors, and other basic optical components. Matrix Methods. Physical Optics: Interference, Diffraction, and Polarization. Fourier Optics. Modern Optics: Lasers and Fibre Optics.</t>
  </si>
  <si>
    <t>Computational Physics III</t>
  </si>
  <si>
    <t>Solution of problems associated with the analysis of physical systems, using digital computers, high level programming languages, and mathematical computation systems (e.g., Maple, Macsyma).</t>
  </si>
  <si>
    <t>Topics in Contemporary Physics</t>
  </si>
  <si>
    <t>Topics will be from the research areas of staff members.</t>
  </si>
  <si>
    <t>Senior Physics Laboratory</t>
  </si>
  <si>
    <t>Selected advanced experiments. Where possible, students may choose those experiments most suited to their interests. Development of technical and computer-based skills, technical writing and presentation skills.</t>
  </si>
  <si>
    <t>Honours Research Thesis</t>
  </si>
  <si>
    <t>Each student will be assigned a project in consultation with a supervisor. Written reports and oral presentations are required.</t>
  </si>
  <si>
    <t>Senior Research Thesis</t>
  </si>
  <si>
    <t>Experimental Methods of Physics</t>
  </si>
  <si>
    <t>Instrumentation for physical experiments. General philosophy of experimentation; signal processes; signal processing methods; instrument design and control; data acquisition and storage; specific detection methods.</t>
  </si>
  <si>
    <t>Advanced Data Analysis</t>
  </si>
  <si>
    <t>Methods of extraction of significant information from experimental data degraded by noise. Parametric and non-parametric statistical methods; curve fitting; spectral analysis; filtering, sampling, convolution and deconvolution techniques.</t>
  </si>
  <si>
    <t>Advanced Classical Mechanics</t>
  </si>
  <si>
    <t>Variational principles, Lagrange's equations, Noether's theorem. Hamilton's equations and canonical transformations. Hamilton-Jacobi theory, action-angle variables. Perturbation theory.</t>
  </si>
  <si>
    <t>Statistical Physics</t>
  </si>
  <si>
    <t>Classical and quantum ensemble theory applied to interacting systems: real gases, spin lattices, phase transitions. Kinetic theory: Boltzmann equation, transport processes, irreversible processes and fluctuations.</t>
  </si>
  <si>
    <t>Electrodynamics</t>
  </si>
  <si>
    <t>Interaction between charged particles and the electromagnetic field in relativistic formulation. Scattering and energy losses of charged particles. Radiation by charged particles.</t>
  </si>
  <si>
    <t>Advanced Quantum Mechanics I</t>
  </si>
  <si>
    <t>Formalism of quantum mechanics. Entangled systems and their applications. Quantum nonlocality, Einstein-Podolsky-Rosen paradox, Bell theorem. Interpretations of quantum mechanics. Second quantization. Quantum theory of the electromagnetic field. Addition of angular momenta, Clebsch-Gordan coefficients, Wigner-Eckart theorem.</t>
  </si>
  <si>
    <t>Advanced Quantum Mechanics II</t>
  </si>
  <si>
    <t>Relativistic quantum mechanics. Topics may include Feynman path integrals. Scattering theory. Charged particles in electric and magnetic fields. Approximation methods. Quantum field theory.</t>
  </si>
  <si>
    <t>Statistical Physics II</t>
  </si>
  <si>
    <t>Topics Theories of equilibrium and non-equilibrium critical phenomena and methods to study fluctuating systems selected from the following list of topics: Percolation, scaling theory, phase transitions, Landau-Ginzburg theory, lattice models, Monte Carlo methods, renormalization group, self-organized criticality, theory of random graphs; Brownian motion, random walks and diffusion, Fokker-Planck-Equation, Markov processes, stochastic differential equations, first passage times.</t>
  </si>
  <si>
    <t>Nonlinear Dynamics and Pattern Formation</t>
  </si>
  <si>
    <t>Topics: Introduction to pattern formation and self-organization in nature: Reaction-diffusion systems, hydrodynamical systems, bistable media, excitable and oscillatory media, stability analysis, bifurcations, pattern selection, amplitude equations and normal forms, fronts, traveling waves, topological defects, spiral waves, spatiotemporal chaos, defect-mediated turbulence, spatiotemporal point processes</t>
  </si>
  <si>
    <t>Gravitation</t>
  </si>
  <si>
    <t>An introduction to Einstein's theory of gravitation. Applications to the solar system, black holes, and cosmology.</t>
  </si>
  <si>
    <t>Applications of Stable Isotopes</t>
  </si>
  <si>
    <t>Application of stable isotope techniques with special focus on Hydrogeology, Geology and Environmental Sciences. The use of isotopes to understand the water, carbon, nitrogen and sulphur cycles is demonstrated. Topics include hydrology, paleoclimates, geothermometry, fossil fuels exploration and recovery, pollutant tracing, food webs, forensic investigations, among others.</t>
  </si>
  <si>
    <t>Atomic and Molecular Spectroscopy</t>
  </si>
  <si>
    <t>Atomic structure and spectra. Rotational, vibrational and electronic spectra of diatomic molecules, including microwave, infrared, Raman and visible/ultraviolet spectroscopic techniques. Hund's coupling cases. Polyatomic molecular spectroscopy. Examples from astronomy and upper atmosphere/space physics.</t>
  </si>
  <si>
    <t>Quantum and Non-linear Optics</t>
  </si>
  <si>
    <t>Theory of dispersion. Fast and slow light. Basics of nonlinear optics. Nonlinear optical crystals, phase matching. Coherence theory. Preparation, manipulation and measurement of quantum optical states and single-photon qubits. Elements of atomic physics, optical Bloch equation, rotating-wave approximation. Two-and three-level systems. Cavity quantum electrodynamics.</t>
  </si>
  <si>
    <t>Special Topics in Laser and Optical Sciences</t>
  </si>
  <si>
    <t>Lectures by Physics and Astronomy, Chemistry, Engineering, and/or Medicine staff on current research topics in laser science and modern optical techniques.</t>
  </si>
  <si>
    <t>Implementations of Quantum Information</t>
  </si>
  <si>
    <t>Proposals and realizations of quantum information tasks including quantum computation, quantum communication, and quantum cryptography in optical, atomic, molecular, and solid state systems.</t>
  </si>
  <si>
    <t>Scientific Communication Skills</t>
  </si>
  <si>
    <t>Required, multi-component, program of courses for all graduate students in the Department of Physics and Astronomy designed to assist students in improving their scientific oral and written communication skills.</t>
  </si>
  <si>
    <t>Project in Physics</t>
  </si>
  <si>
    <t>Each student will select a project in consultation with a staff member. The project may be experimental or theoretical in nature. A written report and an oral presentation are required.</t>
  </si>
  <si>
    <t>Independent Study</t>
  </si>
  <si>
    <t>Each student will select a topic of study in consultation with a staff member. The topic will be in the research area of the staff member. This course may not be used to meet the regular course requirements in the MSc and PhD programs.</t>
  </si>
  <si>
    <t>JPNS</t>
  </si>
  <si>
    <t>Beginners' Japanese I</t>
  </si>
  <si>
    <t>Basic concepts of modern Japanese. Reading and writing of characters, essentials of grammar, basic vocabulary, and oral drills on normal speech patterns.</t>
  </si>
  <si>
    <t>Beginners' Japanese II</t>
  </si>
  <si>
    <t>Continuation of Japanese 205.</t>
  </si>
  <si>
    <t>Continuing Japanese I</t>
  </si>
  <si>
    <t>Further acquisition of Japanese characters, and the development of conversational skills through reading and discussion of selected Japanese texts. Structural analysis of normal speech patterns. Preparation of written assignments. A continuation of Japanese 207.</t>
  </si>
  <si>
    <t>Continuing Japanese II</t>
  </si>
  <si>
    <t>Continuation of Japanese 301.</t>
  </si>
  <si>
    <t>Topics in Japanese Culture in an Immersion Setting</t>
  </si>
  <si>
    <t>Introduction to contemporary Japanese culture through research projects and life experience. 309.01. Wisdom, Imagination, and Creation309.02. Longing, Memory, and Inheritance</t>
  </si>
  <si>
    <t>Japanese Language in an Immersion Setting I</t>
  </si>
  <si>
    <t>Stresses oral skills and cultural understanding in an immersion setting. While the focus will be on speaking and aural comprehension, reading and writing will also be introduced.</t>
  </si>
  <si>
    <t>Japanese Language in an Immersion Setting II</t>
  </si>
  <si>
    <t>A continuation of Japanese 311.</t>
  </si>
  <si>
    <t>Topics in Japanese Civilization</t>
  </si>
  <si>
    <t>Distinctive features of Japanese civilization within the Asian context. 317.01. Japanese Civilization 317.02. Japanese Cultural History Through Film 317.03. Japanese Cultural History in the Present Day</t>
  </si>
  <si>
    <t>Intermediate Japanese I</t>
  </si>
  <si>
    <t>An intermediate course giving emphasis to both writing and oral skills. Some of the more difficult aspects of modern Japanese grammar will be studied.</t>
  </si>
  <si>
    <t>Intermediate Japanese II</t>
  </si>
  <si>
    <t>A continuation of Japanese 331.</t>
  </si>
  <si>
    <t>Introduction to Japanese Literature</t>
  </si>
  <si>
    <t>Reading and discussion of selected works of modern Japanese literature.</t>
  </si>
  <si>
    <t>Advanced Conversational Japanese</t>
  </si>
  <si>
    <t>Intensive development of aural and oral skills in Japanese through discussion of selected topics using a variety of authentic media. The focus will be on developing conversational abilities and vocabulary.</t>
  </si>
  <si>
    <t>Japanese Through Texts</t>
  </si>
  <si>
    <t>Language practice and cultural analysis through the study of contemporary Japanese texts. Authentic material will be selected from documents and textbooks. Students will be able to improve their reading skills while enhancing their knowledge of Japanese culture.</t>
  </si>
  <si>
    <t>Japanese-Chinese Cultural Relations</t>
  </si>
  <si>
    <t>Discussion of cultural relations and influences between Japan and China. Topics may include cultural identities and cross-influences, literary and artistic traditions, and writing systems.</t>
  </si>
  <si>
    <t>Project in Computer Science</t>
  </si>
  <si>
    <t>Project in Theoretical Computer Science</t>
  </si>
  <si>
    <t>Project in Computer Graphics</t>
  </si>
  <si>
    <t>Project in Information Security</t>
  </si>
  <si>
    <t>Project in Scientific Computation</t>
  </si>
  <si>
    <t>Project in Software Engineering</t>
  </si>
  <si>
    <t>Project in Human Computer Interaction</t>
  </si>
  <si>
    <t>II</t>
  </si>
  <si>
    <t>ENG</t>
  </si>
  <si>
    <t>230,</t>
  </si>
  <si>
    <t>Mea</t>
  </si>
  <si>
    <t>Wang</t>
  </si>
  <si>
    <t>Gabriela</t>
  </si>
  <si>
    <t>Alexandra</t>
  </si>
  <si>
    <t>Jurca</t>
  </si>
  <si>
    <t>Maryam</t>
  </si>
  <si>
    <t>Majedi</t>
  </si>
  <si>
    <t>Fatemeh</t>
  </si>
  <si>
    <t>Shirzad</t>
  </si>
  <si>
    <t>Timothy</t>
  </si>
  <si>
    <t>Emenike</t>
  </si>
  <si>
    <t>Ohanekwu</t>
  </si>
  <si>
    <t>Multidisciplinary</t>
  </si>
  <si>
    <t>Studies</t>
  </si>
  <si>
    <t>Nelson</t>
  </si>
  <si>
    <t>Yat</t>
  </si>
  <si>
    <t>Alper</t>
  </si>
  <si>
    <t>Aksac</t>
  </si>
  <si>
    <t>Parthasarathi</t>
  </si>
  <si>
    <t>Das</t>
  </si>
  <si>
    <t>Md</t>
  </si>
  <si>
    <t>Wasiur</t>
  </si>
  <si>
    <t>Rahman</t>
  </si>
  <si>
    <t>Gaurav</t>
  </si>
  <si>
    <t>Tripathi</t>
  </si>
  <si>
    <t>Mohammad</t>
  </si>
  <si>
    <t>Imrul</t>
  </si>
  <si>
    <t>Jubair</t>
  </si>
  <si>
    <t>Aniruddha</t>
  </si>
  <si>
    <t>Chattoraj</t>
  </si>
  <si>
    <t>Samiul</t>
  </si>
  <si>
    <t>Azam</t>
  </si>
  <si>
    <t>Mohsen</t>
  </si>
  <si>
    <t>Ansari</t>
  </si>
  <si>
    <t>Catalin</t>
  </si>
  <si>
    <t>Dohotaru</t>
  </si>
  <si>
    <t>Asif</t>
  </si>
  <si>
    <t>Muhammad</t>
  </si>
  <si>
    <t>Yousuf</t>
  </si>
  <si>
    <t>Rong</t>
  </si>
  <si>
    <t>Jiang</t>
  </si>
  <si>
    <t>Zahra</t>
  </si>
  <si>
    <t>Abad</t>
  </si>
  <si>
    <t>Computing</t>
  </si>
  <si>
    <t>Machinery</t>
  </si>
  <si>
    <t>Leonard</t>
  </si>
  <si>
    <t>C</t>
  </si>
  <si>
    <t>Manzara</t>
  </si>
  <si>
    <t>AD</t>
  </si>
  <si>
    <t>140,</t>
  </si>
  <si>
    <t>Cordell</t>
  </si>
  <si>
    <t>George</t>
  </si>
  <si>
    <t>Bloor</t>
  </si>
  <si>
    <t>Edwin</t>
  </si>
  <si>
    <t>Ahmed</t>
  </si>
  <si>
    <t>Al</t>
  </si>
  <si>
    <t>Marouf</t>
  </si>
  <si>
    <t>Kevin</t>
  </si>
  <si>
    <t>Ta</t>
  </si>
  <si>
    <t>ES</t>
  </si>
  <si>
    <t>443,</t>
  </si>
  <si>
    <t>Jalal</t>
  </si>
  <si>
    <t>Yusef</t>
  </si>
  <si>
    <t>Kawash</t>
  </si>
  <si>
    <t>236,</t>
  </si>
  <si>
    <t>Abdullah</t>
  </si>
  <si>
    <t>Sarhan</t>
  </si>
  <si>
    <t>Salim</t>
  </si>
  <si>
    <t>Ahmad</t>
  </si>
  <si>
    <t>Afra</t>
  </si>
  <si>
    <t>Programming</t>
  </si>
  <si>
    <t>Paradigms</t>
  </si>
  <si>
    <t>ENE</t>
  </si>
  <si>
    <t>241,</t>
  </si>
  <si>
    <t>Jonathan</t>
  </si>
  <si>
    <t>Dean</t>
  </si>
  <si>
    <t>Gallagher</t>
  </si>
  <si>
    <t>Chad</t>
  </si>
  <si>
    <t>Mitchell</t>
  </si>
  <si>
    <t>Nester</t>
  </si>
  <si>
    <t>Benjamin</t>
  </si>
  <si>
    <t>Alban</t>
  </si>
  <si>
    <t>MacAdam</t>
  </si>
  <si>
    <t>517,</t>
  </si>
  <si>
    <t>Qing</t>
  </si>
  <si>
    <t>Chen</t>
  </si>
  <si>
    <t>Principles</t>
  </si>
  <si>
    <t>Operating</t>
  </si>
  <si>
    <t>Systems</t>
  </si>
  <si>
    <t>162,</t>
  </si>
  <si>
    <t>Priyaa</t>
  </si>
  <si>
    <t>Varshinee</t>
  </si>
  <si>
    <t>Srinivasan</t>
  </si>
  <si>
    <t>Khosro</t>
  </si>
  <si>
    <t>Salmani</t>
  </si>
  <si>
    <t>Sahil</t>
  </si>
  <si>
    <t>Sharma</t>
  </si>
  <si>
    <t>Data</t>
  </si>
  <si>
    <t>Structures,</t>
  </si>
  <si>
    <t>Algorithms,</t>
  </si>
  <si>
    <t>Their</t>
  </si>
  <si>
    <t>Konstantinos</t>
  </si>
  <si>
    <t>Xylogiannopoulos</t>
  </si>
  <si>
    <t>Fuentes</t>
  </si>
  <si>
    <t>Carranza</t>
  </si>
  <si>
    <t>Hao</t>
  </si>
  <si>
    <t>Men</t>
  </si>
  <si>
    <t>Md.</t>
  </si>
  <si>
    <t>Reza</t>
  </si>
  <si>
    <t>Rabbani</t>
  </si>
  <si>
    <t>Philip</t>
  </si>
  <si>
    <t>Fong</t>
  </si>
  <si>
    <t>Syed</t>
  </si>
  <si>
    <t>Rizvi</t>
  </si>
  <si>
    <t>Xi</t>
  </si>
  <si>
    <t>Liu</t>
  </si>
  <si>
    <t>Network</t>
  </si>
  <si>
    <t>(WINTER)</t>
  </si>
  <si>
    <t>SB</t>
  </si>
  <si>
    <t>144,</t>
  </si>
  <si>
    <t>Renate</t>
  </si>
  <si>
    <t>Scheidler</t>
  </si>
  <si>
    <t>057,</t>
  </si>
  <si>
    <t>Randy</t>
  </si>
  <si>
    <t>Keit-Meng</t>
  </si>
  <si>
    <t>Yee</t>
  </si>
  <si>
    <t>Sebastian</t>
  </si>
  <si>
    <t>Anton</t>
  </si>
  <si>
    <t>Lindner</t>
  </si>
  <si>
    <t>502.04A:</t>
  </si>
  <si>
    <t>Research</t>
  </si>
  <si>
    <t>618B,</t>
  </si>
  <si>
    <t>Jorg</t>
  </si>
  <si>
    <t>Denzinger</t>
  </si>
  <si>
    <t>B01:</t>
  </si>
  <si>
    <t>Lab</t>
  </si>
  <si>
    <t>with</t>
  </si>
  <si>
    <t>no</t>
  </si>
  <si>
    <t>assigned,</t>
  </si>
  <si>
    <t>instructor</t>
  </si>
  <si>
    <t>assigned</t>
  </si>
  <si>
    <t>503.04:</t>
  </si>
  <si>
    <t>InformationSecurity</t>
  </si>
  <si>
    <t>Viruses</t>
  </si>
  <si>
    <t>Malware</t>
  </si>
  <si>
    <t>(FALL2017)</t>
  </si>
  <si>
    <t>SS</t>
  </si>
  <si>
    <t>209,</t>
  </si>
  <si>
    <t>John</t>
  </si>
  <si>
    <t>Daniel</t>
  </si>
  <si>
    <t>Aycock</t>
  </si>
  <si>
    <t>Foundations</t>
  </si>
  <si>
    <t>Functional</t>
  </si>
  <si>
    <t>Bernard</t>
  </si>
  <si>
    <t>Cockett</t>
  </si>
  <si>
    <t>Prashant</t>
  </si>
  <si>
    <t>Kumar</t>
  </si>
  <si>
    <t>6:00PM</t>
  </si>
  <si>
    <t>6:50PM)</t>
  </si>
  <si>
    <t>FungWong</t>
  </si>
  <si>
    <t>125,</t>
  </si>
  <si>
    <t>(Tu</t>
  </si>
  <si>
    <t>(Mo</t>
  </si>
  <si>
    <t>(We</t>
  </si>
  <si>
    <t>ShakeriHossein</t>
  </si>
  <si>
    <t>(WeFr</t>
  </si>
  <si>
    <t>8:00AM</t>
  </si>
  <si>
    <t>8:50AM)</t>
  </si>
  <si>
    <t>JuanCarlos</t>
  </si>
  <si>
    <t>WaiLeung</t>
  </si>
  <si>
    <t>ZainRaza</t>
  </si>
  <si>
    <t>(TBA</t>
  </si>
  <si>
    <t>TBA</t>
  </si>
  <si>
    <t>TBA)</t>
  </si>
  <si>
    <t>James-Robin</t>
  </si>
  <si>
    <t>HERE</t>
  </si>
  <si>
    <t>Fall2017</t>
  </si>
  <si>
    <t>room,</t>
  </si>
  <si>
    <t>Winter2016</t>
  </si>
  <si>
    <t>ENG 230</t>
  </si>
  <si>
    <t>6:00PM-6:50PM</t>
  </si>
  <si>
    <t>SA 125</t>
  </si>
  <si>
    <t>Tu</t>
  </si>
  <si>
    <t>Mo</t>
  </si>
  <si>
    <t>We</t>
  </si>
  <si>
    <t>AD 140</t>
  </si>
  <si>
    <t>ES 443</t>
  </si>
  <si>
    <t>MS 236</t>
  </si>
  <si>
    <t>ENE 241</t>
  </si>
  <si>
    <t>ICT 517</t>
  </si>
  <si>
    <t>ES 162</t>
  </si>
  <si>
    <t>WeFr</t>
  </si>
  <si>
    <t>8:00AM-8:50AM</t>
  </si>
  <si>
    <t>SB 144</t>
  </si>
  <si>
    <t>ST 057</t>
  </si>
  <si>
    <t>ICT 618B</t>
  </si>
  <si>
    <t>no room</t>
  </si>
  <si>
    <t>TBA-TBA</t>
  </si>
  <si>
    <t>SS 209</t>
  </si>
  <si>
    <t>HERE2</t>
  </si>
  <si>
    <t>INSERT INTO degree (Type, Name) VALUES ('Major', 'BSC in Computer Science, Concentration in Information Security')</t>
  </si>
  <si>
    <t>Software Analysis and Design</t>
  </si>
  <si>
    <t>Software Reliability and Software Quality</t>
  </si>
  <si>
    <t>The principles, processes, and applications of software reliability and software quality assurance.</t>
  </si>
  <si>
    <t>Introduction to developing large-scale, quality software, from analysis of requirements, through design, implementation, and testing. Introduction to design for non-functional properties of software. Emphasis on individual skills.</t>
  </si>
  <si>
    <t>Introduction to Statistics I</t>
  </si>
  <si>
    <t>Collection and presentation of data, introduction to probability, including Bayes' law, expectations and distributions. Properties of the normal curve. Introduction to estimation and hypothesis testing.</t>
  </si>
  <si>
    <t>Introduction to Probability</t>
  </si>
  <si>
    <t>A calculus-based introduction to probability theory and applications. Elements of probabilistic modelling, Basic probability computation techniques, Discrete and continuous random variables and distributions, Functions of random variables, Expectation and variance, Multivariate random variables, Conditional distributions, Covariance, Conditional expectation, Central Limit Theorem, Applications to real-world modelling.</t>
  </si>
  <si>
    <t>PMAT</t>
  </si>
  <si>
    <t>The basics of cryptography, with emphasis on attaining well-defined and practical notions of security. Symmetric and public-key cryptosystems; one-way and trapdoor functions; mechanisms for data integrity; digital signatures; key management; applications to the design of cryptographic systems. Assessment will primarily focus on mathematical theory and proof-oriented homework problems; additional application programming exercises will be available for extra credit.</t>
  </si>
  <si>
    <t>Introductory Calculus</t>
  </si>
  <si>
    <t>Algebraic operations. Functions and graphs. Limits, derivatives, and integrals of exponential, logarithmic and trigonometric functions. Fundamental theorem of calculus. Improper integrals. Applications.</t>
  </si>
  <si>
    <t>University Calculus I</t>
  </si>
  <si>
    <t>Limits, derivatives, and integrals; the calculus of exponential, logarithmic, trigonometric and inverse trigonometric functions. Applications including curve sketching, optimization, exponential growth and decay, Taylor polynomials. Fundamental theorem of calculus. Improper integrals. Introduction to partial differentiation.</t>
  </si>
  <si>
    <t>Calculus for Engineers and Scientists</t>
  </si>
  <si>
    <t>Calculus of functions of one real variable; derivative and Riemann integral; Mean Value Theorem; the Fundamental Theorem of Calculus; techniques of integration; Applications; Improper integrals; Power series, Taylor series.</t>
  </si>
  <si>
    <t>Linear Methods I</t>
  </si>
  <si>
    <t>Systems of equations and matrices, vectors, matrix representations and determinants. Complex numbers, polar form, eigenvalues, eigenvectors. Applications.</t>
  </si>
  <si>
    <t>Honours Linear Algebra I</t>
  </si>
  <si>
    <t>Systems of equations and matrices, vector spaces, subspaces, bases and dimension, linear transformations, determinants, eigenvalues and eigenvectors.</t>
  </si>
  <si>
    <t>Discrete Mathematics</t>
  </si>
  <si>
    <t>Proof techniques. Sets and relations. Induction. Counting and probability. Graphs and trees.</t>
  </si>
  <si>
    <t>Honours Mathematics: Numbers and Proofs</t>
  </si>
  <si>
    <t>Introduction to proofs. Functions, sets and relations. The integers: Euclidean division algorithm and prime factorization; induction and recursion; integers mod n. Real numbers: sequences of real numbers; completeness of the real numbers; open and closed sets. Complex numbers.</t>
  </si>
  <si>
    <t>Morality, Virtue and Society</t>
  </si>
  <si>
    <t>Provides an introduction to philosophy through the discussion of morality, virtue and the role of morality in society.</t>
  </si>
  <si>
    <t>Logic I</t>
  </si>
  <si>
    <t>Sentential and first-order logic from both deductive and semantic points of view. Some elementary metatheorems.</t>
  </si>
  <si>
    <t>Information Technology Ethics</t>
  </si>
  <si>
    <t>A critical and analytical examination of ethical and legal problems arising in and about information technology. Issues to be considered might include hacking, online privacy, intellectual property rights, artificial intelligence, globalization and regulation issues, cheating in online games, and others.</t>
  </si>
  <si>
    <t>Business Ethics</t>
  </si>
  <si>
    <t>A critical and analytical examination of some central moral problems that arise in and for business. Emphasis throughout the course will be placed not only on the details of the particular problems studied but also on the conceptual and other tools needed to understand and resolve or solve such problems. Topics to be discussed will include the moral responsibilities and rights of corporations and their officers, codes of business ethics, and conflicts of responsibilities and rights.</t>
  </si>
  <si>
    <t>Elementary Formal Logic</t>
  </si>
  <si>
    <t>Sentential and first-order logic, with identity and descriptions, from both deductive and semantic points of view. Completeness, compactness, decidability for sentential logic.</t>
  </si>
  <si>
    <t>Missing sections</t>
  </si>
  <si>
    <t>se301</t>
  </si>
  <si>
    <t>se521</t>
  </si>
  <si>
    <t>st213</t>
  </si>
  <si>
    <t>st321</t>
  </si>
  <si>
    <t>m418</t>
  </si>
  <si>
    <t>m249</t>
  </si>
  <si>
    <t>m265</t>
  </si>
  <si>
    <t>m275</t>
  </si>
  <si>
    <t>m211</t>
  </si>
  <si>
    <t>m213</t>
  </si>
  <si>
    <t>m271</t>
  </si>
  <si>
    <t>m273</t>
  </si>
  <si>
    <t>p279</t>
  </si>
  <si>
    <t>p377</t>
  </si>
  <si>
    <t>p249</t>
  </si>
  <si>
    <t>p314</t>
  </si>
  <si>
    <t>p329</t>
  </si>
  <si>
    <t xml:space="preserve">INSERT INTO major (Deg_ID, Cid, GroupBy) VALUES (1,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</si>
</sst>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6" fontId="0" fillId="0" borderId="0" xfId="0" applyNumberFormat="1"/>
    <xf numFmtId="0" fontId="0" fillId="0" borderId="0" xfId="0"/>
    <xf numFmtId="0" fontId="0" fillId="0" borderId="0" xfId="0" applyFont="1"/>
    <xf numFmtId="0" fontId="18" fillId="0" borderId="0" xfId="0" applyFont="1" applyAlignment="1">
      <alignment horizontal="left" vertical="center" indent="2"/>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5"/>
  <sheetViews>
    <sheetView topLeftCell="A125" workbookViewId="0">
      <selection activeCell="A88" sqref="A88"/>
    </sheetView>
  </sheetViews>
  <sheetFormatPr defaultRowHeight="15" x14ac:dyDescent="0.25"/>
  <cols>
    <col min="1" max="1" width="9.140625" style="2"/>
    <col min="28" max="29" width="11.5703125" style="3" bestFit="1" customWidth="1"/>
  </cols>
  <sheetData>
    <row r="1" spans="1:31" x14ac:dyDescent="0.25">
      <c r="B1" t="s">
        <v>0</v>
      </c>
      <c r="C1" s="1">
        <v>8.4583333333333339</v>
      </c>
      <c r="D1" t="s">
        <v>1</v>
      </c>
      <c r="E1" t="s">
        <v>2</v>
      </c>
      <c r="F1" t="s">
        <v>3</v>
      </c>
      <c r="G1" t="s">
        <v>4</v>
      </c>
      <c r="H1" t="s">
        <v>5</v>
      </c>
      <c r="I1" t="s">
        <v>6</v>
      </c>
      <c r="J1" t="s">
        <v>7</v>
      </c>
      <c r="Y1" t="str">
        <f>U2</f>
        <v>James</v>
      </c>
      <c r="Z1" t="str">
        <f>IF(V2=W2, "",V2)</f>
        <v>Roger</v>
      </c>
      <c r="AA1" t="str">
        <f>W2</f>
        <v>Tam</v>
      </c>
      <c r="AB1" s="3">
        <v>53571491</v>
      </c>
      <c r="AC1" s="3">
        <v>53571491</v>
      </c>
    </row>
    <row r="2" spans="1:31" x14ac:dyDescent="0.25">
      <c r="A2" s="2" t="str">
        <f>CONCATENATE(B2," ",C2)</f>
        <v>CPSC 203</v>
      </c>
      <c r="B2" t="s">
        <v>0</v>
      </c>
      <c r="C2">
        <v>203</v>
      </c>
      <c r="D2" t="s">
        <v>8</v>
      </c>
      <c r="E2" t="s">
        <v>9</v>
      </c>
      <c r="F2" t="s">
        <v>10</v>
      </c>
      <c r="G2" t="s">
        <v>11</v>
      </c>
      <c r="H2" t="s">
        <v>12</v>
      </c>
      <c r="I2" t="s">
        <v>13</v>
      </c>
      <c r="J2" t="s">
        <v>14</v>
      </c>
      <c r="K2" t="s">
        <v>15</v>
      </c>
      <c r="L2" t="s">
        <v>16</v>
      </c>
      <c r="M2" t="s">
        <v>17</v>
      </c>
      <c r="N2" t="s">
        <v>18</v>
      </c>
      <c r="O2" t="s">
        <v>19</v>
      </c>
      <c r="P2" t="s">
        <v>20</v>
      </c>
      <c r="Q2" t="s">
        <v>21</v>
      </c>
      <c r="R2" t="s">
        <v>22</v>
      </c>
      <c r="S2" t="s">
        <v>23</v>
      </c>
      <c r="U2" t="str">
        <f>M2</f>
        <v>James</v>
      </c>
      <c r="V2" t="str">
        <f>N2</f>
        <v>Roger</v>
      </c>
      <c r="W2" t="str">
        <f>O2</f>
        <v>Tam</v>
      </c>
      <c r="Y2" t="str">
        <f>U3</f>
        <v>Serhan</v>
      </c>
      <c r="Z2" t="str">
        <f>IF(V3=W3, "",V3)</f>
        <v/>
      </c>
      <c r="AA2" t="str">
        <f>W3</f>
        <v>Polat</v>
      </c>
      <c r="AB2" s="3">
        <v>83544179</v>
      </c>
      <c r="AC2" s="3">
        <v>83544179</v>
      </c>
      <c r="AE2" t="str">
        <f t="shared" ref="AE2:AE27" si="0">CONCATENATE("INSERT INTO instructor (Eid, Fname, Mname, Lname) VALUES (",AC1,",'",Y1,"','",Z1,"','",AA1,"');")</f>
        <v>INSERT INTO instructor (Eid, Fname, Mname, Lname) VALUES (53571491,'James','Roger','Tam');</v>
      </c>
    </row>
    <row r="3" spans="1:31" x14ac:dyDescent="0.25">
      <c r="A3" s="2" t="str">
        <f t="shared" ref="A3:A66" si="1">CONCATENATE(B3," ",C3)</f>
        <v>CPSC 203</v>
      </c>
      <c r="B3" t="s">
        <v>0</v>
      </c>
      <c r="C3">
        <v>203</v>
      </c>
      <c r="D3" t="s">
        <v>24</v>
      </c>
      <c r="E3" t="s">
        <v>25</v>
      </c>
      <c r="F3" t="s">
        <v>10</v>
      </c>
      <c r="G3" t="s">
        <v>26</v>
      </c>
      <c r="H3" t="s">
        <v>27</v>
      </c>
      <c r="I3" t="s">
        <v>13</v>
      </c>
      <c r="J3" t="s">
        <v>14</v>
      </c>
      <c r="K3" t="s">
        <v>15</v>
      </c>
      <c r="L3" t="s">
        <v>16</v>
      </c>
      <c r="M3" t="s">
        <v>28</v>
      </c>
      <c r="N3" t="s">
        <v>29</v>
      </c>
      <c r="O3" t="s">
        <v>30</v>
      </c>
      <c r="P3" t="s">
        <v>31</v>
      </c>
      <c r="Q3" t="s">
        <v>22</v>
      </c>
      <c r="R3" t="s">
        <v>32</v>
      </c>
      <c r="U3" t="str">
        <f t="shared" ref="U3:U54" si="2">M3</f>
        <v>Serhan</v>
      </c>
      <c r="V3" t="str">
        <f t="shared" ref="V3:V54" si="3">N3</f>
        <v>Polat</v>
      </c>
      <c r="W3" t="str">
        <f>N3</f>
        <v>Polat</v>
      </c>
      <c r="Y3" t="str">
        <f>U5</f>
        <v>Nwanneka</v>
      </c>
      <c r="Z3" t="str">
        <f>IF(V5=W5, "",V5)</f>
        <v>Okeoghene</v>
      </c>
      <c r="AA3" t="str">
        <f>W5</f>
        <v>Onyejekwe</v>
      </c>
      <c r="AB3" s="3">
        <v>90491341</v>
      </c>
      <c r="AC3" s="3">
        <v>90491341</v>
      </c>
      <c r="AE3" t="str">
        <f t="shared" si="0"/>
        <v>INSERT INTO instructor (Eid, Fname, Mname, Lname) VALUES (83544179,'Serhan','','Polat');</v>
      </c>
    </row>
    <row r="4" spans="1:31" x14ac:dyDescent="0.25">
      <c r="A4" s="2" t="str">
        <f t="shared" si="1"/>
        <v>CPSC 203</v>
      </c>
      <c r="B4" t="s">
        <v>0</v>
      </c>
      <c r="C4">
        <v>203</v>
      </c>
      <c r="D4" t="s">
        <v>33</v>
      </c>
      <c r="E4" t="s">
        <v>25</v>
      </c>
      <c r="F4" t="s">
        <v>10</v>
      </c>
      <c r="G4" t="s">
        <v>26</v>
      </c>
      <c r="H4" t="s">
        <v>27</v>
      </c>
      <c r="I4" t="s">
        <v>13</v>
      </c>
      <c r="J4" t="s">
        <v>14</v>
      </c>
      <c r="K4" t="s">
        <v>15</v>
      </c>
      <c r="L4" t="s">
        <v>16</v>
      </c>
      <c r="M4" t="s">
        <v>28</v>
      </c>
      <c r="N4" t="s">
        <v>29</v>
      </c>
      <c r="O4" t="s">
        <v>30</v>
      </c>
      <c r="P4" t="s">
        <v>34</v>
      </c>
      <c r="Q4" t="s">
        <v>22</v>
      </c>
      <c r="R4" t="s">
        <v>35</v>
      </c>
      <c r="U4" t="str">
        <f t="shared" si="2"/>
        <v>Serhan</v>
      </c>
      <c r="V4" t="str">
        <f t="shared" si="3"/>
        <v>Polat</v>
      </c>
      <c r="W4" t="str">
        <f t="shared" ref="W4:W54" si="4">N4</f>
        <v>Polat</v>
      </c>
      <c r="Y4" t="str">
        <f>U7</f>
        <v>Tam</v>
      </c>
      <c r="Z4" t="str">
        <f>IF(V7=W7, "",V7)</f>
        <v/>
      </c>
      <c r="AA4" t="str">
        <f>W7</f>
        <v>Thanh</v>
      </c>
      <c r="AB4" s="3">
        <v>95509472</v>
      </c>
      <c r="AC4" s="3">
        <v>95509472</v>
      </c>
      <c r="AE4" t="str">
        <f t="shared" si="0"/>
        <v>INSERT INTO instructor (Eid, Fname, Mname, Lname) VALUES (90491341,'Nwanneka','Okeoghene','Onyejekwe');</v>
      </c>
    </row>
    <row r="5" spans="1:31" x14ac:dyDescent="0.25">
      <c r="A5" s="2" t="str">
        <f t="shared" si="1"/>
        <v>CPSC 203</v>
      </c>
      <c r="B5" t="s">
        <v>0</v>
      </c>
      <c r="C5">
        <v>203</v>
      </c>
      <c r="D5" t="s">
        <v>36</v>
      </c>
      <c r="E5" t="s">
        <v>25</v>
      </c>
      <c r="F5" t="s">
        <v>10</v>
      </c>
      <c r="G5" t="s">
        <v>26</v>
      </c>
      <c r="H5" t="s">
        <v>27</v>
      </c>
      <c r="I5" t="s">
        <v>13</v>
      </c>
      <c r="J5" t="s">
        <v>14</v>
      </c>
      <c r="K5" t="s">
        <v>15</v>
      </c>
      <c r="L5" t="s">
        <v>16</v>
      </c>
      <c r="M5" t="s">
        <v>37</v>
      </c>
      <c r="N5" t="s">
        <v>38</v>
      </c>
      <c r="O5" t="s">
        <v>39</v>
      </c>
      <c r="P5" t="s">
        <v>30</v>
      </c>
      <c r="Q5" t="s">
        <v>40</v>
      </c>
      <c r="R5" t="s">
        <v>22</v>
      </c>
      <c r="S5" t="s">
        <v>41</v>
      </c>
      <c r="U5" t="str">
        <f t="shared" si="2"/>
        <v>Nwanneka</v>
      </c>
      <c r="V5" t="str">
        <f t="shared" si="3"/>
        <v>Okeoghene</v>
      </c>
      <c r="W5" t="str">
        <f>O5</f>
        <v>Onyejekwe</v>
      </c>
      <c r="Y5" t="str">
        <f>U11</f>
        <v>Pavol</v>
      </c>
      <c r="Z5" t="str">
        <f>IF(V11=W11, "",V11)</f>
        <v/>
      </c>
      <c r="AA5" t="str">
        <f>W11</f>
        <v>Federl</v>
      </c>
      <c r="AB5" s="3">
        <v>60300262</v>
      </c>
      <c r="AC5" s="3">
        <v>60300262</v>
      </c>
      <c r="AE5" t="str">
        <f t="shared" si="0"/>
        <v>INSERT INTO instructor (Eid, Fname, Mname, Lname) VALUES (95509472,'Tam','','Thanh');</v>
      </c>
    </row>
    <row r="6" spans="1:31" x14ac:dyDescent="0.25">
      <c r="A6" s="2" t="str">
        <f t="shared" si="1"/>
        <v>CPSC 203</v>
      </c>
      <c r="B6" t="s">
        <v>0</v>
      </c>
      <c r="C6">
        <v>203</v>
      </c>
      <c r="D6" t="s">
        <v>42</v>
      </c>
      <c r="E6" t="s">
        <v>25</v>
      </c>
      <c r="F6" t="s">
        <v>10</v>
      </c>
      <c r="G6" t="s">
        <v>26</v>
      </c>
      <c r="H6" t="s">
        <v>27</v>
      </c>
      <c r="I6" t="s">
        <v>13</v>
      </c>
      <c r="J6" t="s">
        <v>14</v>
      </c>
      <c r="K6" t="s">
        <v>15</v>
      </c>
      <c r="L6" t="s">
        <v>16</v>
      </c>
      <c r="M6" t="s">
        <v>37</v>
      </c>
      <c r="N6" t="s">
        <v>38</v>
      </c>
      <c r="O6" t="s">
        <v>39</v>
      </c>
      <c r="P6" t="s">
        <v>30</v>
      </c>
      <c r="Q6" t="s">
        <v>43</v>
      </c>
      <c r="R6" t="s">
        <v>22</v>
      </c>
      <c r="S6" t="s">
        <v>44</v>
      </c>
      <c r="U6" t="str">
        <f t="shared" si="2"/>
        <v>Nwanneka</v>
      </c>
      <c r="V6" t="str">
        <f t="shared" si="3"/>
        <v>Okeoghene</v>
      </c>
      <c r="W6" t="str">
        <f>O6</f>
        <v>Onyejekwe</v>
      </c>
      <c r="Y6" t="str">
        <f>U14</f>
        <v>Asma</v>
      </c>
      <c r="Z6" t="str">
        <f>IF(V14=W14, "",V14)</f>
        <v/>
      </c>
      <c r="AA6" t="str">
        <f>W14</f>
        <v>Khalid</v>
      </c>
      <c r="AB6" s="3">
        <v>55028424</v>
      </c>
      <c r="AC6" s="3">
        <v>55028424</v>
      </c>
      <c r="AE6" t="str">
        <f t="shared" si="0"/>
        <v>INSERT INTO instructor (Eid, Fname, Mname, Lname) VALUES (60300262,'Pavol','','Federl');</v>
      </c>
    </row>
    <row r="7" spans="1:31" x14ac:dyDescent="0.25">
      <c r="A7" s="2" t="str">
        <f t="shared" si="1"/>
        <v>CPSC 203</v>
      </c>
      <c r="B7" t="s">
        <v>0</v>
      </c>
      <c r="C7">
        <v>203</v>
      </c>
      <c r="D7" t="s">
        <v>45</v>
      </c>
      <c r="E7" t="s">
        <v>25</v>
      </c>
      <c r="F7" t="s">
        <v>10</v>
      </c>
      <c r="G7" t="s">
        <v>26</v>
      </c>
      <c r="H7" t="s">
        <v>27</v>
      </c>
      <c r="I7" t="s">
        <v>13</v>
      </c>
      <c r="J7" t="s">
        <v>14</v>
      </c>
      <c r="K7" t="s">
        <v>15</v>
      </c>
      <c r="L7" t="s">
        <v>16</v>
      </c>
      <c r="M7" t="s">
        <v>19</v>
      </c>
      <c r="N7" t="s">
        <v>46</v>
      </c>
      <c r="O7" t="s">
        <v>47</v>
      </c>
      <c r="P7" t="s">
        <v>20</v>
      </c>
      <c r="Q7" t="s">
        <v>34</v>
      </c>
      <c r="R7" t="s">
        <v>22</v>
      </c>
      <c r="S7" t="s">
        <v>35</v>
      </c>
      <c r="U7" t="str">
        <f t="shared" si="2"/>
        <v>Tam</v>
      </c>
      <c r="V7" t="str">
        <f t="shared" si="3"/>
        <v>Thanh</v>
      </c>
      <c r="W7" t="str">
        <f t="shared" si="4"/>
        <v>Thanh</v>
      </c>
      <c r="Y7" t="str">
        <f>U15</f>
        <v>Fatema</v>
      </c>
      <c r="Z7" t="str">
        <f>IF(V15=W15, "",V15)</f>
        <v>Tuz</v>
      </c>
      <c r="AA7" t="str">
        <f>W15</f>
        <v>Zohra</v>
      </c>
      <c r="AB7" s="3">
        <v>51379864</v>
      </c>
      <c r="AC7" s="3">
        <v>51379864</v>
      </c>
      <c r="AE7" t="str">
        <f t="shared" si="0"/>
        <v>INSERT INTO instructor (Eid, Fname, Mname, Lname) VALUES (55028424,'Asma','','Khalid');</v>
      </c>
    </row>
    <row r="8" spans="1:31" x14ac:dyDescent="0.25">
      <c r="A8" s="2" t="str">
        <f t="shared" si="1"/>
        <v>CPSC 203</v>
      </c>
      <c r="B8" t="s">
        <v>0</v>
      </c>
      <c r="C8">
        <v>203</v>
      </c>
      <c r="D8" t="s">
        <v>48</v>
      </c>
      <c r="E8" t="s">
        <v>25</v>
      </c>
      <c r="F8" t="s">
        <v>10</v>
      </c>
      <c r="G8" t="s">
        <v>26</v>
      </c>
      <c r="H8" t="s">
        <v>27</v>
      </c>
      <c r="I8" t="s">
        <v>13</v>
      </c>
      <c r="J8" t="s">
        <v>14</v>
      </c>
      <c r="K8" t="s">
        <v>15</v>
      </c>
      <c r="L8" t="s">
        <v>16</v>
      </c>
      <c r="M8" t="s">
        <v>19</v>
      </c>
      <c r="N8" t="s">
        <v>46</v>
      </c>
      <c r="O8" t="s">
        <v>47</v>
      </c>
      <c r="P8" t="s">
        <v>20</v>
      </c>
      <c r="Q8" t="s">
        <v>49</v>
      </c>
      <c r="R8" t="s">
        <v>22</v>
      </c>
      <c r="S8" t="s">
        <v>50</v>
      </c>
      <c r="U8" t="str">
        <f t="shared" si="2"/>
        <v>Tam</v>
      </c>
      <c r="V8" t="str">
        <f t="shared" si="3"/>
        <v>Thanh</v>
      </c>
      <c r="W8" t="str">
        <f t="shared" si="4"/>
        <v>Thanh</v>
      </c>
      <c r="Y8" t="str">
        <f>U16</f>
        <v>Kathleen</v>
      </c>
      <c r="Z8" t="str">
        <f>IF(V16=W16, "",V16)</f>
        <v>Danielle</v>
      </c>
      <c r="AA8" t="str">
        <f>W16</f>
        <v>Ang</v>
      </c>
      <c r="AB8" s="3">
        <v>61995382</v>
      </c>
      <c r="AC8" s="3">
        <v>61995382</v>
      </c>
      <c r="AE8" t="str">
        <f t="shared" si="0"/>
        <v>INSERT INTO instructor (Eid, Fname, Mname, Lname) VALUES (51379864,'Fatema','Tuz','Zohra');</v>
      </c>
    </row>
    <row r="9" spans="1:31" x14ac:dyDescent="0.25">
      <c r="A9" s="2" t="str">
        <f t="shared" si="1"/>
        <v xml:space="preserve"> </v>
      </c>
      <c r="Y9" t="str">
        <f>U17</f>
        <v>Fahim</v>
      </c>
      <c r="Z9" t="str">
        <f>IF(V17=W17, "",V17)</f>
        <v>Hasan</v>
      </c>
      <c r="AA9" t="str">
        <f>W17</f>
        <v>Khan</v>
      </c>
      <c r="AB9" s="3">
        <v>98485364</v>
      </c>
      <c r="AC9" s="3">
        <v>98485364</v>
      </c>
      <c r="AE9" t="str">
        <f t="shared" si="0"/>
        <v>INSERT INTO instructor (Eid, Fname, Mname, Lname) VALUES (61995382,'Kathleen','Danielle','Ang');</v>
      </c>
    </row>
    <row r="10" spans="1:31" x14ac:dyDescent="0.25">
      <c r="A10" s="2" t="str">
        <f t="shared" si="1"/>
        <v>CPSC 9.625</v>
      </c>
      <c r="B10" t="s">
        <v>0</v>
      </c>
      <c r="C10" s="1">
        <v>9.625</v>
      </c>
      <c r="D10" t="s">
        <v>1</v>
      </c>
      <c r="E10" t="s">
        <v>2</v>
      </c>
      <c r="F10" t="s">
        <v>51</v>
      </c>
      <c r="G10" t="s">
        <v>52</v>
      </c>
      <c r="H10" t="s">
        <v>53</v>
      </c>
      <c r="I10" t="s">
        <v>51</v>
      </c>
      <c r="J10" t="s">
        <v>52</v>
      </c>
      <c r="K10" t="s">
        <v>54</v>
      </c>
      <c r="L10" t="s">
        <v>55</v>
      </c>
      <c r="Y10" t="str">
        <f>U20</f>
        <v>Mahshid</v>
      </c>
      <c r="Z10" t="str">
        <f>IF(V20=W20, "",V20)</f>
        <v/>
      </c>
      <c r="AA10" t="str">
        <f>W20</f>
        <v>Marbouti</v>
      </c>
      <c r="AB10" s="3">
        <v>23790894</v>
      </c>
      <c r="AC10" s="3">
        <v>23790894</v>
      </c>
      <c r="AE10" t="str">
        <f t="shared" si="0"/>
        <v>INSERT INTO instructor (Eid, Fname, Mname, Lname) VALUES (98485364,'Fahim','Hasan','Khan');</v>
      </c>
    </row>
    <row r="11" spans="1:31" x14ac:dyDescent="0.25">
      <c r="A11" s="2" t="str">
        <f t="shared" si="1"/>
        <v>CPSC 231</v>
      </c>
      <c r="B11" t="s">
        <v>0</v>
      </c>
      <c r="C11">
        <v>231</v>
      </c>
      <c r="D11" t="s">
        <v>8</v>
      </c>
      <c r="E11" t="s">
        <v>9</v>
      </c>
      <c r="F11" t="s">
        <v>10</v>
      </c>
      <c r="G11" t="s">
        <v>56</v>
      </c>
      <c r="H11" t="s">
        <v>57</v>
      </c>
      <c r="I11" t="s">
        <v>13</v>
      </c>
      <c r="J11" t="s">
        <v>14</v>
      </c>
      <c r="K11" t="s">
        <v>15</v>
      </c>
      <c r="L11" t="s">
        <v>16</v>
      </c>
      <c r="M11" t="s">
        <v>58</v>
      </c>
      <c r="N11" t="s">
        <v>59</v>
      </c>
      <c r="O11" t="s">
        <v>20</v>
      </c>
      <c r="P11" t="s">
        <v>60</v>
      </c>
      <c r="Q11" t="s">
        <v>22</v>
      </c>
      <c r="R11" t="s">
        <v>61</v>
      </c>
      <c r="U11" t="str">
        <f t="shared" si="2"/>
        <v>Pavol</v>
      </c>
      <c r="V11" t="str">
        <f t="shared" si="3"/>
        <v>Federl</v>
      </c>
      <c r="W11" t="str">
        <f t="shared" si="4"/>
        <v>Federl</v>
      </c>
      <c r="Y11" t="str">
        <f>U22</f>
        <v>Kashfia</v>
      </c>
      <c r="Z11" t="str">
        <f>IF(V22=W22, "",V22)</f>
        <v/>
      </c>
      <c r="AA11" t="str">
        <f>W22</f>
        <v>Sailunaz</v>
      </c>
      <c r="AB11" s="3">
        <v>17040261</v>
      </c>
      <c r="AC11" s="3">
        <v>17040261</v>
      </c>
      <c r="AE11" t="str">
        <f t="shared" si="0"/>
        <v>INSERT INTO instructor (Eid, Fname, Mname, Lname) VALUES (23790894,'Mahshid','','Marbouti');</v>
      </c>
    </row>
    <row r="12" spans="1:31" x14ac:dyDescent="0.25">
      <c r="A12" s="2" t="str">
        <f t="shared" si="1"/>
        <v>CPSC 231</v>
      </c>
      <c r="B12" t="s">
        <v>0</v>
      </c>
      <c r="C12">
        <v>231</v>
      </c>
      <c r="D12" t="s">
        <v>62</v>
      </c>
      <c r="E12" t="s">
        <v>9</v>
      </c>
      <c r="F12" t="s">
        <v>10</v>
      </c>
      <c r="G12" t="s">
        <v>56</v>
      </c>
      <c r="H12" t="s">
        <v>57</v>
      </c>
      <c r="I12" t="s">
        <v>13</v>
      </c>
      <c r="J12" t="s">
        <v>63</v>
      </c>
      <c r="K12" t="s">
        <v>15</v>
      </c>
      <c r="L12" t="s">
        <v>16</v>
      </c>
      <c r="M12" t="s">
        <v>17</v>
      </c>
      <c r="N12" t="s">
        <v>18</v>
      </c>
      <c r="O12" t="s">
        <v>19</v>
      </c>
      <c r="P12" t="s">
        <v>20</v>
      </c>
      <c r="Q12" t="s">
        <v>64</v>
      </c>
      <c r="R12" t="s">
        <v>22</v>
      </c>
      <c r="S12" t="s">
        <v>65</v>
      </c>
      <c r="U12" t="str">
        <f t="shared" si="2"/>
        <v>James</v>
      </c>
      <c r="V12" t="str">
        <f t="shared" si="3"/>
        <v>Roger</v>
      </c>
      <c r="W12" t="str">
        <f>O12</f>
        <v>Tam</v>
      </c>
      <c r="Y12" t="str">
        <f>U24</f>
        <v>Emmanuel</v>
      </c>
      <c r="Z12" t="str">
        <f>IF(V24=W24, "",V24)</f>
        <v>Ikenna</v>
      </c>
      <c r="AA12" t="str">
        <f>W24</f>
        <v>Onu</v>
      </c>
      <c r="AB12" s="3">
        <v>30087272</v>
      </c>
      <c r="AC12" s="3">
        <v>30087272</v>
      </c>
      <c r="AE12" t="str">
        <f t="shared" si="0"/>
        <v>INSERT INTO instructor (Eid, Fname, Mname, Lname) VALUES (17040261,'Kashfia','','Sailunaz');</v>
      </c>
    </row>
    <row r="13" spans="1:31" x14ac:dyDescent="0.25">
      <c r="A13" s="2" t="str">
        <f t="shared" si="1"/>
        <v>CPSC 231</v>
      </c>
      <c r="B13" t="s">
        <v>0</v>
      </c>
      <c r="C13">
        <v>231</v>
      </c>
      <c r="D13" t="s">
        <v>66</v>
      </c>
      <c r="E13" t="s">
        <v>9</v>
      </c>
      <c r="F13" t="s">
        <v>10</v>
      </c>
      <c r="G13" t="s">
        <v>56</v>
      </c>
      <c r="H13" t="s">
        <v>57</v>
      </c>
      <c r="I13" t="s">
        <v>13</v>
      </c>
      <c r="J13" t="s">
        <v>67</v>
      </c>
      <c r="K13" t="s">
        <v>15</v>
      </c>
      <c r="L13" t="s">
        <v>16</v>
      </c>
      <c r="M13" t="s">
        <v>58</v>
      </c>
      <c r="N13" t="s">
        <v>59</v>
      </c>
      <c r="O13" t="s">
        <v>20</v>
      </c>
      <c r="P13" t="s">
        <v>49</v>
      </c>
      <c r="Q13" t="s">
        <v>22</v>
      </c>
      <c r="R13" t="s">
        <v>68</v>
      </c>
      <c r="U13" t="str">
        <f t="shared" si="2"/>
        <v>Pavol</v>
      </c>
      <c r="V13" t="str">
        <f t="shared" si="3"/>
        <v>Federl</v>
      </c>
      <c r="W13" t="str">
        <f t="shared" si="4"/>
        <v>Federl</v>
      </c>
      <c r="Y13" t="str">
        <f>U28</f>
        <v>Philipp</v>
      </c>
      <c r="Z13" t="str">
        <f>IF(V28=W28, "",V28)</f>
        <v/>
      </c>
      <c r="AA13" t="str">
        <f>W28</f>
        <v>Woelfel</v>
      </c>
      <c r="AB13" s="3">
        <v>13786805</v>
      </c>
      <c r="AC13" s="3">
        <v>13786805</v>
      </c>
      <c r="AE13" t="str">
        <f t="shared" si="0"/>
        <v>INSERT INTO instructor (Eid, Fname, Mname, Lname) VALUES (30087272,'Emmanuel','Ikenna','Onu');</v>
      </c>
    </row>
    <row r="14" spans="1:31" x14ac:dyDescent="0.25">
      <c r="A14" s="2" t="str">
        <f t="shared" si="1"/>
        <v>CPSC 231</v>
      </c>
      <c r="B14" t="s">
        <v>0</v>
      </c>
      <c r="C14">
        <v>231</v>
      </c>
      <c r="D14" t="s">
        <v>24</v>
      </c>
      <c r="E14" t="s">
        <v>25</v>
      </c>
      <c r="F14" t="s">
        <v>10</v>
      </c>
      <c r="G14" t="s">
        <v>26</v>
      </c>
      <c r="H14" t="s">
        <v>69</v>
      </c>
      <c r="I14" t="s">
        <v>13</v>
      </c>
      <c r="J14" t="s">
        <v>14</v>
      </c>
      <c r="K14" t="s">
        <v>15</v>
      </c>
      <c r="L14" t="s">
        <v>16</v>
      </c>
      <c r="M14" t="s">
        <v>70</v>
      </c>
      <c r="N14" t="s">
        <v>71</v>
      </c>
      <c r="O14" t="s">
        <v>30</v>
      </c>
      <c r="P14" t="s">
        <v>31</v>
      </c>
      <c r="Q14" t="s">
        <v>22</v>
      </c>
      <c r="R14" t="s">
        <v>32</v>
      </c>
      <c r="U14" t="str">
        <f t="shared" si="2"/>
        <v>Asma</v>
      </c>
      <c r="V14" t="str">
        <f t="shared" si="3"/>
        <v>Khalid</v>
      </c>
      <c r="W14" t="str">
        <f t="shared" si="4"/>
        <v>Khalid</v>
      </c>
      <c r="Y14" t="str">
        <f>U29</f>
        <v>Aryaz</v>
      </c>
      <c r="Z14" t="str">
        <f>IF(V29=W29, "",V29)</f>
        <v/>
      </c>
      <c r="AA14" t="str">
        <f>W29</f>
        <v>Eghbali</v>
      </c>
      <c r="AB14" s="3">
        <v>61480420</v>
      </c>
      <c r="AC14" s="3">
        <v>61480420</v>
      </c>
      <c r="AE14" t="str">
        <f t="shared" si="0"/>
        <v>INSERT INTO instructor (Eid, Fname, Mname, Lname) VALUES (13786805,'Philipp','','Woelfel');</v>
      </c>
    </row>
    <row r="15" spans="1:31" x14ac:dyDescent="0.25">
      <c r="A15" s="2" t="str">
        <f t="shared" si="1"/>
        <v>CPSC 231</v>
      </c>
      <c r="B15" t="s">
        <v>0</v>
      </c>
      <c r="C15">
        <v>231</v>
      </c>
      <c r="D15" t="s">
        <v>33</v>
      </c>
      <c r="E15" t="s">
        <v>25</v>
      </c>
      <c r="F15" t="s">
        <v>10</v>
      </c>
      <c r="G15" t="s">
        <v>26</v>
      </c>
      <c r="H15" t="s">
        <v>69</v>
      </c>
      <c r="I15" t="s">
        <v>13</v>
      </c>
      <c r="J15" t="s">
        <v>14</v>
      </c>
      <c r="K15" t="s">
        <v>15</v>
      </c>
      <c r="L15" t="s">
        <v>16</v>
      </c>
      <c r="M15" t="s">
        <v>72</v>
      </c>
      <c r="N15" t="s">
        <v>73</v>
      </c>
      <c r="O15" t="s">
        <v>74</v>
      </c>
      <c r="P15" t="s">
        <v>30</v>
      </c>
      <c r="Q15" t="s">
        <v>75</v>
      </c>
      <c r="R15" t="s">
        <v>22</v>
      </c>
      <c r="S15" t="s">
        <v>76</v>
      </c>
      <c r="U15" t="str">
        <f t="shared" si="2"/>
        <v>Fatema</v>
      </c>
      <c r="V15" t="str">
        <f t="shared" si="3"/>
        <v>Tuz</v>
      </c>
      <c r="W15" t="str">
        <f t="shared" ref="W15:W21" si="5">O15</f>
        <v>Zohra</v>
      </c>
      <c r="Y15" t="str">
        <f>U30</f>
        <v>Mehrdad</v>
      </c>
      <c r="Z15" t="str">
        <f>IF(V30=W30, "",V30)</f>
        <v>Jafari</v>
      </c>
      <c r="AA15" t="str">
        <f>W30</f>
        <v>Giv</v>
      </c>
      <c r="AB15" s="3">
        <v>33151223</v>
      </c>
      <c r="AC15" s="3">
        <v>33151223</v>
      </c>
      <c r="AE15" t="str">
        <f t="shared" si="0"/>
        <v>INSERT INTO instructor (Eid, Fname, Mname, Lname) VALUES (61480420,'Aryaz','','Eghbali');</v>
      </c>
    </row>
    <row r="16" spans="1:31" x14ac:dyDescent="0.25">
      <c r="A16" s="2" t="str">
        <f t="shared" si="1"/>
        <v>CPSC 231</v>
      </c>
      <c r="B16" t="s">
        <v>0</v>
      </c>
      <c r="C16">
        <v>231</v>
      </c>
      <c r="D16" t="s">
        <v>36</v>
      </c>
      <c r="E16" t="s">
        <v>25</v>
      </c>
      <c r="F16" t="s">
        <v>10</v>
      </c>
      <c r="G16" t="s">
        <v>26</v>
      </c>
      <c r="H16" t="s">
        <v>69</v>
      </c>
      <c r="I16" t="s">
        <v>13</v>
      </c>
      <c r="J16" t="s">
        <v>14</v>
      </c>
      <c r="K16" t="s">
        <v>15</v>
      </c>
      <c r="L16" t="s">
        <v>16</v>
      </c>
      <c r="M16" t="s">
        <v>77</v>
      </c>
      <c r="N16" t="s">
        <v>78</v>
      </c>
      <c r="O16" t="s">
        <v>79</v>
      </c>
      <c r="P16" t="s">
        <v>20</v>
      </c>
      <c r="Q16" t="s">
        <v>40</v>
      </c>
      <c r="R16" t="s">
        <v>22</v>
      </c>
      <c r="S16" t="s">
        <v>41</v>
      </c>
      <c r="U16" t="str">
        <f t="shared" si="2"/>
        <v>Kathleen</v>
      </c>
      <c r="V16" t="str">
        <f t="shared" si="3"/>
        <v>Danielle</v>
      </c>
      <c r="W16" t="str">
        <f t="shared" si="5"/>
        <v>Ang</v>
      </c>
      <c r="Y16" t="str">
        <f>U31</f>
        <v>Ruiting</v>
      </c>
      <c r="Z16" t="str">
        <f>IF(V31=W31, "",V31)</f>
        <v/>
      </c>
      <c r="AA16" t="str">
        <f>W31</f>
        <v>Zhou</v>
      </c>
      <c r="AB16" s="3">
        <v>79204929</v>
      </c>
      <c r="AC16" s="3">
        <v>79204929</v>
      </c>
      <c r="AE16" t="str">
        <f t="shared" si="0"/>
        <v>INSERT INTO instructor (Eid, Fname, Mname, Lname) VALUES (33151223,'Mehrdad','Jafari','Giv');</v>
      </c>
    </row>
    <row r="17" spans="1:31" x14ac:dyDescent="0.25">
      <c r="A17" s="2" t="str">
        <f t="shared" si="1"/>
        <v>CPSC 231</v>
      </c>
      <c r="B17" t="s">
        <v>0</v>
      </c>
      <c r="C17">
        <v>231</v>
      </c>
      <c r="D17" t="s">
        <v>42</v>
      </c>
      <c r="E17" t="s">
        <v>25</v>
      </c>
      <c r="F17" t="s">
        <v>10</v>
      </c>
      <c r="G17" t="s">
        <v>26</v>
      </c>
      <c r="H17" t="s">
        <v>80</v>
      </c>
      <c r="I17" t="s">
        <v>13</v>
      </c>
      <c r="J17" t="s">
        <v>14</v>
      </c>
      <c r="K17" t="s">
        <v>15</v>
      </c>
      <c r="L17" t="s">
        <v>16</v>
      </c>
      <c r="M17" t="s">
        <v>81</v>
      </c>
      <c r="N17" t="s">
        <v>82</v>
      </c>
      <c r="O17" t="s">
        <v>83</v>
      </c>
      <c r="P17" t="s">
        <v>20</v>
      </c>
      <c r="Q17" t="s">
        <v>84</v>
      </c>
      <c r="R17" t="s">
        <v>22</v>
      </c>
      <c r="S17" t="s">
        <v>85</v>
      </c>
      <c r="U17" t="str">
        <f t="shared" si="2"/>
        <v>Fahim</v>
      </c>
      <c r="V17" t="str">
        <f t="shared" si="3"/>
        <v>Hasan</v>
      </c>
      <c r="W17" t="str">
        <f t="shared" si="5"/>
        <v>Khan</v>
      </c>
      <c r="Y17" t="str">
        <f>U35</f>
        <v>Sonny</v>
      </c>
      <c r="Z17" t="str">
        <f>IF(V35=W35, "",V35)</f>
        <v/>
      </c>
      <c r="AA17" t="str">
        <f>W35</f>
        <v>Chan</v>
      </c>
      <c r="AB17" s="3">
        <v>89402101</v>
      </c>
      <c r="AC17" s="3">
        <v>89402101</v>
      </c>
      <c r="AE17" t="str">
        <f t="shared" si="0"/>
        <v>INSERT INTO instructor (Eid, Fname, Mname, Lname) VALUES (79204929,'Ruiting','','Zhou');</v>
      </c>
    </row>
    <row r="18" spans="1:31" x14ac:dyDescent="0.25">
      <c r="A18" s="2" t="str">
        <f t="shared" si="1"/>
        <v>CPSC 231</v>
      </c>
      <c r="B18" t="s">
        <v>0</v>
      </c>
      <c r="C18">
        <v>231</v>
      </c>
      <c r="D18" t="s">
        <v>45</v>
      </c>
      <c r="E18" t="s">
        <v>25</v>
      </c>
      <c r="F18" t="s">
        <v>10</v>
      </c>
      <c r="G18" t="s">
        <v>26</v>
      </c>
      <c r="H18" t="s">
        <v>69</v>
      </c>
      <c r="I18" t="s">
        <v>13</v>
      </c>
      <c r="J18" t="s">
        <v>63</v>
      </c>
      <c r="K18" t="s">
        <v>15</v>
      </c>
      <c r="L18" t="s">
        <v>16</v>
      </c>
      <c r="M18" t="s">
        <v>81</v>
      </c>
      <c r="N18" t="s">
        <v>82</v>
      </c>
      <c r="O18" t="s">
        <v>83</v>
      </c>
      <c r="P18" t="s">
        <v>20</v>
      </c>
      <c r="Q18" t="s">
        <v>49</v>
      </c>
      <c r="R18" t="s">
        <v>22</v>
      </c>
      <c r="S18" t="s">
        <v>50</v>
      </c>
      <c r="U18" t="str">
        <f t="shared" si="2"/>
        <v>Fahim</v>
      </c>
      <c r="V18" t="str">
        <f t="shared" si="3"/>
        <v>Hasan</v>
      </c>
      <c r="W18" t="str">
        <f t="shared" si="5"/>
        <v>Khan</v>
      </c>
      <c r="Y18" t="str">
        <f>U36</f>
        <v>Lee</v>
      </c>
      <c r="Z18" t="str">
        <f>IF(V36=W36, "",V36)</f>
        <v>Aaron</v>
      </c>
      <c r="AA18" t="str">
        <f>W36</f>
        <v>Ringham</v>
      </c>
      <c r="AB18" s="3">
        <v>27507628</v>
      </c>
      <c r="AC18" s="3">
        <v>27507628</v>
      </c>
      <c r="AE18" t="str">
        <f t="shared" si="0"/>
        <v>INSERT INTO instructor (Eid, Fname, Mname, Lname) VALUES (89402101,'Sonny','','Chan');</v>
      </c>
    </row>
    <row r="19" spans="1:31" x14ac:dyDescent="0.25">
      <c r="A19" s="2" t="str">
        <f t="shared" si="1"/>
        <v>CPSC 231</v>
      </c>
      <c r="B19" t="s">
        <v>0</v>
      </c>
      <c r="C19">
        <v>231</v>
      </c>
      <c r="D19" t="s">
        <v>48</v>
      </c>
      <c r="E19" t="s">
        <v>25</v>
      </c>
      <c r="F19" t="s">
        <v>10</v>
      </c>
      <c r="G19" t="s">
        <v>26</v>
      </c>
      <c r="H19" t="s">
        <v>69</v>
      </c>
      <c r="I19" t="s">
        <v>13</v>
      </c>
      <c r="J19" t="s">
        <v>63</v>
      </c>
      <c r="K19" t="s">
        <v>15</v>
      </c>
      <c r="L19" t="s">
        <v>16</v>
      </c>
      <c r="M19" t="s">
        <v>70</v>
      </c>
      <c r="N19" t="s">
        <v>71</v>
      </c>
      <c r="O19" t="s">
        <v>30</v>
      </c>
      <c r="P19" t="s">
        <v>40</v>
      </c>
      <c r="Q19" t="s">
        <v>22</v>
      </c>
      <c r="R19" t="s">
        <v>41</v>
      </c>
      <c r="U19" t="str">
        <f t="shared" si="2"/>
        <v>Asma</v>
      </c>
      <c r="V19" t="str">
        <f t="shared" si="3"/>
        <v>Khalid</v>
      </c>
      <c r="W19" t="str">
        <f>N19</f>
        <v>Khalid</v>
      </c>
      <c r="Y19" t="str">
        <f>U37</f>
        <v>Jeremy</v>
      </c>
      <c r="Z19" t="str">
        <f>IF(V37=W37, "",V37)</f>
        <v>Adam</v>
      </c>
      <c r="AA19" t="str">
        <f>W37</f>
        <v>Hart</v>
      </c>
      <c r="AB19" s="3">
        <v>81906451</v>
      </c>
      <c r="AC19" s="3">
        <v>81906451</v>
      </c>
      <c r="AE19" t="str">
        <f t="shared" si="0"/>
        <v>INSERT INTO instructor (Eid, Fname, Mname, Lname) VALUES (27507628,'Lee','Aaron','Ringham');</v>
      </c>
    </row>
    <row r="20" spans="1:31" x14ac:dyDescent="0.25">
      <c r="A20" s="2" t="str">
        <f t="shared" si="1"/>
        <v>CPSC 231</v>
      </c>
      <c r="B20" t="s">
        <v>0</v>
      </c>
      <c r="C20">
        <v>231</v>
      </c>
      <c r="D20" t="s">
        <v>86</v>
      </c>
      <c r="E20" t="s">
        <v>25</v>
      </c>
      <c r="F20" t="s">
        <v>10</v>
      </c>
      <c r="G20" t="s">
        <v>26</v>
      </c>
      <c r="H20" t="s">
        <v>80</v>
      </c>
      <c r="I20" t="s">
        <v>13</v>
      </c>
      <c r="J20" t="s">
        <v>63</v>
      </c>
      <c r="K20" t="s">
        <v>15</v>
      </c>
      <c r="L20" t="s">
        <v>16</v>
      </c>
      <c r="M20" t="s">
        <v>87</v>
      </c>
      <c r="N20" t="s">
        <v>88</v>
      </c>
      <c r="O20" t="s">
        <v>30</v>
      </c>
      <c r="P20" t="s">
        <v>84</v>
      </c>
      <c r="Q20" t="s">
        <v>22</v>
      </c>
      <c r="R20" t="s">
        <v>85</v>
      </c>
      <c r="U20" t="str">
        <f t="shared" si="2"/>
        <v>Mahshid</v>
      </c>
      <c r="V20" t="str">
        <f t="shared" si="3"/>
        <v>Marbouti</v>
      </c>
      <c r="W20" t="str">
        <f t="shared" si="4"/>
        <v>Marbouti</v>
      </c>
      <c r="Y20" t="str">
        <f>U38</f>
        <v>Kamyar</v>
      </c>
      <c r="Z20" t="str">
        <f>IF(V38=W38, "",V38)</f>
        <v>Haji</v>
      </c>
      <c r="AA20" t="str">
        <f>W38</f>
        <v>Allahverdi</v>
      </c>
      <c r="AB20" s="3">
        <v>60039975</v>
      </c>
      <c r="AC20" s="3">
        <v>60039975</v>
      </c>
      <c r="AE20" t="str">
        <f t="shared" si="0"/>
        <v>INSERT INTO instructor (Eid, Fname, Mname, Lname) VALUES (81906451,'Jeremy','Adam','Hart');</v>
      </c>
    </row>
    <row r="21" spans="1:31" x14ac:dyDescent="0.25">
      <c r="A21" s="2" t="str">
        <f t="shared" si="1"/>
        <v>CPSC 231</v>
      </c>
      <c r="B21" t="s">
        <v>0</v>
      </c>
      <c r="C21">
        <v>231</v>
      </c>
      <c r="D21" t="s">
        <v>89</v>
      </c>
      <c r="E21" t="s">
        <v>25</v>
      </c>
      <c r="F21" t="s">
        <v>10</v>
      </c>
      <c r="G21" t="s">
        <v>26</v>
      </c>
      <c r="H21" t="s">
        <v>69</v>
      </c>
      <c r="I21" t="s">
        <v>13</v>
      </c>
      <c r="J21" t="s">
        <v>63</v>
      </c>
      <c r="K21" t="s">
        <v>15</v>
      </c>
      <c r="L21" t="s">
        <v>16</v>
      </c>
      <c r="M21" t="s">
        <v>77</v>
      </c>
      <c r="N21" t="s">
        <v>78</v>
      </c>
      <c r="O21" t="s">
        <v>79</v>
      </c>
      <c r="P21" t="s">
        <v>20</v>
      </c>
      <c r="Q21" t="s">
        <v>34</v>
      </c>
      <c r="R21" t="s">
        <v>22</v>
      </c>
      <c r="S21" t="s">
        <v>35</v>
      </c>
      <c r="U21" t="str">
        <f t="shared" si="2"/>
        <v>Kathleen</v>
      </c>
      <c r="V21" t="str">
        <f t="shared" si="3"/>
        <v>Danielle</v>
      </c>
      <c r="W21" t="str">
        <f t="shared" si="5"/>
        <v>Ang</v>
      </c>
      <c r="Y21" t="str">
        <f>U43</f>
        <v>Majid</v>
      </c>
      <c r="Z21" t="str">
        <f>IF(V43=W43, "",V43)</f>
        <v>Ghaderi</v>
      </c>
      <c r="AA21" t="str">
        <f>W43</f>
        <v>Dehkordi</v>
      </c>
      <c r="AB21" s="3">
        <v>27320955</v>
      </c>
      <c r="AC21" s="3">
        <v>27320955</v>
      </c>
      <c r="AE21" t="str">
        <f t="shared" si="0"/>
        <v>INSERT INTO instructor (Eid, Fname, Mname, Lname) VALUES (60039975,'Kamyar','Haji','Allahverdi');</v>
      </c>
    </row>
    <row r="22" spans="1:31" x14ac:dyDescent="0.25">
      <c r="A22" s="2" t="str">
        <f t="shared" si="1"/>
        <v>CPSC 231</v>
      </c>
      <c r="B22" t="s">
        <v>0</v>
      </c>
      <c r="C22">
        <v>231</v>
      </c>
      <c r="D22" t="s">
        <v>90</v>
      </c>
      <c r="E22" t="s">
        <v>25</v>
      </c>
      <c r="F22" t="s">
        <v>10</v>
      </c>
      <c r="G22" t="s">
        <v>26</v>
      </c>
      <c r="H22" t="s">
        <v>80</v>
      </c>
      <c r="I22" t="s">
        <v>13</v>
      </c>
      <c r="J22" t="s">
        <v>67</v>
      </c>
      <c r="K22" t="s">
        <v>15</v>
      </c>
      <c r="L22" t="s">
        <v>16</v>
      </c>
      <c r="M22" t="s">
        <v>91</v>
      </c>
      <c r="N22" t="s">
        <v>92</v>
      </c>
      <c r="O22" t="s">
        <v>30</v>
      </c>
      <c r="P22" t="s">
        <v>93</v>
      </c>
      <c r="Q22" t="s">
        <v>22</v>
      </c>
      <c r="R22" t="s">
        <v>94</v>
      </c>
      <c r="U22" t="str">
        <f t="shared" si="2"/>
        <v>Kashfia</v>
      </c>
      <c r="V22" t="str">
        <f t="shared" si="3"/>
        <v>Sailunaz</v>
      </c>
      <c r="W22" t="str">
        <f t="shared" si="4"/>
        <v>Sailunaz</v>
      </c>
      <c r="Y22" t="str">
        <f>U44</f>
        <v>Cyriac</v>
      </c>
      <c r="Z22" t="str">
        <f>IF(V44=W44, "",V44)</f>
        <v/>
      </c>
      <c r="AA22" t="str">
        <f>W44</f>
        <v>James</v>
      </c>
      <c r="AB22" s="3">
        <v>68483983</v>
      </c>
      <c r="AC22" s="3">
        <v>68483983</v>
      </c>
      <c r="AE22" t="str">
        <f t="shared" si="0"/>
        <v>INSERT INTO instructor (Eid, Fname, Mname, Lname) VALUES (27320955,'Majid','Ghaderi','Dehkordi');</v>
      </c>
    </row>
    <row r="23" spans="1:31" x14ac:dyDescent="0.25">
      <c r="A23" s="2" t="str">
        <f t="shared" si="1"/>
        <v>CPSC 231</v>
      </c>
      <c r="B23" t="s">
        <v>0</v>
      </c>
      <c r="C23">
        <v>231</v>
      </c>
      <c r="D23" t="s">
        <v>95</v>
      </c>
      <c r="E23" t="s">
        <v>25</v>
      </c>
      <c r="F23" t="s">
        <v>10</v>
      </c>
      <c r="G23" t="s">
        <v>26</v>
      </c>
      <c r="H23" t="s">
        <v>80</v>
      </c>
      <c r="I23" t="s">
        <v>13</v>
      </c>
      <c r="J23" t="s">
        <v>67</v>
      </c>
      <c r="K23" t="s">
        <v>15</v>
      </c>
      <c r="L23" t="s">
        <v>16</v>
      </c>
      <c r="M23" t="s">
        <v>91</v>
      </c>
      <c r="N23" t="s">
        <v>92</v>
      </c>
      <c r="O23" t="s">
        <v>30</v>
      </c>
      <c r="P23" t="s">
        <v>43</v>
      </c>
      <c r="Q23" t="s">
        <v>22</v>
      </c>
      <c r="R23" t="s">
        <v>44</v>
      </c>
      <c r="U23" t="str">
        <f t="shared" si="2"/>
        <v>Kashfia</v>
      </c>
      <c r="V23" t="str">
        <f t="shared" si="3"/>
        <v>Sailunaz</v>
      </c>
      <c r="W23" t="str">
        <f t="shared" si="4"/>
        <v>Sailunaz</v>
      </c>
      <c r="Y23" t="str">
        <f>U46</f>
        <v>Abolfazl</v>
      </c>
      <c r="Z23" t="str">
        <f>IF(V46=W46, "",V46)</f>
        <v/>
      </c>
      <c r="AA23" t="str">
        <f>W46</f>
        <v>Samani</v>
      </c>
      <c r="AB23" s="3">
        <v>22360678</v>
      </c>
      <c r="AC23" s="3">
        <v>22360678</v>
      </c>
      <c r="AE23" t="str">
        <f t="shared" si="0"/>
        <v>INSERT INTO instructor (Eid, Fname, Mname, Lname) VALUES (68483983,'Cyriac','','James');</v>
      </c>
    </row>
    <row r="24" spans="1:31" x14ac:dyDescent="0.25">
      <c r="A24" s="2" t="str">
        <f t="shared" si="1"/>
        <v>CPSC 231</v>
      </c>
      <c r="B24" t="s">
        <v>0</v>
      </c>
      <c r="C24">
        <v>231</v>
      </c>
      <c r="D24" t="s">
        <v>96</v>
      </c>
      <c r="E24" t="s">
        <v>25</v>
      </c>
      <c r="F24" t="s">
        <v>10</v>
      </c>
      <c r="G24" t="s">
        <v>26</v>
      </c>
      <c r="H24" t="s">
        <v>80</v>
      </c>
      <c r="I24" t="s">
        <v>13</v>
      </c>
      <c r="J24" t="s">
        <v>67</v>
      </c>
      <c r="K24" t="s">
        <v>15</v>
      </c>
      <c r="L24" t="s">
        <v>16</v>
      </c>
      <c r="M24" t="s">
        <v>97</v>
      </c>
      <c r="N24" t="s">
        <v>98</v>
      </c>
      <c r="O24" t="s">
        <v>99</v>
      </c>
      <c r="P24" t="s">
        <v>20</v>
      </c>
      <c r="Q24" t="s">
        <v>31</v>
      </c>
      <c r="R24" t="s">
        <v>22</v>
      </c>
      <c r="S24" t="s">
        <v>32</v>
      </c>
      <c r="U24" t="str">
        <f t="shared" si="2"/>
        <v>Emmanuel</v>
      </c>
      <c r="V24" t="str">
        <f t="shared" si="3"/>
        <v>Ikenna</v>
      </c>
      <c r="W24" t="str">
        <f t="shared" ref="W24:W25" si="6">O24</f>
        <v>Onu</v>
      </c>
      <c r="Y24" t="str">
        <f>U47</f>
        <v>Ali</v>
      </c>
      <c r="Z24" t="str">
        <f>IF(V47=W47, "",V47)</f>
        <v/>
      </c>
      <c r="AA24" t="str">
        <f>W47</f>
        <v>Sehati</v>
      </c>
      <c r="AB24" s="3">
        <v>47852584</v>
      </c>
      <c r="AC24" s="3">
        <v>47852584</v>
      </c>
      <c r="AE24" t="str">
        <f t="shared" si="0"/>
        <v>INSERT INTO instructor (Eid, Fname, Mname, Lname) VALUES (22360678,'Abolfazl','','Samani');</v>
      </c>
    </row>
    <row r="25" spans="1:31" x14ac:dyDescent="0.25">
      <c r="A25" s="2" t="str">
        <f t="shared" si="1"/>
        <v>CPSC 231</v>
      </c>
      <c r="B25" t="s">
        <v>0</v>
      </c>
      <c r="C25">
        <v>231</v>
      </c>
      <c r="D25" t="s">
        <v>100</v>
      </c>
      <c r="E25" t="s">
        <v>25</v>
      </c>
      <c r="F25" t="s">
        <v>10</v>
      </c>
      <c r="G25" t="s">
        <v>26</v>
      </c>
      <c r="H25" t="s">
        <v>69</v>
      </c>
      <c r="I25" t="s">
        <v>13</v>
      </c>
      <c r="J25" t="s">
        <v>67</v>
      </c>
      <c r="K25" t="s">
        <v>15</v>
      </c>
      <c r="L25" t="s">
        <v>16</v>
      </c>
      <c r="M25" t="s">
        <v>72</v>
      </c>
      <c r="N25" t="s">
        <v>73</v>
      </c>
      <c r="O25" t="s">
        <v>74</v>
      </c>
      <c r="P25" t="s">
        <v>30</v>
      </c>
      <c r="Q25" t="s">
        <v>84</v>
      </c>
      <c r="R25" t="s">
        <v>22</v>
      </c>
      <c r="S25" t="s">
        <v>85</v>
      </c>
      <c r="U25" t="str">
        <f t="shared" si="2"/>
        <v>Fatema</v>
      </c>
      <c r="V25" t="str">
        <f t="shared" si="3"/>
        <v>Tuz</v>
      </c>
      <c r="W25" t="str">
        <f t="shared" si="6"/>
        <v>Zohra</v>
      </c>
      <c r="Y25" t="str">
        <f>U52</f>
        <v>Reyhaneh</v>
      </c>
      <c r="Z25" t="str">
        <f>IF(V52=W52, "",V52)</f>
        <v>Alsadat</v>
      </c>
      <c r="AA25" t="str">
        <f>W52</f>
        <v>Safavi-Naeini</v>
      </c>
      <c r="AB25" s="3">
        <v>80362891</v>
      </c>
      <c r="AC25" s="3">
        <v>80362891</v>
      </c>
      <c r="AE25" t="str">
        <f t="shared" si="0"/>
        <v>INSERT INTO instructor (Eid, Fname, Mname, Lname) VALUES (47852584,'Ali','','Sehati');</v>
      </c>
    </row>
    <row r="26" spans="1:31" x14ac:dyDescent="0.25">
      <c r="A26" s="2" t="str">
        <f t="shared" si="1"/>
        <v xml:space="preserve"> </v>
      </c>
      <c r="Y26" t="str">
        <f>U53</f>
        <v>Masoumeh</v>
      </c>
      <c r="Z26" t="str">
        <f>IF(V53=W53, "",V53)</f>
        <v/>
      </c>
      <c r="AA26" t="str">
        <f>W53</f>
        <v>Shafieinejad</v>
      </c>
      <c r="AB26" s="3">
        <v>95546009</v>
      </c>
      <c r="AC26" s="3">
        <v>95546009</v>
      </c>
      <c r="AE26" t="str">
        <f t="shared" si="0"/>
        <v>INSERT INTO instructor (Eid, Fname, Mname, Lname) VALUES (80362891,'Reyhaneh','Alsadat','Safavi-Naeini');</v>
      </c>
    </row>
    <row r="27" spans="1:31" x14ac:dyDescent="0.25">
      <c r="A27" s="2" t="str">
        <f t="shared" si="1"/>
        <v>CPSC 17.2083333333333</v>
      </c>
      <c r="B27" t="s">
        <v>0</v>
      </c>
      <c r="C27" s="1">
        <v>17.208333333333332</v>
      </c>
      <c r="D27" t="s">
        <v>101</v>
      </c>
      <c r="E27" t="s">
        <v>102</v>
      </c>
      <c r="F27" t="s">
        <v>103</v>
      </c>
      <c r="G27" t="s">
        <v>104</v>
      </c>
      <c r="H27" t="s">
        <v>105</v>
      </c>
      <c r="I27" t="s">
        <v>55</v>
      </c>
      <c r="X27" s="5" t="s">
        <v>733</v>
      </c>
      <c r="Y27" t="str">
        <f>U57</f>
        <v>Mea</v>
      </c>
      <c r="Z27" t="str">
        <f>IF(V57=W57, "", V57)</f>
        <v/>
      </c>
      <c r="AA27" t="str">
        <f>W57</f>
        <v>Wang</v>
      </c>
      <c r="AB27" s="3">
        <v>36974991</v>
      </c>
      <c r="AC27" s="3">
        <v>36974991</v>
      </c>
      <c r="AE27" t="str">
        <f t="shared" si="0"/>
        <v>INSERT INTO instructor (Eid, Fname, Mname, Lname) VALUES (95546009,'Masoumeh','','Shafieinejad');</v>
      </c>
    </row>
    <row r="28" spans="1:31" x14ac:dyDescent="0.25">
      <c r="A28" s="2" t="str">
        <f t="shared" si="1"/>
        <v>CPSC 413</v>
      </c>
      <c r="B28" t="s">
        <v>0</v>
      </c>
      <c r="C28">
        <v>413</v>
      </c>
      <c r="D28" t="s">
        <v>8</v>
      </c>
      <c r="E28" t="s">
        <v>9</v>
      </c>
      <c r="F28" t="s">
        <v>10</v>
      </c>
      <c r="G28" t="s">
        <v>56</v>
      </c>
      <c r="H28" t="s">
        <v>106</v>
      </c>
      <c r="I28" t="s">
        <v>13</v>
      </c>
      <c r="J28" t="s">
        <v>14</v>
      </c>
      <c r="K28" t="s">
        <v>15</v>
      </c>
      <c r="L28" t="s">
        <v>16</v>
      </c>
      <c r="M28" t="s">
        <v>107</v>
      </c>
      <c r="N28" t="s">
        <v>108</v>
      </c>
      <c r="O28" t="s">
        <v>20</v>
      </c>
      <c r="P28" t="s">
        <v>60</v>
      </c>
      <c r="Q28" t="s">
        <v>22</v>
      </c>
      <c r="R28" t="s">
        <v>61</v>
      </c>
      <c r="U28" t="str">
        <f t="shared" si="2"/>
        <v>Philipp</v>
      </c>
      <c r="V28" t="str">
        <f t="shared" si="3"/>
        <v>Woelfel</v>
      </c>
      <c r="W28" t="str">
        <f t="shared" si="4"/>
        <v>Woelfel</v>
      </c>
      <c r="Y28" s="2" t="str">
        <f t="shared" ref="Y28:Y31" si="7">U58</f>
        <v>Gabriela</v>
      </c>
      <c r="Z28" s="2" t="str">
        <f t="shared" ref="Z28:Z31" si="8">IF(V58=W58, "", V58)</f>
        <v/>
      </c>
      <c r="AA28" s="2" t="str">
        <f t="shared" ref="AA28:AA31" si="9">W58</f>
        <v>Alexandra</v>
      </c>
      <c r="AB28" s="3">
        <v>40120292</v>
      </c>
      <c r="AC28" s="3">
        <v>40120292</v>
      </c>
    </row>
    <row r="29" spans="1:31" x14ac:dyDescent="0.25">
      <c r="A29" s="2" t="str">
        <f t="shared" si="1"/>
        <v>CPSC 413</v>
      </c>
      <c r="B29" t="s">
        <v>0</v>
      </c>
      <c r="C29">
        <v>413</v>
      </c>
      <c r="D29" t="s">
        <v>24</v>
      </c>
      <c r="E29" t="s">
        <v>25</v>
      </c>
      <c r="F29" t="s">
        <v>10</v>
      </c>
      <c r="G29" t="s">
        <v>109</v>
      </c>
      <c r="H29" t="s">
        <v>110</v>
      </c>
      <c r="I29" t="s">
        <v>13</v>
      </c>
      <c r="J29" t="s">
        <v>14</v>
      </c>
      <c r="K29" t="s">
        <v>15</v>
      </c>
      <c r="L29" t="s">
        <v>16</v>
      </c>
      <c r="M29" t="s">
        <v>111</v>
      </c>
      <c r="N29" t="s">
        <v>112</v>
      </c>
      <c r="O29" t="s">
        <v>30</v>
      </c>
      <c r="P29" t="s">
        <v>113</v>
      </c>
      <c r="Q29" t="s">
        <v>22</v>
      </c>
      <c r="R29" t="s">
        <v>114</v>
      </c>
      <c r="U29" t="str">
        <f t="shared" si="2"/>
        <v>Aryaz</v>
      </c>
      <c r="V29" t="str">
        <f t="shared" si="3"/>
        <v>Eghbali</v>
      </c>
      <c r="W29" t="str">
        <f t="shared" si="4"/>
        <v>Eghbali</v>
      </c>
      <c r="Y29" s="2" t="str">
        <f t="shared" si="7"/>
        <v>Maryam</v>
      </c>
      <c r="Z29" s="2" t="str">
        <f t="shared" si="8"/>
        <v/>
      </c>
      <c r="AA29" s="2" t="str">
        <f t="shared" si="9"/>
        <v>Majedi</v>
      </c>
      <c r="AB29" s="3">
        <v>95241730</v>
      </c>
      <c r="AC29" s="3">
        <v>95241730</v>
      </c>
      <c r="AE29" s="2" t="str">
        <f>CONCATENATE("INSERT INTO instructor (Eid, Fname, Mname, Lname) VALUES (",AC27,",'",Y27,"','",Z27,"','",AA27,"');")</f>
        <v>INSERT INTO instructor (Eid, Fname, Mname, Lname) VALUES (36974991,'Mea','','Wang');</v>
      </c>
    </row>
    <row r="30" spans="1:31" x14ac:dyDescent="0.25">
      <c r="A30" s="2" t="str">
        <f t="shared" si="1"/>
        <v>CPSC 413</v>
      </c>
      <c r="B30" t="s">
        <v>0</v>
      </c>
      <c r="C30">
        <v>413</v>
      </c>
      <c r="D30" t="s">
        <v>33</v>
      </c>
      <c r="E30" t="s">
        <v>25</v>
      </c>
      <c r="F30" t="s">
        <v>10</v>
      </c>
      <c r="G30" t="s">
        <v>109</v>
      </c>
      <c r="H30" t="s">
        <v>110</v>
      </c>
      <c r="I30" t="s">
        <v>13</v>
      </c>
      <c r="J30" t="s">
        <v>14</v>
      </c>
      <c r="K30" t="s">
        <v>15</v>
      </c>
      <c r="L30" t="s">
        <v>16</v>
      </c>
      <c r="M30" t="s">
        <v>115</v>
      </c>
      <c r="N30" t="s">
        <v>116</v>
      </c>
      <c r="O30" t="s">
        <v>117</v>
      </c>
      <c r="P30" t="s">
        <v>30</v>
      </c>
      <c r="Q30" t="s">
        <v>34</v>
      </c>
      <c r="R30" t="s">
        <v>22</v>
      </c>
      <c r="S30" t="s">
        <v>35</v>
      </c>
      <c r="U30" t="str">
        <f t="shared" si="2"/>
        <v>Mehrdad</v>
      </c>
      <c r="V30" t="str">
        <f t="shared" si="3"/>
        <v>Jafari</v>
      </c>
      <c r="W30" t="str">
        <f t="shared" ref="W30" si="10">O30</f>
        <v>Giv</v>
      </c>
      <c r="Y30" s="2" t="str">
        <f t="shared" si="7"/>
        <v>Fatemeh</v>
      </c>
      <c r="Z30" s="2" t="str">
        <f t="shared" si="8"/>
        <v/>
      </c>
      <c r="AA30" s="2" t="str">
        <f t="shared" si="9"/>
        <v>Shirzad</v>
      </c>
      <c r="AB30" s="3">
        <v>81500100</v>
      </c>
      <c r="AC30" s="3">
        <v>81500100</v>
      </c>
      <c r="AE30" s="2" t="str">
        <f t="shared" ref="AE30:AE75" si="11">CONCATENATE("INSERT INTO instructor (Eid, Fname, Mname, Lname) VALUES (",AC28,",'",Y28,"','",Z28,"','",AA28,"');")</f>
        <v>INSERT INTO instructor (Eid, Fname, Mname, Lname) VALUES (40120292,'Gabriela','','Alexandra');</v>
      </c>
    </row>
    <row r="31" spans="1:31" x14ac:dyDescent="0.25">
      <c r="A31" s="2" t="str">
        <f t="shared" si="1"/>
        <v>CPSC 413</v>
      </c>
      <c r="B31" t="s">
        <v>0</v>
      </c>
      <c r="C31">
        <v>413</v>
      </c>
      <c r="D31" t="s">
        <v>36</v>
      </c>
      <c r="E31" t="s">
        <v>25</v>
      </c>
      <c r="F31" t="s">
        <v>10</v>
      </c>
      <c r="G31" t="s">
        <v>109</v>
      </c>
      <c r="H31" t="s">
        <v>110</v>
      </c>
      <c r="I31" t="s">
        <v>13</v>
      </c>
      <c r="J31" t="s">
        <v>14</v>
      </c>
      <c r="K31" t="s">
        <v>15</v>
      </c>
      <c r="L31" t="s">
        <v>16</v>
      </c>
      <c r="M31" t="s">
        <v>118</v>
      </c>
      <c r="N31" t="s">
        <v>119</v>
      </c>
      <c r="O31" t="s">
        <v>20</v>
      </c>
      <c r="P31" t="s">
        <v>49</v>
      </c>
      <c r="Q31" t="s">
        <v>22</v>
      </c>
      <c r="R31" t="s">
        <v>50</v>
      </c>
      <c r="U31" t="str">
        <f t="shared" si="2"/>
        <v>Ruiting</v>
      </c>
      <c r="V31" t="str">
        <f t="shared" si="3"/>
        <v>Zhou</v>
      </c>
      <c r="W31" t="str">
        <f t="shared" si="4"/>
        <v>Zhou</v>
      </c>
      <c r="Y31" s="2" t="str">
        <f t="shared" si="7"/>
        <v>Timothy</v>
      </c>
      <c r="Z31" s="2" t="str">
        <f t="shared" si="8"/>
        <v/>
      </c>
      <c r="AA31" s="2" t="str">
        <f t="shared" si="9"/>
        <v>Emenike</v>
      </c>
      <c r="AB31" s="3">
        <v>67145270</v>
      </c>
      <c r="AC31" s="3">
        <v>67145270</v>
      </c>
      <c r="AE31" s="2" t="str">
        <f t="shared" si="11"/>
        <v>INSERT INTO instructor (Eid, Fname, Mname, Lname) VALUES (95241730,'Maryam','','Majedi');</v>
      </c>
    </row>
    <row r="32" spans="1:31" x14ac:dyDescent="0.25">
      <c r="A32" s="2" t="str">
        <f t="shared" si="1"/>
        <v>CPSC 413</v>
      </c>
      <c r="B32" t="s">
        <v>0</v>
      </c>
      <c r="C32">
        <v>413</v>
      </c>
      <c r="D32" t="s">
        <v>42</v>
      </c>
      <c r="E32" t="s">
        <v>25</v>
      </c>
      <c r="F32" t="s">
        <v>10</v>
      </c>
      <c r="G32" t="s">
        <v>109</v>
      </c>
      <c r="H32" t="s">
        <v>110</v>
      </c>
      <c r="I32" t="s">
        <v>13</v>
      </c>
      <c r="J32" t="s">
        <v>14</v>
      </c>
      <c r="K32" t="s">
        <v>15</v>
      </c>
      <c r="L32" t="s">
        <v>16</v>
      </c>
      <c r="M32" t="s">
        <v>115</v>
      </c>
      <c r="N32" t="s">
        <v>116</v>
      </c>
      <c r="O32" t="s">
        <v>117</v>
      </c>
      <c r="P32" t="s">
        <v>30</v>
      </c>
      <c r="Q32" t="s">
        <v>75</v>
      </c>
      <c r="R32" t="s">
        <v>22</v>
      </c>
      <c r="S32" t="s">
        <v>76</v>
      </c>
      <c r="U32" t="str">
        <f t="shared" si="2"/>
        <v>Mehrdad</v>
      </c>
      <c r="V32" t="str">
        <f t="shared" si="3"/>
        <v>Jafari</v>
      </c>
      <c r="W32" t="str">
        <f t="shared" ref="W32" si="12">O32</f>
        <v>Giv</v>
      </c>
      <c r="Y32" s="2" t="str">
        <f>U64</f>
        <v>Nelson</v>
      </c>
      <c r="Z32" s="2" t="str">
        <f>IF(V64=W64, "", V64)</f>
        <v/>
      </c>
      <c r="AA32" s="2" t="str">
        <f>W64</f>
        <v>Yat</v>
      </c>
      <c r="AB32" s="3">
        <v>61781003</v>
      </c>
      <c r="AC32" s="3">
        <v>61781003</v>
      </c>
      <c r="AE32" s="2" t="str">
        <f t="shared" si="11"/>
        <v>INSERT INTO instructor (Eid, Fname, Mname, Lname) VALUES (81500100,'Fatemeh','','Shirzad');</v>
      </c>
    </row>
    <row r="33" spans="1:31" x14ac:dyDescent="0.25">
      <c r="A33" s="2" t="str">
        <f t="shared" si="1"/>
        <v xml:space="preserve"> </v>
      </c>
      <c r="Y33" s="2" t="str">
        <f>U66</f>
        <v>Alper</v>
      </c>
      <c r="Z33" s="2" t="str">
        <f>IF(V66=W66, "", V66)</f>
        <v/>
      </c>
      <c r="AA33" s="2" t="str">
        <f>W66</f>
        <v>Aksac</v>
      </c>
      <c r="AB33" s="3">
        <v>10241884</v>
      </c>
      <c r="AC33" s="3">
        <v>10241884</v>
      </c>
      <c r="AE33" s="2" t="str">
        <f t="shared" si="11"/>
        <v>INSERT INTO instructor (Eid, Fname, Mname, Lname) VALUES (67145270,'Timothy','','Emenike');</v>
      </c>
    </row>
    <row r="34" spans="1:31" x14ac:dyDescent="0.25">
      <c r="A34" s="2" t="str">
        <f t="shared" si="1"/>
        <v>CPSC 18.875</v>
      </c>
      <c r="B34" t="s">
        <v>0</v>
      </c>
      <c r="C34" s="1">
        <v>18.875</v>
      </c>
      <c r="D34" t="s">
        <v>1</v>
      </c>
      <c r="E34" t="s">
        <v>2</v>
      </c>
      <c r="F34" t="s">
        <v>51</v>
      </c>
      <c r="G34" t="s">
        <v>120</v>
      </c>
      <c r="Y34" s="2" t="str">
        <f>U67</f>
        <v>Parthasarathi</v>
      </c>
      <c r="Z34" s="2" t="str">
        <f>IF(V67=W67, "", V67)</f>
        <v/>
      </c>
      <c r="AA34" s="2" t="str">
        <f>W67</f>
        <v>Das</v>
      </c>
      <c r="AB34" s="3">
        <v>97549138</v>
      </c>
      <c r="AC34" s="3">
        <v>97549138</v>
      </c>
      <c r="AE34" s="2" t="str">
        <f t="shared" si="11"/>
        <v>INSERT INTO instructor (Eid, Fname, Mname, Lname) VALUES (61781003,'Nelson','','Yat');</v>
      </c>
    </row>
    <row r="35" spans="1:31" x14ac:dyDescent="0.25">
      <c r="A35" s="2" t="str">
        <f t="shared" si="1"/>
        <v>CPSC 453</v>
      </c>
      <c r="B35" t="s">
        <v>0</v>
      </c>
      <c r="C35">
        <v>453</v>
      </c>
      <c r="D35" t="s">
        <v>8</v>
      </c>
      <c r="E35" t="s">
        <v>9</v>
      </c>
      <c r="F35" t="s">
        <v>10</v>
      </c>
      <c r="G35" t="s">
        <v>121</v>
      </c>
      <c r="H35" t="s">
        <v>122</v>
      </c>
      <c r="I35" t="s">
        <v>13</v>
      </c>
      <c r="J35" t="s">
        <v>14</v>
      </c>
      <c r="K35" t="s">
        <v>15</v>
      </c>
      <c r="L35" t="s">
        <v>16</v>
      </c>
      <c r="M35" t="s">
        <v>123</v>
      </c>
      <c r="N35" t="s">
        <v>124</v>
      </c>
      <c r="O35" t="s">
        <v>125</v>
      </c>
      <c r="P35" t="s">
        <v>34</v>
      </c>
      <c r="Q35" t="s">
        <v>22</v>
      </c>
      <c r="R35" t="s">
        <v>35</v>
      </c>
      <c r="U35" t="str">
        <f t="shared" si="2"/>
        <v>Sonny</v>
      </c>
      <c r="V35" t="str">
        <f t="shared" si="3"/>
        <v>Chan</v>
      </c>
      <c r="W35" t="str">
        <f t="shared" si="4"/>
        <v>Chan</v>
      </c>
      <c r="Y35" s="2" t="str">
        <f>U68</f>
        <v>Md</v>
      </c>
      <c r="Z35" s="2" t="str">
        <f>IF(V68=W68, "", V68)</f>
        <v/>
      </c>
      <c r="AA35" s="2" t="str">
        <f>W68</f>
        <v>Wasiur</v>
      </c>
      <c r="AB35" s="3">
        <v>54683299</v>
      </c>
      <c r="AC35" s="3">
        <v>54683299</v>
      </c>
      <c r="AE35" s="2" t="str">
        <f t="shared" si="11"/>
        <v>INSERT INTO instructor (Eid, Fname, Mname, Lname) VALUES (10241884,'Alper','','Aksac');</v>
      </c>
    </row>
    <row r="36" spans="1:31" x14ac:dyDescent="0.25">
      <c r="A36" s="2" t="str">
        <f t="shared" si="1"/>
        <v>CPSC 453</v>
      </c>
      <c r="B36" t="s">
        <v>0</v>
      </c>
      <c r="C36">
        <v>453</v>
      </c>
      <c r="D36" t="s">
        <v>24</v>
      </c>
      <c r="E36" t="s">
        <v>25</v>
      </c>
      <c r="F36" t="s">
        <v>10</v>
      </c>
      <c r="G36" t="s">
        <v>26</v>
      </c>
      <c r="H36" t="s">
        <v>126</v>
      </c>
      <c r="I36" t="s">
        <v>13</v>
      </c>
      <c r="J36" t="s">
        <v>14</v>
      </c>
      <c r="K36" t="s">
        <v>15</v>
      </c>
      <c r="L36" t="s">
        <v>16</v>
      </c>
      <c r="M36" t="s">
        <v>127</v>
      </c>
      <c r="N36" t="s">
        <v>128</v>
      </c>
      <c r="O36" t="s">
        <v>129</v>
      </c>
      <c r="P36" t="s">
        <v>30</v>
      </c>
      <c r="Q36" t="s">
        <v>40</v>
      </c>
      <c r="R36" t="s">
        <v>22</v>
      </c>
      <c r="S36" t="s">
        <v>41</v>
      </c>
      <c r="U36" t="str">
        <f t="shared" si="2"/>
        <v>Lee</v>
      </c>
      <c r="V36" t="str">
        <f t="shared" si="3"/>
        <v>Aaron</v>
      </c>
      <c r="W36" t="str">
        <f t="shared" ref="W36:W40" si="13">O36</f>
        <v>Ringham</v>
      </c>
      <c r="Y36" s="2" t="str">
        <f>U69</f>
        <v>Gaurav</v>
      </c>
      <c r="Z36" s="2" t="str">
        <f>IF(V69=W69, "", V69)</f>
        <v/>
      </c>
      <c r="AA36" s="2" t="str">
        <f>W69</f>
        <v>Tripathi</v>
      </c>
      <c r="AB36" s="3">
        <v>82566632</v>
      </c>
      <c r="AC36" s="3">
        <v>82566632</v>
      </c>
      <c r="AE36" s="2" t="str">
        <f t="shared" si="11"/>
        <v>INSERT INTO instructor (Eid, Fname, Mname, Lname) VALUES (97549138,'Parthasarathi','','Das');</v>
      </c>
    </row>
    <row r="37" spans="1:31" x14ac:dyDescent="0.25">
      <c r="A37" s="2" t="str">
        <f t="shared" si="1"/>
        <v>CPSC 453</v>
      </c>
      <c r="B37" t="s">
        <v>0</v>
      </c>
      <c r="C37">
        <v>453</v>
      </c>
      <c r="D37" t="s">
        <v>33</v>
      </c>
      <c r="E37" t="s">
        <v>25</v>
      </c>
      <c r="F37" t="s">
        <v>10</v>
      </c>
      <c r="G37" t="s">
        <v>26</v>
      </c>
      <c r="H37" t="s">
        <v>126</v>
      </c>
      <c r="I37" t="s">
        <v>13</v>
      </c>
      <c r="J37" t="s">
        <v>14</v>
      </c>
      <c r="K37" t="s">
        <v>15</v>
      </c>
      <c r="L37" t="s">
        <v>16</v>
      </c>
      <c r="M37" t="s">
        <v>130</v>
      </c>
      <c r="N37" t="s">
        <v>131</v>
      </c>
      <c r="O37" t="s">
        <v>132</v>
      </c>
      <c r="P37" t="s">
        <v>20</v>
      </c>
      <c r="Q37" t="s">
        <v>34</v>
      </c>
      <c r="R37" t="s">
        <v>22</v>
      </c>
      <c r="S37" t="s">
        <v>35</v>
      </c>
      <c r="U37" t="str">
        <f t="shared" si="2"/>
        <v>Jeremy</v>
      </c>
      <c r="V37" t="str">
        <f t="shared" si="3"/>
        <v>Adam</v>
      </c>
      <c r="W37" t="str">
        <f t="shared" si="13"/>
        <v>Hart</v>
      </c>
      <c r="Y37" s="2" t="str">
        <f>U70</f>
        <v>Mohammad</v>
      </c>
      <c r="Z37" s="2" t="str">
        <f>IF(V70=W70, "", V70)</f>
        <v/>
      </c>
      <c r="AA37" s="2" t="str">
        <f>W70</f>
        <v>Imrul</v>
      </c>
      <c r="AB37" s="3">
        <v>57097659</v>
      </c>
      <c r="AC37" s="3">
        <v>57097659</v>
      </c>
      <c r="AE37" s="2" t="str">
        <f t="shared" si="11"/>
        <v>INSERT INTO instructor (Eid, Fname, Mname, Lname) VALUES (54683299,'Md','','Wasiur');</v>
      </c>
    </row>
    <row r="38" spans="1:31" x14ac:dyDescent="0.25">
      <c r="A38" s="2" t="str">
        <f t="shared" si="1"/>
        <v>CPSC 453</v>
      </c>
      <c r="B38" t="s">
        <v>0</v>
      </c>
      <c r="C38">
        <v>453</v>
      </c>
      <c r="D38" t="s">
        <v>36</v>
      </c>
      <c r="E38" t="s">
        <v>25</v>
      </c>
      <c r="F38" t="s">
        <v>10</v>
      </c>
      <c r="G38" t="s">
        <v>26</v>
      </c>
      <c r="H38" t="s">
        <v>126</v>
      </c>
      <c r="I38" t="s">
        <v>13</v>
      </c>
      <c r="J38" t="s">
        <v>14</v>
      </c>
      <c r="K38" t="s">
        <v>15</v>
      </c>
      <c r="L38" t="s">
        <v>16</v>
      </c>
      <c r="M38" t="s">
        <v>133</v>
      </c>
      <c r="N38" t="s">
        <v>134</v>
      </c>
      <c r="O38" t="s">
        <v>135</v>
      </c>
      <c r="P38" t="s">
        <v>30</v>
      </c>
      <c r="Q38" t="s">
        <v>49</v>
      </c>
      <c r="R38" t="s">
        <v>22</v>
      </c>
      <c r="S38" t="s">
        <v>50</v>
      </c>
      <c r="U38" t="str">
        <f t="shared" si="2"/>
        <v>Kamyar</v>
      </c>
      <c r="V38" t="str">
        <f t="shared" si="3"/>
        <v>Haji</v>
      </c>
      <c r="W38" t="str">
        <f>O38</f>
        <v>Allahverdi</v>
      </c>
      <c r="Y38" s="2" t="str">
        <f>U72</f>
        <v>Aniruddha</v>
      </c>
      <c r="Z38" s="2" t="str">
        <f>IF(V72=W72, "", V72)</f>
        <v/>
      </c>
      <c r="AA38" s="2" t="str">
        <f>W72</f>
        <v>Chattoraj</v>
      </c>
      <c r="AB38" s="3">
        <v>40681195</v>
      </c>
      <c r="AC38" s="3">
        <v>40681195</v>
      </c>
      <c r="AE38" s="2" t="str">
        <f t="shared" si="11"/>
        <v>INSERT INTO instructor (Eid, Fname, Mname, Lname) VALUES (82566632,'Gaurav','','Tripathi');</v>
      </c>
    </row>
    <row r="39" spans="1:31" x14ac:dyDescent="0.25">
      <c r="A39" s="2" t="str">
        <f t="shared" si="1"/>
        <v>CPSC 453</v>
      </c>
      <c r="B39" t="s">
        <v>0</v>
      </c>
      <c r="C39">
        <v>453</v>
      </c>
      <c r="D39" t="s">
        <v>42</v>
      </c>
      <c r="E39" t="s">
        <v>25</v>
      </c>
      <c r="F39" t="s">
        <v>10</v>
      </c>
      <c r="G39" t="s">
        <v>26</v>
      </c>
      <c r="H39" t="s">
        <v>126</v>
      </c>
      <c r="I39" t="s">
        <v>13</v>
      </c>
      <c r="J39" t="s">
        <v>14</v>
      </c>
      <c r="K39" t="s">
        <v>15</v>
      </c>
      <c r="L39" t="s">
        <v>16</v>
      </c>
      <c r="M39" t="s">
        <v>127</v>
      </c>
      <c r="N39" t="s">
        <v>128</v>
      </c>
      <c r="O39" t="s">
        <v>129</v>
      </c>
      <c r="P39" t="s">
        <v>30</v>
      </c>
      <c r="Q39" t="s">
        <v>43</v>
      </c>
      <c r="R39" t="s">
        <v>22</v>
      </c>
      <c r="S39" t="s">
        <v>44</v>
      </c>
      <c r="U39" t="str">
        <f t="shared" si="2"/>
        <v>Lee</v>
      </c>
      <c r="V39" t="str">
        <f t="shared" si="3"/>
        <v>Aaron</v>
      </c>
      <c r="W39" t="str">
        <f t="shared" si="13"/>
        <v>Ringham</v>
      </c>
      <c r="Y39" s="2" t="str">
        <f>U74</f>
        <v>Samiul</v>
      </c>
      <c r="Z39" s="2" t="str">
        <f>IF(V74=W74, "", V74)</f>
        <v/>
      </c>
      <c r="AA39" s="2" t="str">
        <f>W74</f>
        <v>Azam</v>
      </c>
      <c r="AB39" s="3">
        <v>53806363</v>
      </c>
      <c r="AC39" s="3">
        <v>53806363</v>
      </c>
      <c r="AE39" s="2" t="str">
        <f t="shared" si="11"/>
        <v>INSERT INTO instructor (Eid, Fname, Mname, Lname) VALUES (57097659,'Mohammad','','Imrul');</v>
      </c>
    </row>
    <row r="40" spans="1:31" x14ac:dyDescent="0.25">
      <c r="A40" s="2" t="str">
        <f t="shared" si="1"/>
        <v>CPSC 453</v>
      </c>
      <c r="B40" t="s">
        <v>0</v>
      </c>
      <c r="C40">
        <v>453</v>
      </c>
      <c r="D40" t="s">
        <v>45</v>
      </c>
      <c r="E40" t="s">
        <v>25</v>
      </c>
      <c r="F40" t="s">
        <v>10</v>
      </c>
      <c r="G40" t="s">
        <v>26</v>
      </c>
      <c r="H40" t="s">
        <v>126</v>
      </c>
      <c r="I40" t="s">
        <v>13</v>
      </c>
      <c r="J40" t="s">
        <v>14</v>
      </c>
      <c r="K40" t="s">
        <v>15</v>
      </c>
      <c r="L40" t="s">
        <v>16</v>
      </c>
      <c r="M40" t="s">
        <v>130</v>
      </c>
      <c r="N40" t="s">
        <v>131</v>
      </c>
      <c r="O40" t="s">
        <v>132</v>
      </c>
      <c r="P40" t="s">
        <v>20</v>
      </c>
      <c r="Q40" t="s">
        <v>49</v>
      </c>
      <c r="R40" t="s">
        <v>22</v>
      </c>
      <c r="S40" t="s">
        <v>50</v>
      </c>
      <c r="U40" t="str">
        <f t="shared" si="2"/>
        <v>Jeremy</v>
      </c>
      <c r="V40" t="str">
        <f t="shared" si="3"/>
        <v>Adam</v>
      </c>
      <c r="W40" t="str">
        <f t="shared" si="13"/>
        <v>Hart</v>
      </c>
      <c r="Y40" s="2" t="str">
        <f>U76</f>
        <v>Mohsen</v>
      </c>
      <c r="Z40" s="2" t="str">
        <f>IF(V76=W76, "", V76)</f>
        <v/>
      </c>
      <c r="AA40" s="2" t="str">
        <f>W76</f>
        <v>Ansari</v>
      </c>
      <c r="AB40" s="3">
        <v>18797188</v>
      </c>
      <c r="AC40" s="3">
        <v>18797188</v>
      </c>
      <c r="AE40" s="2" t="str">
        <f t="shared" si="11"/>
        <v>INSERT INTO instructor (Eid, Fname, Mname, Lname) VALUES (40681195,'Aniruddha','','Chattoraj');</v>
      </c>
    </row>
    <row r="41" spans="1:31" x14ac:dyDescent="0.25">
      <c r="A41" s="2" t="str">
        <f t="shared" si="1"/>
        <v xml:space="preserve"> </v>
      </c>
      <c r="Y41" s="2" t="str">
        <f>U80</f>
        <v>Catalin</v>
      </c>
      <c r="Z41" s="2" t="str">
        <f>IF(V80=W80, "", V80)</f>
        <v/>
      </c>
      <c r="AA41" s="2" t="str">
        <f>W80</f>
        <v>Dohotaru</v>
      </c>
      <c r="AB41" s="4">
        <v>98651819</v>
      </c>
      <c r="AC41" s="4">
        <v>98651819</v>
      </c>
      <c r="AE41" s="2" t="str">
        <f t="shared" si="11"/>
        <v>INSERT INTO instructor (Eid, Fname, Mname, Lname) VALUES (53806363,'Samiul','','Azam');</v>
      </c>
    </row>
    <row r="42" spans="1:31" x14ac:dyDescent="0.25">
      <c r="A42" s="2" t="str">
        <f t="shared" si="1"/>
        <v>CPSC 18.375</v>
      </c>
      <c r="B42" t="s">
        <v>0</v>
      </c>
      <c r="C42" s="1">
        <v>18.375</v>
      </c>
      <c r="D42" t="s">
        <v>51</v>
      </c>
      <c r="E42" t="s">
        <v>136</v>
      </c>
      <c r="Y42" s="2" t="str">
        <f>U81</f>
        <v>Asif</v>
      </c>
      <c r="Z42" s="2" t="str">
        <f>IF(V81=W81, "", V81)</f>
        <v/>
      </c>
      <c r="AA42" s="2" t="str">
        <f>W81</f>
        <v>Muhammad</v>
      </c>
      <c r="AB42" s="4">
        <v>95293477</v>
      </c>
      <c r="AC42" s="4">
        <v>95293477</v>
      </c>
      <c r="AE42" s="2" t="str">
        <f t="shared" si="11"/>
        <v>INSERT INTO instructor (Eid, Fname, Mname, Lname) VALUES (18797188,'Mohsen','','Ansari');</v>
      </c>
    </row>
    <row r="43" spans="1:31" x14ac:dyDescent="0.25">
      <c r="A43" s="2" t="str">
        <f t="shared" si="1"/>
        <v>CPSC 441</v>
      </c>
      <c r="B43" t="s">
        <v>0</v>
      </c>
      <c r="C43">
        <v>441</v>
      </c>
      <c r="D43" t="s">
        <v>8</v>
      </c>
      <c r="E43" t="s">
        <v>9</v>
      </c>
      <c r="F43" t="s">
        <v>10</v>
      </c>
      <c r="G43" t="s">
        <v>11</v>
      </c>
      <c r="H43" t="s">
        <v>12</v>
      </c>
      <c r="I43" t="s">
        <v>13</v>
      </c>
      <c r="J43" t="s">
        <v>14</v>
      </c>
      <c r="K43" t="s">
        <v>15</v>
      </c>
      <c r="L43" t="s">
        <v>16</v>
      </c>
      <c r="M43" t="s">
        <v>137</v>
      </c>
      <c r="N43" t="s">
        <v>138</v>
      </c>
      <c r="O43" t="s">
        <v>139</v>
      </c>
      <c r="P43" t="s">
        <v>125</v>
      </c>
      <c r="Q43" t="s">
        <v>31</v>
      </c>
      <c r="R43" t="s">
        <v>22</v>
      </c>
      <c r="S43" t="s">
        <v>32</v>
      </c>
      <c r="U43" t="str">
        <f t="shared" si="2"/>
        <v>Majid</v>
      </c>
      <c r="V43" t="str">
        <f t="shared" si="3"/>
        <v>Ghaderi</v>
      </c>
      <c r="W43" t="str">
        <f t="shared" ref="W43" si="14">O43</f>
        <v>Dehkordi</v>
      </c>
      <c r="Y43" s="2" t="str">
        <f>U82</f>
        <v>Rong</v>
      </c>
      <c r="Z43" s="2" t="str">
        <f>IF(V82=W82, "", V82)</f>
        <v/>
      </c>
      <c r="AA43" s="2" t="str">
        <f>W82</f>
        <v>Jiang</v>
      </c>
      <c r="AB43" s="4">
        <v>28091334</v>
      </c>
      <c r="AC43" s="4">
        <v>28091334</v>
      </c>
      <c r="AE43" s="2" t="str">
        <f t="shared" si="11"/>
        <v>INSERT INTO instructor (Eid, Fname, Mname, Lname) VALUES (98651819,'Catalin','','Dohotaru');</v>
      </c>
    </row>
    <row r="44" spans="1:31" x14ac:dyDescent="0.25">
      <c r="A44" s="2" t="str">
        <f t="shared" si="1"/>
        <v>CPSC 441</v>
      </c>
      <c r="B44" t="s">
        <v>0</v>
      </c>
      <c r="C44">
        <v>441</v>
      </c>
      <c r="D44" t="s">
        <v>24</v>
      </c>
      <c r="E44" t="s">
        <v>25</v>
      </c>
      <c r="F44" t="s">
        <v>10</v>
      </c>
      <c r="G44" t="s">
        <v>26</v>
      </c>
      <c r="H44" t="s">
        <v>140</v>
      </c>
      <c r="I44" t="s">
        <v>13</v>
      </c>
      <c r="J44" t="s">
        <v>14</v>
      </c>
      <c r="K44" t="s">
        <v>15</v>
      </c>
      <c r="L44" t="s">
        <v>16</v>
      </c>
      <c r="M44" t="s">
        <v>141</v>
      </c>
      <c r="N44" t="s">
        <v>17</v>
      </c>
      <c r="O44" t="s">
        <v>20</v>
      </c>
      <c r="P44" t="s">
        <v>49</v>
      </c>
      <c r="Q44" t="s">
        <v>22</v>
      </c>
      <c r="R44" t="s">
        <v>50</v>
      </c>
      <c r="U44" t="str">
        <f t="shared" si="2"/>
        <v>Cyriac</v>
      </c>
      <c r="V44" t="str">
        <f t="shared" si="3"/>
        <v>James</v>
      </c>
      <c r="W44" t="str">
        <f t="shared" si="4"/>
        <v>James</v>
      </c>
      <c r="Y44" s="2" t="str">
        <f>U84</f>
        <v>Zahra</v>
      </c>
      <c r="Z44" s="2" t="str">
        <f>IF(V84=W84, "", V84)</f>
        <v/>
      </c>
      <c r="AA44" s="2" t="str">
        <f>W84</f>
        <v>ShakeriHossein</v>
      </c>
      <c r="AB44" s="4">
        <v>17001491</v>
      </c>
      <c r="AC44" s="4">
        <v>17001491</v>
      </c>
      <c r="AE44" s="2" t="str">
        <f t="shared" si="11"/>
        <v>INSERT INTO instructor (Eid, Fname, Mname, Lname) VALUES (95293477,'Asif','','Muhammad');</v>
      </c>
    </row>
    <row r="45" spans="1:31" x14ac:dyDescent="0.25">
      <c r="A45" s="2" t="str">
        <f t="shared" si="1"/>
        <v>CPSC 441</v>
      </c>
      <c r="B45" t="s">
        <v>0</v>
      </c>
      <c r="C45">
        <v>441</v>
      </c>
      <c r="D45" t="s">
        <v>33</v>
      </c>
      <c r="E45" t="s">
        <v>25</v>
      </c>
      <c r="F45" t="s">
        <v>10</v>
      </c>
      <c r="G45" t="s">
        <v>26</v>
      </c>
      <c r="H45" t="s">
        <v>140</v>
      </c>
      <c r="I45" t="s">
        <v>13</v>
      </c>
      <c r="J45" t="s">
        <v>14</v>
      </c>
      <c r="K45" t="s">
        <v>15</v>
      </c>
      <c r="L45" t="s">
        <v>16</v>
      </c>
      <c r="M45" t="s">
        <v>141</v>
      </c>
      <c r="N45" t="s">
        <v>17</v>
      </c>
      <c r="O45" t="s">
        <v>20</v>
      </c>
      <c r="P45" t="s">
        <v>34</v>
      </c>
      <c r="Q45" t="s">
        <v>22</v>
      </c>
      <c r="R45" t="s">
        <v>35</v>
      </c>
      <c r="U45" t="str">
        <f t="shared" si="2"/>
        <v>Cyriac</v>
      </c>
      <c r="V45" t="str">
        <f t="shared" si="3"/>
        <v>James</v>
      </c>
      <c r="W45" t="str">
        <f t="shared" si="4"/>
        <v>James</v>
      </c>
      <c r="Y45" s="2" t="str">
        <f>U89</f>
        <v>Leonard</v>
      </c>
      <c r="Z45" s="2" t="str">
        <f>IF(V89=W89, "", V89)</f>
        <v/>
      </c>
      <c r="AA45" s="2" t="str">
        <f>W89</f>
        <v>C</v>
      </c>
      <c r="AB45" s="4">
        <v>46687675</v>
      </c>
      <c r="AC45" s="4">
        <v>46687675</v>
      </c>
      <c r="AE45" s="2" t="str">
        <f t="shared" si="11"/>
        <v>INSERT INTO instructor (Eid, Fname, Mname, Lname) VALUES (28091334,'Rong','','Jiang');</v>
      </c>
    </row>
    <row r="46" spans="1:31" x14ac:dyDescent="0.25">
      <c r="A46" s="2" t="str">
        <f t="shared" si="1"/>
        <v>CPSC 441</v>
      </c>
      <c r="B46" t="s">
        <v>0</v>
      </c>
      <c r="C46">
        <v>441</v>
      </c>
      <c r="D46" t="s">
        <v>36</v>
      </c>
      <c r="E46" t="s">
        <v>25</v>
      </c>
      <c r="F46" t="s">
        <v>10</v>
      </c>
      <c r="G46" t="s">
        <v>26</v>
      </c>
      <c r="H46" t="s">
        <v>140</v>
      </c>
      <c r="I46" t="s">
        <v>13</v>
      </c>
      <c r="J46" t="s">
        <v>14</v>
      </c>
      <c r="K46" t="s">
        <v>15</v>
      </c>
      <c r="L46" t="s">
        <v>16</v>
      </c>
      <c r="M46" t="s">
        <v>142</v>
      </c>
      <c r="N46" t="s">
        <v>143</v>
      </c>
      <c r="O46" t="s">
        <v>30</v>
      </c>
      <c r="P46" t="s">
        <v>93</v>
      </c>
      <c r="Q46" t="s">
        <v>22</v>
      </c>
      <c r="R46" t="s">
        <v>94</v>
      </c>
      <c r="U46" t="str">
        <f t="shared" si="2"/>
        <v>Abolfazl</v>
      </c>
      <c r="V46" t="str">
        <f t="shared" si="3"/>
        <v>Samani</v>
      </c>
      <c r="W46" t="str">
        <f t="shared" si="4"/>
        <v>Samani</v>
      </c>
      <c r="Y46" s="2" t="str">
        <f>U91</f>
        <v>Cordell</v>
      </c>
      <c r="Z46" s="2" t="str">
        <f>IF(V91=W91, "", V91)</f>
        <v/>
      </c>
      <c r="AA46" s="2" t="str">
        <f>W91</f>
        <v>George</v>
      </c>
      <c r="AB46" s="4">
        <v>57423070</v>
      </c>
      <c r="AC46" s="4">
        <v>57423070</v>
      </c>
      <c r="AE46" s="2" t="str">
        <f t="shared" si="11"/>
        <v>INSERT INTO instructor (Eid, Fname, Mname, Lname) VALUES (17001491,'Zahra','','ShakeriHossein');</v>
      </c>
    </row>
    <row r="47" spans="1:31" x14ac:dyDescent="0.25">
      <c r="A47" s="2" t="str">
        <f t="shared" si="1"/>
        <v>CPSC 441</v>
      </c>
      <c r="B47" t="s">
        <v>0</v>
      </c>
      <c r="C47">
        <v>441</v>
      </c>
      <c r="D47" t="s">
        <v>42</v>
      </c>
      <c r="E47" t="s">
        <v>25</v>
      </c>
      <c r="F47" t="s">
        <v>10</v>
      </c>
      <c r="G47" t="s">
        <v>26</v>
      </c>
      <c r="H47" t="s">
        <v>140</v>
      </c>
      <c r="I47" t="s">
        <v>13</v>
      </c>
      <c r="J47" t="s">
        <v>14</v>
      </c>
      <c r="K47" t="s">
        <v>15</v>
      </c>
      <c r="L47" t="s">
        <v>16</v>
      </c>
      <c r="M47" t="s">
        <v>144</v>
      </c>
      <c r="N47" t="s">
        <v>145</v>
      </c>
      <c r="O47" t="s">
        <v>20</v>
      </c>
      <c r="P47" t="s">
        <v>113</v>
      </c>
      <c r="Q47" t="s">
        <v>22</v>
      </c>
      <c r="R47" t="s">
        <v>114</v>
      </c>
      <c r="U47" t="str">
        <f t="shared" si="2"/>
        <v>Ali</v>
      </c>
      <c r="V47" t="str">
        <f t="shared" si="3"/>
        <v>Sehati</v>
      </c>
      <c r="W47" t="str">
        <f t="shared" si="4"/>
        <v>Sehati</v>
      </c>
      <c r="Y47" s="2" t="str">
        <f>U93</f>
        <v>Edwin</v>
      </c>
      <c r="Z47" s="2" t="str">
        <f>IF(V93=W93, "", V93)</f>
        <v/>
      </c>
      <c r="AA47" s="2" t="str">
        <f>W93</f>
        <v>Chan</v>
      </c>
      <c r="AB47" s="4">
        <v>69093486</v>
      </c>
      <c r="AC47" s="4">
        <v>69093486</v>
      </c>
      <c r="AE47" s="2" t="str">
        <f t="shared" si="11"/>
        <v>INSERT INTO instructor (Eid, Fname, Mname, Lname) VALUES (46687675,'Leonard','','C');</v>
      </c>
    </row>
    <row r="48" spans="1:31" x14ac:dyDescent="0.25">
      <c r="A48" s="2" t="str">
        <f t="shared" si="1"/>
        <v>CPSC 441</v>
      </c>
      <c r="B48" t="s">
        <v>0</v>
      </c>
      <c r="C48">
        <v>441</v>
      </c>
      <c r="D48" t="s">
        <v>45</v>
      </c>
      <c r="E48" t="s">
        <v>25</v>
      </c>
      <c r="F48" t="s">
        <v>10</v>
      </c>
      <c r="G48" t="s">
        <v>26</v>
      </c>
      <c r="H48" t="s">
        <v>146</v>
      </c>
      <c r="I48" t="s">
        <v>13</v>
      </c>
      <c r="J48" t="s">
        <v>14</v>
      </c>
      <c r="K48" t="s">
        <v>15</v>
      </c>
      <c r="L48" t="s">
        <v>16</v>
      </c>
      <c r="M48" t="s">
        <v>142</v>
      </c>
      <c r="N48" t="s">
        <v>143</v>
      </c>
      <c r="O48" t="s">
        <v>30</v>
      </c>
      <c r="P48" t="s">
        <v>34</v>
      </c>
      <c r="Q48" t="s">
        <v>22</v>
      </c>
      <c r="R48" t="s">
        <v>35</v>
      </c>
      <c r="U48" t="str">
        <f t="shared" si="2"/>
        <v>Abolfazl</v>
      </c>
      <c r="V48" t="str">
        <f t="shared" si="3"/>
        <v>Samani</v>
      </c>
      <c r="W48" t="str">
        <f t="shared" si="4"/>
        <v>Samani</v>
      </c>
      <c r="Y48" s="2" t="str">
        <f>U94</f>
        <v>Ahmed</v>
      </c>
      <c r="Z48" s="2" t="str">
        <f>IF(V94=W94, "", V94)</f>
        <v/>
      </c>
      <c r="AA48" s="2" t="str">
        <f>W94</f>
        <v>Al</v>
      </c>
      <c r="AB48" s="4">
        <v>48708823</v>
      </c>
      <c r="AC48" s="4">
        <v>48708823</v>
      </c>
      <c r="AE48" s="2" t="str">
        <f t="shared" si="11"/>
        <v>INSERT INTO instructor (Eid, Fname, Mname, Lname) VALUES (57423070,'Cordell','','George');</v>
      </c>
    </row>
    <row r="49" spans="1:31" x14ac:dyDescent="0.25">
      <c r="A49" s="2" t="str">
        <f t="shared" si="1"/>
        <v>CPSC 441</v>
      </c>
      <c r="B49" t="s">
        <v>0</v>
      </c>
      <c r="C49">
        <v>441</v>
      </c>
      <c r="D49" t="s">
        <v>48</v>
      </c>
      <c r="E49" t="s">
        <v>25</v>
      </c>
      <c r="F49" t="s">
        <v>10</v>
      </c>
      <c r="G49" t="s">
        <v>26</v>
      </c>
      <c r="H49" t="s">
        <v>140</v>
      </c>
      <c r="I49" t="s">
        <v>13</v>
      </c>
      <c r="J49" t="s">
        <v>14</v>
      </c>
      <c r="K49" t="s">
        <v>15</v>
      </c>
      <c r="L49" t="s">
        <v>16</v>
      </c>
      <c r="M49" t="s">
        <v>144</v>
      </c>
      <c r="N49" t="s">
        <v>145</v>
      </c>
      <c r="O49" t="s">
        <v>30</v>
      </c>
      <c r="P49" t="s">
        <v>75</v>
      </c>
      <c r="Q49" t="s">
        <v>22</v>
      </c>
      <c r="R49" t="s">
        <v>76</v>
      </c>
      <c r="U49" t="str">
        <f t="shared" si="2"/>
        <v>Ali</v>
      </c>
      <c r="V49" t="str">
        <f t="shared" si="3"/>
        <v>Sehati</v>
      </c>
      <c r="W49" t="str">
        <f t="shared" si="4"/>
        <v>Sehati</v>
      </c>
      <c r="Y49" s="2" t="str">
        <f>U95</f>
        <v>Kevin</v>
      </c>
      <c r="Z49" s="2" t="str">
        <f>IF(V95=W95, "", V95)</f>
        <v/>
      </c>
      <c r="AA49" s="2" t="str">
        <f>W95</f>
        <v>Ta</v>
      </c>
      <c r="AB49" s="4">
        <v>78620722</v>
      </c>
      <c r="AC49" s="4">
        <v>78620722</v>
      </c>
      <c r="AE49" s="2" t="str">
        <f t="shared" si="11"/>
        <v>INSERT INTO instructor (Eid, Fname, Mname, Lname) VALUES (69093486,'Edwin','','Chan');</v>
      </c>
    </row>
    <row r="50" spans="1:31" x14ac:dyDescent="0.25">
      <c r="A50" s="2" t="str">
        <f t="shared" si="1"/>
        <v xml:space="preserve"> </v>
      </c>
      <c r="Y50" s="2" t="str">
        <f>U101</f>
        <v>Jalal</v>
      </c>
      <c r="Z50" s="2" t="str">
        <f>IF(V101=W101, "", V101)</f>
        <v/>
      </c>
      <c r="AA50" s="2" t="str">
        <f>W101</f>
        <v>Yusef</v>
      </c>
      <c r="AB50" s="4">
        <v>14027446</v>
      </c>
      <c r="AC50" s="4">
        <v>14027446</v>
      </c>
      <c r="AE50" s="2" t="str">
        <f t="shared" si="11"/>
        <v>INSERT INTO instructor (Eid, Fname, Mname, Lname) VALUES (48708823,'Ahmed','','Al');</v>
      </c>
    </row>
    <row r="51" spans="1:31" x14ac:dyDescent="0.25">
      <c r="A51" s="2" t="str">
        <f t="shared" si="1"/>
        <v>CPSC 22.0833333333333</v>
      </c>
      <c r="B51" t="s">
        <v>0</v>
      </c>
      <c r="C51" s="1">
        <v>22.083333333333332</v>
      </c>
      <c r="D51" t="s">
        <v>147</v>
      </c>
      <c r="E51" t="s">
        <v>148</v>
      </c>
      <c r="F51" t="s">
        <v>149</v>
      </c>
      <c r="G51" t="s">
        <v>150</v>
      </c>
      <c r="Y51" s="2" t="str">
        <f>U102</f>
        <v>Abdullah</v>
      </c>
      <c r="Z51" s="2" t="str">
        <f>IF(V102=W102, "", V102)</f>
        <v/>
      </c>
      <c r="AA51" s="2" t="str">
        <f>W102</f>
        <v>Sarhan</v>
      </c>
      <c r="AB51" s="4">
        <v>96213083</v>
      </c>
      <c r="AC51" s="4">
        <v>96213083</v>
      </c>
      <c r="AE51" s="2" t="str">
        <f t="shared" si="11"/>
        <v>INSERT INTO instructor (Eid, Fname, Mname, Lname) VALUES (78620722,'Kevin','','Ta');</v>
      </c>
    </row>
    <row r="52" spans="1:31" x14ac:dyDescent="0.25">
      <c r="A52" s="2" t="str">
        <f t="shared" si="1"/>
        <v>CPSC 530</v>
      </c>
      <c r="B52" t="s">
        <v>0</v>
      </c>
      <c r="C52">
        <v>530</v>
      </c>
      <c r="D52" t="s">
        <v>8</v>
      </c>
      <c r="E52" t="s">
        <v>9</v>
      </c>
      <c r="F52" t="s">
        <v>10</v>
      </c>
      <c r="G52" t="s">
        <v>26</v>
      </c>
      <c r="H52" t="s">
        <v>151</v>
      </c>
      <c r="I52" t="s">
        <v>13</v>
      </c>
      <c r="J52" t="s">
        <v>14</v>
      </c>
      <c r="K52" t="s">
        <v>15</v>
      </c>
      <c r="L52" t="s">
        <v>16</v>
      </c>
      <c r="M52" t="s">
        <v>152</v>
      </c>
      <c r="N52" t="s">
        <v>153</v>
      </c>
      <c r="O52" t="s">
        <v>154</v>
      </c>
      <c r="P52" t="s">
        <v>20</v>
      </c>
      <c r="Q52" t="s">
        <v>64</v>
      </c>
      <c r="R52" t="s">
        <v>22</v>
      </c>
      <c r="S52" t="s">
        <v>65</v>
      </c>
      <c r="U52" t="str">
        <f t="shared" si="2"/>
        <v>Reyhaneh</v>
      </c>
      <c r="V52" t="str">
        <f t="shared" si="3"/>
        <v>Alsadat</v>
      </c>
      <c r="W52" t="str">
        <f t="shared" ref="W52" si="15">O52</f>
        <v>Safavi-Naeini</v>
      </c>
      <c r="Y52" s="2" t="str">
        <f>U103</f>
        <v>Salim</v>
      </c>
      <c r="Z52" s="2" t="str">
        <f>IF(V103=W103, "", V103)</f>
        <v/>
      </c>
      <c r="AA52" s="2" t="str">
        <f>W103</f>
        <v>Ahmad</v>
      </c>
      <c r="AB52" s="4">
        <v>87413898</v>
      </c>
      <c r="AC52" s="4">
        <v>87413898</v>
      </c>
      <c r="AE52" s="2" t="str">
        <f t="shared" si="11"/>
        <v>INSERT INTO instructor (Eid, Fname, Mname, Lname) VALUES (14027446,'Jalal','','Yusef');</v>
      </c>
    </row>
    <row r="53" spans="1:31" x14ac:dyDescent="0.25">
      <c r="A53" s="2" t="str">
        <f t="shared" si="1"/>
        <v>CPSC 530</v>
      </c>
      <c r="B53" t="s">
        <v>0</v>
      </c>
      <c r="C53">
        <v>530</v>
      </c>
      <c r="D53" t="s">
        <v>24</v>
      </c>
      <c r="E53" t="s">
        <v>25</v>
      </c>
      <c r="F53" t="s">
        <v>10</v>
      </c>
      <c r="G53" t="s">
        <v>26</v>
      </c>
      <c r="H53" t="s">
        <v>151</v>
      </c>
      <c r="I53" t="s">
        <v>13</v>
      </c>
      <c r="J53" t="s">
        <v>14</v>
      </c>
      <c r="K53" t="s">
        <v>15</v>
      </c>
      <c r="L53" t="s">
        <v>16</v>
      </c>
      <c r="M53" t="s">
        <v>155</v>
      </c>
      <c r="N53" t="s">
        <v>156</v>
      </c>
      <c r="O53" t="s">
        <v>20</v>
      </c>
      <c r="P53" t="s">
        <v>75</v>
      </c>
      <c r="Q53" t="s">
        <v>22</v>
      </c>
      <c r="R53" t="s">
        <v>76</v>
      </c>
      <c r="U53" t="str">
        <f t="shared" si="2"/>
        <v>Masoumeh</v>
      </c>
      <c r="V53" t="str">
        <f t="shared" si="3"/>
        <v>Shafieinejad</v>
      </c>
      <c r="W53" t="str">
        <f t="shared" si="4"/>
        <v>Shafieinejad</v>
      </c>
      <c r="Y53" s="2" t="str">
        <f>U108</f>
        <v>Jonathan</v>
      </c>
      <c r="Z53" s="2" t="str">
        <f>IF(V108=W108, "", V108)</f>
        <v/>
      </c>
      <c r="AA53" s="2" t="str">
        <f>W108</f>
        <v>Dean</v>
      </c>
      <c r="AB53" s="4">
        <v>32200092</v>
      </c>
      <c r="AC53" s="4">
        <v>32200092</v>
      </c>
      <c r="AE53" s="2" t="str">
        <f t="shared" si="11"/>
        <v>INSERT INTO instructor (Eid, Fname, Mname, Lname) VALUES (96213083,'Abdullah','','Sarhan');</v>
      </c>
    </row>
    <row r="54" spans="1:31" x14ac:dyDescent="0.25">
      <c r="A54" s="2" t="str">
        <f t="shared" si="1"/>
        <v>CPSC 530</v>
      </c>
      <c r="B54" t="s">
        <v>0</v>
      </c>
      <c r="C54">
        <v>530</v>
      </c>
      <c r="D54" t="s">
        <v>33</v>
      </c>
      <c r="E54" t="s">
        <v>25</v>
      </c>
      <c r="F54" t="s">
        <v>10</v>
      </c>
      <c r="G54" t="s">
        <v>109</v>
      </c>
      <c r="H54" t="s">
        <v>157</v>
      </c>
      <c r="I54" t="s">
        <v>13</v>
      </c>
      <c r="J54" t="s">
        <v>14</v>
      </c>
      <c r="K54" t="s">
        <v>15</v>
      </c>
      <c r="L54" t="s">
        <v>16</v>
      </c>
      <c r="M54" t="s">
        <v>155</v>
      </c>
      <c r="N54" t="s">
        <v>156</v>
      </c>
      <c r="O54" t="s">
        <v>20</v>
      </c>
      <c r="P54" t="s">
        <v>34</v>
      </c>
      <c r="Q54" t="s">
        <v>22</v>
      </c>
      <c r="R54" t="s">
        <v>35</v>
      </c>
      <c r="U54" t="str">
        <f t="shared" si="2"/>
        <v>Masoumeh</v>
      </c>
      <c r="V54" t="str">
        <f t="shared" si="3"/>
        <v>Shafieinejad</v>
      </c>
      <c r="W54" t="str">
        <f t="shared" si="4"/>
        <v>Shafieinejad</v>
      </c>
      <c r="Y54" s="2" t="str">
        <f>U109</f>
        <v>Chad</v>
      </c>
      <c r="Z54" s="2" t="str">
        <f>IF(V109=W109, "", V109)</f>
        <v/>
      </c>
      <c r="AA54" s="2" t="str">
        <f>W109</f>
        <v>Mitchell</v>
      </c>
      <c r="AB54" s="4">
        <v>81309294</v>
      </c>
      <c r="AC54" s="4">
        <v>81309294</v>
      </c>
      <c r="AE54" s="2" t="str">
        <f t="shared" si="11"/>
        <v>INSERT INTO instructor (Eid, Fname, Mname, Lname) VALUES (87413898,'Salim','','Ahmad');</v>
      </c>
    </row>
    <row r="55" spans="1:31" x14ac:dyDescent="0.25">
      <c r="A55" s="2" t="str">
        <f t="shared" si="1"/>
        <v xml:space="preserve">HERE </v>
      </c>
      <c r="B55" t="s">
        <v>733</v>
      </c>
      <c r="U55" s="2"/>
      <c r="V55" s="2"/>
      <c r="W55" s="2"/>
      <c r="Y55" s="2" t="str">
        <f>U110</f>
        <v>Benjamin</v>
      </c>
      <c r="Z55" s="2" t="str">
        <f>IF(V110=W110, "", V110)</f>
        <v/>
      </c>
      <c r="AA55" s="2" t="str">
        <f>W110</f>
        <v>Alban</v>
      </c>
      <c r="AB55" s="4">
        <v>81293991</v>
      </c>
      <c r="AC55" s="4">
        <v>81293991</v>
      </c>
      <c r="AE55" s="2" t="str">
        <f t="shared" si="11"/>
        <v>INSERT INTO instructor (Eid, Fname, Mname, Lname) VALUES (32200092,'Jonathan','','Dean');</v>
      </c>
    </row>
    <row r="56" spans="1:31" x14ac:dyDescent="0.25">
      <c r="A56" s="2" t="str">
        <f t="shared" si="1"/>
        <v>CPSC 9.70833333333333</v>
      </c>
      <c r="B56" t="s">
        <v>0</v>
      </c>
      <c r="C56" s="1">
        <v>9.7083333333333339</v>
      </c>
      <c r="D56" t="s">
        <v>1</v>
      </c>
      <c r="E56" t="s">
        <v>2</v>
      </c>
      <c r="F56" t="s">
        <v>51</v>
      </c>
      <c r="G56" t="s">
        <v>52</v>
      </c>
      <c r="H56" t="s">
        <v>53</v>
      </c>
      <c r="I56" t="s">
        <v>51</v>
      </c>
      <c r="J56" t="s">
        <v>52</v>
      </c>
      <c r="K56" t="s">
        <v>54</v>
      </c>
      <c r="L56" t="s">
        <v>555</v>
      </c>
      <c r="U56" s="2"/>
      <c r="V56" s="2"/>
      <c r="W56" s="2"/>
      <c r="Y56" s="2" t="str">
        <f>U112</f>
        <v>Qing</v>
      </c>
      <c r="Z56" s="2" t="str">
        <f>IF(V112=W112, "", V112)</f>
        <v/>
      </c>
      <c r="AA56" s="2" t="str">
        <f>W112</f>
        <v>Chen</v>
      </c>
      <c r="AB56" s="4">
        <v>27445073</v>
      </c>
      <c r="AC56" s="4">
        <v>27445073</v>
      </c>
      <c r="AE56" s="2" t="str">
        <f t="shared" si="11"/>
        <v>INSERT INTO instructor (Eid, Fname, Mname, Lname) VALUES (81309294,'Chad','','Mitchell');</v>
      </c>
    </row>
    <row r="57" spans="1:31" x14ac:dyDescent="0.25">
      <c r="A57" s="2" t="str">
        <f t="shared" si="1"/>
        <v>CPSC 233</v>
      </c>
      <c r="B57" t="s">
        <v>0</v>
      </c>
      <c r="C57">
        <v>233</v>
      </c>
      <c r="D57" t="s">
        <v>8</v>
      </c>
      <c r="E57" t="s">
        <v>9</v>
      </c>
      <c r="F57" t="s">
        <v>10</v>
      </c>
      <c r="G57" t="s">
        <v>556</v>
      </c>
      <c r="H57" t="s">
        <v>557</v>
      </c>
      <c r="I57" t="s">
        <v>13</v>
      </c>
      <c r="J57" t="s">
        <v>14</v>
      </c>
      <c r="K57" t="s">
        <v>15</v>
      </c>
      <c r="L57" t="s">
        <v>16</v>
      </c>
      <c r="M57" t="s">
        <v>558</v>
      </c>
      <c r="N57" t="s">
        <v>559</v>
      </c>
      <c r="O57" t="s">
        <v>125</v>
      </c>
      <c r="P57" t="s">
        <v>31</v>
      </c>
      <c r="Q57" t="s">
        <v>22</v>
      </c>
      <c r="R57" t="s">
        <v>32</v>
      </c>
      <c r="U57" s="2" t="str">
        <f t="shared" ref="U57:U118" si="16">M57</f>
        <v>Mea</v>
      </c>
      <c r="V57" s="2" t="str">
        <f t="shared" ref="V57:V118" si="17">N57</f>
        <v>Wang</v>
      </c>
      <c r="W57" s="2" t="str">
        <f t="shared" ref="W57:W118" si="18">N57</f>
        <v>Wang</v>
      </c>
      <c r="Y57" s="2" t="str">
        <f>U117</f>
        <v>Priyaa</v>
      </c>
      <c r="Z57" s="2" t="str">
        <f>IF(V117=W117, "", V117)</f>
        <v/>
      </c>
      <c r="AA57" s="2" t="str">
        <f>W117</f>
        <v>Varshinee</v>
      </c>
      <c r="AB57" s="4">
        <v>78481196</v>
      </c>
      <c r="AC57" s="4">
        <v>78481196</v>
      </c>
      <c r="AE57" s="2" t="str">
        <f t="shared" si="11"/>
        <v>INSERT INTO instructor (Eid, Fname, Mname, Lname) VALUES (81293991,'Benjamin','','Alban');</v>
      </c>
    </row>
    <row r="58" spans="1:31" x14ac:dyDescent="0.25">
      <c r="A58" s="2" t="str">
        <f t="shared" si="1"/>
        <v>CPSC 233</v>
      </c>
      <c r="B58" t="s">
        <v>0</v>
      </c>
      <c r="C58">
        <v>233</v>
      </c>
      <c r="D58" t="s">
        <v>24</v>
      </c>
      <c r="E58" t="s">
        <v>25</v>
      </c>
      <c r="F58" t="s">
        <v>10</v>
      </c>
      <c r="G58" t="s">
        <v>26</v>
      </c>
      <c r="H58" t="s">
        <v>80</v>
      </c>
      <c r="I58" t="s">
        <v>13</v>
      </c>
      <c r="J58" t="s">
        <v>14</v>
      </c>
      <c r="K58" t="s">
        <v>15</v>
      </c>
      <c r="L58" t="s">
        <v>16</v>
      </c>
      <c r="M58" t="s">
        <v>560</v>
      </c>
      <c r="N58" t="s">
        <v>561</v>
      </c>
      <c r="O58" t="s">
        <v>562</v>
      </c>
      <c r="P58" t="s">
        <v>30</v>
      </c>
      <c r="Q58" t="s">
        <v>113</v>
      </c>
      <c r="R58" t="s">
        <v>22</v>
      </c>
      <c r="S58" t="s">
        <v>114</v>
      </c>
      <c r="U58" s="2" t="str">
        <f t="shared" si="16"/>
        <v>Gabriela</v>
      </c>
      <c r="V58" s="2" t="str">
        <f t="shared" si="17"/>
        <v>Alexandra</v>
      </c>
      <c r="W58" s="2" t="str">
        <f t="shared" si="18"/>
        <v>Alexandra</v>
      </c>
      <c r="Y58" s="2" t="str">
        <f>U118</f>
        <v>Khosro</v>
      </c>
      <c r="Z58" s="2" t="str">
        <f>IF(V118=W118, "", V118)</f>
        <v/>
      </c>
      <c r="AA58" s="2" t="str">
        <f>W118</f>
        <v>Salmani</v>
      </c>
      <c r="AB58" s="4">
        <v>12640608</v>
      </c>
      <c r="AC58" s="4">
        <v>12640608</v>
      </c>
      <c r="AE58" s="2" t="str">
        <f t="shared" si="11"/>
        <v>INSERT INTO instructor (Eid, Fname, Mname, Lname) VALUES (27445073,'Qing','','Chen');</v>
      </c>
    </row>
    <row r="59" spans="1:31" x14ac:dyDescent="0.25">
      <c r="A59" s="2" t="str">
        <f t="shared" si="1"/>
        <v>CPSC 233</v>
      </c>
      <c r="B59" t="s">
        <v>0</v>
      </c>
      <c r="C59">
        <v>233</v>
      </c>
      <c r="D59" t="s">
        <v>33</v>
      </c>
      <c r="E59" t="s">
        <v>25</v>
      </c>
      <c r="F59" t="s">
        <v>10</v>
      </c>
      <c r="G59" t="s">
        <v>26</v>
      </c>
      <c r="H59" t="s">
        <v>69</v>
      </c>
      <c r="I59" t="s">
        <v>13</v>
      </c>
      <c r="J59" t="s">
        <v>14</v>
      </c>
      <c r="K59" t="s">
        <v>15</v>
      </c>
      <c r="L59" t="s">
        <v>16</v>
      </c>
      <c r="M59" t="s">
        <v>563</v>
      </c>
      <c r="N59" t="s">
        <v>564</v>
      </c>
      <c r="O59" t="s">
        <v>20</v>
      </c>
      <c r="P59" t="s">
        <v>93</v>
      </c>
      <c r="Q59" t="s">
        <v>22</v>
      </c>
      <c r="R59" t="s">
        <v>94</v>
      </c>
      <c r="U59" s="2" t="str">
        <f t="shared" si="16"/>
        <v>Maryam</v>
      </c>
      <c r="V59" s="2" t="str">
        <f t="shared" si="17"/>
        <v>Majedi</v>
      </c>
      <c r="W59" s="2" t="str">
        <f t="shared" si="18"/>
        <v>Majedi</v>
      </c>
      <c r="Y59" s="2" t="str">
        <f>U119</f>
        <v>Sahil</v>
      </c>
      <c r="Z59" s="2" t="str">
        <f>IF(V119=W119, "", V119)</f>
        <v/>
      </c>
      <c r="AA59" s="2" t="str">
        <f>W119</f>
        <v>Sharma</v>
      </c>
      <c r="AB59" s="4">
        <v>16140520</v>
      </c>
      <c r="AC59" s="4">
        <v>16140520</v>
      </c>
      <c r="AE59" s="2" t="str">
        <f t="shared" si="11"/>
        <v>INSERT INTO instructor (Eid, Fname, Mname, Lname) VALUES (78481196,'Priyaa','','Varshinee');</v>
      </c>
    </row>
    <row r="60" spans="1:31" x14ac:dyDescent="0.25">
      <c r="A60" s="2" t="str">
        <f t="shared" si="1"/>
        <v>CPSC 233</v>
      </c>
      <c r="B60" t="s">
        <v>0</v>
      </c>
      <c r="C60">
        <v>233</v>
      </c>
      <c r="D60" t="s">
        <v>36</v>
      </c>
      <c r="E60" t="s">
        <v>25</v>
      </c>
      <c r="F60" t="s">
        <v>10</v>
      </c>
      <c r="G60" t="s">
        <v>26</v>
      </c>
      <c r="H60" t="s">
        <v>69</v>
      </c>
      <c r="I60" t="s">
        <v>13</v>
      </c>
      <c r="J60" t="s">
        <v>14</v>
      </c>
      <c r="K60" t="s">
        <v>15</v>
      </c>
      <c r="L60" t="s">
        <v>16</v>
      </c>
      <c r="M60" t="s">
        <v>565</v>
      </c>
      <c r="N60" t="s">
        <v>566</v>
      </c>
      <c r="O60" t="s">
        <v>30</v>
      </c>
      <c r="P60" t="s">
        <v>43</v>
      </c>
      <c r="Q60" t="s">
        <v>22</v>
      </c>
      <c r="R60" t="s">
        <v>44</v>
      </c>
      <c r="U60" s="2" t="str">
        <f t="shared" si="16"/>
        <v>Fatemeh</v>
      </c>
      <c r="V60" s="2" t="str">
        <f t="shared" si="17"/>
        <v>Shirzad</v>
      </c>
      <c r="W60" s="2" t="str">
        <f t="shared" si="18"/>
        <v>Shirzad</v>
      </c>
      <c r="Y60" s="2" t="str">
        <f>U125</f>
        <v>Konstantinos</v>
      </c>
      <c r="Z60" s="2" t="str">
        <f>IF(V125=W125, "", V125)</f>
        <v/>
      </c>
      <c r="AA60" s="2" t="str">
        <f>W125</f>
        <v>Xylogiannopoulos</v>
      </c>
      <c r="AB60" s="4">
        <v>71383780</v>
      </c>
      <c r="AC60" s="4">
        <v>71383780</v>
      </c>
      <c r="AE60" s="2" t="str">
        <f t="shared" si="11"/>
        <v>INSERT INTO instructor (Eid, Fname, Mname, Lname) VALUES (12640608,'Khosro','','Salmani');</v>
      </c>
    </row>
    <row r="61" spans="1:31" x14ac:dyDescent="0.25">
      <c r="A61" s="2" t="str">
        <f t="shared" si="1"/>
        <v>CPSC 233</v>
      </c>
      <c r="B61" t="s">
        <v>0</v>
      </c>
      <c r="C61">
        <v>233</v>
      </c>
      <c r="D61" t="s">
        <v>42</v>
      </c>
      <c r="E61" t="s">
        <v>25</v>
      </c>
      <c r="F61" t="s">
        <v>10</v>
      </c>
      <c r="G61" t="s">
        <v>26</v>
      </c>
      <c r="H61" t="s">
        <v>80</v>
      </c>
      <c r="I61" t="s">
        <v>13</v>
      </c>
      <c r="J61" t="s">
        <v>14</v>
      </c>
      <c r="K61" t="s">
        <v>15</v>
      </c>
      <c r="L61" t="s">
        <v>16</v>
      </c>
      <c r="M61" t="s">
        <v>567</v>
      </c>
      <c r="N61" t="s">
        <v>568</v>
      </c>
      <c r="O61" t="s">
        <v>569</v>
      </c>
      <c r="P61" t="s">
        <v>20</v>
      </c>
      <c r="Q61" t="s">
        <v>715</v>
      </c>
      <c r="R61" t="s">
        <v>22</v>
      </c>
      <c r="S61" t="s">
        <v>716</v>
      </c>
      <c r="U61" s="2" t="str">
        <f t="shared" si="16"/>
        <v>Timothy</v>
      </c>
      <c r="V61" s="2" t="str">
        <f t="shared" si="17"/>
        <v>Emenike</v>
      </c>
      <c r="W61" s="2" t="str">
        <f t="shared" si="18"/>
        <v>Emenike</v>
      </c>
      <c r="Y61" s="2" t="str">
        <f>U126</f>
        <v>JuanCarlos</v>
      </c>
      <c r="Z61" s="2" t="str">
        <f>IF(V126=W126, "", V126)</f>
        <v/>
      </c>
      <c r="AA61" s="2" t="str">
        <f>W126</f>
        <v>Fuentes</v>
      </c>
      <c r="AB61" s="4">
        <v>78351808</v>
      </c>
      <c r="AC61" s="4">
        <v>78351808</v>
      </c>
      <c r="AE61" s="2" t="str">
        <f t="shared" si="11"/>
        <v>INSERT INTO instructor (Eid, Fname, Mname, Lname) VALUES (16140520,'Sahil','','Sharma');</v>
      </c>
    </row>
    <row r="62" spans="1:31" x14ac:dyDescent="0.25">
      <c r="A62" s="2" t="str">
        <f t="shared" si="1"/>
        <v xml:space="preserve"> </v>
      </c>
      <c r="U62" s="2"/>
      <c r="V62" s="2"/>
      <c r="W62" s="2"/>
      <c r="Y62" s="2" t="str">
        <f>U128</f>
        <v>Hao</v>
      </c>
      <c r="Z62" s="2" t="str">
        <f>IF(V128=W128, "", V128)</f>
        <v/>
      </c>
      <c r="AA62" s="2" t="str">
        <f>W128</f>
        <v>Men</v>
      </c>
      <c r="AB62" s="4">
        <v>99980916</v>
      </c>
      <c r="AC62" s="4">
        <v>99980916</v>
      </c>
      <c r="AE62" s="2" t="str">
        <f t="shared" si="11"/>
        <v>INSERT INTO instructor (Eid, Fname, Mname, Lname) VALUES (71383780,'Konstantinos','','Xylogiannopoulos');</v>
      </c>
    </row>
    <row r="63" spans="1:31" x14ac:dyDescent="0.25">
      <c r="A63" s="2" t="str">
        <f t="shared" si="1"/>
        <v>CPSC 9.04166666666667</v>
      </c>
      <c r="B63" t="s">
        <v>0</v>
      </c>
      <c r="C63" s="1">
        <v>9.0416666666666661</v>
      </c>
      <c r="D63" t="s">
        <v>1</v>
      </c>
      <c r="E63" t="s">
        <v>2</v>
      </c>
      <c r="F63" t="s">
        <v>51</v>
      </c>
      <c r="G63" t="s">
        <v>52</v>
      </c>
      <c r="H63" t="s">
        <v>53</v>
      </c>
      <c r="I63" t="s">
        <v>570</v>
      </c>
      <c r="J63" t="s">
        <v>571</v>
      </c>
      <c r="K63" t="s">
        <v>55</v>
      </c>
      <c r="U63" s="2"/>
      <c r="V63" s="2"/>
      <c r="W63" s="2"/>
      <c r="Y63" s="2" t="str">
        <f>U129</f>
        <v>Md.</v>
      </c>
      <c r="Z63" s="2" t="str">
        <f>IF(V129=W129, "", V129)</f>
        <v/>
      </c>
      <c r="AA63" s="2" t="str">
        <f>W129</f>
        <v>Reza</v>
      </c>
      <c r="AB63" s="4">
        <v>43474656</v>
      </c>
      <c r="AC63" s="4">
        <v>43474656</v>
      </c>
      <c r="AE63" s="2" t="str">
        <f t="shared" si="11"/>
        <v>INSERT INTO instructor (Eid, Fname, Mname, Lname) VALUES (78351808,'JuanCarlos','','Fuentes');</v>
      </c>
    </row>
    <row r="64" spans="1:31" x14ac:dyDescent="0.25">
      <c r="A64" s="2" t="str">
        <f t="shared" si="1"/>
        <v>CPSC 217</v>
      </c>
      <c r="B64" t="s">
        <v>0</v>
      </c>
      <c r="C64">
        <v>217</v>
      </c>
      <c r="D64" t="s">
        <v>8</v>
      </c>
      <c r="E64" t="s">
        <v>9</v>
      </c>
      <c r="F64" t="s">
        <v>10</v>
      </c>
      <c r="G64" t="s">
        <v>11</v>
      </c>
      <c r="H64" t="s">
        <v>12</v>
      </c>
      <c r="I64" t="s">
        <v>13</v>
      </c>
      <c r="J64" t="s">
        <v>14</v>
      </c>
      <c r="K64" t="s">
        <v>15</v>
      </c>
      <c r="L64" t="s">
        <v>16</v>
      </c>
      <c r="M64" t="s">
        <v>572</v>
      </c>
      <c r="N64" t="s">
        <v>573</v>
      </c>
      <c r="O64" t="s">
        <v>717</v>
      </c>
      <c r="P64" t="s">
        <v>125</v>
      </c>
      <c r="Q64" t="s">
        <v>113</v>
      </c>
      <c r="R64" t="s">
        <v>22</v>
      </c>
      <c r="S64" t="s">
        <v>114</v>
      </c>
      <c r="U64" s="2" t="str">
        <f t="shared" si="16"/>
        <v>Nelson</v>
      </c>
      <c r="V64" s="2" t="str">
        <f t="shared" si="17"/>
        <v>Yat</v>
      </c>
      <c r="W64" s="2" t="str">
        <f t="shared" si="18"/>
        <v>Yat</v>
      </c>
      <c r="Y64" s="2" t="str">
        <f>U134</f>
        <v>Philip</v>
      </c>
      <c r="Z64" s="2" t="str">
        <f>IF(V134=W134, "", V134)</f>
        <v/>
      </c>
      <c r="AA64" s="2" t="str">
        <f>W134</f>
        <v>WaiLeung</v>
      </c>
      <c r="AB64" s="4">
        <v>66880610</v>
      </c>
      <c r="AC64" s="4">
        <v>66880610</v>
      </c>
      <c r="AE64" s="2" t="str">
        <f t="shared" si="11"/>
        <v>INSERT INTO instructor (Eid, Fname, Mname, Lname) VALUES (99980916,'Hao','','Men');</v>
      </c>
    </row>
    <row r="65" spans="1:31" x14ac:dyDescent="0.25">
      <c r="A65" s="2" t="str">
        <f t="shared" si="1"/>
        <v>CPSC 217</v>
      </c>
      <c r="B65" t="s">
        <v>0</v>
      </c>
      <c r="C65">
        <v>217</v>
      </c>
      <c r="D65" t="s">
        <v>62</v>
      </c>
      <c r="E65" t="s">
        <v>9</v>
      </c>
      <c r="F65" t="s">
        <v>10</v>
      </c>
      <c r="G65" t="s">
        <v>11</v>
      </c>
      <c r="H65" t="s">
        <v>12</v>
      </c>
      <c r="I65" t="s">
        <v>13</v>
      </c>
      <c r="J65" t="s">
        <v>14</v>
      </c>
      <c r="K65" t="s">
        <v>15</v>
      </c>
      <c r="L65" t="s">
        <v>16</v>
      </c>
      <c r="M65" t="s">
        <v>572</v>
      </c>
      <c r="N65" t="s">
        <v>573</v>
      </c>
      <c r="O65" t="s">
        <v>717</v>
      </c>
      <c r="P65" t="s">
        <v>125</v>
      </c>
      <c r="Q65" t="s">
        <v>43</v>
      </c>
      <c r="R65" t="s">
        <v>22</v>
      </c>
      <c r="S65" t="s">
        <v>44</v>
      </c>
      <c r="U65" s="2" t="str">
        <f t="shared" si="16"/>
        <v>Nelson</v>
      </c>
      <c r="V65" s="2" t="str">
        <f t="shared" si="17"/>
        <v>Yat</v>
      </c>
      <c r="W65" s="2" t="str">
        <f t="shared" si="18"/>
        <v>Yat</v>
      </c>
      <c r="Y65" s="2" t="str">
        <f>U135</f>
        <v>Syed</v>
      </c>
      <c r="Z65" s="2" t="str">
        <f>IF(V135=W135, "", V135)</f>
        <v/>
      </c>
      <c r="AA65" s="2" t="str">
        <f>W135</f>
        <v>ZainRaza</v>
      </c>
      <c r="AB65" s="4">
        <v>57180516</v>
      </c>
      <c r="AC65" s="4">
        <v>57180516</v>
      </c>
      <c r="AE65" s="2" t="str">
        <f t="shared" si="11"/>
        <v>INSERT INTO instructor (Eid, Fname, Mname, Lname) VALUES (43474656,'Md.','','Reza');</v>
      </c>
    </row>
    <row r="66" spans="1:31" x14ac:dyDescent="0.25">
      <c r="A66" s="2" t="str">
        <f t="shared" si="1"/>
        <v>CPSC 217</v>
      </c>
      <c r="B66" t="s">
        <v>0</v>
      </c>
      <c r="C66">
        <v>217</v>
      </c>
      <c r="D66" t="s">
        <v>24</v>
      </c>
      <c r="E66" t="s">
        <v>25</v>
      </c>
      <c r="F66" t="s">
        <v>10</v>
      </c>
      <c r="G66" t="s">
        <v>26</v>
      </c>
      <c r="H66" t="s">
        <v>69</v>
      </c>
      <c r="I66" t="s">
        <v>13</v>
      </c>
      <c r="J66" t="s">
        <v>14</v>
      </c>
      <c r="K66" t="s">
        <v>15</v>
      </c>
      <c r="L66" t="s">
        <v>16</v>
      </c>
      <c r="M66" t="s">
        <v>574</v>
      </c>
      <c r="N66" t="s">
        <v>575</v>
      </c>
      <c r="O66" t="s">
        <v>20</v>
      </c>
      <c r="P66" t="s">
        <v>43</v>
      </c>
      <c r="Q66" t="s">
        <v>22</v>
      </c>
      <c r="R66" t="s">
        <v>44</v>
      </c>
      <c r="U66" s="2" t="str">
        <f t="shared" si="16"/>
        <v>Alper</v>
      </c>
      <c r="V66" s="2" t="str">
        <f t="shared" si="17"/>
        <v>Aksac</v>
      </c>
      <c r="W66" s="2" t="str">
        <f t="shared" si="18"/>
        <v>Aksac</v>
      </c>
      <c r="Y66" s="2" t="str">
        <f>U137</f>
        <v>Xi</v>
      </c>
      <c r="Z66" s="2" t="str">
        <f>IF(V137=W137, "", V137)</f>
        <v/>
      </c>
      <c r="AA66" s="2" t="str">
        <f>W137</f>
        <v>Liu</v>
      </c>
      <c r="AB66" s="4">
        <v>94737353</v>
      </c>
      <c r="AC66" s="4">
        <v>94737353</v>
      </c>
      <c r="AE66" s="2" t="str">
        <f t="shared" si="11"/>
        <v>INSERT INTO instructor (Eid, Fname, Mname, Lname) VALUES (66880610,'Philip','','WaiLeung');</v>
      </c>
    </row>
    <row r="67" spans="1:31" x14ac:dyDescent="0.25">
      <c r="A67" s="2" t="str">
        <f t="shared" ref="A67:A130" si="19">CONCATENATE(B67," ",C67)</f>
        <v>CPSC 217</v>
      </c>
      <c r="B67" t="s">
        <v>0</v>
      </c>
      <c r="C67">
        <v>217</v>
      </c>
      <c r="D67" t="s">
        <v>33</v>
      </c>
      <c r="E67" t="s">
        <v>25</v>
      </c>
      <c r="F67" t="s">
        <v>10</v>
      </c>
      <c r="G67" t="s">
        <v>26</v>
      </c>
      <c r="H67" t="s">
        <v>69</v>
      </c>
      <c r="I67" t="s">
        <v>13</v>
      </c>
      <c r="J67" t="s">
        <v>14</v>
      </c>
      <c r="K67" t="s">
        <v>15</v>
      </c>
      <c r="L67" t="s">
        <v>16</v>
      </c>
      <c r="M67" t="s">
        <v>576</v>
      </c>
      <c r="N67" t="s">
        <v>577</v>
      </c>
      <c r="O67" t="s">
        <v>30</v>
      </c>
      <c r="P67" t="s">
        <v>49</v>
      </c>
      <c r="Q67" t="s">
        <v>22</v>
      </c>
      <c r="R67" t="s">
        <v>50</v>
      </c>
      <c r="U67" s="2" t="str">
        <f t="shared" si="16"/>
        <v>Parthasarathi</v>
      </c>
      <c r="V67" s="2" t="str">
        <f t="shared" si="17"/>
        <v>Das</v>
      </c>
      <c r="W67" s="2" t="str">
        <f t="shared" si="18"/>
        <v>Das</v>
      </c>
      <c r="Y67" s="2" t="str">
        <f>U146</f>
        <v>Renate</v>
      </c>
      <c r="Z67" s="2" t="str">
        <f>IF(V146=W146, "", V146)</f>
        <v/>
      </c>
      <c r="AA67" s="2" t="str">
        <f>W146</f>
        <v>Scheidler</v>
      </c>
      <c r="AB67" s="4">
        <v>53369785</v>
      </c>
      <c r="AC67" s="4">
        <v>53369785</v>
      </c>
      <c r="AE67" s="2" t="str">
        <f t="shared" si="11"/>
        <v>INSERT INTO instructor (Eid, Fname, Mname, Lname) VALUES (57180516,'Syed','','ZainRaza');</v>
      </c>
    </row>
    <row r="68" spans="1:31" x14ac:dyDescent="0.25">
      <c r="A68" s="2" t="str">
        <f t="shared" si="19"/>
        <v>CPSC 217</v>
      </c>
      <c r="B68" t="s">
        <v>0</v>
      </c>
      <c r="C68">
        <v>217</v>
      </c>
      <c r="D68" t="s">
        <v>36</v>
      </c>
      <c r="E68" t="s">
        <v>25</v>
      </c>
      <c r="F68" t="s">
        <v>10</v>
      </c>
      <c r="G68" t="s">
        <v>26</v>
      </c>
      <c r="H68" t="s">
        <v>80</v>
      </c>
      <c r="I68" t="s">
        <v>13</v>
      </c>
      <c r="J68" t="s">
        <v>14</v>
      </c>
      <c r="K68" t="s">
        <v>15</v>
      </c>
      <c r="L68" t="s">
        <v>16</v>
      </c>
      <c r="M68" t="s">
        <v>578</v>
      </c>
      <c r="N68" t="s">
        <v>579</v>
      </c>
      <c r="O68" t="s">
        <v>580</v>
      </c>
      <c r="P68" t="s">
        <v>30</v>
      </c>
      <c r="Q68" t="s">
        <v>31</v>
      </c>
      <c r="R68" t="s">
        <v>22</v>
      </c>
      <c r="S68" t="s">
        <v>32</v>
      </c>
      <c r="U68" s="2" t="str">
        <f t="shared" si="16"/>
        <v>Md</v>
      </c>
      <c r="V68" s="2" t="str">
        <f t="shared" si="17"/>
        <v>Wasiur</v>
      </c>
      <c r="W68" s="2" t="str">
        <f t="shared" si="18"/>
        <v>Wasiur</v>
      </c>
      <c r="Y68" s="2" t="str">
        <f>U147</f>
        <v>Randy</v>
      </c>
      <c r="Z68" s="2" t="str">
        <f>IF(V147=W147, "", V147)</f>
        <v/>
      </c>
      <c r="AA68" s="2" t="str">
        <f>W147</f>
        <v>Keit-Meng</v>
      </c>
      <c r="AB68" s="4">
        <v>99592036</v>
      </c>
      <c r="AC68" s="4">
        <v>99592036</v>
      </c>
      <c r="AE68" s="2" t="str">
        <f t="shared" si="11"/>
        <v>INSERT INTO instructor (Eid, Fname, Mname, Lname) VALUES (94737353,'Xi','','Liu');</v>
      </c>
    </row>
    <row r="69" spans="1:31" x14ac:dyDescent="0.25">
      <c r="A69" s="2" t="str">
        <f t="shared" si="19"/>
        <v>CPSC 217</v>
      </c>
      <c r="B69" t="s">
        <v>0</v>
      </c>
      <c r="C69">
        <v>217</v>
      </c>
      <c r="D69" t="s">
        <v>42</v>
      </c>
      <c r="E69" t="s">
        <v>25</v>
      </c>
      <c r="F69" t="s">
        <v>10</v>
      </c>
      <c r="G69" t="s">
        <v>26</v>
      </c>
      <c r="H69" t="s">
        <v>80</v>
      </c>
      <c r="I69" t="s">
        <v>13</v>
      </c>
      <c r="J69" t="s">
        <v>14</v>
      </c>
      <c r="K69" t="s">
        <v>15</v>
      </c>
      <c r="L69" t="s">
        <v>16</v>
      </c>
      <c r="M69" t="s">
        <v>581</v>
      </c>
      <c r="N69" t="s">
        <v>582</v>
      </c>
      <c r="O69" t="s">
        <v>20</v>
      </c>
      <c r="P69" t="s">
        <v>34</v>
      </c>
      <c r="Q69" t="s">
        <v>22</v>
      </c>
      <c r="R69" t="s">
        <v>35</v>
      </c>
      <c r="U69" s="2" t="str">
        <f t="shared" si="16"/>
        <v>Gaurav</v>
      </c>
      <c r="V69" s="2" t="str">
        <f t="shared" si="17"/>
        <v>Tripathi</v>
      </c>
      <c r="W69" s="2" t="str">
        <f t="shared" si="18"/>
        <v>Tripathi</v>
      </c>
      <c r="Y69" s="2" t="str">
        <f>U148</f>
        <v>Sebastian</v>
      </c>
      <c r="Z69" s="2" t="str">
        <f>IF(V148=W148, "", V148)</f>
        <v/>
      </c>
      <c r="AA69" s="2" t="str">
        <f>W148</f>
        <v>Anton</v>
      </c>
      <c r="AB69" s="4">
        <v>62184445</v>
      </c>
      <c r="AC69" s="4">
        <v>62184445</v>
      </c>
      <c r="AE69" s="2" t="str">
        <f t="shared" si="11"/>
        <v>INSERT INTO instructor (Eid, Fname, Mname, Lname) VALUES (53369785,'Renate','','Scheidler');</v>
      </c>
    </row>
    <row r="70" spans="1:31" x14ac:dyDescent="0.25">
      <c r="A70" s="2" t="str">
        <f t="shared" si="19"/>
        <v>CPSC 217</v>
      </c>
      <c r="B70" t="s">
        <v>0</v>
      </c>
      <c r="C70">
        <v>217</v>
      </c>
      <c r="D70" t="s">
        <v>45</v>
      </c>
      <c r="E70" t="s">
        <v>25</v>
      </c>
      <c r="F70" t="s">
        <v>10</v>
      </c>
      <c r="G70" t="s">
        <v>26</v>
      </c>
      <c r="H70" t="s">
        <v>80</v>
      </c>
      <c r="I70" t="s">
        <v>13</v>
      </c>
      <c r="J70" t="s">
        <v>14</v>
      </c>
      <c r="K70" t="s">
        <v>15</v>
      </c>
      <c r="L70" t="s">
        <v>16</v>
      </c>
      <c r="M70" t="s">
        <v>583</v>
      </c>
      <c r="N70" t="s">
        <v>584</v>
      </c>
      <c r="O70" t="s">
        <v>585</v>
      </c>
      <c r="P70" t="s">
        <v>30</v>
      </c>
      <c r="Q70" t="s">
        <v>49</v>
      </c>
      <c r="R70" t="s">
        <v>22</v>
      </c>
      <c r="S70" t="s">
        <v>50</v>
      </c>
      <c r="U70" s="2" t="str">
        <f t="shared" si="16"/>
        <v>Mohammad</v>
      </c>
      <c r="V70" s="2" t="str">
        <f t="shared" si="17"/>
        <v>Imrul</v>
      </c>
      <c r="W70" s="2" t="str">
        <f t="shared" si="18"/>
        <v>Imrul</v>
      </c>
      <c r="Y70" s="2" t="str">
        <f>U152</f>
        <v>Jorg</v>
      </c>
      <c r="Z70" s="2" t="str">
        <f>IF(V152=W152, "", V152)</f>
        <v/>
      </c>
      <c r="AA70" s="2" t="str">
        <f>W152</f>
        <v>Denzinger</v>
      </c>
      <c r="AB70" s="4">
        <v>82080630</v>
      </c>
      <c r="AC70" s="4">
        <v>82080630</v>
      </c>
      <c r="AE70" s="2" t="str">
        <f t="shared" si="11"/>
        <v>INSERT INTO instructor (Eid, Fname, Mname, Lname) VALUES (99592036,'Randy','','Keit-Meng');</v>
      </c>
    </row>
    <row r="71" spans="1:31" x14ac:dyDescent="0.25">
      <c r="A71" s="2" t="str">
        <f t="shared" si="19"/>
        <v>CPSC 217</v>
      </c>
      <c r="B71" t="s">
        <v>0</v>
      </c>
      <c r="C71">
        <v>217</v>
      </c>
      <c r="D71" t="s">
        <v>48</v>
      </c>
      <c r="E71" t="s">
        <v>25</v>
      </c>
      <c r="F71" t="s">
        <v>10</v>
      </c>
      <c r="G71" t="s">
        <v>26</v>
      </c>
      <c r="H71" t="s">
        <v>69</v>
      </c>
      <c r="I71" t="s">
        <v>13</v>
      </c>
      <c r="J71" t="s">
        <v>14</v>
      </c>
      <c r="K71" t="s">
        <v>15</v>
      </c>
      <c r="L71" t="s">
        <v>16</v>
      </c>
      <c r="M71" t="s">
        <v>581</v>
      </c>
      <c r="N71" t="s">
        <v>582</v>
      </c>
      <c r="O71" t="s">
        <v>20</v>
      </c>
      <c r="P71" t="s">
        <v>31</v>
      </c>
      <c r="Q71" t="s">
        <v>22</v>
      </c>
      <c r="R71" t="s">
        <v>32</v>
      </c>
      <c r="U71" s="2" t="str">
        <f t="shared" si="16"/>
        <v>Gaurav</v>
      </c>
      <c r="V71" s="2" t="str">
        <f t="shared" si="17"/>
        <v>Tripathi</v>
      </c>
      <c r="W71" s="2" t="str">
        <f t="shared" si="18"/>
        <v>Tripathi</v>
      </c>
      <c r="Y71" s="2" t="str">
        <f>U160</f>
        <v>John</v>
      </c>
      <c r="Z71" s="2" t="str">
        <f>IF(V160=W160, "", V160)</f>
        <v/>
      </c>
      <c r="AA71" s="2" t="str">
        <f>W160</f>
        <v>Daniel</v>
      </c>
      <c r="AB71" s="4">
        <v>91268619</v>
      </c>
      <c r="AC71" s="4">
        <v>91268619</v>
      </c>
      <c r="AE71" s="2" t="str">
        <f t="shared" si="11"/>
        <v>INSERT INTO instructor (Eid, Fname, Mname, Lname) VALUES (62184445,'Sebastian','','Anton');</v>
      </c>
    </row>
    <row r="72" spans="1:31" x14ac:dyDescent="0.25">
      <c r="A72" s="2" t="str">
        <f t="shared" si="19"/>
        <v>CPSC 217</v>
      </c>
      <c r="B72" t="s">
        <v>0</v>
      </c>
      <c r="C72">
        <v>217</v>
      </c>
      <c r="D72" t="s">
        <v>86</v>
      </c>
      <c r="E72" t="s">
        <v>25</v>
      </c>
      <c r="F72" t="s">
        <v>10</v>
      </c>
      <c r="G72" t="s">
        <v>26</v>
      </c>
      <c r="H72" t="s">
        <v>69</v>
      </c>
      <c r="I72" t="s">
        <v>13</v>
      </c>
      <c r="J72" t="s">
        <v>14</v>
      </c>
      <c r="K72" t="s">
        <v>15</v>
      </c>
      <c r="L72" t="s">
        <v>16</v>
      </c>
      <c r="M72" t="s">
        <v>586</v>
      </c>
      <c r="N72" t="s">
        <v>587</v>
      </c>
      <c r="O72" t="s">
        <v>20</v>
      </c>
      <c r="P72" t="s">
        <v>113</v>
      </c>
      <c r="Q72" t="s">
        <v>22</v>
      </c>
      <c r="R72" t="s">
        <v>114</v>
      </c>
      <c r="U72" s="2" t="str">
        <f t="shared" si="16"/>
        <v>Aniruddha</v>
      </c>
      <c r="V72" s="2" t="str">
        <f t="shared" si="17"/>
        <v>Chattoraj</v>
      </c>
      <c r="W72" s="2" t="str">
        <f t="shared" si="18"/>
        <v>Chattoraj</v>
      </c>
      <c r="Y72" s="2" t="str">
        <f>U163</f>
        <v>James-Robin</v>
      </c>
      <c r="Z72" s="2" t="str">
        <f>IF(V163=W163, "", V163)</f>
        <v/>
      </c>
      <c r="AA72" s="2" t="str">
        <f>W163</f>
        <v>Bernard</v>
      </c>
      <c r="AB72" s="4">
        <v>94368720</v>
      </c>
      <c r="AC72" s="4">
        <v>94368720</v>
      </c>
      <c r="AE72" s="2" t="str">
        <f t="shared" si="11"/>
        <v>INSERT INTO instructor (Eid, Fname, Mname, Lname) VALUES (82080630,'Jorg','','Denzinger');</v>
      </c>
    </row>
    <row r="73" spans="1:31" x14ac:dyDescent="0.25">
      <c r="A73" s="2" t="str">
        <f t="shared" si="19"/>
        <v>CPSC 217</v>
      </c>
      <c r="B73" t="s">
        <v>0</v>
      </c>
      <c r="C73">
        <v>217</v>
      </c>
      <c r="D73" t="s">
        <v>89</v>
      </c>
      <c r="E73" t="s">
        <v>25</v>
      </c>
      <c r="F73" t="s">
        <v>10</v>
      </c>
      <c r="G73" t="s">
        <v>26</v>
      </c>
      <c r="H73" t="s">
        <v>80</v>
      </c>
      <c r="I73" t="s">
        <v>13</v>
      </c>
      <c r="J73" t="s">
        <v>14</v>
      </c>
      <c r="K73" t="s">
        <v>15</v>
      </c>
      <c r="L73" t="s">
        <v>16</v>
      </c>
      <c r="M73" t="s">
        <v>578</v>
      </c>
      <c r="N73" t="s">
        <v>579</v>
      </c>
      <c r="O73" t="s">
        <v>580</v>
      </c>
      <c r="P73" t="s">
        <v>30</v>
      </c>
      <c r="Q73" t="s">
        <v>34</v>
      </c>
      <c r="R73" t="s">
        <v>22</v>
      </c>
      <c r="S73" t="s">
        <v>35</v>
      </c>
      <c r="U73" s="2" t="str">
        <f t="shared" si="16"/>
        <v>Md</v>
      </c>
      <c r="V73" s="2" t="str">
        <f t="shared" si="17"/>
        <v>Wasiur</v>
      </c>
      <c r="W73" s="2" t="str">
        <f t="shared" si="18"/>
        <v>Wasiur</v>
      </c>
      <c r="Y73" s="2" t="str">
        <f>U164</f>
        <v>Prashant</v>
      </c>
      <c r="Z73" s="2" t="str">
        <f>IF(V164=W164, "", V164)</f>
        <v/>
      </c>
      <c r="AA73" s="2" t="str">
        <f>W164</f>
        <v>Kumar</v>
      </c>
      <c r="AB73" s="4">
        <v>23175828</v>
      </c>
      <c r="AC73" s="4">
        <v>23175828</v>
      </c>
      <c r="AE73" s="2" t="str">
        <f t="shared" si="11"/>
        <v>INSERT INTO instructor (Eid, Fname, Mname, Lname) VALUES (91268619,'John','','Daniel');</v>
      </c>
    </row>
    <row r="74" spans="1:31" x14ac:dyDescent="0.25">
      <c r="A74" s="2" t="str">
        <f t="shared" si="19"/>
        <v>CPSC 217</v>
      </c>
      <c r="B74" t="s">
        <v>0</v>
      </c>
      <c r="C74">
        <v>217</v>
      </c>
      <c r="D74" t="s">
        <v>90</v>
      </c>
      <c r="E74" t="s">
        <v>25</v>
      </c>
      <c r="F74" t="s">
        <v>10</v>
      </c>
      <c r="G74" t="s">
        <v>26</v>
      </c>
      <c r="H74" t="s">
        <v>69</v>
      </c>
      <c r="I74" t="s">
        <v>13</v>
      </c>
      <c r="J74" t="s">
        <v>14</v>
      </c>
      <c r="K74" t="s">
        <v>15</v>
      </c>
      <c r="L74" t="s">
        <v>16</v>
      </c>
      <c r="M74" t="s">
        <v>588</v>
      </c>
      <c r="N74" t="s">
        <v>589</v>
      </c>
      <c r="O74" t="s">
        <v>30</v>
      </c>
      <c r="P74" t="s">
        <v>34</v>
      </c>
      <c r="Q74" t="s">
        <v>22</v>
      </c>
      <c r="R74" t="s">
        <v>35</v>
      </c>
      <c r="U74" s="2" t="str">
        <f t="shared" si="16"/>
        <v>Samiul</v>
      </c>
      <c r="V74" s="2" t="str">
        <f t="shared" si="17"/>
        <v>Azam</v>
      </c>
      <c r="W74" s="2" t="str">
        <f t="shared" si="18"/>
        <v>Azam</v>
      </c>
      <c r="AB74" s="4">
        <v>12853591</v>
      </c>
      <c r="AC74" s="4">
        <v>12853591</v>
      </c>
      <c r="AE74" s="2" t="str">
        <f t="shared" si="11"/>
        <v>INSERT INTO instructor (Eid, Fname, Mname, Lname) VALUES (94368720,'James-Robin','','Bernard');</v>
      </c>
    </row>
    <row r="75" spans="1:31" x14ac:dyDescent="0.25">
      <c r="A75" s="2" t="str">
        <f t="shared" si="19"/>
        <v>CPSC 217</v>
      </c>
      <c r="B75" t="s">
        <v>0</v>
      </c>
      <c r="C75">
        <v>217</v>
      </c>
      <c r="D75" t="s">
        <v>95</v>
      </c>
      <c r="E75" t="s">
        <v>25</v>
      </c>
      <c r="F75" t="s">
        <v>10</v>
      </c>
      <c r="G75" t="s">
        <v>26</v>
      </c>
      <c r="H75" t="s">
        <v>80</v>
      </c>
      <c r="I75" t="s">
        <v>13</v>
      </c>
      <c r="J75" t="s">
        <v>14</v>
      </c>
      <c r="K75" t="s">
        <v>15</v>
      </c>
      <c r="L75" t="s">
        <v>16</v>
      </c>
      <c r="M75" t="s">
        <v>588</v>
      </c>
      <c r="N75" t="s">
        <v>589</v>
      </c>
      <c r="O75" t="s">
        <v>30</v>
      </c>
      <c r="P75" t="s">
        <v>40</v>
      </c>
      <c r="Q75" t="s">
        <v>22</v>
      </c>
      <c r="R75" t="s">
        <v>41</v>
      </c>
      <c r="U75" s="2" t="str">
        <f t="shared" si="16"/>
        <v>Samiul</v>
      </c>
      <c r="V75" s="2" t="str">
        <f t="shared" si="17"/>
        <v>Azam</v>
      </c>
      <c r="W75" s="2" t="str">
        <f t="shared" si="18"/>
        <v>Azam</v>
      </c>
      <c r="AB75" s="4">
        <v>96836218</v>
      </c>
      <c r="AC75" s="4">
        <v>96836218</v>
      </c>
      <c r="AE75" s="2" t="str">
        <f t="shared" si="11"/>
        <v>INSERT INTO instructor (Eid, Fname, Mname, Lname) VALUES (23175828,'Prashant','','Kumar');</v>
      </c>
    </row>
    <row r="76" spans="1:31" x14ac:dyDescent="0.25">
      <c r="A76" s="2" t="str">
        <f t="shared" si="19"/>
        <v>CPSC 217</v>
      </c>
      <c r="B76" t="s">
        <v>0</v>
      </c>
      <c r="C76">
        <v>217</v>
      </c>
      <c r="D76" t="s">
        <v>96</v>
      </c>
      <c r="E76" t="s">
        <v>25</v>
      </c>
      <c r="F76" t="s">
        <v>10</v>
      </c>
      <c r="G76" t="s">
        <v>26</v>
      </c>
      <c r="H76" t="s">
        <v>80</v>
      </c>
      <c r="I76" t="s">
        <v>13</v>
      </c>
      <c r="J76" t="s">
        <v>14</v>
      </c>
      <c r="K76" t="s">
        <v>15</v>
      </c>
      <c r="L76" t="s">
        <v>16</v>
      </c>
      <c r="M76" t="s">
        <v>590</v>
      </c>
      <c r="N76" t="s">
        <v>591</v>
      </c>
      <c r="O76" t="s">
        <v>20</v>
      </c>
      <c r="P76" t="s">
        <v>93</v>
      </c>
      <c r="Q76" t="s">
        <v>22</v>
      </c>
      <c r="R76" t="s">
        <v>94</v>
      </c>
      <c r="U76" s="2" t="str">
        <f t="shared" si="16"/>
        <v>Mohsen</v>
      </c>
      <c r="V76" s="2" t="str">
        <f t="shared" si="17"/>
        <v>Ansari</v>
      </c>
      <c r="W76" s="2" t="str">
        <f t="shared" si="18"/>
        <v>Ansari</v>
      </c>
      <c r="AB76" s="4">
        <v>10216679</v>
      </c>
      <c r="AC76" s="4">
        <v>10216679</v>
      </c>
      <c r="AE76" s="2"/>
    </row>
    <row r="77" spans="1:31" x14ac:dyDescent="0.25">
      <c r="A77" s="2" t="str">
        <f t="shared" si="19"/>
        <v>CPSC 217</v>
      </c>
      <c r="B77" t="s">
        <v>0</v>
      </c>
      <c r="C77">
        <v>217</v>
      </c>
      <c r="D77" t="s">
        <v>100</v>
      </c>
      <c r="E77" t="s">
        <v>25</v>
      </c>
      <c r="F77" t="s">
        <v>10</v>
      </c>
      <c r="G77" t="s">
        <v>26</v>
      </c>
      <c r="H77" t="s">
        <v>69</v>
      </c>
      <c r="I77" t="s">
        <v>13</v>
      </c>
      <c r="J77" t="s">
        <v>14</v>
      </c>
      <c r="K77" t="s">
        <v>15</v>
      </c>
      <c r="L77" t="s">
        <v>16</v>
      </c>
      <c r="M77" t="s">
        <v>586</v>
      </c>
      <c r="N77" t="s">
        <v>587</v>
      </c>
      <c r="O77" t="s">
        <v>20</v>
      </c>
      <c r="P77" t="s">
        <v>84</v>
      </c>
      <c r="Q77" t="s">
        <v>22</v>
      </c>
      <c r="R77" t="s">
        <v>85</v>
      </c>
      <c r="U77" s="2" t="str">
        <f t="shared" si="16"/>
        <v>Aniruddha</v>
      </c>
      <c r="V77" s="2" t="str">
        <f t="shared" si="17"/>
        <v>Chattoraj</v>
      </c>
      <c r="W77" s="2" t="str">
        <f t="shared" si="18"/>
        <v>Chattoraj</v>
      </c>
      <c r="AB77" s="4">
        <v>29263193</v>
      </c>
      <c r="AC77" s="4">
        <v>29263193</v>
      </c>
      <c r="AE77" s="2"/>
    </row>
    <row r="78" spans="1:31" x14ac:dyDescent="0.25">
      <c r="A78" s="2" t="str">
        <f t="shared" si="19"/>
        <v xml:space="preserve"> </v>
      </c>
      <c r="U78" s="2"/>
      <c r="V78" s="2"/>
      <c r="W78" s="2"/>
      <c r="AB78" s="4">
        <v>50261745</v>
      </c>
      <c r="AC78" s="4">
        <v>50261745</v>
      </c>
      <c r="AE78" s="2"/>
    </row>
    <row r="79" spans="1:31" x14ac:dyDescent="0.25">
      <c r="A79" s="2" t="str">
        <f t="shared" si="19"/>
        <v>CPSC 13.0416666666667</v>
      </c>
      <c r="B79" t="s">
        <v>0</v>
      </c>
      <c r="C79" s="1">
        <v>13.041666666666666</v>
      </c>
      <c r="D79" t="s">
        <v>1</v>
      </c>
      <c r="E79" t="s">
        <v>2</v>
      </c>
      <c r="F79" t="s">
        <v>165</v>
      </c>
      <c r="U79" s="2"/>
      <c r="V79" s="2"/>
      <c r="W79" s="2"/>
      <c r="AB79" s="4">
        <v>91336561</v>
      </c>
      <c r="AC79" s="4">
        <v>91336561</v>
      </c>
      <c r="AE79" s="2"/>
    </row>
    <row r="80" spans="1:31" x14ac:dyDescent="0.25">
      <c r="A80" s="2" t="str">
        <f t="shared" si="19"/>
        <v>CPSC 313</v>
      </c>
      <c r="B80" t="s">
        <v>0</v>
      </c>
      <c r="C80">
        <v>313</v>
      </c>
      <c r="D80" t="s">
        <v>8</v>
      </c>
      <c r="E80" t="s">
        <v>9</v>
      </c>
      <c r="F80" t="s">
        <v>10</v>
      </c>
      <c r="G80" t="s">
        <v>11</v>
      </c>
      <c r="H80" t="s">
        <v>12</v>
      </c>
      <c r="I80" t="s">
        <v>13</v>
      </c>
      <c r="J80" t="s">
        <v>14</v>
      </c>
      <c r="K80" t="s">
        <v>15</v>
      </c>
      <c r="L80" t="s">
        <v>16</v>
      </c>
      <c r="M80" t="s">
        <v>592</v>
      </c>
      <c r="N80" t="s">
        <v>593</v>
      </c>
      <c r="O80" t="s">
        <v>125</v>
      </c>
      <c r="P80" t="s">
        <v>34</v>
      </c>
      <c r="Q80" t="s">
        <v>22</v>
      </c>
      <c r="R80" t="s">
        <v>35</v>
      </c>
      <c r="U80" s="2" t="str">
        <f t="shared" si="16"/>
        <v>Catalin</v>
      </c>
      <c r="V80" s="2" t="str">
        <f t="shared" si="17"/>
        <v>Dohotaru</v>
      </c>
      <c r="W80" s="2" t="str">
        <f t="shared" si="18"/>
        <v>Dohotaru</v>
      </c>
      <c r="AB80" s="4">
        <v>66511015</v>
      </c>
      <c r="AC80" s="4">
        <v>66511015</v>
      </c>
      <c r="AE80" s="2"/>
    </row>
    <row r="81" spans="1:31" x14ac:dyDescent="0.25">
      <c r="A81" s="2" t="str">
        <f t="shared" si="19"/>
        <v>CPSC 313</v>
      </c>
      <c r="B81" t="s">
        <v>0</v>
      </c>
      <c r="C81">
        <v>313</v>
      </c>
      <c r="D81" t="s">
        <v>24</v>
      </c>
      <c r="E81" t="s">
        <v>25</v>
      </c>
      <c r="F81" t="s">
        <v>10</v>
      </c>
      <c r="G81" t="s">
        <v>56</v>
      </c>
      <c r="H81" t="s">
        <v>718</v>
      </c>
      <c r="I81" t="s">
        <v>13</v>
      </c>
      <c r="J81" t="s">
        <v>14</v>
      </c>
      <c r="K81" t="s">
        <v>15</v>
      </c>
      <c r="L81" t="s">
        <v>16</v>
      </c>
      <c r="M81" t="s">
        <v>594</v>
      </c>
      <c r="N81" t="s">
        <v>595</v>
      </c>
      <c r="O81" t="s">
        <v>596</v>
      </c>
      <c r="P81" t="s">
        <v>719</v>
      </c>
      <c r="Q81" t="s">
        <v>31</v>
      </c>
      <c r="R81" t="s">
        <v>22</v>
      </c>
      <c r="S81" t="s">
        <v>32</v>
      </c>
      <c r="U81" s="2" t="str">
        <f t="shared" si="16"/>
        <v>Asif</v>
      </c>
      <c r="V81" s="2" t="str">
        <f t="shared" si="17"/>
        <v>Muhammad</v>
      </c>
      <c r="W81" s="2" t="str">
        <f t="shared" si="18"/>
        <v>Muhammad</v>
      </c>
      <c r="AB81" s="4">
        <v>64022067</v>
      </c>
      <c r="AC81" s="4">
        <v>64022067</v>
      </c>
      <c r="AE81" s="2"/>
    </row>
    <row r="82" spans="1:31" x14ac:dyDescent="0.25">
      <c r="A82" s="2" t="str">
        <f t="shared" si="19"/>
        <v>CPSC 313</v>
      </c>
      <c r="B82" t="s">
        <v>0</v>
      </c>
      <c r="C82">
        <v>313</v>
      </c>
      <c r="D82" t="s">
        <v>33</v>
      </c>
      <c r="E82" t="s">
        <v>25</v>
      </c>
      <c r="F82" t="s">
        <v>10</v>
      </c>
      <c r="G82" t="s">
        <v>56</v>
      </c>
      <c r="H82" t="s">
        <v>718</v>
      </c>
      <c r="I82" t="s">
        <v>13</v>
      </c>
      <c r="J82" t="s">
        <v>14</v>
      </c>
      <c r="K82" t="s">
        <v>15</v>
      </c>
      <c r="L82" t="s">
        <v>16</v>
      </c>
      <c r="M82" t="s">
        <v>597</v>
      </c>
      <c r="N82" t="s">
        <v>598</v>
      </c>
      <c r="O82" t="s">
        <v>720</v>
      </c>
      <c r="P82" t="s">
        <v>75</v>
      </c>
      <c r="Q82" t="s">
        <v>22</v>
      </c>
      <c r="R82" t="s">
        <v>76</v>
      </c>
      <c r="U82" s="2" t="str">
        <f t="shared" si="16"/>
        <v>Rong</v>
      </c>
      <c r="V82" s="2" t="str">
        <f t="shared" si="17"/>
        <v>Jiang</v>
      </c>
      <c r="W82" s="2" t="str">
        <f t="shared" si="18"/>
        <v>Jiang</v>
      </c>
      <c r="AB82" s="4">
        <v>97664099</v>
      </c>
      <c r="AC82" s="4">
        <v>97664099</v>
      </c>
      <c r="AE82" s="2"/>
    </row>
    <row r="83" spans="1:31" x14ac:dyDescent="0.25">
      <c r="A83" s="2" t="str">
        <f t="shared" si="19"/>
        <v>CPSC 313</v>
      </c>
      <c r="B83" t="s">
        <v>0</v>
      </c>
      <c r="C83">
        <v>313</v>
      </c>
      <c r="D83" t="s">
        <v>36</v>
      </c>
      <c r="E83" t="s">
        <v>25</v>
      </c>
      <c r="F83" t="s">
        <v>10</v>
      </c>
      <c r="G83" t="s">
        <v>56</v>
      </c>
      <c r="H83" t="s">
        <v>718</v>
      </c>
      <c r="I83" t="s">
        <v>13</v>
      </c>
      <c r="J83" t="s">
        <v>14</v>
      </c>
      <c r="K83" t="s">
        <v>15</v>
      </c>
      <c r="L83" t="s">
        <v>16</v>
      </c>
      <c r="M83" t="s">
        <v>597</v>
      </c>
      <c r="N83" t="s">
        <v>598</v>
      </c>
      <c r="O83" t="s">
        <v>721</v>
      </c>
      <c r="P83" t="s">
        <v>40</v>
      </c>
      <c r="Q83" t="s">
        <v>22</v>
      </c>
      <c r="R83" t="s">
        <v>41</v>
      </c>
      <c r="U83" s="2" t="str">
        <f t="shared" si="16"/>
        <v>Rong</v>
      </c>
      <c r="V83" s="2" t="str">
        <f t="shared" si="17"/>
        <v>Jiang</v>
      </c>
      <c r="W83" s="2" t="str">
        <f t="shared" si="18"/>
        <v>Jiang</v>
      </c>
      <c r="AB83" s="4">
        <v>50518581</v>
      </c>
      <c r="AC83" s="4">
        <v>50518581</v>
      </c>
      <c r="AE83" s="2"/>
    </row>
    <row r="84" spans="1:31" x14ac:dyDescent="0.25">
      <c r="A84" s="2" t="str">
        <f t="shared" si="19"/>
        <v>CPSC 313</v>
      </c>
      <c r="B84" t="s">
        <v>0</v>
      </c>
      <c r="C84">
        <v>313</v>
      </c>
      <c r="D84" t="s">
        <v>42</v>
      </c>
      <c r="E84" t="s">
        <v>25</v>
      </c>
      <c r="F84" t="s">
        <v>10</v>
      </c>
      <c r="G84" t="s">
        <v>56</v>
      </c>
      <c r="H84" t="s">
        <v>718</v>
      </c>
      <c r="I84" t="s">
        <v>13</v>
      </c>
      <c r="J84" t="s">
        <v>14</v>
      </c>
      <c r="K84" t="s">
        <v>15</v>
      </c>
      <c r="L84" t="s">
        <v>16</v>
      </c>
      <c r="M84" t="s">
        <v>599</v>
      </c>
      <c r="N84" t="s">
        <v>722</v>
      </c>
      <c r="O84" t="s">
        <v>600</v>
      </c>
      <c r="P84" t="s">
        <v>721</v>
      </c>
      <c r="Q84" t="s">
        <v>75</v>
      </c>
      <c r="R84" t="s">
        <v>22</v>
      </c>
      <c r="S84" t="s">
        <v>76</v>
      </c>
      <c r="U84" s="2" t="str">
        <f t="shared" si="16"/>
        <v>Zahra</v>
      </c>
      <c r="V84" s="2" t="str">
        <f t="shared" si="17"/>
        <v>ShakeriHossein</v>
      </c>
      <c r="W84" s="2" t="str">
        <f t="shared" si="18"/>
        <v>ShakeriHossein</v>
      </c>
      <c r="AB84" s="4">
        <v>27423920</v>
      </c>
      <c r="AC84" s="4">
        <v>27423920</v>
      </c>
      <c r="AE84" s="2"/>
    </row>
    <row r="85" spans="1:31" x14ac:dyDescent="0.25">
      <c r="A85" s="2" t="str">
        <f t="shared" si="19"/>
        <v>CPSC 313</v>
      </c>
      <c r="B85" t="s">
        <v>0</v>
      </c>
      <c r="C85">
        <v>313</v>
      </c>
      <c r="D85" t="s">
        <v>45</v>
      </c>
      <c r="E85" t="s">
        <v>25</v>
      </c>
      <c r="F85" t="s">
        <v>10</v>
      </c>
      <c r="G85" t="s">
        <v>56</v>
      </c>
      <c r="H85" t="s">
        <v>718</v>
      </c>
      <c r="I85" t="s">
        <v>13</v>
      </c>
      <c r="J85" t="s">
        <v>14</v>
      </c>
      <c r="K85" t="s">
        <v>15</v>
      </c>
      <c r="L85" t="s">
        <v>16</v>
      </c>
      <c r="M85" t="s">
        <v>594</v>
      </c>
      <c r="N85" t="s">
        <v>595</v>
      </c>
      <c r="O85" t="s">
        <v>596</v>
      </c>
      <c r="P85" t="s">
        <v>720</v>
      </c>
      <c r="Q85" t="s">
        <v>113</v>
      </c>
      <c r="R85" t="s">
        <v>22</v>
      </c>
      <c r="S85" t="s">
        <v>114</v>
      </c>
      <c r="U85" s="2" t="str">
        <f t="shared" si="16"/>
        <v>Asif</v>
      </c>
      <c r="V85" s="2" t="str">
        <f t="shared" si="17"/>
        <v>Muhammad</v>
      </c>
      <c r="W85" s="2" t="str">
        <f t="shared" si="18"/>
        <v>Muhammad</v>
      </c>
      <c r="AB85" s="4">
        <v>33992317</v>
      </c>
      <c r="AC85" s="4">
        <v>33992317</v>
      </c>
      <c r="AE85" s="2"/>
    </row>
    <row r="86" spans="1:31" x14ac:dyDescent="0.25">
      <c r="A86" s="2" t="str">
        <f t="shared" si="19"/>
        <v>CPSC 313</v>
      </c>
      <c r="B86" t="s">
        <v>0</v>
      </c>
      <c r="C86">
        <v>313</v>
      </c>
      <c r="D86" t="s">
        <v>48</v>
      </c>
      <c r="E86" t="s">
        <v>25</v>
      </c>
      <c r="F86" t="s">
        <v>10</v>
      </c>
      <c r="G86" t="s">
        <v>56</v>
      </c>
      <c r="H86" t="s">
        <v>718</v>
      </c>
      <c r="I86" t="s">
        <v>13</v>
      </c>
      <c r="J86" t="s">
        <v>14</v>
      </c>
      <c r="K86" t="s">
        <v>15</v>
      </c>
      <c r="L86" t="s">
        <v>16</v>
      </c>
      <c r="M86" t="s">
        <v>599</v>
      </c>
      <c r="N86" t="s">
        <v>722</v>
      </c>
      <c r="O86" t="s">
        <v>600</v>
      </c>
      <c r="P86" t="s">
        <v>721</v>
      </c>
      <c r="Q86" t="s">
        <v>113</v>
      </c>
      <c r="R86" t="s">
        <v>22</v>
      </c>
      <c r="S86" t="s">
        <v>114</v>
      </c>
      <c r="U86" s="2" t="str">
        <f t="shared" si="16"/>
        <v>Zahra</v>
      </c>
      <c r="V86" s="2" t="str">
        <f t="shared" si="17"/>
        <v>ShakeriHossein</v>
      </c>
      <c r="W86" s="2" t="str">
        <f t="shared" si="18"/>
        <v>ShakeriHossein</v>
      </c>
      <c r="AB86" s="4">
        <v>22886548</v>
      </c>
      <c r="AC86" s="4">
        <v>22886548</v>
      </c>
      <c r="AE86" s="2"/>
    </row>
    <row r="87" spans="1:31" x14ac:dyDescent="0.25">
      <c r="A87" s="2" t="str">
        <f t="shared" si="19"/>
        <v xml:space="preserve"> </v>
      </c>
      <c r="U87" s="2"/>
      <c r="V87" s="2"/>
      <c r="W87" s="2"/>
      <c r="AB87" s="4">
        <v>38638877</v>
      </c>
      <c r="AC87" s="4">
        <v>38638877</v>
      </c>
      <c r="AE87" s="2"/>
    </row>
    <row r="88" spans="1:31" x14ac:dyDescent="0.25">
      <c r="A88" s="2" t="str">
        <f t="shared" si="19"/>
        <v>CPSC 14.7916666666667</v>
      </c>
      <c r="B88" t="s">
        <v>0</v>
      </c>
      <c r="C88" s="1">
        <v>14.791666666666666</v>
      </c>
      <c r="D88" t="s">
        <v>601</v>
      </c>
      <c r="E88" t="s">
        <v>602</v>
      </c>
      <c r="U88" s="2"/>
      <c r="V88" s="2"/>
      <c r="W88" s="2"/>
      <c r="AB88" s="4">
        <v>90840478</v>
      </c>
      <c r="AC88" s="4">
        <v>90840478</v>
      </c>
      <c r="AE88" s="2"/>
    </row>
    <row r="89" spans="1:31" x14ac:dyDescent="0.25">
      <c r="A89" s="2" t="str">
        <f t="shared" si="19"/>
        <v>CPSC 355</v>
      </c>
      <c r="B89" t="s">
        <v>0</v>
      </c>
      <c r="C89">
        <v>355</v>
      </c>
      <c r="D89" t="s">
        <v>8</v>
      </c>
      <c r="E89" t="s">
        <v>9</v>
      </c>
      <c r="F89" t="s">
        <v>10</v>
      </c>
      <c r="G89" t="s">
        <v>56</v>
      </c>
      <c r="H89" t="s">
        <v>106</v>
      </c>
      <c r="I89" t="s">
        <v>13</v>
      </c>
      <c r="J89" t="s">
        <v>14</v>
      </c>
      <c r="K89" t="s">
        <v>15</v>
      </c>
      <c r="L89" t="s">
        <v>16</v>
      </c>
      <c r="M89" t="s">
        <v>603</v>
      </c>
      <c r="N89" t="s">
        <v>604</v>
      </c>
      <c r="O89" t="s">
        <v>605</v>
      </c>
      <c r="P89" t="s">
        <v>125</v>
      </c>
      <c r="Q89" t="s">
        <v>49</v>
      </c>
      <c r="R89" t="s">
        <v>22</v>
      </c>
      <c r="S89" t="s">
        <v>50</v>
      </c>
      <c r="U89" s="2" t="str">
        <f t="shared" si="16"/>
        <v>Leonard</v>
      </c>
      <c r="V89" s="2" t="str">
        <f t="shared" si="17"/>
        <v>C</v>
      </c>
      <c r="W89" s="2" t="str">
        <f t="shared" si="18"/>
        <v>C</v>
      </c>
      <c r="AB89" s="4">
        <v>28732945</v>
      </c>
      <c r="AC89" s="4">
        <v>28732945</v>
      </c>
      <c r="AE89" s="2"/>
    </row>
    <row r="90" spans="1:31" x14ac:dyDescent="0.25">
      <c r="A90" s="2" t="str">
        <f t="shared" si="19"/>
        <v>CPSC 355</v>
      </c>
      <c r="B90" t="s">
        <v>0</v>
      </c>
      <c r="C90">
        <v>355</v>
      </c>
      <c r="D90" t="s">
        <v>62</v>
      </c>
      <c r="E90" t="s">
        <v>9</v>
      </c>
      <c r="F90" t="s">
        <v>10</v>
      </c>
      <c r="G90" t="s">
        <v>606</v>
      </c>
      <c r="H90" t="s">
        <v>607</v>
      </c>
      <c r="I90" t="s">
        <v>13</v>
      </c>
      <c r="J90" t="s">
        <v>63</v>
      </c>
      <c r="K90" t="s">
        <v>15</v>
      </c>
      <c r="L90" t="s">
        <v>16</v>
      </c>
      <c r="M90" t="s">
        <v>603</v>
      </c>
      <c r="N90" t="s">
        <v>604</v>
      </c>
      <c r="O90" t="s">
        <v>605</v>
      </c>
      <c r="P90" t="s">
        <v>125</v>
      </c>
      <c r="Q90" t="s">
        <v>31</v>
      </c>
      <c r="R90" t="s">
        <v>22</v>
      </c>
      <c r="S90" t="s">
        <v>32</v>
      </c>
      <c r="U90" s="2" t="str">
        <f t="shared" si="16"/>
        <v>Leonard</v>
      </c>
      <c r="V90" s="2" t="str">
        <f t="shared" si="17"/>
        <v>C</v>
      </c>
      <c r="W90" s="2" t="str">
        <f t="shared" si="18"/>
        <v>C</v>
      </c>
      <c r="AB90" s="4">
        <v>47211009</v>
      </c>
      <c r="AC90" s="4">
        <v>47211009</v>
      </c>
      <c r="AE90" s="2"/>
    </row>
    <row r="91" spans="1:31" x14ac:dyDescent="0.25">
      <c r="A91" s="2" t="str">
        <f t="shared" si="19"/>
        <v>CPSC 355</v>
      </c>
      <c r="B91" t="s">
        <v>0</v>
      </c>
      <c r="C91">
        <v>355</v>
      </c>
      <c r="D91" t="s">
        <v>24</v>
      </c>
      <c r="E91" t="s">
        <v>25</v>
      </c>
      <c r="F91" t="s">
        <v>10</v>
      </c>
      <c r="G91" t="s">
        <v>26</v>
      </c>
      <c r="H91" t="s">
        <v>140</v>
      </c>
      <c r="I91" t="s">
        <v>13</v>
      </c>
      <c r="J91" t="s">
        <v>14</v>
      </c>
      <c r="K91" t="s">
        <v>15</v>
      </c>
      <c r="L91" t="s">
        <v>16</v>
      </c>
      <c r="M91" t="s">
        <v>608</v>
      </c>
      <c r="N91" t="s">
        <v>609</v>
      </c>
      <c r="O91" t="s">
        <v>610</v>
      </c>
      <c r="P91" t="s">
        <v>20</v>
      </c>
      <c r="Q91" t="s">
        <v>93</v>
      </c>
      <c r="R91" t="s">
        <v>22</v>
      </c>
      <c r="S91" t="s">
        <v>94</v>
      </c>
      <c r="U91" s="2" t="str">
        <f t="shared" si="16"/>
        <v>Cordell</v>
      </c>
      <c r="V91" s="2" t="str">
        <f t="shared" si="17"/>
        <v>George</v>
      </c>
      <c r="W91" s="2" t="str">
        <f t="shared" si="18"/>
        <v>George</v>
      </c>
      <c r="AB91" s="4">
        <v>69254133</v>
      </c>
      <c r="AC91" s="4">
        <v>69254133</v>
      </c>
      <c r="AE91" s="2"/>
    </row>
    <row r="92" spans="1:31" x14ac:dyDescent="0.25">
      <c r="A92" s="2" t="str">
        <f t="shared" si="19"/>
        <v>CPSC 355</v>
      </c>
      <c r="B92" t="s">
        <v>0</v>
      </c>
      <c r="C92">
        <v>355</v>
      </c>
      <c r="D92" t="s">
        <v>33</v>
      </c>
      <c r="E92" t="s">
        <v>25</v>
      </c>
      <c r="F92" t="s">
        <v>10</v>
      </c>
      <c r="G92" t="s">
        <v>26</v>
      </c>
      <c r="H92" t="s">
        <v>69</v>
      </c>
      <c r="I92" t="s">
        <v>13</v>
      </c>
      <c r="J92" t="s">
        <v>14</v>
      </c>
      <c r="K92" t="s">
        <v>15</v>
      </c>
      <c r="L92" t="s">
        <v>16</v>
      </c>
      <c r="M92" t="s">
        <v>608</v>
      </c>
      <c r="N92" t="s">
        <v>609</v>
      </c>
      <c r="O92" t="s">
        <v>610</v>
      </c>
      <c r="P92" t="s">
        <v>30</v>
      </c>
      <c r="Q92" t="s">
        <v>113</v>
      </c>
      <c r="R92" t="s">
        <v>22</v>
      </c>
      <c r="S92" t="s">
        <v>114</v>
      </c>
      <c r="U92" s="2" t="str">
        <f t="shared" si="16"/>
        <v>Cordell</v>
      </c>
      <c r="V92" s="2" t="str">
        <f t="shared" si="17"/>
        <v>George</v>
      </c>
      <c r="W92" s="2" t="str">
        <f t="shared" si="18"/>
        <v>George</v>
      </c>
      <c r="AB92" s="4">
        <v>80614800</v>
      </c>
      <c r="AC92" s="4">
        <v>80614800</v>
      </c>
      <c r="AE92" s="2"/>
    </row>
    <row r="93" spans="1:31" x14ac:dyDescent="0.25">
      <c r="A93" s="2" t="str">
        <f t="shared" si="19"/>
        <v>CPSC 355</v>
      </c>
      <c r="B93" t="s">
        <v>0</v>
      </c>
      <c r="C93">
        <v>355</v>
      </c>
      <c r="D93" t="s">
        <v>36</v>
      </c>
      <c r="E93" t="s">
        <v>25</v>
      </c>
      <c r="F93" t="s">
        <v>10</v>
      </c>
      <c r="G93" t="s">
        <v>26</v>
      </c>
      <c r="H93" t="s">
        <v>146</v>
      </c>
      <c r="I93" t="s">
        <v>13</v>
      </c>
      <c r="J93" t="s">
        <v>14</v>
      </c>
      <c r="K93" t="s">
        <v>15</v>
      </c>
      <c r="L93" t="s">
        <v>16</v>
      </c>
      <c r="M93" t="s">
        <v>611</v>
      </c>
      <c r="N93" t="s">
        <v>124</v>
      </c>
      <c r="O93" t="s">
        <v>30</v>
      </c>
      <c r="P93" t="s">
        <v>84</v>
      </c>
      <c r="Q93" t="s">
        <v>22</v>
      </c>
      <c r="R93" t="s">
        <v>85</v>
      </c>
      <c r="U93" s="2" t="str">
        <f t="shared" si="16"/>
        <v>Edwin</v>
      </c>
      <c r="V93" s="2" t="str">
        <f t="shared" si="17"/>
        <v>Chan</v>
      </c>
      <c r="W93" s="2" t="str">
        <f t="shared" si="18"/>
        <v>Chan</v>
      </c>
      <c r="AB93" s="4">
        <v>13874278</v>
      </c>
      <c r="AC93" s="4">
        <v>13874278</v>
      </c>
      <c r="AE93" s="2"/>
    </row>
    <row r="94" spans="1:31" x14ac:dyDescent="0.25">
      <c r="A94" s="2" t="str">
        <f t="shared" si="19"/>
        <v>CPSC 355</v>
      </c>
      <c r="B94" t="s">
        <v>0</v>
      </c>
      <c r="C94">
        <v>355</v>
      </c>
      <c r="D94" t="s">
        <v>42</v>
      </c>
      <c r="E94" t="s">
        <v>25</v>
      </c>
      <c r="F94" t="s">
        <v>10</v>
      </c>
      <c r="G94" t="s">
        <v>26</v>
      </c>
      <c r="H94" t="s">
        <v>80</v>
      </c>
      <c r="I94" t="s">
        <v>13</v>
      </c>
      <c r="J94" t="s">
        <v>14</v>
      </c>
      <c r="K94" t="s">
        <v>15</v>
      </c>
      <c r="L94" t="s">
        <v>16</v>
      </c>
      <c r="M94" t="s">
        <v>612</v>
      </c>
      <c r="N94" t="s">
        <v>613</v>
      </c>
      <c r="O94" t="s">
        <v>614</v>
      </c>
      <c r="P94" t="s">
        <v>20</v>
      </c>
      <c r="Q94" t="s">
        <v>75</v>
      </c>
      <c r="R94" t="s">
        <v>22</v>
      </c>
      <c r="S94" t="s">
        <v>76</v>
      </c>
      <c r="U94" s="2" t="str">
        <f t="shared" si="16"/>
        <v>Ahmed</v>
      </c>
      <c r="V94" s="2" t="str">
        <f t="shared" si="17"/>
        <v>Al</v>
      </c>
      <c r="W94" s="2" t="str">
        <f t="shared" si="18"/>
        <v>Al</v>
      </c>
      <c r="AB94" s="4">
        <v>51405227</v>
      </c>
      <c r="AC94" s="4">
        <v>51405227</v>
      </c>
      <c r="AE94" s="2"/>
    </row>
    <row r="95" spans="1:31" x14ac:dyDescent="0.25">
      <c r="A95" s="2" t="str">
        <f t="shared" si="19"/>
        <v>CPSC 355</v>
      </c>
      <c r="B95" t="s">
        <v>0</v>
      </c>
      <c r="C95">
        <v>355</v>
      </c>
      <c r="D95" t="s">
        <v>45</v>
      </c>
      <c r="E95" t="s">
        <v>25</v>
      </c>
      <c r="F95" t="s">
        <v>10</v>
      </c>
      <c r="G95" t="s">
        <v>26</v>
      </c>
      <c r="H95" t="s">
        <v>146</v>
      </c>
      <c r="I95" t="s">
        <v>13</v>
      </c>
      <c r="J95" t="s">
        <v>63</v>
      </c>
      <c r="K95" t="s">
        <v>15</v>
      </c>
      <c r="L95" t="s">
        <v>16</v>
      </c>
      <c r="M95" t="s">
        <v>615</v>
      </c>
      <c r="N95" t="s">
        <v>616</v>
      </c>
      <c r="O95" t="s">
        <v>20</v>
      </c>
      <c r="P95" t="s">
        <v>93</v>
      </c>
      <c r="Q95" t="s">
        <v>22</v>
      </c>
      <c r="R95" t="s">
        <v>94</v>
      </c>
      <c r="U95" s="2" t="str">
        <f t="shared" si="16"/>
        <v>Kevin</v>
      </c>
      <c r="V95" s="2" t="str">
        <f t="shared" si="17"/>
        <v>Ta</v>
      </c>
      <c r="W95" s="2" t="str">
        <f t="shared" si="18"/>
        <v>Ta</v>
      </c>
      <c r="AB95" s="4">
        <v>63736871</v>
      </c>
      <c r="AC95" s="4">
        <v>63736871</v>
      </c>
      <c r="AE95" s="2"/>
    </row>
    <row r="96" spans="1:31" x14ac:dyDescent="0.25">
      <c r="A96" s="2" t="str">
        <f t="shared" si="19"/>
        <v>CPSC 355</v>
      </c>
      <c r="B96" t="s">
        <v>0</v>
      </c>
      <c r="C96">
        <v>355</v>
      </c>
      <c r="D96" t="s">
        <v>48</v>
      </c>
      <c r="E96" t="s">
        <v>25</v>
      </c>
      <c r="F96" t="s">
        <v>10</v>
      </c>
      <c r="G96" t="s">
        <v>26</v>
      </c>
      <c r="H96" t="s">
        <v>80</v>
      </c>
      <c r="I96" t="s">
        <v>13</v>
      </c>
      <c r="J96" t="s">
        <v>63</v>
      </c>
      <c r="K96" t="s">
        <v>15</v>
      </c>
      <c r="L96" t="s">
        <v>16</v>
      </c>
      <c r="M96" t="s">
        <v>611</v>
      </c>
      <c r="N96" t="s">
        <v>124</v>
      </c>
      <c r="O96" t="s">
        <v>30</v>
      </c>
      <c r="P96" t="s">
        <v>75</v>
      </c>
      <c r="Q96" t="s">
        <v>22</v>
      </c>
      <c r="R96" t="s">
        <v>76</v>
      </c>
      <c r="U96" s="2" t="str">
        <f t="shared" si="16"/>
        <v>Edwin</v>
      </c>
      <c r="V96" s="2" t="str">
        <f t="shared" si="17"/>
        <v>Chan</v>
      </c>
      <c r="W96" s="2" t="str">
        <f t="shared" si="18"/>
        <v>Chan</v>
      </c>
      <c r="AB96" s="4">
        <v>53801519</v>
      </c>
      <c r="AC96" s="4">
        <v>53801519</v>
      </c>
      <c r="AE96" s="2"/>
    </row>
    <row r="97" spans="1:31" x14ac:dyDescent="0.25">
      <c r="A97" s="2" t="str">
        <f t="shared" si="19"/>
        <v>CPSC 355</v>
      </c>
      <c r="B97" t="s">
        <v>0</v>
      </c>
      <c r="C97">
        <v>355</v>
      </c>
      <c r="D97" t="s">
        <v>86</v>
      </c>
      <c r="E97" t="s">
        <v>25</v>
      </c>
      <c r="F97" t="s">
        <v>10</v>
      </c>
      <c r="G97" t="s">
        <v>26</v>
      </c>
      <c r="H97" t="s">
        <v>146</v>
      </c>
      <c r="I97" t="s">
        <v>13</v>
      </c>
      <c r="J97" t="s">
        <v>63</v>
      </c>
      <c r="K97" t="s">
        <v>15</v>
      </c>
      <c r="L97" t="s">
        <v>16</v>
      </c>
      <c r="M97" t="s">
        <v>612</v>
      </c>
      <c r="N97" t="s">
        <v>613</v>
      </c>
      <c r="O97" t="s">
        <v>614</v>
      </c>
      <c r="P97" t="s">
        <v>20</v>
      </c>
      <c r="Q97" t="s">
        <v>84</v>
      </c>
      <c r="R97" t="s">
        <v>22</v>
      </c>
      <c r="S97" t="s">
        <v>85</v>
      </c>
      <c r="U97" s="2" t="str">
        <f t="shared" si="16"/>
        <v>Ahmed</v>
      </c>
      <c r="V97" s="2" t="str">
        <f t="shared" si="17"/>
        <v>Al</v>
      </c>
      <c r="W97" s="2" t="str">
        <f t="shared" si="18"/>
        <v>Al</v>
      </c>
      <c r="AB97" s="4">
        <v>95978678</v>
      </c>
      <c r="AC97" s="4">
        <v>95978678</v>
      </c>
      <c r="AE97" s="2"/>
    </row>
    <row r="98" spans="1:31" x14ac:dyDescent="0.25">
      <c r="A98" s="2" t="str">
        <f t="shared" si="19"/>
        <v>CPSC 355</v>
      </c>
      <c r="B98" t="s">
        <v>0</v>
      </c>
      <c r="C98">
        <v>355</v>
      </c>
      <c r="D98" t="s">
        <v>89</v>
      </c>
      <c r="E98" t="s">
        <v>25</v>
      </c>
      <c r="F98" t="s">
        <v>10</v>
      </c>
      <c r="G98" t="s">
        <v>26</v>
      </c>
      <c r="H98" t="s">
        <v>146</v>
      </c>
      <c r="I98" t="s">
        <v>13</v>
      </c>
      <c r="J98" t="s">
        <v>63</v>
      </c>
      <c r="K98" t="s">
        <v>15</v>
      </c>
      <c r="L98" t="s">
        <v>16</v>
      </c>
      <c r="M98" t="s">
        <v>615</v>
      </c>
      <c r="N98" t="s">
        <v>616</v>
      </c>
      <c r="O98" t="s">
        <v>20</v>
      </c>
      <c r="P98" t="s">
        <v>31</v>
      </c>
      <c r="Q98" t="s">
        <v>22</v>
      </c>
      <c r="R98" t="s">
        <v>32</v>
      </c>
      <c r="U98" s="2" t="str">
        <f t="shared" si="16"/>
        <v>Kevin</v>
      </c>
      <c r="V98" s="2" t="str">
        <f t="shared" si="17"/>
        <v>Ta</v>
      </c>
      <c r="W98" s="2" t="str">
        <f t="shared" si="18"/>
        <v>Ta</v>
      </c>
      <c r="AB98" s="4">
        <v>49045215</v>
      </c>
      <c r="AC98" s="4">
        <v>49045215</v>
      </c>
      <c r="AE98" s="2"/>
    </row>
    <row r="99" spans="1:31" x14ac:dyDescent="0.25">
      <c r="A99" s="2" t="str">
        <f t="shared" si="19"/>
        <v xml:space="preserve"> </v>
      </c>
      <c r="U99" s="2"/>
      <c r="V99" s="2"/>
      <c r="W99" s="2"/>
      <c r="AB99" s="4">
        <v>50627132</v>
      </c>
      <c r="AC99" s="4">
        <v>50627132</v>
      </c>
      <c r="AE99" s="2"/>
    </row>
    <row r="100" spans="1:31" x14ac:dyDescent="0.25">
      <c r="A100" s="2" t="str">
        <f t="shared" si="19"/>
        <v>CPSC 14.9583333333333</v>
      </c>
      <c r="B100" t="s">
        <v>0</v>
      </c>
      <c r="C100" s="1">
        <v>14.958333333333334</v>
      </c>
      <c r="D100" t="s">
        <v>601</v>
      </c>
      <c r="E100" t="s">
        <v>602</v>
      </c>
      <c r="F100" t="s">
        <v>555</v>
      </c>
      <c r="U100" s="2"/>
      <c r="V100" s="2"/>
      <c r="W100" s="2"/>
      <c r="AB100" s="4">
        <v>14927675</v>
      </c>
      <c r="AC100" s="4">
        <v>14927675</v>
      </c>
      <c r="AE100" s="2"/>
    </row>
    <row r="101" spans="1:31" x14ac:dyDescent="0.25">
      <c r="A101" s="2" t="str">
        <f t="shared" si="19"/>
        <v>CPSC 359</v>
      </c>
      <c r="B101" t="s">
        <v>0</v>
      </c>
      <c r="C101">
        <v>359</v>
      </c>
      <c r="D101" t="s">
        <v>8</v>
      </c>
      <c r="E101" t="s">
        <v>9</v>
      </c>
      <c r="F101" t="s">
        <v>10</v>
      </c>
      <c r="G101" t="s">
        <v>617</v>
      </c>
      <c r="H101" t="s">
        <v>618</v>
      </c>
      <c r="I101" t="s">
        <v>13</v>
      </c>
      <c r="J101" t="s">
        <v>14</v>
      </c>
      <c r="K101" t="s">
        <v>15</v>
      </c>
      <c r="L101" t="s">
        <v>16</v>
      </c>
      <c r="M101" t="s">
        <v>619</v>
      </c>
      <c r="N101" t="s">
        <v>620</v>
      </c>
      <c r="O101" t="s">
        <v>621</v>
      </c>
      <c r="P101" t="s">
        <v>30</v>
      </c>
      <c r="Q101" t="s">
        <v>64</v>
      </c>
      <c r="R101" t="s">
        <v>22</v>
      </c>
      <c r="S101" t="s">
        <v>65</v>
      </c>
      <c r="U101" s="2" t="str">
        <f t="shared" si="16"/>
        <v>Jalal</v>
      </c>
      <c r="V101" s="2" t="str">
        <f t="shared" si="17"/>
        <v>Yusef</v>
      </c>
      <c r="W101" s="2" t="str">
        <f t="shared" si="18"/>
        <v>Yusef</v>
      </c>
      <c r="AB101" s="4">
        <v>17569179</v>
      </c>
      <c r="AC101" s="4">
        <v>17569179</v>
      </c>
      <c r="AE101" s="2"/>
    </row>
    <row r="102" spans="1:31" x14ac:dyDescent="0.25">
      <c r="A102" s="2" t="str">
        <f t="shared" si="19"/>
        <v>CPSC 359</v>
      </c>
      <c r="B102" t="s">
        <v>0</v>
      </c>
      <c r="C102">
        <v>359</v>
      </c>
      <c r="D102" t="s">
        <v>24</v>
      </c>
      <c r="E102" t="s">
        <v>25</v>
      </c>
      <c r="F102" t="s">
        <v>10</v>
      </c>
      <c r="G102" t="s">
        <v>26</v>
      </c>
      <c r="H102" t="s">
        <v>622</v>
      </c>
      <c r="I102" t="s">
        <v>13</v>
      </c>
      <c r="J102" t="s">
        <v>14</v>
      </c>
      <c r="K102" t="s">
        <v>15</v>
      </c>
      <c r="L102" t="s">
        <v>16</v>
      </c>
      <c r="M102" t="s">
        <v>623</v>
      </c>
      <c r="N102" t="s">
        <v>624</v>
      </c>
      <c r="O102" t="s">
        <v>30</v>
      </c>
      <c r="P102" t="s">
        <v>43</v>
      </c>
      <c r="Q102" t="s">
        <v>22</v>
      </c>
      <c r="R102" t="s">
        <v>44</v>
      </c>
      <c r="U102" s="2" t="str">
        <f t="shared" si="16"/>
        <v>Abdullah</v>
      </c>
      <c r="V102" s="2" t="str">
        <f t="shared" si="17"/>
        <v>Sarhan</v>
      </c>
      <c r="W102" s="2" t="str">
        <f t="shared" si="18"/>
        <v>Sarhan</v>
      </c>
      <c r="AB102" s="4">
        <v>16206198</v>
      </c>
      <c r="AC102" s="4">
        <v>16206198</v>
      </c>
      <c r="AE102" s="2"/>
    </row>
    <row r="103" spans="1:31" x14ac:dyDescent="0.25">
      <c r="A103" s="2" t="str">
        <f t="shared" si="19"/>
        <v>CPSC 359</v>
      </c>
      <c r="B103" t="s">
        <v>0</v>
      </c>
      <c r="C103">
        <v>359</v>
      </c>
      <c r="D103" t="s">
        <v>33</v>
      </c>
      <c r="E103" t="s">
        <v>25</v>
      </c>
      <c r="F103" t="s">
        <v>10</v>
      </c>
      <c r="G103" t="s">
        <v>26</v>
      </c>
      <c r="H103" t="s">
        <v>622</v>
      </c>
      <c r="I103" t="s">
        <v>13</v>
      </c>
      <c r="J103" t="s">
        <v>14</v>
      </c>
      <c r="K103" t="s">
        <v>15</v>
      </c>
      <c r="L103" t="s">
        <v>16</v>
      </c>
      <c r="M103" t="s">
        <v>625</v>
      </c>
      <c r="N103" t="s">
        <v>626</v>
      </c>
      <c r="O103" t="s">
        <v>627</v>
      </c>
      <c r="P103" t="s">
        <v>20</v>
      </c>
      <c r="Q103" t="s">
        <v>34</v>
      </c>
      <c r="R103" t="s">
        <v>22</v>
      </c>
      <c r="S103" t="s">
        <v>35</v>
      </c>
      <c r="U103" s="2" t="str">
        <f t="shared" si="16"/>
        <v>Salim</v>
      </c>
      <c r="V103" s="2" t="str">
        <f t="shared" si="17"/>
        <v>Ahmad</v>
      </c>
      <c r="W103" s="2" t="str">
        <f t="shared" si="18"/>
        <v>Ahmad</v>
      </c>
      <c r="AB103" s="4">
        <v>26710958</v>
      </c>
      <c r="AC103" s="4">
        <v>26710958</v>
      </c>
      <c r="AE103" s="2"/>
    </row>
    <row r="104" spans="1:31" x14ac:dyDescent="0.25">
      <c r="A104" s="2" t="str">
        <f t="shared" si="19"/>
        <v>CPSC 359</v>
      </c>
      <c r="B104" t="s">
        <v>0</v>
      </c>
      <c r="C104">
        <v>359</v>
      </c>
      <c r="D104" t="s">
        <v>36</v>
      </c>
      <c r="E104" t="s">
        <v>25</v>
      </c>
      <c r="F104" t="s">
        <v>10</v>
      </c>
      <c r="G104" t="s">
        <v>26</v>
      </c>
      <c r="H104" t="s">
        <v>622</v>
      </c>
      <c r="I104" t="s">
        <v>13</v>
      </c>
      <c r="J104" t="s">
        <v>14</v>
      </c>
      <c r="K104" t="s">
        <v>15</v>
      </c>
      <c r="L104" t="s">
        <v>16</v>
      </c>
      <c r="M104" t="s">
        <v>625</v>
      </c>
      <c r="N104" t="s">
        <v>626</v>
      </c>
      <c r="O104" t="s">
        <v>627</v>
      </c>
      <c r="P104" t="s">
        <v>20</v>
      </c>
      <c r="Q104" t="s">
        <v>40</v>
      </c>
      <c r="R104" t="s">
        <v>22</v>
      </c>
      <c r="S104" t="s">
        <v>41</v>
      </c>
      <c r="U104" s="2" t="str">
        <f t="shared" si="16"/>
        <v>Salim</v>
      </c>
      <c r="V104" s="2" t="str">
        <f t="shared" si="17"/>
        <v>Ahmad</v>
      </c>
      <c r="W104" s="2" t="str">
        <f t="shared" si="18"/>
        <v>Ahmad</v>
      </c>
      <c r="AB104" s="4">
        <v>12431243</v>
      </c>
      <c r="AC104" s="4">
        <v>12431243</v>
      </c>
      <c r="AE104" s="2"/>
    </row>
    <row r="105" spans="1:31" x14ac:dyDescent="0.25">
      <c r="A105" s="2" t="str">
        <f t="shared" si="19"/>
        <v>CPSC 359</v>
      </c>
      <c r="B105" t="s">
        <v>0</v>
      </c>
      <c r="C105">
        <v>359</v>
      </c>
      <c r="D105" t="s">
        <v>42</v>
      </c>
      <c r="E105" t="s">
        <v>25</v>
      </c>
      <c r="F105" t="s">
        <v>10</v>
      </c>
      <c r="G105" t="s">
        <v>26</v>
      </c>
      <c r="H105" t="s">
        <v>622</v>
      </c>
      <c r="I105" t="s">
        <v>13</v>
      </c>
      <c r="J105" t="s">
        <v>14</v>
      </c>
      <c r="K105" t="s">
        <v>15</v>
      </c>
      <c r="L105" t="s">
        <v>16</v>
      </c>
      <c r="M105" t="s">
        <v>623</v>
      </c>
      <c r="N105" t="s">
        <v>624</v>
      </c>
      <c r="O105" t="s">
        <v>30</v>
      </c>
      <c r="P105" t="s">
        <v>31</v>
      </c>
      <c r="Q105" t="s">
        <v>22</v>
      </c>
      <c r="R105" t="s">
        <v>32</v>
      </c>
      <c r="U105" s="2" t="str">
        <f t="shared" si="16"/>
        <v>Abdullah</v>
      </c>
      <c r="V105" s="2" t="str">
        <f t="shared" si="17"/>
        <v>Sarhan</v>
      </c>
      <c r="W105" s="2" t="str">
        <f t="shared" si="18"/>
        <v>Sarhan</v>
      </c>
      <c r="AB105" s="4">
        <v>45274867</v>
      </c>
      <c r="AC105" s="4">
        <v>45274867</v>
      </c>
      <c r="AE105" s="2"/>
    </row>
    <row r="106" spans="1:31" x14ac:dyDescent="0.25">
      <c r="A106" s="2" t="str">
        <f t="shared" si="19"/>
        <v xml:space="preserve"> </v>
      </c>
      <c r="U106" s="2"/>
      <c r="V106" s="2"/>
      <c r="W106" s="2"/>
      <c r="AB106" s="4">
        <v>27463682</v>
      </c>
      <c r="AC106" s="4">
        <v>27463682</v>
      </c>
      <c r="AE106" s="2"/>
    </row>
    <row r="107" spans="1:31" x14ac:dyDescent="0.25">
      <c r="A107" s="2" t="str">
        <f t="shared" si="19"/>
        <v>CPSC 18.7083333333333</v>
      </c>
      <c r="B107" t="s">
        <v>0</v>
      </c>
      <c r="C107" s="1">
        <v>18.708333333333332</v>
      </c>
      <c r="D107" t="s">
        <v>628</v>
      </c>
      <c r="E107" t="s">
        <v>629</v>
      </c>
      <c r="U107" s="2"/>
      <c r="V107" s="2"/>
      <c r="W107" s="2"/>
      <c r="AB107" s="4">
        <v>35073074</v>
      </c>
      <c r="AC107" s="4">
        <v>35073074</v>
      </c>
      <c r="AE107" s="2"/>
    </row>
    <row r="108" spans="1:31" x14ac:dyDescent="0.25">
      <c r="A108" s="2" t="str">
        <f t="shared" si="19"/>
        <v>CPSC 449</v>
      </c>
      <c r="B108" t="s">
        <v>0</v>
      </c>
      <c r="C108">
        <v>449</v>
      </c>
      <c r="D108" t="s">
        <v>8</v>
      </c>
      <c r="E108" t="s">
        <v>9</v>
      </c>
      <c r="F108" t="s">
        <v>10</v>
      </c>
      <c r="G108" t="s">
        <v>630</v>
      </c>
      <c r="H108" t="s">
        <v>631</v>
      </c>
      <c r="I108" t="s">
        <v>13</v>
      </c>
      <c r="J108" t="s">
        <v>14</v>
      </c>
      <c r="K108" t="s">
        <v>15</v>
      </c>
      <c r="L108" t="s">
        <v>16</v>
      </c>
      <c r="M108" t="s">
        <v>632</v>
      </c>
      <c r="N108" t="s">
        <v>633</v>
      </c>
      <c r="O108" t="s">
        <v>634</v>
      </c>
      <c r="P108" t="s">
        <v>125</v>
      </c>
      <c r="Q108" t="s">
        <v>43</v>
      </c>
      <c r="R108" t="s">
        <v>22</v>
      </c>
      <c r="S108" t="s">
        <v>44</v>
      </c>
      <c r="U108" s="2" t="str">
        <f t="shared" si="16"/>
        <v>Jonathan</v>
      </c>
      <c r="V108" s="2" t="str">
        <f t="shared" si="17"/>
        <v>Dean</v>
      </c>
      <c r="W108" s="2" t="str">
        <f t="shared" si="18"/>
        <v>Dean</v>
      </c>
      <c r="AB108" s="4">
        <v>88691645</v>
      </c>
      <c r="AC108" s="4">
        <v>88691645</v>
      </c>
      <c r="AE108" s="2"/>
    </row>
    <row r="109" spans="1:31" x14ac:dyDescent="0.25">
      <c r="A109" s="2" t="str">
        <f t="shared" si="19"/>
        <v>CPSC 449</v>
      </c>
      <c r="B109" t="s">
        <v>0</v>
      </c>
      <c r="C109">
        <v>449</v>
      </c>
      <c r="D109" t="s">
        <v>24</v>
      </c>
      <c r="E109" t="s">
        <v>25</v>
      </c>
      <c r="F109" t="s">
        <v>10</v>
      </c>
      <c r="G109" t="s">
        <v>26</v>
      </c>
      <c r="H109" t="s">
        <v>140</v>
      </c>
      <c r="I109" t="s">
        <v>13</v>
      </c>
      <c r="J109" t="s">
        <v>14</v>
      </c>
      <c r="K109" t="s">
        <v>15</v>
      </c>
      <c r="L109" t="s">
        <v>16</v>
      </c>
      <c r="M109" t="s">
        <v>635</v>
      </c>
      <c r="N109" t="s">
        <v>636</v>
      </c>
      <c r="O109" t="s">
        <v>637</v>
      </c>
      <c r="P109" t="s">
        <v>30</v>
      </c>
      <c r="Q109" t="s">
        <v>34</v>
      </c>
      <c r="R109" t="s">
        <v>22</v>
      </c>
      <c r="S109" t="s">
        <v>35</v>
      </c>
      <c r="U109" s="2" t="str">
        <f t="shared" si="16"/>
        <v>Chad</v>
      </c>
      <c r="V109" s="2" t="str">
        <f t="shared" si="17"/>
        <v>Mitchell</v>
      </c>
      <c r="W109" s="2" t="str">
        <f t="shared" si="18"/>
        <v>Mitchell</v>
      </c>
      <c r="AB109" s="4">
        <v>91736344</v>
      </c>
      <c r="AC109" s="4">
        <v>91736344</v>
      </c>
      <c r="AE109" s="2"/>
    </row>
    <row r="110" spans="1:31" x14ac:dyDescent="0.25">
      <c r="A110" s="2" t="str">
        <f t="shared" si="19"/>
        <v>CPSC 449</v>
      </c>
      <c r="B110" t="s">
        <v>0</v>
      </c>
      <c r="C110">
        <v>449</v>
      </c>
      <c r="D110" t="s">
        <v>33</v>
      </c>
      <c r="E110" t="s">
        <v>25</v>
      </c>
      <c r="F110" t="s">
        <v>10</v>
      </c>
      <c r="G110" t="s">
        <v>26</v>
      </c>
      <c r="H110" t="s">
        <v>140</v>
      </c>
      <c r="I110" t="s">
        <v>13</v>
      </c>
      <c r="J110" t="s">
        <v>14</v>
      </c>
      <c r="K110" t="s">
        <v>15</v>
      </c>
      <c r="L110" t="s">
        <v>16</v>
      </c>
      <c r="M110" t="s">
        <v>638</v>
      </c>
      <c r="N110" t="s">
        <v>639</v>
      </c>
      <c r="O110" t="s">
        <v>640</v>
      </c>
      <c r="P110" t="s">
        <v>20</v>
      </c>
      <c r="Q110" t="s">
        <v>43</v>
      </c>
      <c r="R110" t="s">
        <v>22</v>
      </c>
      <c r="S110" t="s">
        <v>44</v>
      </c>
      <c r="U110" s="2" t="str">
        <f t="shared" si="16"/>
        <v>Benjamin</v>
      </c>
      <c r="V110" s="2" t="str">
        <f t="shared" si="17"/>
        <v>Alban</v>
      </c>
      <c r="W110" s="2" t="str">
        <f t="shared" si="18"/>
        <v>Alban</v>
      </c>
      <c r="AB110" s="4">
        <v>56973396</v>
      </c>
      <c r="AC110" s="4">
        <v>56973396</v>
      </c>
      <c r="AE110" s="2"/>
    </row>
    <row r="111" spans="1:31" x14ac:dyDescent="0.25">
      <c r="A111" s="2" t="str">
        <f t="shared" si="19"/>
        <v>CPSC 449</v>
      </c>
      <c r="B111" t="s">
        <v>0</v>
      </c>
      <c r="C111">
        <v>449</v>
      </c>
      <c r="D111" t="s">
        <v>36</v>
      </c>
      <c r="E111" t="s">
        <v>25</v>
      </c>
      <c r="F111" t="s">
        <v>10</v>
      </c>
      <c r="G111" t="s">
        <v>26</v>
      </c>
      <c r="H111" t="s">
        <v>140</v>
      </c>
      <c r="I111" t="s">
        <v>13</v>
      </c>
      <c r="J111" t="s">
        <v>14</v>
      </c>
      <c r="K111" t="s">
        <v>15</v>
      </c>
      <c r="L111" t="s">
        <v>16</v>
      </c>
      <c r="M111" t="s">
        <v>638</v>
      </c>
      <c r="N111" t="s">
        <v>639</v>
      </c>
      <c r="O111" t="s">
        <v>640</v>
      </c>
      <c r="P111" t="s">
        <v>20</v>
      </c>
      <c r="Q111" t="s">
        <v>84</v>
      </c>
      <c r="R111" t="s">
        <v>22</v>
      </c>
      <c r="S111" t="s">
        <v>85</v>
      </c>
      <c r="U111" s="2" t="str">
        <f t="shared" si="16"/>
        <v>Benjamin</v>
      </c>
      <c r="V111" s="2" t="str">
        <f t="shared" si="17"/>
        <v>Alban</v>
      </c>
      <c r="W111" s="2" t="str">
        <f t="shared" si="18"/>
        <v>Alban</v>
      </c>
      <c r="AB111" s="4">
        <v>67031115</v>
      </c>
      <c r="AC111" s="4">
        <v>67031115</v>
      </c>
      <c r="AE111" s="2"/>
    </row>
    <row r="112" spans="1:31" x14ac:dyDescent="0.25">
      <c r="A112" s="2" t="str">
        <f t="shared" si="19"/>
        <v>CPSC 449</v>
      </c>
      <c r="B112" t="s">
        <v>0</v>
      </c>
      <c r="C112">
        <v>449</v>
      </c>
      <c r="D112" t="s">
        <v>42</v>
      </c>
      <c r="E112" t="s">
        <v>25</v>
      </c>
      <c r="F112" t="s">
        <v>10</v>
      </c>
      <c r="G112" t="s">
        <v>121</v>
      </c>
      <c r="H112" t="s">
        <v>641</v>
      </c>
      <c r="I112" t="s">
        <v>13</v>
      </c>
      <c r="J112" t="s">
        <v>14</v>
      </c>
      <c r="K112" t="s">
        <v>15</v>
      </c>
      <c r="L112" t="s">
        <v>16</v>
      </c>
      <c r="M112" t="s">
        <v>642</v>
      </c>
      <c r="N112" t="s">
        <v>643</v>
      </c>
      <c r="O112" t="s">
        <v>30</v>
      </c>
      <c r="P112" t="s">
        <v>93</v>
      </c>
      <c r="Q112" t="s">
        <v>22</v>
      </c>
      <c r="R112" t="s">
        <v>94</v>
      </c>
      <c r="U112" s="2" t="str">
        <f t="shared" si="16"/>
        <v>Qing</v>
      </c>
      <c r="V112" s="2" t="str">
        <f t="shared" si="17"/>
        <v>Chen</v>
      </c>
      <c r="W112" s="2" t="str">
        <f t="shared" si="18"/>
        <v>Chen</v>
      </c>
      <c r="AB112" s="4">
        <v>68117988</v>
      </c>
      <c r="AC112" s="4">
        <v>68117988</v>
      </c>
      <c r="AE112" s="2"/>
    </row>
    <row r="113" spans="1:31" x14ac:dyDescent="0.25">
      <c r="A113" s="2" t="str">
        <f t="shared" si="19"/>
        <v>CPSC 449</v>
      </c>
      <c r="B113" t="s">
        <v>0</v>
      </c>
      <c r="C113">
        <v>449</v>
      </c>
      <c r="D113" t="s">
        <v>45</v>
      </c>
      <c r="E113" t="s">
        <v>25</v>
      </c>
      <c r="F113" t="s">
        <v>10</v>
      </c>
      <c r="G113" t="s">
        <v>26</v>
      </c>
      <c r="H113" t="s">
        <v>126</v>
      </c>
      <c r="I113" t="s">
        <v>13</v>
      </c>
      <c r="J113" t="s">
        <v>14</v>
      </c>
      <c r="K113" t="s">
        <v>15</v>
      </c>
      <c r="L113" t="s">
        <v>16</v>
      </c>
      <c r="M113" t="s">
        <v>635</v>
      </c>
      <c r="N113" t="s">
        <v>636</v>
      </c>
      <c r="O113" t="s">
        <v>637</v>
      </c>
      <c r="P113" t="s">
        <v>30</v>
      </c>
      <c r="Q113" t="s">
        <v>113</v>
      </c>
      <c r="R113" t="s">
        <v>22</v>
      </c>
      <c r="S113" t="s">
        <v>114</v>
      </c>
      <c r="U113" s="2" t="str">
        <f t="shared" si="16"/>
        <v>Chad</v>
      </c>
      <c r="V113" s="2" t="str">
        <f t="shared" si="17"/>
        <v>Mitchell</v>
      </c>
      <c r="W113" s="2" t="str">
        <f t="shared" si="18"/>
        <v>Mitchell</v>
      </c>
      <c r="AB113" s="4">
        <v>34107128</v>
      </c>
      <c r="AC113" s="4">
        <v>34107128</v>
      </c>
      <c r="AE113" s="2"/>
    </row>
    <row r="114" spans="1:31" x14ac:dyDescent="0.25">
      <c r="A114" s="2" t="str">
        <f t="shared" si="19"/>
        <v xml:space="preserve"> </v>
      </c>
      <c r="U114" s="2"/>
      <c r="V114" s="2"/>
      <c r="W114" s="2"/>
      <c r="AB114" s="4">
        <v>26843432</v>
      </c>
      <c r="AC114" s="4">
        <v>26843432</v>
      </c>
      <c r="AE114" s="2"/>
    </row>
    <row r="115" spans="1:31" x14ac:dyDescent="0.25">
      <c r="A115" s="2" t="str">
        <f t="shared" si="19"/>
        <v>CPSC 19.0416666666667</v>
      </c>
      <c r="B115" t="s">
        <v>0</v>
      </c>
      <c r="C115" s="1">
        <v>19.041666666666668</v>
      </c>
      <c r="D115" t="s">
        <v>644</v>
      </c>
      <c r="E115" t="s">
        <v>104</v>
      </c>
      <c r="F115" t="s">
        <v>645</v>
      </c>
      <c r="G115" t="s">
        <v>646</v>
      </c>
      <c r="U115" s="2"/>
      <c r="V115" s="2"/>
      <c r="W115" s="2"/>
      <c r="AB115" s="4">
        <v>51629419</v>
      </c>
      <c r="AC115" s="4">
        <v>51629419</v>
      </c>
      <c r="AE115" s="2"/>
    </row>
    <row r="116" spans="1:31" x14ac:dyDescent="0.25">
      <c r="A116" s="2" t="str">
        <f t="shared" si="19"/>
        <v>CPSC 457</v>
      </c>
      <c r="B116" t="s">
        <v>0</v>
      </c>
      <c r="C116">
        <v>457</v>
      </c>
      <c r="D116" t="s">
        <v>8</v>
      </c>
      <c r="E116" t="s">
        <v>9</v>
      </c>
      <c r="F116" t="s">
        <v>10</v>
      </c>
      <c r="G116" t="s">
        <v>617</v>
      </c>
      <c r="H116" t="s">
        <v>647</v>
      </c>
      <c r="I116" t="s">
        <v>13</v>
      </c>
      <c r="J116" t="s">
        <v>14</v>
      </c>
      <c r="K116" t="s">
        <v>15</v>
      </c>
      <c r="L116" t="s">
        <v>16</v>
      </c>
      <c r="M116" t="s">
        <v>619</v>
      </c>
      <c r="N116" t="s">
        <v>620</v>
      </c>
      <c r="O116" t="s">
        <v>621</v>
      </c>
      <c r="P116" t="s">
        <v>30</v>
      </c>
      <c r="Q116" t="s">
        <v>49</v>
      </c>
      <c r="R116" t="s">
        <v>22</v>
      </c>
      <c r="S116" t="s">
        <v>68</v>
      </c>
      <c r="U116" s="2" t="str">
        <f t="shared" si="16"/>
        <v>Jalal</v>
      </c>
      <c r="V116" s="2" t="str">
        <f t="shared" si="17"/>
        <v>Yusef</v>
      </c>
      <c r="W116" s="2" t="str">
        <f t="shared" si="18"/>
        <v>Yusef</v>
      </c>
      <c r="AB116" s="4">
        <v>23240111</v>
      </c>
      <c r="AC116" s="4">
        <v>23240111</v>
      </c>
      <c r="AE116" s="2"/>
    </row>
    <row r="117" spans="1:31" x14ac:dyDescent="0.25">
      <c r="A117" s="2" t="str">
        <f t="shared" si="19"/>
        <v>CPSC 457</v>
      </c>
      <c r="B117" t="s">
        <v>0</v>
      </c>
      <c r="C117">
        <v>457</v>
      </c>
      <c r="D117" t="s">
        <v>24</v>
      </c>
      <c r="E117" t="s">
        <v>25</v>
      </c>
      <c r="F117" t="s">
        <v>10</v>
      </c>
      <c r="G117" t="s">
        <v>26</v>
      </c>
      <c r="H117" t="s">
        <v>69</v>
      </c>
      <c r="I117" t="s">
        <v>13</v>
      </c>
      <c r="J117" t="s">
        <v>14</v>
      </c>
      <c r="K117" t="s">
        <v>15</v>
      </c>
      <c r="L117" t="s">
        <v>16</v>
      </c>
      <c r="M117" t="s">
        <v>648</v>
      </c>
      <c r="N117" t="s">
        <v>649</v>
      </c>
      <c r="O117" t="s">
        <v>650</v>
      </c>
      <c r="P117" t="s">
        <v>723</v>
      </c>
      <c r="Q117" t="s">
        <v>724</v>
      </c>
      <c r="R117" t="s">
        <v>22</v>
      </c>
      <c r="S117" t="s">
        <v>725</v>
      </c>
      <c r="U117" s="2" t="str">
        <f t="shared" si="16"/>
        <v>Priyaa</v>
      </c>
      <c r="V117" s="2" t="str">
        <f t="shared" si="17"/>
        <v>Varshinee</v>
      </c>
      <c r="W117" s="2" t="str">
        <f t="shared" si="18"/>
        <v>Varshinee</v>
      </c>
      <c r="AB117" s="4">
        <v>20204801</v>
      </c>
      <c r="AC117" s="4">
        <v>20204801</v>
      </c>
      <c r="AE117" s="2"/>
    </row>
    <row r="118" spans="1:31" x14ac:dyDescent="0.25">
      <c r="A118" s="2" t="str">
        <f t="shared" si="19"/>
        <v>CPSC 457</v>
      </c>
      <c r="B118" t="s">
        <v>0</v>
      </c>
      <c r="C118">
        <v>457</v>
      </c>
      <c r="D118" t="s">
        <v>33</v>
      </c>
      <c r="E118" t="s">
        <v>25</v>
      </c>
      <c r="F118" t="s">
        <v>10</v>
      </c>
      <c r="G118" t="s">
        <v>26</v>
      </c>
      <c r="H118" t="s">
        <v>69</v>
      </c>
      <c r="I118" t="s">
        <v>13</v>
      </c>
      <c r="J118" t="s">
        <v>14</v>
      </c>
      <c r="K118" t="s">
        <v>15</v>
      </c>
      <c r="L118" t="s">
        <v>16</v>
      </c>
      <c r="M118" t="s">
        <v>651</v>
      </c>
      <c r="N118" t="s">
        <v>652</v>
      </c>
      <c r="O118" t="s">
        <v>20</v>
      </c>
      <c r="P118" t="s">
        <v>724</v>
      </c>
      <c r="Q118" t="s">
        <v>22</v>
      </c>
      <c r="R118" t="s">
        <v>725</v>
      </c>
      <c r="U118" s="2" t="str">
        <f t="shared" si="16"/>
        <v>Khosro</v>
      </c>
      <c r="V118" s="2" t="str">
        <f t="shared" si="17"/>
        <v>Salmani</v>
      </c>
      <c r="W118" s="2" t="str">
        <f t="shared" si="18"/>
        <v>Salmani</v>
      </c>
      <c r="AB118" s="4">
        <v>43362894</v>
      </c>
      <c r="AC118" s="4">
        <v>43362894</v>
      </c>
      <c r="AE118" s="2"/>
    </row>
    <row r="119" spans="1:31" x14ac:dyDescent="0.25">
      <c r="A119" s="2" t="str">
        <f t="shared" si="19"/>
        <v>CPSC 457</v>
      </c>
      <c r="B119" t="s">
        <v>0</v>
      </c>
      <c r="C119">
        <v>457</v>
      </c>
      <c r="D119" t="s">
        <v>36</v>
      </c>
      <c r="E119" t="s">
        <v>25</v>
      </c>
      <c r="F119" t="s">
        <v>10</v>
      </c>
      <c r="G119" t="s">
        <v>26</v>
      </c>
      <c r="H119" t="s">
        <v>146</v>
      </c>
      <c r="I119" t="s">
        <v>13</v>
      </c>
      <c r="J119" t="s">
        <v>14</v>
      </c>
      <c r="K119" t="s">
        <v>15</v>
      </c>
      <c r="L119" t="s">
        <v>16</v>
      </c>
      <c r="M119" t="s">
        <v>653</v>
      </c>
      <c r="N119" t="s">
        <v>654</v>
      </c>
      <c r="O119" t="s">
        <v>20</v>
      </c>
      <c r="P119" t="s">
        <v>75</v>
      </c>
      <c r="Q119" t="s">
        <v>22</v>
      </c>
      <c r="R119" t="s">
        <v>76</v>
      </c>
      <c r="U119" s="2" t="str">
        <f t="shared" ref="U119:U164" si="20">M119</f>
        <v>Sahil</v>
      </c>
      <c r="V119" s="2" t="str">
        <f t="shared" ref="V119:V164" si="21">N119</f>
        <v>Sharma</v>
      </c>
      <c r="W119" s="2" t="str">
        <f t="shared" ref="W119:W164" si="22">N119</f>
        <v>Sharma</v>
      </c>
      <c r="AB119" s="4">
        <v>82585847</v>
      </c>
      <c r="AC119" s="4">
        <v>82585847</v>
      </c>
      <c r="AE119" s="2"/>
    </row>
    <row r="120" spans="1:31" x14ac:dyDescent="0.25">
      <c r="A120" s="2" t="str">
        <f t="shared" si="19"/>
        <v>CPSC 457</v>
      </c>
      <c r="B120" t="s">
        <v>0</v>
      </c>
      <c r="C120">
        <v>457</v>
      </c>
      <c r="D120" t="s">
        <v>42</v>
      </c>
      <c r="E120" t="s">
        <v>25</v>
      </c>
      <c r="F120" t="s">
        <v>10</v>
      </c>
      <c r="G120" t="s">
        <v>26</v>
      </c>
      <c r="H120" t="s">
        <v>146</v>
      </c>
      <c r="I120" t="s">
        <v>13</v>
      </c>
      <c r="J120" t="s">
        <v>14</v>
      </c>
      <c r="K120" t="s">
        <v>15</v>
      </c>
      <c r="L120" t="s">
        <v>16</v>
      </c>
      <c r="M120" t="s">
        <v>651</v>
      </c>
      <c r="N120" t="s">
        <v>652</v>
      </c>
      <c r="O120" t="s">
        <v>20</v>
      </c>
      <c r="P120" t="s">
        <v>34</v>
      </c>
      <c r="Q120" t="s">
        <v>22</v>
      </c>
      <c r="R120" t="s">
        <v>35</v>
      </c>
      <c r="U120" s="2" t="str">
        <f t="shared" si="20"/>
        <v>Khosro</v>
      </c>
      <c r="V120" s="2" t="str">
        <f t="shared" si="21"/>
        <v>Salmani</v>
      </c>
      <c r="W120" s="2" t="str">
        <f t="shared" si="22"/>
        <v>Salmani</v>
      </c>
      <c r="AB120" s="4">
        <v>48266764</v>
      </c>
      <c r="AC120" s="4">
        <v>48266764</v>
      </c>
      <c r="AE120" s="2"/>
    </row>
    <row r="121" spans="1:31" x14ac:dyDescent="0.25">
      <c r="A121" s="2" t="str">
        <f t="shared" si="19"/>
        <v>CPSC 457</v>
      </c>
      <c r="B121" t="s">
        <v>0</v>
      </c>
      <c r="C121">
        <v>457</v>
      </c>
      <c r="D121" t="s">
        <v>45</v>
      </c>
      <c r="E121" t="s">
        <v>25</v>
      </c>
      <c r="F121" t="s">
        <v>10</v>
      </c>
      <c r="G121" t="s">
        <v>26</v>
      </c>
      <c r="H121" t="s">
        <v>126</v>
      </c>
      <c r="I121" t="s">
        <v>13</v>
      </c>
      <c r="J121" t="s">
        <v>14</v>
      </c>
      <c r="K121" t="s">
        <v>15</v>
      </c>
      <c r="L121" t="s">
        <v>16</v>
      </c>
      <c r="M121" t="s">
        <v>648</v>
      </c>
      <c r="N121" t="s">
        <v>649</v>
      </c>
      <c r="O121" t="s">
        <v>650</v>
      </c>
      <c r="P121" t="s">
        <v>30</v>
      </c>
      <c r="Q121" t="s">
        <v>84</v>
      </c>
      <c r="R121" t="s">
        <v>22</v>
      </c>
      <c r="S121" t="s">
        <v>85</v>
      </c>
      <c r="U121" s="2" t="str">
        <f t="shared" si="20"/>
        <v>Priyaa</v>
      </c>
      <c r="V121" s="2" t="str">
        <f t="shared" si="21"/>
        <v>Varshinee</v>
      </c>
      <c r="W121" s="2" t="str">
        <f t="shared" si="22"/>
        <v>Varshinee</v>
      </c>
      <c r="AE121" s="2"/>
    </row>
    <row r="122" spans="1:31" x14ac:dyDescent="0.25">
      <c r="A122" s="2" t="str">
        <f t="shared" si="19"/>
        <v>CPSC 457</v>
      </c>
      <c r="B122" t="s">
        <v>0</v>
      </c>
      <c r="C122">
        <v>457</v>
      </c>
      <c r="D122" t="s">
        <v>48</v>
      </c>
      <c r="E122" t="s">
        <v>25</v>
      </c>
      <c r="F122" t="s">
        <v>10</v>
      </c>
      <c r="G122" t="s">
        <v>26</v>
      </c>
      <c r="H122" t="s">
        <v>126</v>
      </c>
      <c r="I122" t="s">
        <v>13</v>
      </c>
      <c r="J122" t="s">
        <v>14</v>
      </c>
      <c r="K122" t="s">
        <v>15</v>
      </c>
      <c r="L122" t="s">
        <v>16</v>
      </c>
      <c r="M122" t="s">
        <v>653</v>
      </c>
      <c r="N122" t="s">
        <v>654</v>
      </c>
      <c r="O122" t="s">
        <v>20</v>
      </c>
      <c r="P122" t="s">
        <v>84</v>
      </c>
      <c r="Q122" t="s">
        <v>22</v>
      </c>
      <c r="R122" t="s">
        <v>85</v>
      </c>
      <c r="U122" s="2" t="str">
        <f t="shared" si="20"/>
        <v>Sahil</v>
      </c>
      <c r="V122" s="2" t="str">
        <f t="shared" si="21"/>
        <v>Sharma</v>
      </c>
      <c r="W122" s="2" t="str">
        <f t="shared" si="22"/>
        <v>Sharma</v>
      </c>
      <c r="AE122" s="2"/>
    </row>
    <row r="123" spans="1:31" x14ac:dyDescent="0.25">
      <c r="A123" s="2" t="str">
        <f t="shared" si="19"/>
        <v xml:space="preserve"> </v>
      </c>
      <c r="U123" s="2"/>
      <c r="V123" s="2"/>
      <c r="W123" s="2"/>
      <c r="AE123" s="2"/>
    </row>
    <row r="124" spans="1:31" x14ac:dyDescent="0.25">
      <c r="A124" s="2" t="str">
        <f t="shared" si="19"/>
        <v>CPSC 13.7916666666667</v>
      </c>
      <c r="B124" t="s">
        <v>0</v>
      </c>
      <c r="C124" s="1">
        <v>13.791666666666666</v>
      </c>
      <c r="D124" t="s">
        <v>655</v>
      </c>
      <c r="E124" t="s">
        <v>656</v>
      </c>
      <c r="F124" t="s">
        <v>657</v>
      </c>
      <c r="G124" t="s">
        <v>149</v>
      </c>
      <c r="H124" t="s">
        <v>658</v>
      </c>
      <c r="I124" t="s">
        <v>103</v>
      </c>
      <c r="U124" s="2"/>
      <c r="V124" s="2"/>
      <c r="W124" s="2"/>
      <c r="AE124" s="2"/>
    </row>
    <row r="125" spans="1:31" x14ac:dyDescent="0.25">
      <c r="A125" s="2" t="str">
        <f t="shared" si="19"/>
        <v>CPSC 331</v>
      </c>
      <c r="B125" t="s">
        <v>0</v>
      </c>
      <c r="C125">
        <v>331</v>
      </c>
      <c r="D125" t="s">
        <v>8</v>
      </c>
      <c r="E125" t="s">
        <v>9</v>
      </c>
      <c r="F125" t="s">
        <v>10</v>
      </c>
      <c r="G125" t="s">
        <v>11</v>
      </c>
      <c r="H125" t="s">
        <v>12</v>
      </c>
      <c r="I125" t="s">
        <v>13</v>
      </c>
      <c r="J125" t="s">
        <v>14</v>
      </c>
      <c r="K125" t="s">
        <v>15</v>
      </c>
      <c r="L125" t="s">
        <v>16</v>
      </c>
      <c r="M125" t="s">
        <v>659</v>
      </c>
      <c r="N125" t="s">
        <v>660</v>
      </c>
      <c r="O125" t="s">
        <v>20</v>
      </c>
      <c r="P125" t="s">
        <v>60</v>
      </c>
      <c r="Q125" t="s">
        <v>22</v>
      </c>
      <c r="R125" t="s">
        <v>61</v>
      </c>
      <c r="U125" s="2" t="str">
        <f t="shared" si="20"/>
        <v>Konstantinos</v>
      </c>
      <c r="V125" s="2" t="str">
        <f t="shared" si="21"/>
        <v>Xylogiannopoulos</v>
      </c>
      <c r="W125" s="2" t="str">
        <f t="shared" si="22"/>
        <v>Xylogiannopoulos</v>
      </c>
    </row>
    <row r="126" spans="1:31" x14ac:dyDescent="0.25">
      <c r="A126" s="2" t="str">
        <f t="shared" si="19"/>
        <v>CPSC 331</v>
      </c>
      <c r="B126" t="s">
        <v>0</v>
      </c>
      <c r="C126">
        <v>331</v>
      </c>
      <c r="D126" t="s">
        <v>24</v>
      </c>
      <c r="E126" t="s">
        <v>25</v>
      </c>
      <c r="F126" t="s">
        <v>10</v>
      </c>
      <c r="G126" t="s">
        <v>26</v>
      </c>
      <c r="H126" t="s">
        <v>69</v>
      </c>
      <c r="I126" t="s">
        <v>13</v>
      </c>
      <c r="J126" t="s">
        <v>14</v>
      </c>
      <c r="K126" t="s">
        <v>15</v>
      </c>
      <c r="L126" t="s">
        <v>16</v>
      </c>
      <c r="M126" t="s">
        <v>726</v>
      </c>
      <c r="N126" t="s">
        <v>661</v>
      </c>
      <c r="O126" t="s">
        <v>662</v>
      </c>
      <c r="P126" t="s">
        <v>30</v>
      </c>
      <c r="Q126" t="s">
        <v>93</v>
      </c>
      <c r="R126" t="s">
        <v>22</v>
      </c>
      <c r="S126" t="s">
        <v>94</v>
      </c>
      <c r="U126" s="2" t="str">
        <f t="shared" si="20"/>
        <v>JuanCarlos</v>
      </c>
      <c r="V126" s="2" t="str">
        <f t="shared" si="21"/>
        <v>Fuentes</v>
      </c>
      <c r="W126" s="2" t="str">
        <f t="shared" si="22"/>
        <v>Fuentes</v>
      </c>
    </row>
    <row r="127" spans="1:31" x14ac:dyDescent="0.25">
      <c r="A127" s="2" t="str">
        <f t="shared" si="19"/>
        <v>CPSC 331</v>
      </c>
      <c r="B127" t="s">
        <v>0</v>
      </c>
      <c r="C127">
        <v>331</v>
      </c>
      <c r="D127" t="s">
        <v>33</v>
      </c>
      <c r="E127" t="s">
        <v>25</v>
      </c>
      <c r="F127" t="s">
        <v>10</v>
      </c>
      <c r="G127" t="s">
        <v>26</v>
      </c>
      <c r="H127" t="s">
        <v>146</v>
      </c>
      <c r="I127" t="s">
        <v>13</v>
      </c>
      <c r="J127" t="s">
        <v>14</v>
      </c>
      <c r="K127" t="s">
        <v>15</v>
      </c>
      <c r="L127" t="s">
        <v>16</v>
      </c>
      <c r="M127" t="s">
        <v>726</v>
      </c>
      <c r="N127" t="s">
        <v>661</v>
      </c>
      <c r="O127" t="s">
        <v>662</v>
      </c>
      <c r="P127" t="s">
        <v>30</v>
      </c>
      <c r="Q127" t="s">
        <v>40</v>
      </c>
      <c r="R127" t="s">
        <v>22</v>
      </c>
      <c r="S127" t="s">
        <v>41</v>
      </c>
      <c r="U127" s="2" t="str">
        <f t="shared" si="20"/>
        <v>JuanCarlos</v>
      </c>
      <c r="V127" s="2" t="str">
        <f t="shared" si="21"/>
        <v>Fuentes</v>
      </c>
      <c r="W127" s="2" t="str">
        <f t="shared" si="22"/>
        <v>Fuentes</v>
      </c>
    </row>
    <row r="128" spans="1:31" x14ac:dyDescent="0.25">
      <c r="A128" s="2" t="str">
        <f t="shared" si="19"/>
        <v>CPSC 331</v>
      </c>
      <c r="B128" t="s">
        <v>0</v>
      </c>
      <c r="C128">
        <v>331</v>
      </c>
      <c r="D128" t="s">
        <v>36</v>
      </c>
      <c r="E128" t="s">
        <v>25</v>
      </c>
      <c r="F128" t="s">
        <v>10</v>
      </c>
      <c r="G128" t="s">
        <v>26</v>
      </c>
      <c r="H128" t="s">
        <v>69</v>
      </c>
      <c r="I128" t="s">
        <v>13</v>
      </c>
      <c r="J128" t="s">
        <v>14</v>
      </c>
      <c r="K128" t="s">
        <v>15</v>
      </c>
      <c r="L128" t="s">
        <v>16</v>
      </c>
      <c r="M128" t="s">
        <v>663</v>
      </c>
      <c r="N128" t="s">
        <v>664</v>
      </c>
      <c r="O128" t="s">
        <v>20</v>
      </c>
      <c r="P128" t="s">
        <v>75</v>
      </c>
      <c r="Q128" t="s">
        <v>22</v>
      </c>
      <c r="R128" t="s">
        <v>76</v>
      </c>
      <c r="U128" s="2" t="str">
        <f t="shared" si="20"/>
        <v>Hao</v>
      </c>
      <c r="V128" s="2" t="str">
        <f t="shared" si="21"/>
        <v>Men</v>
      </c>
      <c r="W128" s="2" t="str">
        <f t="shared" si="22"/>
        <v>Men</v>
      </c>
    </row>
    <row r="129" spans="1:23" x14ac:dyDescent="0.25">
      <c r="A129" s="2" t="str">
        <f t="shared" si="19"/>
        <v>CPSC 331</v>
      </c>
      <c r="B129" t="s">
        <v>0</v>
      </c>
      <c r="C129">
        <v>331</v>
      </c>
      <c r="D129" t="s">
        <v>42</v>
      </c>
      <c r="E129" t="s">
        <v>25</v>
      </c>
      <c r="F129" t="s">
        <v>10</v>
      </c>
      <c r="G129" t="s">
        <v>26</v>
      </c>
      <c r="H129" t="s">
        <v>146</v>
      </c>
      <c r="I129" t="s">
        <v>13</v>
      </c>
      <c r="J129" t="s">
        <v>14</v>
      </c>
      <c r="K129" t="s">
        <v>15</v>
      </c>
      <c r="L129" t="s">
        <v>16</v>
      </c>
      <c r="M129" t="s">
        <v>665</v>
      </c>
      <c r="N129" t="s">
        <v>666</v>
      </c>
      <c r="O129" t="s">
        <v>667</v>
      </c>
      <c r="P129" t="s">
        <v>30</v>
      </c>
      <c r="Q129" t="s">
        <v>113</v>
      </c>
      <c r="R129" t="s">
        <v>22</v>
      </c>
      <c r="S129" t="s">
        <v>114</v>
      </c>
      <c r="U129" s="2" t="str">
        <f t="shared" si="20"/>
        <v>Md.</v>
      </c>
      <c r="V129" s="2" t="str">
        <f t="shared" si="21"/>
        <v>Reza</v>
      </c>
      <c r="W129" s="2" t="str">
        <f t="shared" si="22"/>
        <v>Reza</v>
      </c>
    </row>
    <row r="130" spans="1:23" x14ac:dyDescent="0.25">
      <c r="A130" s="2" t="str">
        <f t="shared" si="19"/>
        <v>CPSC 331</v>
      </c>
      <c r="B130" t="s">
        <v>0</v>
      </c>
      <c r="C130">
        <v>331</v>
      </c>
      <c r="D130" t="s">
        <v>45</v>
      </c>
      <c r="E130" t="s">
        <v>25</v>
      </c>
      <c r="F130" t="s">
        <v>10</v>
      </c>
      <c r="G130" t="s">
        <v>26</v>
      </c>
      <c r="H130" t="s">
        <v>146</v>
      </c>
      <c r="I130" t="s">
        <v>13</v>
      </c>
      <c r="J130" t="s">
        <v>14</v>
      </c>
      <c r="K130" t="s">
        <v>15</v>
      </c>
      <c r="L130" t="s">
        <v>16</v>
      </c>
      <c r="M130" t="s">
        <v>663</v>
      </c>
      <c r="N130" t="s">
        <v>664</v>
      </c>
      <c r="O130" t="s">
        <v>20</v>
      </c>
      <c r="P130" t="s">
        <v>113</v>
      </c>
      <c r="Q130" t="s">
        <v>22</v>
      </c>
      <c r="R130" t="s">
        <v>114</v>
      </c>
      <c r="U130" s="2" t="str">
        <f t="shared" si="20"/>
        <v>Hao</v>
      </c>
      <c r="V130" s="2" t="str">
        <f t="shared" si="21"/>
        <v>Men</v>
      </c>
      <c r="W130" s="2" t="str">
        <f t="shared" si="22"/>
        <v>Men</v>
      </c>
    </row>
    <row r="131" spans="1:23" x14ac:dyDescent="0.25">
      <c r="A131" s="2" t="str">
        <f t="shared" ref="A131:A164" si="23">CONCATENATE(B131," ",C131)</f>
        <v>CPSC 331</v>
      </c>
      <c r="B131" t="s">
        <v>0</v>
      </c>
      <c r="C131">
        <v>331</v>
      </c>
      <c r="D131" t="s">
        <v>48</v>
      </c>
      <c r="E131" t="s">
        <v>25</v>
      </c>
      <c r="F131" t="s">
        <v>10</v>
      </c>
      <c r="G131" t="s">
        <v>26</v>
      </c>
      <c r="H131" t="s">
        <v>140</v>
      </c>
      <c r="I131" t="s">
        <v>13</v>
      </c>
      <c r="J131" t="s">
        <v>14</v>
      </c>
      <c r="K131" t="s">
        <v>15</v>
      </c>
      <c r="L131" t="s">
        <v>16</v>
      </c>
      <c r="M131" t="s">
        <v>665</v>
      </c>
      <c r="N131" t="s">
        <v>666</v>
      </c>
      <c r="O131" t="s">
        <v>667</v>
      </c>
      <c r="P131" t="s">
        <v>30</v>
      </c>
      <c r="Q131" t="s">
        <v>40</v>
      </c>
      <c r="R131" t="s">
        <v>22</v>
      </c>
      <c r="S131" t="s">
        <v>41</v>
      </c>
      <c r="U131" s="2" t="str">
        <f t="shared" si="20"/>
        <v>Md.</v>
      </c>
      <c r="V131" s="2" t="str">
        <f t="shared" si="21"/>
        <v>Reza</v>
      </c>
      <c r="W131" s="2" t="str">
        <f t="shared" si="22"/>
        <v>Reza</v>
      </c>
    </row>
    <row r="132" spans="1:23" x14ac:dyDescent="0.25">
      <c r="A132" s="2" t="str">
        <f t="shared" si="23"/>
        <v xml:space="preserve"> </v>
      </c>
      <c r="U132" s="2"/>
      <c r="V132" s="2"/>
      <c r="W132" s="2"/>
    </row>
    <row r="133" spans="1:23" x14ac:dyDescent="0.25">
      <c r="A133" s="2" t="str">
        <f t="shared" si="23"/>
        <v>CPSC 21.875</v>
      </c>
      <c r="B133" t="s">
        <v>0</v>
      </c>
      <c r="C133" s="1">
        <v>21.875</v>
      </c>
      <c r="D133" t="s">
        <v>644</v>
      </c>
      <c r="E133" t="s">
        <v>104</v>
      </c>
      <c r="F133" t="s">
        <v>51</v>
      </c>
      <c r="G133" t="s">
        <v>150</v>
      </c>
      <c r="U133" s="2"/>
      <c r="V133" s="2"/>
      <c r="W133" s="2"/>
    </row>
    <row r="134" spans="1:23" x14ac:dyDescent="0.25">
      <c r="A134" s="2" t="str">
        <f t="shared" si="23"/>
        <v>CPSC 525</v>
      </c>
      <c r="B134" t="s">
        <v>0</v>
      </c>
      <c r="C134">
        <v>525</v>
      </c>
      <c r="D134" t="s">
        <v>8</v>
      </c>
      <c r="E134" t="s">
        <v>9</v>
      </c>
      <c r="F134" t="s">
        <v>10</v>
      </c>
      <c r="G134" t="s">
        <v>121</v>
      </c>
      <c r="H134" t="s">
        <v>122</v>
      </c>
      <c r="I134" t="s">
        <v>13</v>
      </c>
      <c r="J134" t="s">
        <v>14</v>
      </c>
      <c r="K134" t="s">
        <v>15</v>
      </c>
      <c r="L134" t="s">
        <v>16</v>
      </c>
      <c r="M134" t="s">
        <v>668</v>
      </c>
      <c r="N134" t="s">
        <v>727</v>
      </c>
      <c r="O134" t="s">
        <v>669</v>
      </c>
      <c r="P134" t="s">
        <v>20</v>
      </c>
      <c r="Q134" t="s">
        <v>21</v>
      </c>
      <c r="R134" t="s">
        <v>22</v>
      </c>
      <c r="S134" t="s">
        <v>23</v>
      </c>
      <c r="U134" s="2" t="str">
        <f t="shared" si="20"/>
        <v>Philip</v>
      </c>
      <c r="V134" s="2" t="str">
        <f t="shared" si="21"/>
        <v>WaiLeung</v>
      </c>
      <c r="W134" s="2" t="str">
        <f t="shared" si="22"/>
        <v>WaiLeung</v>
      </c>
    </row>
    <row r="135" spans="1:23" x14ac:dyDescent="0.25">
      <c r="A135" s="2" t="str">
        <f t="shared" si="23"/>
        <v>CPSC 525</v>
      </c>
      <c r="B135" t="s">
        <v>0</v>
      </c>
      <c r="C135">
        <v>525</v>
      </c>
      <c r="D135" t="s">
        <v>24</v>
      </c>
      <c r="E135" t="s">
        <v>25</v>
      </c>
      <c r="F135" t="s">
        <v>10</v>
      </c>
      <c r="G135" t="s">
        <v>121</v>
      </c>
      <c r="H135" t="s">
        <v>641</v>
      </c>
      <c r="I135" t="s">
        <v>13</v>
      </c>
      <c r="J135" t="s">
        <v>14</v>
      </c>
      <c r="K135" t="s">
        <v>15</v>
      </c>
      <c r="L135" t="s">
        <v>16</v>
      </c>
      <c r="M135" t="s">
        <v>670</v>
      </c>
      <c r="N135" t="s">
        <v>728</v>
      </c>
      <c r="O135" t="s">
        <v>671</v>
      </c>
      <c r="P135" t="s">
        <v>30</v>
      </c>
      <c r="Q135" t="s">
        <v>49</v>
      </c>
      <c r="R135" t="s">
        <v>22</v>
      </c>
      <c r="S135" t="s">
        <v>50</v>
      </c>
      <c r="U135" s="2" t="str">
        <f t="shared" si="20"/>
        <v>Syed</v>
      </c>
      <c r="V135" s="2" t="str">
        <f t="shared" si="21"/>
        <v>ZainRaza</v>
      </c>
      <c r="W135" s="2" t="str">
        <f t="shared" si="22"/>
        <v>ZainRaza</v>
      </c>
    </row>
    <row r="136" spans="1:23" x14ac:dyDescent="0.25">
      <c r="A136" s="2" t="str">
        <f t="shared" si="23"/>
        <v>CPSC 525</v>
      </c>
      <c r="B136" t="s">
        <v>0</v>
      </c>
      <c r="C136">
        <v>525</v>
      </c>
      <c r="D136" t="s">
        <v>33</v>
      </c>
      <c r="E136" t="s">
        <v>25</v>
      </c>
      <c r="F136" t="s">
        <v>10</v>
      </c>
      <c r="G136" t="s">
        <v>26</v>
      </c>
      <c r="H136" t="s">
        <v>126</v>
      </c>
      <c r="I136" t="s">
        <v>13</v>
      </c>
      <c r="J136" t="s">
        <v>14</v>
      </c>
      <c r="K136" t="s">
        <v>15</v>
      </c>
      <c r="L136" t="s">
        <v>16</v>
      </c>
      <c r="M136" t="s">
        <v>670</v>
      </c>
      <c r="N136" t="s">
        <v>728</v>
      </c>
      <c r="O136" t="s">
        <v>671</v>
      </c>
      <c r="P136" t="s">
        <v>30</v>
      </c>
      <c r="Q136" t="s">
        <v>34</v>
      </c>
      <c r="R136" t="s">
        <v>22</v>
      </c>
      <c r="S136" t="s">
        <v>35</v>
      </c>
      <c r="U136" s="2" t="str">
        <f t="shared" si="20"/>
        <v>Syed</v>
      </c>
      <c r="V136" s="2" t="str">
        <f t="shared" si="21"/>
        <v>ZainRaza</v>
      </c>
      <c r="W136" s="2" t="str">
        <f t="shared" si="22"/>
        <v>ZainRaza</v>
      </c>
    </row>
    <row r="137" spans="1:23" x14ac:dyDescent="0.25">
      <c r="A137" s="2" t="str">
        <f t="shared" si="23"/>
        <v>CPSC 525</v>
      </c>
      <c r="B137" t="s">
        <v>0</v>
      </c>
      <c r="C137">
        <v>525</v>
      </c>
      <c r="D137" t="s">
        <v>36</v>
      </c>
      <c r="E137" t="s">
        <v>25</v>
      </c>
      <c r="F137" t="s">
        <v>10</v>
      </c>
      <c r="G137" t="s">
        <v>26</v>
      </c>
      <c r="H137" t="s">
        <v>126</v>
      </c>
      <c r="I137" t="s">
        <v>13</v>
      </c>
      <c r="J137" t="s">
        <v>14</v>
      </c>
      <c r="K137" t="s">
        <v>15</v>
      </c>
      <c r="L137" t="s">
        <v>16</v>
      </c>
      <c r="M137" t="s">
        <v>672</v>
      </c>
      <c r="N137" t="s">
        <v>673</v>
      </c>
      <c r="O137" t="s">
        <v>20</v>
      </c>
      <c r="P137" t="s">
        <v>113</v>
      </c>
      <c r="Q137" t="s">
        <v>22</v>
      </c>
      <c r="R137" t="s">
        <v>114</v>
      </c>
      <c r="U137" s="2" t="str">
        <f t="shared" si="20"/>
        <v>Xi</v>
      </c>
      <c r="V137" s="2" t="str">
        <f t="shared" si="21"/>
        <v>Liu</v>
      </c>
      <c r="W137" s="2" t="str">
        <f t="shared" si="22"/>
        <v>Liu</v>
      </c>
    </row>
    <row r="138" spans="1:23" x14ac:dyDescent="0.25">
      <c r="A138" s="2" t="str">
        <f t="shared" si="23"/>
        <v xml:space="preserve"> </v>
      </c>
      <c r="U138" s="2"/>
      <c r="V138" s="2"/>
      <c r="W138" s="2"/>
    </row>
    <row r="139" spans="1:23" x14ac:dyDescent="0.25">
      <c r="A139" s="2" t="str">
        <f t="shared" si="23"/>
        <v>CPSC 21.9166666666667</v>
      </c>
      <c r="B139" t="s">
        <v>0</v>
      </c>
      <c r="C139" s="1">
        <v>21.916666666666668</v>
      </c>
      <c r="D139" t="s">
        <v>674</v>
      </c>
      <c r="E139" t="s">
        <v>646</v>
      </c>
      <c r="F139" t="s">
        <v>150</v>
      </c>
      <c r="G139" t="s">
        <v>675</v>
      </c>
      <c r="U139" s="2"/>
      <c r="V139" s="2"/>
      <c r="W139" s="2"/>
    </row>
    <row r="140" spans="1:23" x14ac:dyDescent="0.25">
      <c r="A140" s="2" t="str">
        <f t="shared" si="23"/>
        <v>CPSC 526</v>
      </c>
      <c r="B140" t="s">
        <v>0</v>
      </c>
      <c r="C140">
        <v>526</v>
      </c>
      <c r="D140" t="s">
        <v>8</v>
      </c>
      <c r="E140" t="s">
        <v>9</v>
      </c>
      <c r="F140" t="s">
        <v>10</v>
      </c>
      <c r="G140" t="s">
        <v>676</v>
      </c>
      <c r="H140" t="s">
        <v>677</v>
      </c>
      <c r="I140" t="s">
        <v>13</v>
      </c>
      <c r="J140" t="s">
        <v>14</v>
      </c>
      <c r="K140" t="s">
        <v>15</v>
      </c>
      <c r="L140" t="s">
        <v>16</v>
      </c>
      <c r="M140" t="s">
        <v>58</v>
      </c>
      <c r="N140" t="s">
        <v>59</v>
      </c>
      <c r="O140" t="s">
        <v>20</v>
      </c>
      <c r="P140" t="s">
        <v>49</v>
      </c>
      <c r="Q140" t="s">
        <v>22</v>
      </c>
      <c r="R140" t="s">
        <v>68</v>
      </c>
      <c r="U140" s="2" t="str">
        <f t="shared" si="20"/>
        <v>Pavol</v>
      </c>
      <c r="V140" s="2" t="str">
        <f t="shared" si="21"/>
        <v>Federl</v>
      </c>
      <c r="W140" s="2" t="str">
        <f t="shared" si="22"/>
        <v>Federl</v>
      </c>
    </row>
    <row r="141" spans="1:23" x14ac:dyDescent="0.25">
      <c r="A141" s="2" t="str">
        <f t="shared" si="23"/>
        <v>CPSC 526</v>
      </c>
      <c r="B141" t="s">
        <v>0</v>
      </c>
      <c r="C141">
        <v>526</v>
      </c>
      <c r="D141" t="s">
        <v>24</v>
      </c>
      <c r="E141" t="s">
        <v>25</v>
      </c>
      <c r="F141" t="s">
        <v>10</v>
      </c>
      <c r="G141" t="s">
        <v>26</v>
      </c>
      <c r="H141" t="s">
        <v>126</v>
      </c>
      <c r="I141" t="s">
        <v>13</v>
      </c>
      <c r="J141" t="s">
        <v>14</v>
      </c>
      <c r="K141" t="s">
        <v>15</v>
      </c>
      <c r="L141" t="s">
        <v>16</v>
      </c>
      <c r="M141" t="s">
        <v>672</v>
      </c>
      <c r="N141" t="s">
        <v>673</v>
      </c>
      <c r="O141" t="s">
        <v>30</v>
      </c>
      <c r="P141" t="s">
        <v>43</v>
      </c>
      <c r="Q141" t="s">
        <v>22</v>
      </c>
      <c r="R141" t="s">
        <v>44</v>
      </c>
      <c r="U141" s="2" t="str">
        <f t="shared" si="20"/>
        <v>Xi</v>
      </c>
      <c r="V141" s="2" t="str">
        <f t="shared" si="21"/>
        <v>Liu</v>
      </c>
      <c r="W141" s="2" t="str">
        <f t="shared" si="22"/>
        <v>Liu</v>
      </c>
    </row>
    <row r="142" spans="1:23" x14ac:dyDescent="0.25">
      <c r="A142" s="2" t="str">
        <f t="shared" si="23"/>
        <v>CPSC 526</v>
      </c>
      <c r="B142" t="s">
        <v>0</v>
      </c>
      <c r="C142">
        <v>526</v>
      </c>
      <c r="D142" t="s">
        <v>33</v>
      </c>
      <c r="E142" t="s">
        <v>25</v>
      </c>
      <c r="F142" t="s">
        <v>10</v>
      </c>
      <c r="G142" t="s">
        <v>26</v>
      </c>
      <c r="H142" t="s">
        <v>126</v>
      </c>
      <c r="I142" t="s">
        <v>13</v>
      </c>
      <c r="J142" t="s">
        <v>14</v>
      </c>
      <c r="K142" t="s">
        <v>15</v>
      </c>
      <c r="L142" t="s">
        <v>16</v>
      </c>
      <c r="M142" t="s">
        <v>726</v>
      </c>
      <c r="N142" t="s">
        <v>661</v>
      </c>
      <c r="O142" t="s">
        <v>662</v>
      </c>
      <c r="P142" t="s">
        <v>20</v>
      </c>
      <c r="Q142" t="s">
        <v>40</v>
      </c>
      <c r="R142" t="s">
        <v>22</v>
      </c>
      <c r="S142" t="s">
        <v>41</v>
      </c>
      <c r="U142" s="2" t="str">
        <f t="shared" si="20"/>
        <v>JuanCarlos</v>
      </c>
      <c r="V142" s="2" t="str">
        <f t="shared" si="21"/>
        <v>Fuentes</v>
      </c>
      <c r="W142" s="2" t="str">
        <f t="shared" si="22"/>
        <v>Fuentes</v>
      </c>
    </row>
    <row r="143" spans="1:23" x14ac:dyDescent="0.25">
      <c r="A143" s="2" t="str">
        <f t="shared" si="23"/>
        <v>CPSC 526</v>
      </c>
      <c r="B143" t="s">
        <v>0</v>
      </c>
      <c r="C143">
        <v>526</v>
      </c>
      <c r="D143" t="s">
        <v>36</v>
      </c>
      <c r="E143" t="s">
        <v>25</v>
      </c>
      <c r="F143" t="s">
        <v>10</v>
      </c>
      <c r="G143" t="s">
        <v>26</v>
      </c>
      <c r="H143" t="s">
        <v>126</v>
      </c>
      <c r="I143" t="s">
        <v>13</v>
      </c>
      <c r="J143" t="s">
        <v>14</v>
      </c>
      <c r="K143" t="s">
        <v>15</v>
      </c>
      <c r="L143" t="s">
        <v>16</v>
      </c>
      <c r="M143" t="s">
        <v>726</v>
      </c>
      <c r="N143" t="s">
        <v>661</v>
      </c>
      <c r="O143" t="s">
        <v>662</v>
      </c>
      <c r="P143" t="s">
        <v>20</v>
      </c>
      <c r="Q143" t="s">
        <v>715</v>
      </c>
      <c r="R143" t="s">
        <v>22</v>
      </c>
      <c r="S143" t="s">
        <v>716</v>
      </c>
      <c r="U143" s="2" t="str">
        <f t="shared" si="20"/>
        <v>JuanCarlos</v>
      </c>
      <c r="V143" s="2" t="str">
        <f t="shared" si="21"/>
        <v>Fuentes</v>
      </c>
      <c r="W143" s="2" t="str">
        <f t="shared" si="22"/>
        <v>Fuentes</v>
      </c>
    </row>
    <row r="144" spans="1:23" x14ac:dyDescent="0.25">
      <c r="A144" s="2" t="str">
        <f t="shared" si="23"/>
        <v xml:space="preserve"> </v>
      </c>
      <c r="U144" s="2"/>
      <c r="V144" s="2"/>
      <c r="W144" s="2"/>
    </row>
    <row r="145" spans="1:23" x14ac:dyDescent="0.25">
      <c r="A145" s="2" t="str">
        <f t="shared" si="23"/>
        <v>CPSC 17.4166666666667</v>
      </c>
      <c r="B145" t="s">
        <v>0</v>
      </c>
      <c r="C145" s="1">
        <v>17.416666666666668</v>
      </c>
      <c r="D145" t="s">
        <v>1</v>
      </c>
      <c r="E145" t="s">
        <v>2</v>
      </c>
      <c r="F145" t="s">
        <v>166</v>
      </c>
      <c r="U145" s="2"/>
      <c r="V145" s="2"/>
      <c r="W145" s="2"/>
    </row>
    <row r="146" spans="1:23" x14ac:dyDescent="0.25">
      <c r="A146" s="2" t="str">
        <f t="shared" si="23"/>
        <v>CPSC 418</v>
      </c>
      <c r="B146" t="s">
        <v>0</v>
      </c>
      <c r="C146">
        <v>418</v>
      </c>
      <c r="D146" t="s">
        <v>8</v>
      </c>
      <c r="E146" t="s">
        <v>9</v>
      </c>
      <c r="F146" t="s">
        <v>10</v>
      </c>
      <c r="G146" t="s">
        <v>56</v>
      </c>
      <c r="H146" t="s">
        <v>57</v>
      </c>
      <c r="I146" t="s">
        <v>13</v>
      </c>
      <c r="J146" t="s">
        <v>14</v>
      </c>
      <c r="K146" t="s">
        <v>15</v>
      </c>
      <c r="L146" t="s">
        <v>16</v>
      </c>
      <c r="M146" t="s">
        <v>678</v>
      </c>
      <c r="N146" t="s">
        <v>679</v>
      </c>
      <c r="O146" t="s">
        <v>125</v>
      </c>
      <c r="P146" t="s">
        <v>113</v>
      </c>
      <c r="Q146" t="s">
        <v>22</v>
      </c>
      <c r="R146" t="s">
        <v>114</v>
      </c>
      <c r="U146" s="2" t="str">
        <f t="shared" si="20"/>
        <v>Renate</v>
      </c>
      <c r="V146" s="2" t="str">
        <f t="shared" si="21"/>
        <v>Scheidler</v>
      </c>
      <c r="W146" s="2" t="str">
        <f t="shared" si="22"/>
        <v>Scheidler</v>
      </c>
    </row>
    <row r="147" spans="1:23" x14ac:dyDescent="0.25">
      <c r="A147" s="2" t="str">
        <f t="shared" si="23"/>
        <v>CPSC 418</v>
      </c>
      <c r="B147" t="s">
        <v>0</v>
      </c>
      <c r="C147">
        <v>418</v>
      </c>
      <c r="D147" t="s">
        <v>24</v>
      </c>
      <c r="E147" t="s">
        <v>25</v>
      </c>
      <c r="F147" t="s">
        <v>10</v>
      </c>
      <c r="G147" t="s">
        <v>109</v>
      </c>
      <c r="H147" t="s">
        <v>680</v>
      </c>
      <c r="I147" t="s">
        <v>13</v>
      </c>
      <c r="J147" t="s">
        <v>14</v>
      </c>
      <c r="K147" t="s">
        <v>15</v>
      </c>
      <c r="L147" t="s">
        <v>16</v>
      </c>
      <c r="M147" t="s">
        <v>681</v>
      </c>
      <c r="N147" t="s">
        <v>682</v>
      </c>
      <c r="O147" t="s">
        <v>683</v>
      </c>
      <c r="P147" t="s">
        <v>30</v>
      </c>
      <c r="Q147" t="s">
        <v>75</v>
      </c>
      <c r="R147" t="s">
        <v>22</v>
      </c>
      <c r="S147" t="s">
        <v>76</v>
      </c>
      <c r="U147" s="2" t="str">
        <f t="shared" si="20"/>
        <v>Randy</v>
      </c>
      <c r="V147" s="2" t="str">
        <f t="shared" si="21"/>
        <v>Keit-Meng</v>
      </c>
      <c r="W147" s="2" t="str">
        <f t="shared" si="22"/>
        <v>Keit-Meng</v>
      </c>
    </row>
    <row r="148" spans="1:23" x14ac:dyDescent="0.25">
      <c r="A148" s="2" t="str">
        <f t="shared" si="23"/>
        <v>CPSC 418</v>
      </c>
      <c r="B148" t="s">
        <v>0</v>
      </c>
      <c r="C148">
        <v>418</v>
      </c>
      <c r="D148" t="s">
        <v>33</v>
      </c>
      <c r="E148" t="s">
        <v>25</v>
      </c>
      <c r="F148" t="s">
        <v>10</v>
      </c>
      <c r="G148" t="s">
        <v>109</v>
      </c>
      <c r="H148" t="s">
        <v>110</v>
      </c>
      <c r="I148" t="s">
        <v>13</v>
      </c>
      <c r="J148" t="s">
        <v>14</v>
      </c>
      <c r="K148" t="s">
        <v>15</v>
      </c>
      <c r="L148" t="s">
        <v>16</v>
      </c>
      <c r="M148" t="s">
        <v>684</v>
      </c>
      <c r="N148" t="s">
        <v>685</v>
      </c>
      <c r="O148" t="s">
        <v>686</v>
      </c>
      <c r="P148" t="s">
        <v>20</v>
      </c>
      <c r="Q148" t="s">
        <v>75</v>
      </c>
      <c r="R148" t="s">
        <v>22</v>
      </c>
      <c r="S148" t="s">
        <v>76</v>
      </c>
      <c r="U148" s="2" t="str">
        <f t="shared" si="20"/>
        <v>Sebastian</v>
      </c>
      <c r="V148" s="2" t="str">
        <f t="shared" si="21"/>
        <v>Anton</v>
      </c>
      <c r="W148" s="2" t="str">
        <f t="shared" si="22"/>
        <v>Anton</v>
      </c>
    </row>
    <row r="149" spans="1:23" x14ac:dyDescent="0.25">
      <c r="A149" s="2" t="str">
        <f t="shared" si="23"/>
        <v>CPSC 418</v>
      </c>
      <c r="B149" t="s">
        <v>0</v>
      </c>
      <c r="C149">
        <v>418</v>
      </c>
      <c r="D149" t="s">
        <v>36</v>
      </c>
      <c r="E149" t="s">
        <v>25</v>
      </c>
      <c r="F149" t="s">
        <v>10</v>
      </c>
      <c r="G149" t="s">
        <v>109</v>
      </c>
      <c r="H149" t="s">
        <v>110</v>
      </c>
      <c r="I149" t="s">
        <v>13</v>
      </c>
      <c r="J149" t="s">
        <v>14</v>
      </c>
      <c r="K149" t="s">
        <v>15</v>
      </c>
      <c r="L149" t="s">
        <v>16</v>
      </c>
      <c r="M149" t="s">
        <v>684</v>
      </c>
      <c r="N149" t="s">
        <v>685</v>
      </c>
      <c r="O149" t="s">
        <v>686</v>
      </c>
      <c r="P149" t="s">
        <v>20</v>
      </c>
      <c r="Q149" t="s">
        <v>113</v>
      </c>
      <c r="R149" t="s">
        <v>22</v>
      </c>
      <c r="S149" t="s">
        <v>114</v>
      </c>
      <c r="U149" s="2" t="str">
        <f t="shared" si="20"/>
        <v>Sebastian</v>
      </c>
      <c r="V149" s="2" t="str">
        <f t="shared" si="21"/>
        <v>Anton</v>
      </c>
      <c r="W149" s="2" t="str">
        <f t="shared" si="22"/>
        <v>Anton</v>
      </c>
    </row>
    <row r="150" spans="1:23" x14ac:dyDescent="0.25">
      <c r="A150" s="2" t="str">
        <f t="shared" si="23"/>
        <v xml:space="preserve"> </v>
      </c>
      <c r="U150" s="2"/>
      <c r="V150" s="2"/>
      <c r="W150" s="2"/>
    </row>
    <row r="151" spans="1:23" x14ac:dyDescent="0.25">
      <c r="A151" s="2" t="str">
        <f t="shared" si="23"/>
        <v>CPSC 502.04A:</v>
      </c>
      <c r="B151" t="s">
        <v>0</v>
      </c>
      <c r="C151" t="s">
        <v>687</v>
      </c>
      <c r="D151" t="s">
        <v>688</v>
      </c>
      <c r="E151" t="s">
        <v>158</v>
      </c>
      <c r="F151" t="s">
        <v>10</v>
      </c>
      <c r="G151" t="s">
        <v>147</v>
      </c>
      <c r="H151" t="s">
        <v>150</v>
      </c>
      <c r="U151" s="2"/>
      <c r="V151" s="2"/>
      <c r="W151" s="2"/>
    </row>
    <row r="152" spans="1:23" x14ac:dyDescent="0.25">
      <c r="A152" s="2" t="str">
        <f t="shared" si="23"/>
        <v>CPSC 50204</v>
      </c>
      <c r="B152" t="s">
        <v>0</v>
      </c>
      <c r="C152">
        <v>50204</v>
      </c>
      <c r="D152" t="s">
        <v>8</v>
      </c>
      <c r="E152" t="s">
        <v>9</v>
      </c>
      <c r="F152" t="s">
        <v>10</v>
      </c>
      <c r="G152" t="s">
        <v>121</v>
      </c>
      <c r="H152" t="s">
        <v>689</v>
      </c>
      <c r="I152" t="s">
        <v>13</v>
      </c>
      <c r="J152" t="s">
        <v>14</v>
      </c>
      <c r="K152" t="s">
        <v>15</v>
      </c>
      <c r="L152" t="s">
        <v>16</v>
      </c>
      <c r="M152" t="s">
        <v>690</v>
      </c>
      <c r="N152" t="s">
        <v>691</v>
      </c>
      <c r="O152" t="s">
        <v>721</v>
      </c>
      <c r="P152" t="s">
        <v>724</v>
      </c>
      <c r="Q152" t="s">
        <v>22</v>
      </c>
      <c r="R152" t="s">
        <v>725</v>
      </c>
      <c r="U152" s="2" t="str">
        <f t="shared" si="20"/>
        <v>Jorg</v>
      </c>
      <c r="V152" s="2" t="str">
        <f t="shared" si="21"/>
        <v>Denzinger</v>
      </c>
      <c r="W152" s="2" t="str">
        <f t="shared" si="22"/>
        <v>Denzinger</v>
      </c>
    </row>
    <row r="153" spans="1:23" x14ac:dyDescent="0.25">
      <c r="A153" s="2" t="str">
        <f t="shared" si="23"/>
        <v>CPSC 50204</v>
      </c>
      <c r="B153" t="s">
        <v>0</v>
      </c>
      <c r="C153" s="2">
        <v>50204</v>
      </c>
      <c r="D153" t="s">
        <v>692</v>
      </c>
      <c r="E153" t="s">
        <v>693</v>
      </c>
      <c r="F153" t="s">
        <v>694</v>
      </c>
      <c r="G153" t="s">
        <v>695</v>
      </c>
      <c r="H153" t="s">
        <v>735</v>
      </c>
      <c r="I153" t="s">
        <v>696</v>
      </c>
      <c r="J153" t="s">
        <v>13</v>
      </c>
      <c r="K153" t="s">
        <v>14</v>
      </c>
      <c r="L153" t="s">
        <v>695</v>
      </c>
      <c r="M153" t="s">
        <v>697</v>
      </c>
      <c r="N153" t="s">
        <v>698</v>
      </c>
      <c r="O153" t="s">
        <v>729</v>
      </c>
      <c r="P153" t="s">
        <v>730</v>
      </c>
      <c r="Q153" t="s">
        <v>22</v>
      </c>
      <c r="R153" t="s">
        <v>731</v>
      </c>
      <c r="U153" s="2"/>
      <c r="V153" s="2"/>
      <c r="W153" s="2"/>
    </row>
    <row r="154" spans="1:23" x14ac:dyDescent="0.25">
      <c r="A154" s="2" t="str">
        <f t="shared" si="23"/>
        <v xml:space="preserve"> </v>
      </c>
      <c r="U154" s="2"/>
      <c r="V154" s="2"/>
      <c r="W154" s="2"/>
    </row>
    <row r="155" spans="1:23" x14ac:dyDescent="0.25">
      <c r="A155" s="2" t="str">
        <f t="shared" si="23"/>
        <v>CPSC 503.04:</v>
      </c>
      <c r="B155" t="s">
        <v>0</v>
      </c>
      <c r="C155" t="s">
        <v>699</v>
      </c>
      <c r="D155" t="s">
        <v>158</v>
      </c>
      <c r="E155" t="s">
        <v>10</v>
      </c>
      <c r="F155" t="s">
        <v>700</v>
      </c>
      <c r="U155" s="2"/>
      <c r="V155" s="2"/>
      <c r="W155" s="2"/>
    </row>
    <row r="156" spans="1:23" x14ac:dyDescent="0.25">
      <c r="A156" s="2" t="str">
        <f t="shared" si="23"/>
        <v>CPSC 50304</v>
      </c>
      <c r="B156" t="s">
        <v>0</v>
      </c>
      <c r="C156">
        <v>50304</v>
      </c>
      <c r="D156" t="s">
        <v>8</v>
      </c>
      <c r="E156" t="s">
        <v>9</v>
      </c>
      <c r="F156" t="s">
        <v>10</v>
      </c>
      <c r="G156" t="s">
        <v>121</v>
      </c>
      <c r="H156" t="s">
        <v>689</v>
      </c>
      <c r="I156" t="s">
        <v>13</v>
      </c>
      <c r="J156" t="s">
        <v>14</v>
      </c>
      <c r="K156" t="s">
        <v>15</v>
      </c>
      <c r="L156" t="s">
        <v>16</v>
      </c>
      <c r="M156" t="s">
        <v>690</v>
      </c>
      <c r="N156" t="s">
        <v>691</v>
      </c>
      <c r="O156" t="s">
        <v>719</v>
      </c>
      <c r="P156" t="s">
        <v>724</v>
      </c>
      <c r="Q156" t="s">
        <v>22</v>
      </c>
      <c r="R156" t="s">
        <v>725</v>
      </c>
      <c r="U156" s="2" t="str">
        <f t="shared" si="20"/>
        <v>Jorg</v>
      </c>
      <c r="V156" s="2" t="str">
        <f t="shared" si="21"/>
        <v>Denzinger</v>
      </c>
      <c r="W156" s="2" t="str">
        <f t="shared" si="22"/>
        <v>Denzinger</v>
      </c>
    </row>
    <row r="157" spans="1:23" x14ac:dyDescent="0.25">
      <c r="A157" s="2" t="str">
        <f t="shared" si="23"/>
        <v>CPSC 50304</v>
      </c>
      <c r="B157" t="s">
        <v>0</v>
      </c>
      <c r="C157" s="2">
        <v>50304</v>
      </c>
      <c r="D157" t="s">
        <v>692</v>
      </c>
      <c r="E157" t="s">
        <v>693</v>
      </c>
      <c r="F157" t="s">
        <v>694</v>
      </c>
      <c r="G157" t="s">
        <v>695</v>
      </c>
      <c r="H157" t="s">
        <v>735</v>
      </c>
      <c r="I157" t="s">
        <v>696</v>
      </c>
      <c r="J157" t="s">
        <v>13</v>
      </c>
      <c r="K157" t="s">
        <v>14</v>
      </c>
      <c r="L157" t="s">
        <v>695</v>
      </c>
      <c r="M157" t="s">
        <v>697</v>
      </c>
      <c r="N157" t="s">
        <v>698</v>
      </c>
      <c r="O157" t="s">
        <v>729</v>
      </c>
      <c r="P157" t="s">
        <v>730</v>
      </c>
      <c r="Q157" t="s">
        <v>22</v>
      </c>
      <c r="R157" t="s">
        <v>731</v>
      </c>
      <c r="U157" s="2"/>
      <c r="V157" s="2"/>
      <c r="W157" s="2"/>
    </row>
    <row r="158" spans="1:23" x14ac:dyDescent="0.25">
      <c r="A158" s="2" t="str">
        <f t="shared" si="23"/>
        <v xml:space="preserve"> </v>
      </c>
      <c r="U158" s="2"/>
      <c r="V158" s="2"/>
      <c r="W158" s="2"/>
    </row>
    <row r="159" spans="1:23" x14ac:dyDescent="0.25">
      <c r="A159" s="2" t="str">
        <f t="shared" si="23"/>
        <v>CPSC 21.9583333333333</v>
      </c>
      <c r="B159" t="s">
        <v>0</v>
      </c>
      <c r="C159" s="1">
        <v>21.958333333333332</v>
      </c>
      <c r="D159" t="s">
        <v>51</v>
      </c>
      <c r="E159" t="s">
        <v>701</v>
      </c>
      <c r="F159" t="s">
        <v>102</v>
      </c>
      <c r="G159" t="s">
        <v>702</v>
      </c>
      <c r="H159" t="s">
        <v>703</v>
      </c>
      <c r="U159" s="2"/>
      <c r="V159" s="2"/>
      <c r="W159" s="2"/>
    </row>
    <row r="160" spans="1:23" x14ac:dyDescent="0.25">
      <c r="A160" s="2" t="str">
        <f t="shared" si="23"/>
        <v>CPSC 527</v>
      </c>
      <c r="B160" t="s">
        <v>0</v>
      </c>
      <c r="C160">
        <v>527</v>
      </c>
      <c r="D160" t="s">
        <v>8</v>
      </c>
      <c r="E160" t="s">
        <v>9</v>
      </c>
      <c r="F160" t="s">
        <v>10</v>
      </c>
      <c r="G160" t="s">
        <v>704</v>
      </c>
      <c r="H160" t="s">
        <v>705</v>
      </c>
      <c r="I160" t="s">
        <v>13</v>
      </c>
      <c r="J160" t="s">
        <v>14</v>
      </c>
      <c r="K160" t="s">
        <v>15</v>
      </c>
      <c r="L160" t="s">
        <v>16</v>
      </c>
      <c r="M160" t="s">
        <v>706</v>
      </c>
      <c r="N160" t="s">
        <v>707</v>
      </c>
      <c r="O160" t="s">
        <v>708</v>
      </c>
      <c r="P160" t="s">
        <v>20</v>
      </c>
      <c r="Q160" t="s">
        <v>60</v>
      </c>
      <c r="R160" t="s">
        <v>22</v>
      </c>
      <c r="S160" t="s">
        <v>61</v>
      </c>
      <c r="U160" s="2" t="str">
        <f t="shared" si="20"/>
        <v>John</v>
      </c>
      <c r="V160" s="2" t="str">
        <f t="shared" si="21"/>
        <v>Daniel</v>
      </c>
      <c r="W160" s="2" t="str">
        <f t="shared" si="22"/>
        <v>Daniel</v>
      </c>
    </row>
    <row r="161" spans="1:23" x14ac:dyDescent="0.25">
      <c r="A161" s="2" t="str">
        <f t="shared" si="23"/>
        <v xml:space="preserve"> </v>
      </c>
      <c r="U161" s="2"/>
      <c r="V161" s="2"/>
      <c r="W161" s="2"/>
    </row>
    <row r="162" spans="1:23" x14ac:dyDescent="0.25">
      <c r="A162" s="2" t="str">
        <f t="shared" si="23"/>
        <v>CPSC 21.7083333333333</v>
      </c>
      <c r="B162" t="s">
        <v>0</v>
      </c>
      <c r="C162" s="1">
        <v>21.708333333333332</v>
      </c>
      <c r="D162" t="s">
        <v>709</v>
      </c>
      <c r="E162" t="s">
        <v>104</v>
      </c>
      <c r="F162" t="s">
        <v>710</v>
      </c>
      <c r="G162" t="s">
        <v>628</v>
      </c>
      <c r="U162" s="2"/>
      <c r="V162" s="2"/>
      <c r="W162" s="2"/>
    </row>
    <row r="163" spans="1:23" x14ac:dyDescent="0.25">
      <c r="A163" s="2" t="str">
        <f t="shared" si="23"/>
        <v>CPSC 521</v>
      </c>
      <c r="B163" t="s">
        <v>0</v>
      </c>
      <c r="C163">
        <v>521</v>
      </c>
      <c r="D163" t="s">
        <v>8</v>
      </c>
      <c r="E163" t="s">
        <v>9</v>
      </c>
      <c r="F163" t="s">
        <v>10</v>
      </c>
      <c r="G163" t="s">
        <v>109</v>
      </c>
      <c r="H163" t="s">
        <v>157</v>
      </c>
      <c r="I163" t="s">
        <v>13</v>
      </c>
      <c r="J163" t="s">
        <v>14</v>
      </c>
      <c r="K163" t="s">
        <v>15</v>
      </c>
      <c r="L163" t="s">
        <v>16</v>
      </c>
      <c r="M163" t="s">
        <v>732</v>
      </c>
      <c r="N163" t="s">
        <v>711</v>
      </c>
      <c r="O163" t="s">
        <v>712</v>
      </c>
      <c r="P163" t="s">
        <v>20</v>
      </c>
      <c r="Q163" t="s">
        <v>64</v>
      </c>
      <c r="R163" t="s">
        <v>22</v>
      </c>
      <c r="S163" t="s">
        <v>65</v>
      </c>
      <c r="U163" s="2" t="str">
        <f t="shared" si="20"/>
        <v>James-Robin</v>
      </c>
      <c r="V163" s="2" t="str">
        <f t="shared" si="21"/>
        <v>Bernard</v>
      </c>
      <c r="W163" s="2" t="str">
        <f t="shared" si="22"/>
        <v>Bernard</v>
      </c>
    </row>
    <row r="164" spans="1:23" x14ac:dyDescent="0.25">
      <c r="A164" s="2" t="str">
        <f t="shared" si="23"/>
        <v>CPSC 521</v>
      </c>
      <c r="B164" t="s">
        <v>0</v>
      </c>
      <c r="C164">
        <v>521</v>
      </c>
      <c r="D164" t="s">
        <v>24</v>
      </c>
      <c r="E164" t="s">
        <v>25</v>
      </c>
      <c r="F164" t="s">
        <v>10</v>
      </c>
      <c r="G164" t="s">
        <v>109</v>
      </c>
      <c r="H164" t="s">
        <v>110</v>
      </c>
      <c r="I164" t="s">
        <v>13</v>
      </c>
      <c r="J164" t="s">
        <v>14</v>
      </c>
      <c r="K164" t="s">
        <v>15</v>
      </c>
      <c r="L164" t="s">
        <v>16</v>
      </c>
      <c r="M164" t="s">
        <v>713</v>
      </c>
      <c r="N164" t="s">
        <v>714</v>
      </c>
      <c r="O164" t="s">
        <v>30</v>
      </c>
      <c r="P164" t="s">
        <v>40</v>
      </c>
      <c r="Q164" t="s">
        <v>22</v>
      </c>
      <c r="R164" t="s">
        <v>41</v>
      </c>
      <c r="U164" s="2" t="str">
        <f t="shared" si="20"/>
        <v>Prashant</v>
      </c>
      <c r="V164" s="2" t="str">
        <f t="shared" si="21"/>
        <v>Kumar</v>
      </c>
      <c r="W164" s="2" t="str">
        <f t="shared" si="22"/>
        <v>Kumar</v>
      </c>
    </row>
    <row r="165" spans="1:23" x14ac:dyDescent="0.25">
      <c r="T165" s="5" t="s">
        <v>757</v>
      </c>
    </row>
  </sheetData>
  <conditionalFormatting sqref="AB1:AB1048576">
    <cfRule type="duplicateValues" dxfId="2" priority="2"/>
  </conditionalFormatting>
  <conditionalFormatting sqref="Y74:Y1048576 Y1:Y26">
    <cfRule type="duplicateValues" dxfId="1" priority="5"/>
  </conditionalFormatting>
  <conditionalFormatting sqref="Y1:Y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9"/>
  <sheetViews>
    <sheetView workbookViewId="0">
      <selection activeCell="D10" sqref="D10"/>
    </sheetView>
  </sheetViews>
  <sheetFormatPr defaultRowHeight="15" x14ac:dyDescent="0.25"/>
  <cols>
    <col min="2" max="3" width="9.140625" customWidth="1"/>
    <col min="12" max="12" width="94.28515625" customWidth="1"/>
  </cols>
  <sheetData>
    <row r="1" spans="1:17" x14ac:dyDescent="0.25">
      <c r="A1" t="s">
        <v>360</v>
      </c>
      <c r="N1" t="s">
        <v>396</v>
      </c>
    </row>
    <row r="3" spans="1:17" x14ac:dyDescent="0.25">
      <c r="A3" s="2">
        <f>VLOOKUP(data!A2,courses!A:F,3,FALSE)</f>
        <v>4</v>
      </c>
      <c r="B3" t="str">
        <f>CONCATENATE(data!G2," ",data!H2)</f>
        <v>EEEL 161,</v>
      </c>
      <c r="C3" t="str">
        <f>LEFT(B3,LEN(B3)-1)</f>
        <v>EEEL 161</v>
      </c>
      <c r="D3" t="str">
        <f>IF(LEFT(data!O2,1)="(",data!O2,data!P2)</f>
        <v>(TuTh</v>
      </c>
      <c r="E3" t="str">
        <f>MID(D3,2,999)</f>
        <v>TuTh</v>
      </c>
      <c r="F3" t="str">
        <f>IF(LEFT(data!O2,1)="(",data!P2,data!Q2)</f>
        <v>12:30PM</v>
      </c>
      <c r="G3" t="str">
        <f>IF(LEFT(data!O2,1)="(",data!Q2,data!R2)</f>
        <v>-</v>
      </c>
      <c r="H3" t="str">
        <f>IF(LEFT(data!O2,1)="(",data!R2,data!S2)</f>
        <v>1:45PM)</v>
      </c>
      <c r="I3" t="str">
        <f>LEFT(H3,LEN(H3)-1)</f>
        <v>1:45PM</v>
      </c>
      <c r="J3" t="s">
        <v>361</v>
      </c>
      <c r="K3" t="str">
        <f>CONCATENATE("INSERT INTO section (Cid, Room, Day, Time, Semester) VALUES (",A3,",'",C3,"','",E3,"','",F3,G3,I3,"','",J3,"');")</f>
        <v>INSERT INTO section (Cid, Room, Day, Time, Semester) VALUES (4,'EEEL 161','TuTh','12:30PM-1:45PM','Fall2016');</v>
      </c>
      <c r="M3" t="str">
        <f>data!D2</f>
        <v>L01:</v>
      </c>
      <c r="N3" t="str">
        <f>IF(LEFT(M3,1)="L", "lecture", IF(LEFT(M3,1)="T", "tutorial", "lab"))</f>
        <v>lecture</v>
      </c>
      <c r="O3" s="2">
        <f>IF(ISNA(VLOOKUP(data!M2,data!$Y$1:$AB$73,4,FALSE)), "", VLOOKUP(data!M2,data!$Y$1:$AB$73,4,FALSE))</f>
        <v>53571491</v>
      </c>
      <c r="Q3" t="str">
        <f>CONCATENATE("INSERT INTO ",N3," (Sid, Eid) VALUES (",specialization!A3,", ",O3,");")</f>
        <v>INSERT INTO lecture (Sid, Eid) VALUES (1, 53571491);</v>
      </c>
    </row>
    <row r="4" spans="1:17" x14ac:dyDescent="0.25">
      <c r="A4" s="2">
        <f>VLOOKUP(data!A3,courses!A:F,3,FALSE)</f>
        <v>4</v>
      </c>
      <c r="B4" s="2" t="str">
        <f>CONCATENATE(data!G3," ",data!H3)</f>
        <v>MS 237,</v>
      </c>
      <c r="C4" s="2" t="str">
        <f t="shared" ref="C4:C55" si="0">LEFT(B4,LEN(B4)-1)</f>
        <v>MS 237</v>
      </c>
      <c r="D4" s="2" t="str">
        <f>IF(LEFT(data!O3,1)="(",data!O3,data!P3)</f>
        <v>(MoWe</v>
      </c>
      <c r="E4" s="2" t="str">
        <f t="shared" ref="E4:E55" si="1">MID(D4,2,999)</f>
        <v>MoWe</v>
      </c>
      <c r="F4" s="2" t="str">
        <f>IF(LEFT(data!O3,1)="(",data!P3,data!Q3)</f>
        <v>10:00AM</v>
      </c>
      <c r="G4" s="2" t="str">
        <f>IF(LEFT(data!O3,1)="(",data!Q3,data!R3)</f>
        <v>-</v>
      </c>
      <c r="H4" s="2" t="str">
        <f>IF(LEFT(data!O3,1)="(",data!R3,data!S3)</f>
        <v>10:50AM)</v>
      </c>
      <c r="I4" s="2" t="str">
        <f t="shared" ref="I4:I55" si="2">LEFT(H4,LEN(H4)-1)</f>
        <v>10:50AM</v>
      </c>
      <c r="J4" s="2" t="s">
        <v>361</v>
      </c>
      <c r="K4" s="2" t="str">
        <f t="shared" ref="K4:K55" si="3">CONCATENATE("INSERT INTO section (Cid, Room, Day, Time, Semester) VALUES (",A4,",'",C4,"','",E4,"','",F4,G4,I4,"','",J4,"');")</f>
        <v>INSERT INTO section (Cid, Room, Day, Time, Semester) VALUES (4,'MS 237','MoWe','10:00AM-10:50AM','Fall2016');</v>
      </c>
      <c r="M4" s="2" t="str">
        <f>data!D3</f>
        <v>T01:</v>
      </c>
      <c r="N4" s="2" t="str">
        <f t="shared" ref="N4:N55" si="4">IF(LEFT(M4,1)="L", "lecture", IF(LEFT(M4,1)="T", "tutorial", "lab"))</f>
        <v>tutorial</v>
      </c>
      <c r="O4" s="2">
        <f>VLOOKUP(data!M3,data!$Y$1:$AB$73,4,FALSE)</f>
        <v>83544179</v>
      </c>
      <c r="Q4" s="2" t="str">
        <f>CONCATENATE("INSERT INTO ",N4," (Sid, Eid) VALUES (",specialization!A4,", ",O4,");")</f>
        <v>INSERT INTO tutorial (Sid, Eid) VALUES (2, 83544179);</v>
      </c>
    </row>
    <row r="5" spans="1:17" x14ac:dyDescent="0.25">
      <c r="A5" s="2">
        <f>VLOOKUP(data!A4,courses!A:F,3,FALSE)</f>
        <v>4</v>
      </c>
      <c r="B5" s="2" t="str">
        <f>CONCATENATE(data!G4," ",data!H4)</f>
        <v>MS 237,</v>
      </c>
      <c r="C5" s="2" t="str">
        <f t="shared" si="0"/>
        <v>MS 237</v>
      </c>
      <c r="D5" s="2" t="str">
        <f>IF(LEFT(data!O4,1)="(",data!O4,data!P4)</f>
        <v>(MoWe</v>
      </c>
      <c r="E5" s="2" t="str">
        <f t="shared" si="1"/>
        <v>MoWe</v>
      </c>
      <c r="F5" s="2" t="str">
        <f>IF(LEFT(data!O4,1)="(",data!P4,data!Q4)</f>
        <v>11:00AM</v>
      </c>
      <c r="G5" s="2" t="str">
        <f>IF(LEFT(data!O4,1)="(",data!Q4,data!R4)</f>
        <v>-</v>
      </c>
      <c r="H5" s="2" t="str">
        <f>IF(LEFT(data!O4,1)="(",data!R4,data!S4)</f>
        <v>11:50AM)</v>
      </c>
      <c r="I5" s="2" t="str">
        <f t="shared" si="2"/>
        <v>11:50AM</v>
      </c>
      <c r="J5" s="2" t="s">
        <v>361</v>
      </c>
      <c r="K5" s="2" t="str">
        <f t="shared" si="3"/>
        <v>INSERT INTO section (Cid, Room, Day, Time, Semester) VALUES (4,'MS 237','MoWe','11:00AM-11:50AM','Fall2016');</v>
      </c>
      <c r="M5" s="2" t="str">
        <f>data!D4</f>
        <v>T02:</v>
      </c>
      <c r="N5" s="2" t="str">
        <f t="shared" si="4"/>
        <v>tutorial</v>
      </c>
      <c r="O5" s="2">
        <f>VLOOKUP(data!M4,data!$Y$1:$AB$73,4,FALSE)</f>
        <v>83544179</v>
      </c>
      <c r="Q5" s="2" t="str">
        <f>CONCATENATE("INSERT INTO ",N5," (Sid, Eid) VALUES (",specialization!A5,", ",O5,");")</f>
        <v>INSERT INTO tutorial (Sid, Eid) VALUES (3, 83544179);</v>
      </c>
    </row>
    <row r="6" spans="1:17" x14ac:dyDescent="0.25">
      <c r="A6" s="2">
        <f>VLOOKUP(data!A5,courses!A:F,3,FALSE)</f>
        <v>4</v>
      </c>
      <c r="B6" s="2" t="str">
        <f>CONCATENATE(data!G5," ",data!H5)</f>
        <v>MS 237,</v>
      </c>
      <c r="C6" s="2" t="str">
        <f t="shared" si="0"/>
        <v>MS 237</v>
      </c>
      <c r="D6" s="2" t="str">
        <f>IF(LEFT(data!O5,1)="(",data!O5,data!P5)</f>
        <v>(MoWe</v>
      </c>
      <c r="E6" s="2" t="str">
        <f t="shared" si="1"/>
        <v>MoWe</v>
      </c>
      <c r="F6" s="2" t="str">
        <f>IF(LEFT(data!O5,1)="(",data!P5,data!Q5)</f>
        <v>12:00PM</v>
      </c>
      <c r="G6" s="2" t="str">
        <f>IF(LEFT(data!O5,1)="(",data!Q5,data!R5)</f>
        <v>-</v>
      </c>
      <c r="H6" s="2" t="str">
        <f>IF(LEFT(data!O5,1)="(",data!R5,data!S5)</f>
        <v>12:50PM)</v>
      </c>
      <c r="I6" s="2" t="str">
        <f t="shared" si="2"/>
        <v>12:50PM</v>
      </c>
      <c r="J6" s="2" t="s">
        <v>361</v>
      </c>
      <c r="K6" s="2" t="str">
        <f t="shared" si="3"/>
        <v>INSERT INTO section (Cid, Room, Day, Time, Semester) VALUES (4,'MS 237','MoWe','12:00PM-12:50PM','Fall2016');</v>
      </c>
      <c r="M6" s="2" t="str">
        <f>data!D5</f>
        <v>T03:</v>
      </c>
      <c r="N6" s="2" t="str">
        <f t="shared" si="4"/>
        <v>tutorial</v>
      </c>
      <c r="O6" s="2">
        <f>VLOOKUP(data!M5,data!$Y$1:$AB$73,4,FALSE)</f>
        <v>90491341</v>
      </c>
      <c r="Q6" s="2" t="str">
        <f>CONCATENATE("INSERT INTO ",N6," (Sid, Eid) VALUES (",specialization!A6,", ",O6,");")</f>
        <v>INSERT INTO tutorial (Sid, Eid) VALUES (4, 90491341);</v>
      </c>
    </row>
    <row r="7" spans="1:17" x14ac:dyDescent="0.25">
      <c r="A7" s="2">
        <f>VLOOKUP(data!A6,courses!A:F,3,FALSE)</f>
        <v>4</v>
      </c>
      <c r="B7" s="2" t="str">
        <f>CONCATENATE(data!G6," ",data!H6)</f>
        <v>MS 237,</v>
      </c>
      <c r="C7" s="2" t="str">
        <f t="shared" si="0"/>
        <v>MS 237</v>
      </c>
      <c r="D7" s="2" t="str">
        <f>IF(LEFT(data!O6,1)="(",data!O6,data!P6)</f>
        <v>(MoWe</v>
      </c>
      <c r="E7" s="2" t="str">
        <f t="shared" si="1"/>
        <v>MoWe</v>
      </c>
      <c r="F7" s="2" t="str">
        <f>IF(LEFT(data!O6,1)="(",data!P6,data!Q6)</f>
        <v>1:00PM</v>
      </c>
      <c r="G7" s="2" t="str">
        <f>IF(LEFT(data!O6,1)="(",data!Q6,data!R6)</f>
        <v>-</v>
      </c>
      <c r="H7" s="2" t="str">
        <f>IF(LEFT(data!O6,1)="(",data!R6,data!S6)</f>
        <v>1:50PM)</v>
      </c>
      <c r="I7" s="2" t="str">
        <f t="shared" si="2"/>
        <v>1:50PM</v>
      </c>
      <c r="J7" s="2" t="s">
        <v>361</v>
      </c>
      <c r="K7" s="2" t="str">
        <f t="shared" si="3"/>
        <v>INSERT INTO section (Cid, Room, Day, Time, Semester) VALUES (4,'MS 237','MoWe','1:00PM-1:50PM','Fall2016');</v>
      </c>
      <c r="M7" s="2" t="str">
        <f>data!D6</f>
        <v>T04:</v>
      </c>
      <c r="N7" s="2" t="str">
        <f t="shared" si="4"/>
        <v>tutorial</v>
      </c>
      <c r="O7" s="2">
        <f>VLOOKUP(data!M6,data!$Y$1:$AB$73,4,FALSE)</f>
        <v>90491341</v>
      </c>
      <c r="Q7" s="2" t="str">
        <f>CONCATENATE("INSERT INTO ",N7," (Sid, Eid) VALUES (",specialization!A7,", ",O7,");")</f>
        <v>INSERT INTO tutorial (Sid, Eid) VALUES (5, 90491341);</v>
      </c>
    </row>
    <row r="8" spans="1:17" x14ac:dyDescent="0.25">
      <c r="A8" s="2">
        <f>VLOOKUP(data!A7,courses!A:F,3,FALSE)</f>
        <v>4</v>
      </c>
      <c r="B8" s="2" t="str">
        <f>CONCATENATE(data!G7," ",data!H7)</f>
        <v>MS 237,</v>
      </c>
      <c r="C8" s="2" t="str">
        <f t="shared" si="0"/>
        <v>MS 237</v>
      </c>
      <c r="D8" s="2" t="str">
        <f>IF(LEFT(data!O7,1)="(",data!O7,data!P7)</f>
        <v>(TuTh</v>
      </c>
      <c r="E8" s="2" t="str">
        <f t="shared" si="1"/>
        <v>TuTh</v>
      </c>
      <c r="F8" s="2" t="str">
        <f>IF(LEFT(data!O7,1)="(",data!P7,data!Q7)</f>
        <v>11:00AM</v>
      </c>
      <c r="G8" s="2" t="str">
        <f>IF(LEFT(data!O7,1)="(",data!Q7,data!R7)</f>
        <v>-</v>
      </c>
      <c r="H8" s="2" t="str">
        <f>IF(LEFT(data!O7,1)="(",data!R7,data!S7)</f>
        <v>11:50AM)</v>
      </c>
      <c r="I8" s="2" t="str">
        <f t="shared" si="2"/>
        <v>11:50AM</v>
      </c>
      <c r="J8" s="2" t="s">
        <v>361</v>
      </c>
      <c r="K8" s="2" t="str">
        <f t="shared" si="3"/>
        <v>INSERT INTO section (Cid, Room, Day, Time, Semester) VALUES (4,'MS 237','TuTh','11:00AM-11:50AM','Fall2016');</v>
      </c>
      <c r="M8" s="2" t="str">
        <f>data!D7</f>
        <v>T05:</v>
      </c>
      <c r="N8" s="2" t="str">
        <f t="shared" si="4"/>
        <v>tutorial</v>
      </c>
      <c r="O8" s="2">
        <f>VLOOKUP(data!M7,data!$Y$1:$AB$73,4,FALSE)</f>
        <v>95509472</v>
      </c>
      <c r="Q8" s="2" t="str">
        <f>CONCATENATE("INSERT INTO ",N8," (Sid, Eid) VALUES (",specialization!A8,", ",O8,");")</f>
        <v>INSERT INTO tutorial (Sid, Eid) VALUES (6, 95509472);</v>
      </c>
    </row>
    <row r="9" spans="1:17" x14ac:dyDescent="0.25">
      <c r="A9" s="2">
        <f>VLOOKUP(data!A8,courses!A:F,3,FALSE)</f>
        <v>4</v>
      </c>
      <c r="B9" s="2" t="str">
        <f>CONCATENATE(data!G8," ",data!H8)</f>
        <v>MS 237,</v>
      </c>
      <c r="C9" s="2" t="str">
        <f t="shared" si="0"/>
        <v>MS 237</v>
      </c>
      <c r="D9" s="2" t="str">
        <f>IF(LEFT(data!O8,1)="(",data!O8,data!P8)</f>
        <v>(TuTh</v>
      </c>
      <c r="E9" s="2" t="str">
        <f t="shared" si="1"/>
        <v>TuTh</v>
      </c>
      <c r="F9" s="2" t="str">
        <f>IF(LEFT(data!O8,1)="(",data!P8,data!Q8)</f>
        <v>2:00PM</v>
      </c>
      <c r="G9" s="2" t="str">
        <f>IF(LEFT(data!O8,1)="(",data!Q8,data!R8)</f>
        <v>-</v>
      </c>
      <c r="H9" s="2" t="str">
        <f>IF(LEFT(data!O8,1)="(",data!R8,data!S8)</f>
        <v>2:50PM)</v>
      </c>
      <c r="I9" s="2" t="str">
        <f t="shared" si="2"/>
        <v>2:50PM</v>
      </c>
      <c r="J9" s="2" t="s">
        <v>361</v>
      </c>
      <c r="K9" s="2" t="str">
        <f t="shared" si="3"/>
        <v>INSERT INTO section (Cid, Room, Day, Time, Semester) VALUES (4,'MS 237','TuTh','2:00PM-2:50PM','Fall2016');</v>
      </c>
      <c r="M9" s="2" t="str">
        <f>data!D8</f>
        <v>T06:</v>
      </c>
      <c r="N9" s="2" t="str">
        <f t="shared" si="4"/>
        <v>tutorial</v>
      </c>
      <c r="O9" s="2">
        <f>VLOOKUP(data!M8,data!$Y$1:$AB$73,4,FALSE)</f>
        <v>95509472</v>
      </c>
      <c r="Q9" s="2" t="str">
        <f>CONCATENATE("INSERT INTO ",N9," (Sid, Eid) VALUES (",specialization!A9,", ",O9,");")</f>
        <v>INSERT INTO tutorial (Sid, Eid) VALUES (7, 95509472);</v>
      </c>
    </row>
    <row r="10" spans="1:17" x14ac:dyDescent="0.25">
      <c r="A10" s="2" t="e">
        <f>VLOOKUP(data!A9,courses!A:F,3,FALSE)</f>
        <v>#N/A</v>
      </c>
      <c r="B10" s="2" t="str">
        <f>CONCATENATE(data!G9," ",data!H9)</f>
        <v xml:space="preserve"> </v>
      </c>
      <c r="C10" s="2" t="str">
        <f t="shared" si="0"/>
        <v/>
      </c>
      <c r="D10" s="2">
        <f>IF(LEFT(data!O9,1)="(",data!O9,data!P9)</f>
        <v>0</v>
      </c>
      <c r="E10" s="2" t="str">
        <f t="shared" si="1"/>
        <v/>
      </c>
      <c r="F10" s="2">
        <f>IF(LEFT(data!O9,1)="(",data!P9,data!Q9)</f>
        <v>0</v>
      </c>
      <c r="G10" s="2">
        <f>IF(LEFT(data!O9,1)="(",data!Q9,data!R9)</f>
        <v>0</v>
      </c>
      <c r="H10" s="2">
        <f>IF(LEFT(data!O9,1)="(",data!R9,data!S9)</f>
        <v>0</v>
      </c>
      <c r="I10" s="2" t="str">
        <f t="shared" si="2"/>
        <v/>
      </c>
      <c r="J10" s="2" t="s">
        <v>361</v>
      </c>
      <c r="K10" s="2"/>
      <c r="M10" s="2">
        <f>data!D9</f>
        <v>0</v>
      </c>
      <c r="N10" s="2"/>
      <c r="O10" s="2" t="e">
        <f>VLOOKUP(data!M9,data!$Y$1:$AB$73,4,FALSE)</f>
        <v>#N/A</v>
      </c>
      <c r="Q10" s="2"/>
    </row>
    <row r="11" spans="1:17" x14ac:dyDescent="0.25">
      <c r="A11" s="2" t="e">
        <f>VLOOKUP(data!A10,courses!A:F,3,FALSE)</f>
        <v>#N/A</v>
      </c>
      <c r="B11" s="2" t="str">
        <f>CONCATENATE(data!G10," ",data!H10)</f>
        <v>Science for</v>
      </c>
      <c r="C11" s="2" t="str">
        <f t="shared" si="0"/>
        <v>Science fo</v>
      </c>
      <c r="D11" s="2">
        <f>IF(LEFT(data!O10,1)="(",data!O10,data!P10)</f>
        <v>0</v>
      </c>
      <c r="E11" s="2" t="str">
        <f t="shared" si="1"/>
        <v/>
      </c>
      <c r="F11" s="2">
        <f>IF(LEFT(data!O10,1)="(",data!P10,data!Q10)</f>
        <v>0</v>
      </c>
      <c r="G11" s="2">
        <f>IF(LEFT(data!O10,1)="(",data!Q10,data!R10)</f>
        <v>0</v>
      </c>
      <c r="H11" s="2">
        <f>IF(LEFT(data!O10,1)="(",data!R10,data!S10)</f>
        <v>0</v>
      </c>
      <c r="I11" s="2" t="str">
        <f t="shared" si="2"/>
        <v/>
      </c>
      <c r="J11" s="2" t="s">
        <v>361</v>
      </c>
      <c r="K11" s="2"/>
      <c r="M11" s="2" t="str">
        <f>data!D10</f>
        <v>Introduction</v>
      </c>
      <c r="N11" s="2"/>
      <c r="O11" s="2" t="e">
        <f>VLOOKUP(data!M10,data!$Y$1:$AB$73,4,FALSE)</f>
        <v>#N/A</v>
      </c>
      <c r="Q11" s="2"/>
    </row>
    <row r="12" spans="1:17" x14ac:dyDescent="0.25">
      <c r="A12" s="2">
        <f>VLOOKUP(data!A11,courses!A:F,3,FALSE)</f>
        <v>7</v>
      </c>
      <c r="B12" s="2" t="str">
        <f>CONCATENATE(data!G11," ",data!H11)</f>
        <v>SA 104,</v>
      </c>
      <c r="C12" s="2" t="str">
        <f t="shared" si="0"/>
        <v>SA 104</v>
      </c>
      <c r="D12" s="2" t="str">
        <f>IF(LEFT(data!O11,1)="(",data!O11,data!P11)</f>
        <v>(TuTh</v>
      </c>
      <c r="E12" s="2" t="str">
        <f t="shared" si="1"/>
        <v>TuTh</v>
      </c>
      <c r="F12" s="2" t="str">
        <f>IF(LEFT(data!O11,1)="(",data!P11,data!Q11)</f>
        <v>9:30AM</v>
      </c>
      <c r="G12" s="2" t="str">
        <f>IF(LEFT(data!O11,1)="(",data!Q11,data!R11)</f>
        <v>-</v>
      </c>
      <c r="H12" s="2" t="str">
        <f>IF(LEFT(data!O11,1)="(",data!R11,data!S11)</f>
        <v>10:45AM)</v>
      </c>
      <c r="I12" s="2" t="str">
        <f t="shared" si="2"/>
        <v>10:45AM</v>
      </c>
      <c r="J12" s="2" t="s">
        <v>361</v>
      </c>
      <c r="K12" s="2" t="str">
        <f t="shared" si="3"/>
        <v>INSERT INTO section (Cid, Room, Day, Time, Semester) VALUES (7,'SA 104','TuTh','9:30AM-10:45AM','Fall2016');</v>
      </c>
      <c r="M12" s="2" t="str">
        <f>data!D11</f>
        <v>L01:</v>
      </c>
      <c r="N12" s="2" t="str">
        <f t="shared" si="4"/>
        <v>lecture</v>
      </c>
      <c r="O12" s="2">
        <f>VLOOKUP(data!M11,data!$Y$1:$AB$73,4,FALSE)</f>
        <v>60300262</v>
      </c>
      <c r="Q12" s="2" t="str">
        <f>CONCATENATE("INSERT INTO ",N12," (Sid, Eid) VALUES (",specialization!A12,", ",O12,");")</f>
        <v>INSERT INTO lecture (Sid, Eid) VALUES (8, 60300262);</v>
      </c>
    </row>
    <row r="13" spans="1:17" x14ac:dyDescent="0.25">
      <c r="A13" s="2">
        <f>VLOOKUP(data!A12,courses!A:F,3,FALSE)</f>
        <v>7</v>
      </c>
      <c r="B13" s="2" t="str">
        <f>CONCATENATE(data!G12," ",data!H12)</f>
        <v>SA 104,</v>
      </c>
      <c r="C13" s="2" t="str">
        <f t="shared" si="0"/>
        <v>SA 104</v>
      </c>
      <c r="D13" s="2" t="str">
        <f>IF(LEFT(data!O12,1)="(",data!O12,data!P12)</f>
        <v>(TuTh</v>
      </c>
      <c r="E13" s="2" t="str">
        <f t="shared" si="1"/>
        <v>TuTh</v>
      </c>
      <c r="F13" s="2" t="str">
        <f>IF(LEFT(data!O12,1)="(",data!P12,data!Q12)</f>
        <v>3:30PM</v>
      </c>
      <c r="G13" s="2" t="str">
        <f>IF(LEFT(data!O12,1)="(",data!Q12,data!R12)</f>
        <v>-</v>
      </c>
      <c r="H13" s="2" t="str">
        <f>IF(LEFT(data!O12,1)="(",data!R12,data!S12)</f>
        <v>4:45PM)</v>
      </c>
      <c r="I13" s="2" t="str">
        <f t="shared" si="2"/>
        <v>4:45PM</v>
      </c>
      <c r="J13" s="2" t="s">
        <v>361</v>
      </c>
      <c r="K13" s="2" t="str">
        <f t="shared" si="3"/>
        <v>INSERT INTO section (Cid, Room, Day, Time, Semester) VALUES (7,'SA 104','TuTh','3:30PM-4:45PM','Fall2016');</v>
      </c>
      <c r="M13" s="2" t="str">
        <f>data!D12</f>
        <v>L02:</v>
      </c>
      <c r="N13" s="2" t="str">
        <f t="shared" si="4"/>
        <v>lecture</v>
      </c>
      <c r="O13" s="2">
        <f>VLOOKUP(data!M12,data!$Y$1:$AB$73,4,FALSE)</f>
        <v>53571491</v>
      </c>
      <c r="Q13" s="2" t="str">
        <f>CONCATENATE("INSERT INTO ",N13," (Sid, Eid) VALUES (",specialization!A13,", ",O13,");")</f>
        <v>INSERT INTO lecture (Sid, Eid) VALUES (9, 53571491);</v>
      </c>
    </row>
    <row r="14" spans="1:17" x14ac:dyDescent="0.25">
      <c r="A14" s="2">
        <f>VLOOKUP(data!A13,courses!A:F,3,FALSE)</f>
        <v>7</v>
      </c>
      <c r="B14" s="2" t="str">
        <f>CONCATENATE(data!G13," ",data!H13)</f>
        <v>SA 104,</v>
      </c>
      <c r="C14" s="2" t="str">
        <f t="shared" si="0"/>
        <v>SA 104</v>
      </c>
      <c r="D14" s="2" t="str">
        <f>IF(LEFT(data!O13,1)="(",data!O13,data!P13)</f>
        <v>(TuTh</v>
      </c>
      <c r="E14" s="2" t="str">
        <f t="shared" si="1"/>
        <v>TuTh</v>
      </c>
      <c r="F14" s="2" t="str">
        <f>IF(LEFT(data!O13,1)="(",data!P13,data!Q13)</f>
        <v>2:00PM</v>
      </c>
      <c r="G14" s="2" t="str">
        <f>IF(LEFT(data!O13,1)="(",data!Q13,data!R13)</f>
        <v>-</v>
      </c>
      <c r="H14" s="2" t="str">
        <f>IF(LEFT(data!O13,1)="(",data!R13,data!S13)</f>
        <v>3:15PM)</v>
      </c>
      <c r="I14" s="2" t="str">
        <f t="shared" si="2"/>
        <v>3:15PM</v>
      </c>
      <c r="J14" s="2" t="s">
        <v>361</v>
      </c>
      <c r="K14" s="2" t="str">
        <f t="shared" si="3"/>
        <v>INSERT INTO section (Cid, Room, Day, Time, Semester) VALUES (7,'SA 104','TuTh','2:00PM-3:15PM','Fall2016');</v>
      </c>
      <c r="M14" s="2" t="str">
        <f>data!D13</f>
        <v>L03:</v>
      </c>
      <c r="N14" s="2" t="str">
        <f t="shared" si="4"/>
        <v>lecture</v>
      </c>
      <c r="O14" s="2">
        <f>VLOOKUP(data!M13,data!$Y$1:$AB$73,4,FALSE)</f>
        <v>60300262</v>
      </c>
      <c r="Q14" s="2" t="str">
        <f>CONCATENATE("INSERT INTO ",N14," (Sid, Eid) VALUES (",specialization!A14,", ",O14,");")</f>
        <v>INSERT INTO lecture (Sid, Eid) VALUES (10, 60300262);</v>
      </c>
    </row>
    <row r="15" spans="1:17" x14ac:dyDescent="0.25">
      <c r="A15" s="2">
        <f>VLOOKUP(data!A14,courses!A:F,3,FALSE)</f>
        <v>7</v>
      </c>
      <c r="B15" s="2" t="str">
        <f>CONCATENATE(data!G14," ",data!H14)</f>
        <v>MS 160,</v>
      </c>
      <c r="C15" s="2" t="str">
        <f t="shared" si="0"/>
        <v>MS 160</v>
      </c>
      <c r="D15" s="2" t="str">
        <f>IF(LEFT(data!O14,1)="(",data!O14,data!P14)</f>
        <v>(MoWe</v>
      </c>
      <c r="E15" s="2" t="str">
        <f t="shared" si="1"/>
        <v>MoWe</v>
      </c>
      <c r="F15" s="2" t="str">
        <f>IF(LEFT(data!O14,1)="(",data!P14,data!Q14)</f>
        <v>10:00AM</v>
      </c>
      <c r="G15" s="2" t="str">
        <f>IF(LEFT(data!O14,1)="(",data!Q14,data!R14)</f>
        <v>-</v>
      </c>
      <c r="H15" s="2" t="str">
        <f>IF(LEFT(data!O14,1)="(",data!R14,data!S14)</f>
        <v>10:50AM)</v>
      </c>
      <c r="I15" s="2" t="str">
        <f t="shared" si="2"/>
        <v>10:50AM</v>
      </c>
      <c r="J15" s="2" t="s">
        <v>361</v>
      </c>
      <c r="K15" s="2" t="str">
        <f t="shared" si="3"/>
        <v>INSERT INTO section (Cid, Room, Day, Time, Semester) VALUES (7,'MS 160','MoWe','10:00AM-10:50AM','Fall2016');</v>
      </c>
      <c r="M15" s="2" t="str">
        <f>data!D14</f>
        <v>T01:</v>
      </c>
      <c r="N15" s="2" t="str">
        <f t="shared" si="4"/>
        <v>tutorial</v>
      </c>
      <c r="O15" s="2">
        <f>VLOOKUP(data!M14,data!$Y$1:$AB$73,4,FALSE)</f>
        <v>55028424</v>
      </c>
      <c r="Q15" s="2" t="str">
        <f>CONCATENATE("INSERT INTO ",N15," (Sid, Eid) VALUES (",specialization!A15,", ",O15,");")</f>
        <v>INSERT INTO tutorial (Sid, Eid) VALUES (11, 55028424);</v>
      </c>
    </row>
    <row r="16" spans="1:17" x14ac:dyDescent="0.25">
      <c r="A16" s="2">
        <f>VLOOKUP(data!A15,courses!A:F,3,FALSE)</f>
        <v>7</v>
      </c>
      <c r="B16" s="2" t="str">
        <f>CONCATENATE(data!G15," ",data!H15)</f>
        <v>MS 160,</v>
      </c>
      <c r="C16" s="2" t="str">
        <f t="shared" si="0"/>
        <v>MS 160</v>
      </c>
      <c r="D16" s="2" t="str">
        <f>IF(LEFT(data!O15,1)="(",data!O15,data!P15)</f>
        <v>(MoWe</v>
      </c>
      <c r="E16" s="2" t="str">
        <f t="shared" si="1"/>
        <v>MoWe</v>
      </c>
      <c r="F16" s="2" t="str">
        <f>IF(LEFT(data!O15,1)="(",data!P15,data!Q15)</f>
        <v>5:00PM</v>
      </c>
      <c r="G16" s="2" t="str">
        <f>IF(LEFT(data!O15,1)="(",data!Q15,data!R15)</f>
        <v>-</v>
      </c>
      <c r="H16" s="2" t="str">
        <f>IF(LEFT(data!O15,1)="(",data!R15,data!S15)</f>
        <v>5:50PM)</v>
      </c>
      <c r="I16" s="2" t="str">
        <f t="shared" si="2"/>
        <v>5:50PM</v>
      </c>
      <c r="J16" s="2" t="s">
        <v>361</v>
      </c>
      <c r="K16" s="2" t="str">
        <f t="shared" si="3"/>
        <v>INSERT INTO section (Cid, Room, Day, Time, Semester) VALUES (7,'MS 160','MoWe','5:00PM-5:50PM','Fall2016');</v>
      </c>
      <c r="M16" s="2" t="str">
        <f>data!D15</f>
        <v>T02:</v>
      </c>
      <c r="N16" s="2" t="str">
        <f t="shared" si="4"/>
        <v>tutorial</v>
      </c>
      <c r="O16" s="2">
        <f>VLOOKUP(data!M15,data!$Y$1:$AB$73,4,FALSE)</f>
        <v>51379864</v>
      </c>
      <c r="Q16" s="2" t="str">
        <f>CONCATENATE("INSERT INTO ",N16," (Sid, Eid) VALUES (",specialization!A16,", ",O16,");")</f>
        <v>INSERT INTO tutorial (Sid, Eid) VALUES (12, 51379864);</v>
      </c>
    </row>
    <row r="17" spans="1:17" x14ac:dyDescent="0.25">
      <c r="A17" s="2">
        <f>VLOOKUP(data!A16,courses!A:F,3,FALSE)</f>
        <v>7</v>
      </c>
      <c r="B17" s="2" t="str">
        <f>CONCATENATE(data!G16," ",data!H16)</f>
        <v>MS 160,</v>
      </c>
      <c r="C17" s="2" t="str">
        <f t="shared" si="0"/>
        <v>MS 160</v>
      </c>
      <c r="D17" s="2" t="str">
        <f>IF(LEFT(data!O16,1)="(",data!O16,data!P16)</f>
        <v>(TuTh</v>
      </c>
      <c r="E17" s="2" t="str">
        <f t="shared" si="1"/>
        <v>TuTh</v>
      </c>
      <c r="F17" s="2" t="str">
        <f>IF(LEFT(data!O16,1)="(",data!P16,data!Q16)</f>
        <v>12:00PM</v>
      </c>
      <c r="G17" s="2" t="str">
        <f>IF(LEFT(data!O16,1)="(",data!Q16,data!R16)</f>
        <v>-</v>
      </c>
      <c r="H17" s="2" t="str">
        <f>IF(LEFT(data!O16,1)="(",data!R16,data!S16)</f>
        <v>12:50PM)</v>
      </c>
      <c r="I17" s="2" t="str">
        <f t="shared" si="2"/>
        <v>12:50PM</v>
      </c>
      <c r="J17" s="2" t="s">
        <v>361</v>
      </c>
      <c r="K17" s="2" t="str">
        <f t="shared" si="3"/>
        <v>INSERT INTO section (Cid, Room, Day, Time, Semester) VALUES (7,'MS 160','TuTh','12:00PM-12:50PM','Fall2016');</v>
      </c>
      <c r="M17" s="2" t="str">
        <f>data!D16</f>
        <v>T03:</v>
      </c>
      <c r="N17" s="2" t="str">
        <f t="shared" si="4"/>
        <v>tutorial</v>
      </c>
      <c r="O17" s="2">
        <f>VLOOKUP(data!M16,data!$Y$1:$AB$73,4,FALSE)</f>
        <v>61995382</v>
      </c>
      <c r="Q17" s="2" t="str">
        <f>CONCATENATE("INSERT INTO ",N17," (Sid, Eid) VALUES (",specialization!A17,", ",O17,");")</f>
        <v>INSERT INTO tutorial (Sid, Eid) VALUES (13, 61995382);</v>
      </c>
    </row>
    <row r="18" spans="1:17" x14ac:dyDescent="0.25">
      <c r="A18" s="2">
        <f>VLOOKUP(data!A17,courses!A:F,3,FALSE)</f>
        <v>7</v>
      </c>
      <c r="B18" s="2" t="str">
        <f>CONCATENATE(data!G17," ",data!H17)</f>
        <v>MS 176,</v>
      </c>
      <c r="C18" s="2" t="str">
        <f t="shared" si="0"/>
        <v>MS 176</v>
      </c>
      <c r="D18" s="2" t="str">
        <f>IF(LEFT(data!O17,1)="(",data!O17,data!P17)</f>
        <v>(TuTh</v>
      </c>
      <c r="E18" s="2" t="str">
        <f t="shared" si="1"/>
        <v>TuTh</v>
      </c>
      <c r="F18" s="2" t="str">
        <f>IF(LEFT(data!O17,1)="(",data!P17,data!Q17)</f>
        <v>4:00PM</v>
      </c>
      <c r="G18" s="2" t="str">
        <f>IF(LEFT(data!O17,1)="(",data!Q17,data!R17)</f>
        <v>-</v>
      </c>
      <c r="H18" s="2" t="str">
        <f>IF(LEFT(data!O17,1)="(",data!R17,data!S17)</f>
        <v>4:50PM)</v>
      </c>
      <c r="I18" s="2" t="str">
        <f t="shared" si="2"/>
        <v>4:50PM</v>
      </c>
      <c r="J18" s="2" t="s">
        <v>361</v>
      </c>
      <c r="K18" s="2" t="str">
        <f t="shared" si="3"/>
        <v>INSERT INTO section (Cid, Room, Day, Time, Semester) VALUES (7,'MS 176','TuTh','4:00PM-4:50PM','Fall2016');</v>
      </c>
      <c r="M18" s="2" t="str">
        <f>data!D17</f>
        <v>T04:</v>
      </c>
      <c r="N18" s="2" t="str">
        <f t="shared" si="4"/>
        <v>tutorial</v>
      </c>
      <c r="O18" s="2">
        <f>VLOOKUP(data!M17,data!$Y$1:$AB$73,4,FALSE)</f>
        <v>98485364</v>
      </c>
      <c r="Q18" s="2" t="str">
        <f>CONCATENATE("INSERT INTO ",N18," (Sid, Eid) VALUES (",specialization!A18,", ",O18,");")</f>
        <v>INSERT INTO tutorial (Sid, Eid) VALUES (14, 98485364);</v>
      </c>
    </row>
    <row r="19" spans="1:17" x14ac:dyDescent="0.25">
      <c r="A19" s="2">
        <f>VLOOKUP(data!A18,courses!A:F,3,FALSE)</f>
        <v>7</v>
      </c>
      <c r="B19" s="2" t="str">
        <f>CONCATENATE(data!G18," ",data!H18)</f>
        <v>MS 160,</v>
      </c>
      <c r="C19" s="2" t="str">
        <f t="shared" si="0"/>
        <v>MS 160</v>
      </c>
      <c r="D19" s="2" t="str">
        <f>IF(LEFT(data!O18,1)="(",data!O18,data!P18)</f>
        <v>(TuTh</v>
      </c>
      <c r="E19" s="2" t="str">
        <f t="shared" si="1"/>
        <v>TuTh</v>
      </c>
      <c r="F19" s="2" t="str">
        <f>IF(LEFT(data!O18,1)="(",data!P18,data!Q18)</f>
        <v>2:00PM</v>
      </c>
      <c r="G19" s="2" t="str">
        <f>IF(LEFT(data!O18,1)="(",data!Q18,data!R18)</f>
        <v>-</v>
      </c>
      <c r="H19" s="2" t="str">
        <f>IF(LEFT(data!O18,1)="(",data!R18,data!S18)</f>
        <v>2:50PM)</v>
      </c>
      <c r="I19" s="2" t="str">
        <f t="shared" si="2"/>
        <v>2:50PM</v>
      </c>
      <c r="J19" s="2" t="s">
        <v>361</v>
      </c>
      <c r="K19" s="2" t="str">
        <f t="shared" si="3"/>
        <v>INSERT INTO section (Cid, Room, Day, Time, Semester) VALUES (7,'MS 160','TuTh','2:00PM-2:50PM','Fall2016');</v>
      </c>
      <c r="M19" s="2" t="str">
        <f>data!D18</f>
        <v>T05:</v>
      </c>
      <c r="N19" s="2" t="str">
        <f t="shared" si="4"/>
        <v>tutorial</v>
      </c>
      <c r="O19" s="2">
        <f>VLOOKUP(data!M18,data!$Y$1:$AB$73,4,FALSE)</f>
        <v>98485364</v>
      </c>
      <c r="Q19" s="2" t="str">
        <f>CONCATENATE("INSERT INTO ",N19," (Sid, Eid) VALUES (",specialization!A19,", ",O19,");")</f>
        <v>INSERT INTO tutorial (Sid, Eid) VALUES (15, 98485364);</v>
      </c>
    </row>
    <row r="20" spans="1:17" x14ac:dyDescent="0.25">
      <c r="A20" s="2">
        <f>VLOOKUP(data!A19,courses!A:F,3,FALSE)</f>
        <v>7</v>
      </c>
      <c r="B20" s="2" t="str">
        <f>CONCATENATE(data!G19," ",data!H19)</f>
        <v>MS 160,</v>
      </c>
      <c r="C20" s="2" t="str">
        <f t="shared" si="0"/>
        <v>MS 160</v>
      </c>
      <c r="D20" s="2" t="str">
        <f>IF(LEFT(data!O19,1)="(",data!O19,data!P19)</f>
        <v>(MoWe</v>
      </c>
      <c r="E20" s="2" t="str">
        <f t="shared" si="1"/>
        <v>MoWe</v>
      </c>
      <c r="F20" s="2" t="str">
        <f>IF(LEFT(data!O19,1)="(",data!P19,data!Q19)</f>
        <v>12:00PM</v>
      </c>
      <c r="G20" s="2" t="str">
        <f>IF(LEFT(data!O19,1)="(",data!Q19,data!R19)</f>
        <v>-</v>
      </c>
      <c r="H20" s="2" t="str">
        <f>IF(LEFT(data!O19,1)="(",data!R19,data!S19)</f>
        <v>12:50PM)</v>
      </c>
      <c r="I20" s="2" t="str">
        <f t="shared" si="2"/>
        <v>12:50PM</v>
      </c>
      <c r="J20" s="2" t="s">
        <v>361</v>
      </c>
      <c r="K20" s="2" t="str">
        <f t="shared" si="3"/>
        <v>INSERT INTO section (Cid, Room, Day, Time, Semester) VALUES (7,'MS 160','MoWe','12:00PM-12:50PM','Fall2016');</v>
      </c>
      <c r="M20" s="2" t="str">
        <f>data!D19</f>
        <v>T06:</v>
      </c>
      <c r="N20" s="2" t="str">
        <f t="shared" si="4"/>
        <v>tutorial</v>
      </c>
      <c r="O20" s="2">
        <f>VLOOKUP(data!M19,data!$Y$1:$AB$73,4,FALSE)</f>
        <v>55028424</v>
      </c>
      <c r="Q20" s="2" t="str">
        <f>CONCATENATE("INSERT INTO ",N20," (Sid, Eid) VALUES (",specialization!A20,", ",O20,");")</f>
        <v>INSERT INTO tutorial (Sid, Eid) VALUES (16, 55028424);</v>
      </c>
    </row>
    <row r="21" spans="1:17" x14ac:dyDescent="0.25">
      <c r="A21" s="2">
        <f>VLOOKUP(data!A20,courses!A:F,3,FALSE)</f>
        <v>7</v>
      </c>
      <c r="B21" s="2" t="str">
        <f>CONCATENATE(data!G20," ",data!H20)</f>
        <v>MS 176,</v>
      </c>
      <c r="C21" s="2" t="str">
        <f t="shared" si="0"/>
        <v>MS 176</v>
      </c>
      <c r="D21" s="2" t="str">
        <f>IF(LEFT(data!O20,1)="(",data!O20,data!P20)</f>
        <v>(MoWe</v>
      </c>
      <c r="E21" s="2" t="str">
        <f t="shared" si="1"/>
        <v>MoWe</v>
      </c>
      <c r="F21" s="2" t="str">
        <f>IF(LEFT(data!O20,1)="(",data!P20,data!Q20)</f>
        <v>4:00PM</v>
      </c>
      <c r="G21" s="2" t="str">
        <f>IF(LEFT(data!O20,1)="(",data!Q20,data!R20)</f>
        <v>-</v>
      </c>
      <c r="H21" s="2" t="str">
        <f>IF(LEFT(data!O20,1)="(",data!R20,data!S20)</f>
        <v>4:50PM)</v>
      </c>
      <c r="I21" s="2" t="str">
        <f t="shared" si="2"/>
        <v>4:50PM</v>
      </c>
      <c r="J21" s="2" t="s">
        <v>361</v>
      </c>
      <c r="K21" s="2" t="str">
        <f t="shared" si="3"/>
        <v>INSERT INTO section (Cid, Room, Day, Time, Semester) VALUES (7,'MS 176','MoWe','4:00PM-4:50PM','Fall2016');</v>
      </c>
      <c r="M21" s="2" t="str">
        <f>data!D20</f>
        <v>T07:</v>
      </c>
      <c r="N21" s="2" t="str">
        <f t="shared" si="4"/>
        <v>tutorial</v>
      </c>
      <c r="O21" s="2">
        <f>VLOOKUP(data!M20,data!$Y$1:$AB$73,4,FALSE)</f>
        <v>23790894</v>
      </c>
      <c r="Q21" s="2" t="str">
        <f>CONCATENATE("INSERT INTO ",N21," (Sid, Eid) VALUES (",specialization!A21,", ",O21,");")</f>
        <v>INSERT INTO tutorial (Sid, Eid) VALUES (17, 23790894);</v>
      </c>
    </row>
    <row r="22" spans="1:17" x14ac:dyDescent="0.25">
      <c r="A22" s="2">
        <f>VLOOKUP(data!A21,courses!A:F,3,FALSE)</f>
        <v>7</v>
      </c>
      <c r="B22" s="2" t="str">
        <f>CONCATENATE(data!G21," ",data!H21)</f>
        <v>MS 160,</v>
      </c>
      <c r="C22" s="2" t="str">
        <f t="shared" si="0"/>
        <v>MS 160</v>
      </c>
      <c r="D22" s="2" t="str">
        <f>IF(LEFT(data!O21,1)="(",data!O21,data!P21)</f>
        <v>(TuTh</v>
      </c>
      <c r="E22" s="2" t="str">
        <f t="shared" si="1"/>
        <v>TuTh</v>
      </c>
      <c r="F22" s="2" t="str">
        <f>IF(LEFT(data!O21,1)="(",data!P21,data!Q21)</f>
        <v>11:00AM</v>
      </c>
      <c r="G22" s="2" t="str">
        <f>IF(LEFT(data!O21,1)="(",data!Q21,data!R21)</f>
        <v>-</v>
      </c>
      <c r="H22" s="2" t="str">
        <f>IF(LEFT(data!O21,1)="(",data!R21,data!S21)</f>
        <v>11:50AM)</v>
      </c>
      <c r="I22" s="2" t="str">
        <f t="shared" si="2"/>
        <v>11:50AM</v>
      </c>
      <c r="J22" s="2" t="s">
        <v>361</v>
      </c>
      <c r="K22" s="2" t="str">
        <f t="shared" si="3"/>
        <v>INSERT INTO section (Cid, Room, Day, Time, Semester) VALUES (7,'MS 160','TuTh','11:00AM-11:50AM','Fall2016');</v>
      </c>
      <c r="M22" s="2" t="str">
        <f>data!D21</f>
        <v>T08:</v>
      </c>
      <c r="N22" s="2" t="str">
        <f t="shared" si="4"/>
        <v>tutorial</v>
      </c>
      <c r="O22" s="2">
        <f>VLOOKUP(data!M21,data!$Y$1:$AB$73,4,FALSE)</f>
        <v>61995382</v>
      </c>
      <c r="Q22" s="2" t="str">
        <f>CONCATENATE("INSERT INTO ",N22," (Sid, Eid) VALUES (",specialization!A22,", ",O22,");")</f>
        <v>INSERT INTO tutorial (Sid, Eid) VALUES (18, 61995382);</v>
      </c>
    </row>
    <row r="23" spans="1:17" x14ac:dyDescent="0.25">
      <c r="A23" s="2">
        <f>VLOOKUP(data!A22,courses!A:F,3,FALSE)</f>
        <v>7</v>
      </c>
      <c r="B23" s="2" t="str">
        <f>CONCATENATE(data!G22," ",data!H22)</f>
        <v>MS 176,</v>
      </c>
      <c r="C23" s="2" t="str">
        <f t="shared" si="0"/>
        <v>MS 176</v>
      </c>
      <c r="D23" s="2" t="str">
        <f>IF(LEFT(data!O22,1)="(",data!O22,data!P22)</f>
        <v>(MoWe</v>
      </c>
      <c r="E23" s="2" t="str">
        <f t="shared" si="1"/>
        <v>MoWe</v>
      </c>
      <c r="F23" s="2" t="str">
        <f>IF(LEFT(data!O22,1)="(",data!P22,data!Q22)</f>
        <v>9:00AM</v>
      </c>
      <c r="G23" s="2" t="str">
        <f>IF(LEFT(data!O22,1)="(",data!Q22,data!R22)</f>
        <v>-</v>
      </c>
      <c r="H23" s="2" t="str">
        <f>IF(LEFT(data!O22,1)="(",data!R22,data!S22)</f>
        <v>9:50AM)</v>
      </c>
      <c r="I23" s="2" t="str">
        <f t="shared" si="2"/>
        <v>9:50AM</v>
      </c>
      <c r="J23" s="2" t="s">
        <v>361</v>
      </c>
      <c r="K23" s="2" t="str">
        <f t="shared" si="3"/>
        <v>INSERT INTO section (Cid, Room, Day, Time, Semester) VALUES (7,'MS 176','MoWe','9:00AM-9:50AM','Fall2016');</v>
      </c>
      <c r="M23" s="2" t="str">
        <f>data!D22</f>
        <v>T09:</v>
      </c>
      <c r="N23" s="2" t="str">
        <f t="shared" si="4"/>
        <v>tutorial</v>
      </c>
      <c r="O23" s="2">
        <f>VLOOKUP(data!M22,data!$Y$1:$AB$73,4,FALSE)</f>
        <v>17040261</v>
      </c>
      <c r="Q23" s="2" t="str">
        <f>CONCATENATE("INSERT INTO ",N23," (Sid, Eid) VALUES (",specialization!A23,", ",O23,");")</f>
        <v>INSERT INTO tutorial (Sid, Eid) VALUES (19, 17040261);</v>
      </c>
    </row>
    <row r="24" spans="1:17" x14ac:dyDescent="0.25">
      <c r="A24" s="2">
        <f>VLOOKUP(data!A23,courses!A:F,3,FALSE)</f>
        <v>7</v>
      </c>
      <c r="B24" s="2" t="str">
        <f>CONCATENATE(data!G23," ",data!H23)</f>
        <v>MS 176,</v>
      </c>
      <c r="C24" s="2" t="str">
        <f t="shared" si="0"/>
        <v>MS 176</v>
      </c>
      <c r="D24" s="2" t="str">
        <f>IF(LEFT(data!O23,1)="(",data!O23,data!P23)</f>
        <v>(MoWe</v>
      </c>
      <c r="E24" s="2" t="str">
        <f t="shared" si="1"/>
        <v>MoWe</v>
      </c>
      <c r="F24" s="2" t="str">
        <f>IF(LEFT(data!O23,1)="(",data!P23,data!Q23)</f>
        <v>1:00PM</v>
      </c>
      <c r="G24" s="2" t="str">
        <f>IF(LEFT(data!O23,1)="(",data!Q23,data!R23)</f>
        <v>-</v>
      </c>
      <c r="H24" s="2" t="str">
        <f>IF(LEFT(data!O23,1)="(",data!R23,data!S23)</f>
        <v>1:50PM)</v>
      </c>
      <c r="I24" s="2" t="str">
        <f t="shared" si="2"/>
        <v>1:50PM</v>
      </c>
      <c r="J24" s="2" t="s">
        <v>361</v>
      </c>
      <c r="K24" s="2" t="str">
        <f t="shared" si="3"/>
        <v>INSERT INTO section (Cid, Room, Day, Time, Semester) VALUES (7,'MS 176','MoWe','1:00PM-1:50PM','Fall2016');</v>
      </c>
      <c r="M24" s="2" t="str">
        <f>data!D23</f>
        <v>T10:</v>
      </c>
      <c r="N24" s="2" t="str">
        <f t="shared" si="4"/>
        <v>tutorial</v>
      </c>
      <c r="O24" s="2">
        <f>VLOOKUP(data!M23,data!$Y$1:$AB$73,4,FALSE)</f>
        <v>17040261</v>
      </c>
      <c r="Q24" s="2" t="str">
        <f>CONCATENATE("INSERT INTO ",N24," (Sid, Eid) VALUES (",specialization!A24,", ",O24,");")</f>
        <v>INSERT INTO tutorial (Sid, Eid) VALUES (20, 17040261);</v>
      </c>
    </row>
    <row r="25" spans="1:17" x14ac:dyDescent="0.25">
      <c r="A25" s="2">
        <f>VLOOKUP(data!A24,courses!A:F,3,FALSE)</f>
        <v>7</v>
      </c>
      <c r="B25" s="2" t="str">
        <f>CONCATENATE(data!G24," ",data!H24)</f>
        <v>MS 176,</v>
      </c>
      <c r="C25" s="2" t="str">
        <f t="shared" si="0"/>
        <v>MS 176</v>
      </c>
      <c r="D25" s="2" t="str">
        <f>IF(LEFT(data!O24,1)="(",data!O24,data!P24)</f>
        <v>(TuTh</v>
      </c>
      <c r="E25" s="2" t="str">
        <f t="shared" si="1"/>
        <v>TuTh</v>
      </c>
      <c r="F25" s="2" t="str">
        <f>IF(LEFT(data!O24,1)="(",data!P24,data!Q24)</f>
        <v>10:00AM</v>
      </c>
      <c r="G25" s="2" t="str">
        <f>IF(LEFT(data!O24,1)="(",data!Q24,data!R24)</f>
        <v>-</v>
      </c>
      <c r="H25" s="2" t="str">
        <f>IF(LEFT(data!O24,1)="(",data!R24,data!S24)</f>
        <v>10:50AM)</v>
      </c>
      <c r="I25" s="2" t="str">
        <f t="shared" si="2"/>
        <v>10:50AM</v>
      </c>
      <c r="J25" s="2" t="s">
        <v>361</v>
      </c>
      <c r="K25" s="2" t="str">
        <f t="shared" si="3"/>
        <v>INSERT INTO section (Cid, Room, Day, Time, Semester) VALUES (7,'MS 176','TuTh','10:00AM-10:50AM','Fall2016');</v>
      </c>
      <c r="M25" s="2" t="str">
        <f>data!D24</f>
        <v>T11:</v>
      </c>
      <c r="N25" s="2" t="str">
        <f t="shared" si="4"/>
        <v>tutorial</v>
      </c>
      <c r="O25" s="2">
        <f>VLOOKUP(data!M24,data!$Y$1:$AB$73,4,FALSE)</f>
        <v>30087272</v>
      </c>
      <c r="Q25" s="2" t="str">
        <f>CONCATENATE("INSERT INTO ",N25," (Sid, Eid) VALUES (",specialization!A25,", ",O25,");")</f>
        <v>INSERT INTO tutorial (Sid, Eid) VALUES (21, 30087272);</v>
      </c>
    </row>
    <row r="26" spans="1:17" x14ac:dyDescent="0.25">
      <c r="A26" s="2">
        <f>VLOOKUP(data!A25,courses!A:F,3,FALSE)</f>
        <v>7</v>
      </c>
      <c r="B26" s="2" t="str">
        <f>CONCATENATE(data!G25," ",data!H25)</f>
        <v>MS 160,</v>
      </c>
      <c r="C26" s="2" t="str">
        <f t="shared" si="0"/>
        <v>MS 160</v>
      </c>
      <c r="D26" s="2" t="str">
        <f>IF(LEFT(data!O25,1)="(",data!O25,data!P25)</f>
        <v>(MoWe</v>
      </c>
      <c r="E26" s="2" t="str">
        <f t="shared" si="1"/>
        <v>MoWe</v>
      </c>
      <c r="F26" s="2" t="str">
        <f>IF(LEFT(data!O25,1)="(",data!P25,data!Q25)</f>
        <v>4:00PM</v>
      </c>
      <c r="G26" s="2" t="str">
        <f>IF(LEFT(data!O25,1)="(",data!Q25,data!R25)</f>
        <v>-</v>
      </c>
      <c r="H26" s="2" t="str">
        <f>IF(LEFT(data!O25,1)="(",data!R25,data!S25)</f>
        <v>4:50PM)</v>
      </c>
      <c r="I26" s="2" t="str">
        <f t="shared" si="2"/>
        <v>4:50PM</v>
      </c>
      <c r="J26" s="2" t="s">
        <v>361</v>
      </c>
      <c r="K26" s="2" t="str">
        <f t="shared" si="3"/>
        <v>INSERT INTO section (Cid, Room, Day, Time, Semester) VALUES (7,'MS 160','MoWe','4:00PM-4:50PM','Fall2016');</v>
      </c>
      <c r="M26" s="2" t="str">
        <f>data!D25</f>
        <v>T12:</v>
      </c>
      <c r="N26" s="2" t="str">
        <f t="shared" si="4"/>
        <v>tutorial</v>
      </c>
      <c r="O26" s="2">
        <f>VLOOKUP(data!M25,data!$Y$1:$AB$73,4,FALSE)</f>
        <v>51379864</v>
      </c>
      <c r="Q26" s="2" t="str">
        <f>CONCATENATE("INSERT INTO ",N26," (Sid, Eid) VALUES (",specialization!A26,", ",O26,");")</f>
        <v>INSERT INTO tutorial (Sid, Eid) VALUES (22, 51379864);</v>
      </c>
    </row>
    <row r="27" spans="1:17" x14ac:dyDescent="0.25">
      <c r="A27" s="2" t="e">
        <f>VLOOKUP(data!A26,courses!A:F,3,FALSE)</f>
        <v>#N/A</v>
      </c>
      <c r="B27" s="2" t="str">
        <f>CONCATENATE(data!G26," ",data!H26)</f>
        <v xml:space="preserve"> </v>
      </c>
      <c r="C27" s="2" t="str">
        <f t="shared" si="0"/>
        <v/>
      </c>
      <c r="D27" s="2">
        <f>IF(LEFT(data!O26,1)="(",data!O26,data!P26)</f>
        <v>0</v>
      </c>
      <c r="E27" s="2" t="str">
        <f t="shared" si="1"/>
        <v/>
      </c>
      <c r="F27" s="2">
        <f>IF(LEFT(data!O26,1)="(",data!P26,data!Q26)</f>
        <v>0</v>
      </c>
      <c r="G27" s="2">
        <f>IF(LEFT(data!O26,1)="(",data!Q26,data!R26)</f>
        <v>0</v>
      </c>
      <c r="H27" s="2">
        <f>IF(LEFT(data!O26,1)="(",data!R26,data!S26)</f>
        <v>0</v>
      </c>
      <c r="I27" s="2" t="str">
        <f t="shared" si="2"/>
        <v/>
      </c>
      <c r="J27" s="2" t="s">
        <v>361</v>
      </c>
      <c r="K27" s="2"/>
      <c r="M27" s="2">
        <f>data!D26</f>
        <v>0</v>
      </c>
      <c r="N27" s="2"/>
      <c r="O27" s="2" t="e">
        <f>VLOOKUP(data!M26,data!$Y$1:$AB$73,4,FALSE)</f>
        <v>#N/A</v>
      </c>
      <c r="Q27" s="2"/>
    </row>
    <row r="28" spans="1:17" x14ac:dyDescent="0.25">
      <c r="A28" s="2" t="e">
        <f>VLOOKUP(data!A27,courses!A:F,3,FALSE)</f>
        <v>#N/A</v>
      </c>
      <c r="B28" s="2" t="str">
        <f>CONCATENATE(data!G27," ",data!H27)</f>
        <v>of Algorithms</v>
      </c>
      <c r="C28" s="2" t="str">
        <f t="shared" si="0"/>
        <v>of Algorithm</v>
      </c>
      <c r="D28" s="2">
        <f>IF(LEFT(data!O27,1)="(",data!O27,data!P27)</f>
        <v>0</v>
      </c>
      <c r="E28" s="2" t="str">
        <f t="shared" si="1"/>
        <v/>
      </c>
      <c r="F28" s="2">
        <f>IF(LEFT(data!O27,1)="(",data!P27,data!Q27)</f>
        <v>0</v>
      </c>
      <c r="G28" s="2">
        <f>IF(LEFT(data!O27,1)="(",data!Q27,data!R27)</f>
        <v>0</v>
      </c>
      <c r="H28" s="2">
        <f>IF(LEFT(data!O27,1)="(",data!R27,data!S27)</f>
        <v>0</v>
      </c>
      <c r="I28" s="2" t="str">
        <f t="shared" si="2"/>
        <v/>
      </c>
      <c r="J28" s="2" t="s">
        <v>361</v>
      </c>
      <c r="K28" s="2"/>
      <c r="M28" s="2" t="str">
        <f>data!D27</f>
        <v>Design</v>
      </c>
      <c r="N28" s="2"/>
      <c r="O28" s="2" t="e">
        <f>VLOOKUP(data!M27,data!$Y$1:$AB$73,4,FALSE)</f>
        <v>#N/A</v>
      </c>
      <c r="Q28" s="2"/>
    </row>
    <row r="29" spans="1:17" x14ac:dyDescent="0.25">
      <c r="A29" s="2">
        <f>VLOOKUP(data!A28,courses!A:F,3,FALSE)</f>
        <v>20</v>
      </c>
      <c r="B29" s="2" t="str">
        <f>CONCATENATE(data!G28," ",data!H28)</f>
        <v>SA 106,</v>
      </c>
      <c r="C29" s="2" t="str">
        <f t="shared" si="0"/>
        <v>SA 106</v>
      </c>
      <c r="D29" s="2" t="str">
        <f>IF(LEFT(data!O28,1)="(",data!O28,data!P28)</f>
        <v>(TuTh</v>
      </c>
      <c r="E29" s="2" t="str">
        <f t="shared" si="1"/>
        <v>TuTh</v>
      </c>
      <c r="F29" s="2" t="str">
        <f>IF(LEFT(data!O28,1)="(",data!P28,data!Q28)</f>
        <v>9:30AM</v>
      </c>
      <c r="G29" s="2" t="str">
        <f>IF(LEFT(data!O28,1)="(",data!Q28,data!R28)</f>
        <v>-</v>
      </c>
      <c r="H29" s="2" t="str">
        <f>IF(LEFT(data!O28,1)="(",data!R28,data!S28)</f>
        <v>10:45AM)</v>
      </c>
      <c r="I29" s="2" t="str">
        <f t="shared" si="2"/>
        <v>10:45AM</v>
      </c>
      <c r="J29" s="2" t="s">
        <v>361</v>
      </c>
      <c r="K29" s="2" t="str">
        <f t="shared" si="3"/>
        <v>INSERT INTO section (Cid, Room, Day, Time, Semester) VALUES (20,'SA 106','TuTh','9:30AM-10:45AM','Fall2016');</v>
      </c>
      <c r="M29" s="2" t="str">
        <f>data!D28</f>
        <v>L01:</v>
      </c>
      <c r="N29" s="2" t="str">
        <f t="shared" si="4"/>
        <v>lecture</v>
      </c>
      <c r="O29" s="2">
        <f>VLOOKUP(data!M28,data!$Y$1:$AB$73,4,FALSE)</f>
        <v>13786805</v>
      </c>
      <c r="Q29" s="2" t="str">
        <f>CONCATENATE("INSERT INTO ",N29," (Sid, Eid) VALUES (",specialization!A29,", ",O29,");")</f>
        <v>INSERT INTO lecture (Sid, Eid) VALUES (23, 13786805);</v>
      </c>
    </row>
    <row r="30" spans="1:17" x14ac:dyDescent="0.25">
      <c r="A30" s="2">
        <f>VLOOKUP(data!A29,courses!A:F,3,FALSE)</f>
        <v>20</v>
      </c>
      <c r="B30" s="2" t="str">
        <f>CONCATENATE(data!G29," ",data!H29)</f>
        <v>ST 055,</v>
      </c>
      <c r="C30" s="2" t="str">
        <f t="shared" si="0"/>
        <v>ST 055</v>
      </c>
      <c r="D30" s="2" t="str">
        <f>IF(LEFT(data!O29,1)="(",data!O29,data!P29)</f>
        <v>(MoWe</v>
      </c>
      <c r="E30" s="2" t="str">
        <f t="shared" si="1"/>
        <v>MoWe</v>
      </c>
      <c r="F30" s="2" t="str">
        <f>IF(LEFT(data!O29,1)="(",data!P29,data!Q29)</f>
        <v>3:00PM</v>
      </c>
      <c r="G30" s="2" t="str">
        <f>IF(LEFT(data!O29,1)="(",data!Q29,data!R29)</f>
        <v>-</v>
      </c>
      <c r="H30" s="2" t="str">
        <f>IF(LEFT(data!O29,1)="(",data!R29,data!S29)</f>
        <v>3:50PM)</v>
      </c>
      <c r="I30" s="2" t="str">
        <f t="shared" si="2"/>
        <v>3:50PM</v>
      </c>
      <c r="J30" s="2" t="s">
        <v>361</v>
      </c>
      <c r="K30" s="2" t="str">
        <f t="shared" si="3"/>
        <v>INSERT INTO section (Cid, Room, Day, Time, Semester) VALUES (20,'ST 055','MoWe','3:00PM-3:50PM','Fall2016');</v>
      </c>
      <c r="M30" s="2" t="str">
        <f>data!D29</f>
        <v>T01:</v>
      </c>
      <c r="N30" s="2" t="str">
        <f t="shared" si="4"/>
        <v>tutorial</v>
      </c>
      <c r="O30" s="2">
        <f>VLOOKUP(data!M29,data!$Y$1:$AB$73,4,FALSE)</f>
        <v>61480420</v>
      </c>
      <c r="Q30" s="2" t="str">
        <f>CONCATENATE("INSERT INTO ",N30," (Sid, Eid) VALUES (",specialization!A30,", ",O30,");")</f>
        <v>INSERT INTO tutorial (Sid, Eid) VALUES (24, 61480420);</v>
      </c>
    </row>
    <row r="31" spans="1:17" x14ac:dyDescent="0.25">
      <c r="A31" s="2">
        <f>VLOOKUP(data!A30,courses!A:F,3,FALSE)</f>
        <v>20</v>
      </c>
      <c r="B31" s="2" t="str">
        <f>CONCATENATE(data!G30," ",data!H30)</f>
        <v>ST 055,</v>
      </c>
      <c r="C31" s="2" t="str">
        <f t="shared" si="0"/>
        <v>ST 055</v>
      </c>
      <c r="D31" s="2" t="str">
        <f>IF(LEFT(data!O30,1)="(",data!O30,data!P30)</f>
        <v>(MoWe</v>
      </c>
      <c r="E31" s="2" t="str">
        <f t="shared" si="1"/>
        <v>MoWe</v>
      </c>
      <c r="F31" s="2" t="str">
        <f>IF(LEFT(data!O30,1)="(",data!P30,data!Q30)</f>
        <v>11:00AM</v>
      </c>
      <c r="G31" s="2" t="str">
        <f>IF(LEFT(data!O30,1)="(",data!Q30,data!R30)</f>
        <v>-</v>
      </c>
      <c r="H31" s="2" t="str">
        <f>IF(LEFT(data!O30,1)="(",data!R30,data!S30)</f>
        <v>11:50AM)</v>
      </c>
      <c r="I31" s="2" t="str">
        <f t="shared" si="2"/>
        <v>11:50AM</v>
      </c>
      <c r="J31" s="2" t="s">
        <v>361</v>
      </c>
      <c r="K31" s="2" t="str">
        <f t="shared" si="3"/>
        <v>INSERT INTO section (Cid, Room, Day, Time, Semester) VALUES (20,'ST 055','MoWe','11:00AM-11:50AM','Fall2016');</v>
      </c>
      <c r="M31" s="2" t="str">
        <f>data!D30</f>
        <v>T02:</v>
      </c>
      <c r="N31" s="2" t="str">
        <f t="shared" si="4"/>
        <v>tutorial</v>
      </c>
      <c r="O31" s="2">
        <f>VLOOKUP(data!M30,data!$Y$1:$AB$73,4,FALSE)</f>
        <v>33151223</v>
      </c>
      <c r="Q31" s="2" t="str">
        <f>CONCATENATE("INSERT INTO ",N31," (Sid, Eid) VALUES (",specialization!A31,", ",O31,");")</f>
        <v>INSERT INTO tutorial (Sid, Eid) VALUES (25, 33151223);</v>
      </c>
    </row>
    <row r="32" spans="1:17" x14ac:dyDescent="0.25">
      <c r="A32" s="2">
        <f>VLOOKUP(data!A31,courses!A:F,3,FALSE)</f>
        <v>20</v>
      </c>
      <c r="B32" s="2" t="str">
        <f>CONCATENATE(data!G31," ",data!H31)</f>
        <v>ST 055,</v>
      </c>
      <c r="C32" s="2" t="str">
        <f t="shared" si="0"/>
        <v>ST 055</v>
      </c>
      <c r="D32" s="2" t="str">
        <f>IF(LEFT(data!O31,1)="(",data!O31,data!P31)</f>
        <v>(TuTh</v>
      </c>
      <c r="E32" s="2" t="str">
        <f t="shared" si="1"/>
        <v>TuTh</v>
      </c>
      <c r="F32" s="2" t="str">
        <f>IF(LEFT(data!O31,1)="(",data!P31,data!Q31)</f>
        <v>2:00PM</v>
      </c>
      <c r="G32" s="2" t="str">
        <f>IF(LEFT(data!O31,1)="(",data!Q31,data!R31)</f>
        <v>-</v>
      </c>
      <c r="H32" s="2" t="str">
        <f>IF(LEFT(data!O31,1)="(",data!R31,data!S31)</f>
        <v>2:50PM)</v>
      </c>
      <c r="I32" s="2" t="str">
        <f t="shared" si="2"/>
        <v>2:50PM</v>
      </c>
      <c r="J32" s="2" t="s">
        <v>361</v>
      </c>
      <c r="K32" s="2" t="str">
        <f t="shared" si="3"/>
        <v>INSERT INTO section (Cid, Room, Day, Time, Semester) VALUES (20,'ST 055','TuTh','2:00PM-2:50PM','Fall2016');</v>
      </c>
      <c r="M32" s="2" t="str">
        <f>data!D31</f>
        <v>T03:</v>
      </c>
      <c r="N32" s="2" t="str">
        <f t="shared" si="4"/>
        <v>tutorial</v>
      </c>
      <c r="O32" s="2">
        <f>VLOOKUP(data!M31,data!$Y$1:$AB$73,4,FALSE)</f>
        <v>79204929</v>
      </c>
      <c r="Q32" s="2" t="str">
        <f>CONCATENATE("INSERT INTO ",N32," (Sid, Eid) VALUES (",specialization!A32,", ",O32,");")</f>
        <v>INSERT INTO tutorial (Sid, Eid) VALUES (26, 79204929);</v>
      </c>
    </row>
    <row r="33" spans="1:17" x14ac:dyDescent="0.25">
      <c r="A33" s="2">
        <f>VLOOKUP(data!A32,courses!A:F,3,FALSE)</f>
        <v>20</v>
      </c>
      <c r="B33" s="2" t="str">
        <f>CONCATENATE(data!G32," ",data!H32)</f>
        <v>ST 055,</v>
      </c>
      <c r="C33" s="2" t="str">
        <f t="shared" si="0"/>
        <v>ST 055</v>
      </c>
      <c r="D33" s="2" t="str">
        <f>IF(LEFT(data!O32,1)="(",data!O32,data!P32)</f>
        <v>(MoWe</v>
      </c>
      <c r="E33" s="2" t="str">
        <f t="shared" si="1"/>
        <v>MoWe</v>
      </c>
      <c r="F33" s="2" t="str">
        <f>IF(LEFT(data!O32,1)="(",data!P32,data!Q32)</f>
        <v>5:00PM</v>
      </c>
      <c r="G33" s="2" t="str">
        <f>IF(LEFT(data!O32,1)="(",data!Q32,data!R32)</f>
        <v>-</v>
      </c>
      <c r="H33" s="2" t="str">
        <f>IF(LEFT(data!O32,1)="(",data!R32,data!S32)</f>
        <v>5:50PM)</v>
      </c>
      <c r="I33" s="2" t="str">
        <f t="shared" si="2"/>
        <v>5:50PM</v>
      </c>
      <c r="J33" s="2" t="s">
        <v>361</v>
      </c>
      <c r="K33" s="2" t="str">
        <f t="shared" si="3"/>
        <v>INSERT INTO section (Cid, Room, Day, Time, Semester) VALUES (20,'ST 055','MoWe','5:00PM-5:50PM','Fall2016');</v>
      </c>
      <c r="M33" s="2" t="str">
        <f>data!D32</f>
        <v>T04:</v>
      </c>
      <c r="N33" s="2" t="str">
        <f t="shared" si="4"/>
        <v>tutorial</v>
      </c>
      <c r="O33" s="2">
        <f>VLOOKUP(data!M32,data!$Y$1:$AB$73,4,FALSE)</f>
        <v>33151223</v>
      </c>
      <c r="Q33" s="2" t="str">
        <f>CONCATENATE("INSERT INTO ",N33," (Sid, Eid) VALUES (",specialization!A33,", ",O33,");")</f>
        <v>INSERT INTO tutorial (Sid, Eid) VALUES (27, 33151223);</v>
      </c>
    </row>
    <row r="34" spans="1:17" x14ac:dyDescent="0.25">
      <c r="A34" s="2" t="e">
        <f>VLOOKUP(data!A33,courses!A:F,3,FALSE)</f>
        <v>#N/A</v>
      </c>
      <c r="B34" s="2" t="str">
        <f>CONCATENATE(data!G33," ",data!H33)</f>
        <v xml:space="preserve"> </v>
      </c>
      <c r="C34" s="2" t="str">
        <f t="shared" si="0"/>
        <v/>
      </c>
      <c r="D34" s="2">
        <f>IF(LEFT(data!O33,1)="(",data!O33,data!P33)</f>
        <v>0</v>
      </c>
      <c r="E34" s="2" t="str">
        <f t="shared" si="1"/>
        <v/>
      </c>
      <c r="F34" s="2">
        <f>IF(LEFT(data!O33,1)="(",data!P33,data!Q33)</f>
        <v>0</v>
      </c>
      <c r="G34" s="2">
        <f>IF(LEFT(data!O33,1)="(",data!Q33,data!R33)</f>
        <v>0</v>
      </c>
      <c r="H34" s="2">
        <f>IF(LEFT(data!O33,1)="(",data!R33,data!S33)</f>
        <v>0</v>
      </c>
      <c r="I34" s="2" t="str">
        <f t="shared" si="2"/>
        <v/>
      </c>
      <c r="J34" s="2" t="s">
        <v>361</v>
      </c>
      <c r="K34" s="2"/>
      <c r="M34" s="2">
        <f>data!D33</f>
        <v>0</v>
      </c>
      <c r="N34" s="2"/>
      <c r="O34" s="2" t="e">
        <f>VLOOKUP(data!M33,data!$Y$1:$AB$73,4,FALSE)</f>
        <v>#N/A</v>
      </c>
      <c r="Q34" s="2"/>
    </row>
    <row r="35" spans="1:17" x14ac:dyDescent="0.25">
      <c r="A35" s="2" t="e">
        <f>VLOOKUP(data!A34,courses!A:F,3,FALSE)</f>
        <v>#N/A</v>
      </c>
      <c r="B35" s="2" t="str">
        <f>CONCATENATE(data!G34," ",data!H34)</f>
        <v xml:space="preserve">Graphics </v>
      </c>
      <c r="C35" s="2" t="str">
        <f t="shared" si="0"/>
        <v>Graphics</v>
      </c>
      <c r="D35" s="2">
        <f>IF(LEFT(data!O34,1)="(",data!O34,data!P34)</f>
        <v>0</v>
      </c>
      <c r="E35" s="2" t="str">
        <f t="shared" si="1"/>
        <v/>
      </c>
      <c r="F35" s="2">
        <f>IF(LEFT(data!O34,1)="(",data!P34,data!Q34)</f>
        <v>0</v>
      </c>
      <c r="G35" s="2">
        <f>IF(LEFT(data!O34,1)="(",data!Q34,data!R34)</f>
        <v>0</v>
      </c>
      <c r="H35" s="2">
        <f>IF(LEFT(data!O34,1)="(",data!R34,data!S34)</f>
        <v>0</v>
      </c>
      <c r="I35" s="2" t="str">
        <f t="shared" si="2"/>
        <v/>
      </c>
      <c r="J35" s="2" t="s">
        <v>361</v>
      </c>
      <c r="K35" s="2"/>
      <c r="M35" s="2" t="str">
        <f>data!D34</f>
        <v>Introduction</v>
      </c>
      <c r="N35" s="2"/>
      <c r="O35" s="2" t="e">
        <f>VLOOKUP(data!M34,data!$Y$1:$AB$73,4,FALSE)</f>
        <v>#N/A</v>
      </c>
      <c r="Q35" s="2"/>
    </row>
    <row r="36" spans="1:17" x14ac:dyDescent="0.25">
      <c r="A36" s="2">
        <f>VLOOKUP(data!A35,courses!A:F,3,FALSE)</f>
        <v>25</v>
      </c>
      <c r="B36" s="2" t="str">
        <f>CONCATENATE(data!G35," ",data!H35)</f>
        <v>ICT 114,</v>
      </c>
      <c r="C36" s="2" t="str">
        <f t="shared" si="0"/>
        <v>ICT 114</v>
      </c>
      <c r="D36" s="2" t="str">
        <f>IF(LEFT(data!O35,1)="(",data!O35,data!P35)</f>
        <v>(MoWeFr</v>
      </c>
      <c r="E36" s="2" t="str">
        <f t="shared" si="1"/>
        <v>MoWeFr</v>
      </c>
      <c r="F36" s="2" t="str">
        <f>IF(LEFT(data!O35,1)="(",data!P35,data!Q35)</f>
        <v>11:00AM</v>
      </c>
      <c r="G36" s="2" t="str">
        <f>IF(LEFT(data!O35,1)="(",data!Q35,data!R35)</f>
        <v>-</v>
      </c>
      <c r="H36" s="2" t="str">
        <f>IF(LEFT(data!O35,1)="(",data!R35,data!S35)</f>
        <v>11:50AM)</v>
      </c>
      <c r="I36" s="2" t="str">
        <f t="shared" si="2"/>
        <v>11:50AM</v>
      </c>
      <c r="J36" s="2" t="s">
        <v>361</v>
      </c>
      <c r="K36" s="2" t="str">
        <f t="shared" si="3"/>
        <v>INSERT INTO section (Cid, Room, Day, Time, Semester) VALUES (25,'ICT 114','MoWeFr','11:00AM-11:50AM','Fall2016');</v>
      </c>
      <c r="M36" s="2" t="str">
        <f>data!D35</f>
        <v>L01:</v>
      </c>
      <c r="N36" s="2" t="str">
        <f t="shared" si="4"/>
        <v>lecture</v>
      </c>
      <c r="O36" s="2">
        <f>VLOOKUP(data!M35,data!$Y$1:$AB$73,4,FALSE)</f>
        <v>89402101</v>
      </c>
      <c r="Q36" s="2" t="str">
        <f>CONCATENATE("INSERT INTO ",N36," (Sid, Eid) VALUES (",specialization!A36,", ",O36,");")</f>
        <v>INSERT INTO lecture (Sid, Eid) VALUES (28, 89402101);</v>
      </c>
    </row>
    <row r="37" spans="1:17" x14ac:dyDescent="0.25">
      <c r="A37" s="2">
        <f>VLOOKUP(data!A36,courses!A:F,3,FALSE)</f>
        <v>25</v>
      </c>
      <c r="B37" s="2" t="str">
        <f>CONCATENATE(data!G36," ",data!H36)</f>
        <v>MS 239,</v>
      </c>
      <c r="C37" s="2" t="str">
        <f t="shared" si="0"/>
        <v>MS 239</v>
      </c>
      <c r="D37" s="2" t="str">
        <f>IF(LEFT(data!O36,1)="(",data!O36,data!P36)</f>
        <v>(MoWe</v>
      </c>
      <c r="E37" s="2" t="str">
        <f t="shared" si="1"/>
        <v>MoWe</v>
      </c>
      <c r="F37" s="2" t="str">
        <f>IF(LEFT(data!O36,1)="(",data!P36,data!Q36)</f>
        <v>12:00PM</v>
      </c>
      <c r="G37" s="2" t="str">
        <f>IF(LEFT(data!O36,1)="(",data!Q36,data!R36)</f>
        <v>-</v>
      </c>
      <c r="H37" s="2" t="str">
        <f>IF(LEFT(data!O36,1)="(",data!R36,data!S36)</f>
        <v>12:50PM)</v>
      </c>
      <c r="I37" s="2" t="str">
        <f t="shared" si="2"/>
        <v>12:50PM</v>
      </c>
      <c r="J37" s="2" t="s">
        <v>361</v>
      </c>
      <c r="K37" s="2" t="str">
        <f t="shared" si="3"/>
        <v>INSERT INTO section (Cid, Room, Day, Time, Semester) VALUES (25,'MS 239','MoWe','12:00PM-12:50PM','Fall2016');</v>
      </c>
      <c r="M37" s="2" t="str">
        <f>data!D36</f>
        <v>T01:</v>
      </c>
      <c r="N37" s="2" t="str">
        <f t="shared" si="4"/>
        <v>tutorial</v>
      </c>
      <c r="O37" s="2">
        <f>VLOOKUP(data!M36,data!$Y$1:$AB$73,4,FALSE)</f>
        <v>27507628</v>
      </c>
      <c r="Q37" s="2" t="str">
        <f>CONCATENATE("INSERT INTO ",N37," (Sid, Eid) VALUES (",specialization!A37,", ",O37,");")</f>
        <v>INSERT INTO tutorial (Sid, Eid) VALUES (29, 27507628);</v>
      </c>
    </row>
    <row r="38" spans="1:17" x14ac:dyDescent="0.25">
      <c r="A38" s="2">
        <f>VLOOKUP(data!A37,courses!A:F,3,FALSE)</f>
        <v>25</v>
      </c>
      <c r="B38" s="2" t="str">
        <f>CONCATENATE(data!G37," ",data!H37)</f>
        <v>MS 239,</v>
      </c>
      <c r="C38" s="2" t="str">
        <f t="shared" si="0"/>
        <v>MS 239</v>
      </c>
      <c r="D38" s="2" t="str">
        <f>IF(LEFT(data!O37,1)="(",data!O37,data!P37)</f>
        <v>(TuTh</v>
      </c>
      <c r="E38" s="2" t="str">
        <f t="shared" si="1"/>
        <v>TuTh</v>
      </c>
      <c r="F38" s="2" t="str">
        <f>IF(LEFT(data!O37,1)="(",data!P37,data!Q37)</f>
        <v>11:00AM</v>
      </c>
      <c r="G38" s="2" t="str">
        <f>IF(LEFT(data!O37,1)="(",data!Q37,data!R37)</f>
        <v>-</v>
      </c>
      <c r="H38" s="2" t="str">
        <f>IF(LEFT(data!O37,1)="(",data!R37,data!S37)</f>
        <v>11:50AM)</v>
      </c>
      <c r="I38" s="2" t="str">
        <f t="shared" si="2"/>
        <v>11:50AM</v>
      </c>
      <c r="J38" s="2" t="s">
        <v>361</v>
      </c>
      <c r="K38" s="2" t="str">
        <f t="shared" si="3"/>
        <v>INSERT INTO section (Cid, Room, Day, Time, Semester) VALUES (25,'MS 239','TuTh','11:00AM-11:50AM','Fall2016');</v>
      </c>
      <c r="M38" s="2" t="str">
        <f>data!D37</f>
        <v>T02:</v>
      </c>
      <c r="N38" s="2" t="str">
        <f t="shared" si="4"/>
        <v>tutorial</v>
      </c>
      <c r="O38" s="2">
        <f>VLOOKUP(data!M37,data!$Y$1:$AB$73,4,FALSE)</f>
        <v>81906451</v>
      </c>
      <c r="Q38" s="2" t="str">
        <f>CONCATENATE("INSERT INTO ",N38," (Sid, Eid) VALUES (",specialization!A38,", ",O38,");")</f>
        <v>INSERT INTO tutorial (Sid, Eid) VALUES (30, 81906451);</v>
      </c>
    </row>
    <row r="39" spans="1:17" x14ac:dyDescent="0.25">
      <c r="A39" s="2">
        <f>VLOOKUP(data!A38,courses!A:F,3,FALSE)</f>
        <v>25</v>
      </c>
      <c r="B39" s="2" t="str">
        <f>CONCATENATE(data!G38," ",data!H38)</f>
        <v>MS 239,</v>
      </c>
      <c r="C39" s="2" t="str">
        <f t="shared" si="0"/>
        <v>MS 239</v>
      </c>
      <c r="D39" s="2" t="str">
        <f>IF(LEFT(data!O38,1)="(",data!O38,data!P38)</f>
        <v>(MoWe</v>
      </c>
      <c r="E39" s="2" t="str">
        <f t="shared" si="1"/>
        <v>MoWe</v>
      </c>
      <c r="F39" s="2" t="str">
        <f>IF(LEFT(data!O38,1)="(",data!P38,data!Q38)</f>
        <v>2:00PM</v>
      </c>
      <c r="G39" s="2" t="str">
        <f>IF(LEFT(data!O38,1)="(",data!Q38,data!R38)</f>
        <v>-</v>
      </c>
      <c r="H39" s="2" t="str">
        <f>IF(LEFT(data!O38,1)="(",data!R38,data!S38)</f>
        <v>2:50PM)</v>
      </c>
      <c r="I39" s="2" t="str">
        <f t="shared" si="2"/>
        <v>2:50PM</v>
      </c>
      <c r="J39" s="2" t="s">
        <v>361</v>
      </c>
      <c r="K39" s="2" t="str">
        <f t="shared" si="3"/>
        <v>INSERT INTO section (Cid, Room, Day, Time, Semester) VALUES (25,'MS 239','MoWe','2:00PM-2:50PM','Fall2016');</v>
      </c>
      <c r="M39" s="2" t="str">
        <f>data!D38</f>
        <v>T03:</v>
      </c>
      <c r="N39" s="2" t="str">
        <f t="shared" si="4"/>
        <v>tutorial</v>
      </c>
      <c r="O39" s="2">
        <f>VLOOKUP(data!M38,data!$Y$1:$AB$73,4,FALSE)</f>
        <v>60039975</v>
      </c>
      <c r="Q39" s="2" t="str">
        <f>CONCATENATE("INSERT INTO ",N39," (Sid, Eid) VALUES (",specialization!A39,", ",O39,");")</f>
        <v>INSERT INTO tutorial (Sid, Eid) VALUES (31, 60039975);</v>
      </c>
    </row>
    <row r="40" spans="1:17" x14ac:dyDescent="0.25">
      <c r="A40" s="2">
        <f>VLOOKUP(data!A39,courses!A:F,3,FALSE)</f>
        <v>25</v>
      </c>
      <c r="B40" s="2" t="str">
        <f>CONCATENATE(data!G39," ",data!H39)</f>
        <v>MS 239,</v>
      </c>
      <c r="C40" s="2" t="str">
        <f t="shared" si="0"/>
        <v>MS 239</v>
      </c>
      <c r="D40" s="2" t="str">
        <f>IF(LEFT(data!O39,1)="(",data!O39,data!P39)</f>
        <v>(MoWe</v>
      </c>
      <c r="E40" s="2" t="str">
        <f t="shared" si="1"/>
        <v>MoWe</v>
      </c>
      <c r="F40" s="2" t="str">
        <f>IF(LEFT(data!O39,1)="(",data!P39,data!Q39)</f>
        <v>1:00PM</v>
      </c>
      <c r="G40" s="2" t="str">
        <f>IF(LEFT(data!O39,1)="(",data!Q39,data!R39)</f>
        <v>-</v>
      </c>
      <c r="H40" s="2" t="str">
        <f>IF(LEFT(data!O39,1)="(",data!R39,data!S39)</f>
        <v>1:50PM)</v>
      </c>
      <c r="I40" s="2" t="str">
        <f t="shared" si="2"/>
        <v>1:50PM</v>
      </c>
      <c r="J40" s="2" t="s">
        <v>361</v>
      </c>
      <c r="K40" s="2" t="str">
        <f t="shared" si="3"/>
        <v>INSERT INTO section (Cid, Room, Day, Time, Semester) VALUES (25,'MS 239','MoWe','1:00PM-1:50PM','Fall2016');</v>
      </c>
      <c r="M40" s="2" t="str">
        <f>data!D39</f>
        <v>T04:</v>
      </c>
      <c r="N40" s="2" t="str">
        <f t="shared" si="4"/>
        <v>tutorial</v>
      </c>
      <c r="O40" s="2">
        <f>VLOOKUP(data!M39,data!$Y$1:$AB$73,4,FALSE)</f>
        <v>27507628</v>
      </c>
      <c r="Q40" s="2" t="str">
        <f>CONCATENATE("INSERT INTO ",N40," (Sid, Eid) VALUES (",specialization!A40,", ",O40,");")</f>
        <v>INSERT INTO tutorial (Sid, Eid) VALUES (32, 27507628);</v>
      </c>
    </row>
    <row r="41" spans="1:17" x14ac:dyDescent="0.25">
      <c r="A41" s="2">
        <f>VLOOKUP(data!A40,courses!A:F,3,FALSE)</f>
        <v>25</v>
      </c>
      <c r="B41" s="2" t="str">
        <f>CONCATENATE(data!G40," ",data!H40)</f>
        <v>MS 239,</v>
      </c>
      <c r="C41" s="2" t="str">
        <f t="shared" si="0"/>
        <v>MS 239</v>
      </c>
      <c r="D41" s="2" t="str">
        <f>IF(LEFT(data!O40,1)="(",data!O40,data!P40)</f>
        <v>(TuTh</v>
      </c>
      <c r="E41" s="2" t="str">
        <f t="shared" si="1"/>
        <v>TuTh</v>
      </c>
      <c r="F41" s="2" t="str">
        <f>IF(LEFT(data!O40,1)="(",data!P40,data!Q40)</f>
        <v>2:00PM</v>
      </c>
      <c r="G41" s="2" t="str">
        <f>IF(LEFT(data!O40,1)="(",data!Q40,data!R40)</f>
        <v>-</v>
      </c>
      <c r="H41" s="2" t="str">
        <f>IF(LEFT(data!O40,1)="(",data!R40,data!S40)</f>
        <v>2:50PM)</v>
      </c>
      <c r="I41" s="2" t="str">
        <f t="shared" si="2"/>
        <v>2:50PM</v>
      </c>
      <c r="J41" s="2" t="s">
        <v>361</v>
      </c>
      <c r="K41" s="2" t="str">
        <f t="shared" si="3"/>
        <v>INSERT INTO section (Cid, Room, Day, Time, Semester) VALUES (25,'MS 239','TuTh','2:00PM-2:50PM','Fall2016');</v>
      </c>
      <c r="M41" s="2" t="str">
        <f>data!D40</f>
        <v>T05:</v>
      </c>
      <c r="N41" s="2" t="str">
        <f t="shared" si="4"/>
        <v>tutorial</v>
      </c>
      <c r="O41" s="2">
        <f>VLOOKUP(data!M40,data!$Y$1:$AB$73,4,FALSE)</f>
        <v>81906451</v>
      </c>
      <c r="Q41" s="2" t="str">
        <f>CONCATENATE("INSERT INTO ",N41," (Sid, Eid) VALUES (",specialization!A41,", ",O41,");")</f>
        <v>INSERT INTO tutorial (Sid, Eid) VALUES (33, 81906451);</v>
      </c>
    </row>
    <row r="42" spans="1:17" x14ac:dyDescent="0.25">
      <c r="A42" s="2" t="e">
        <f>VLOOKUP(data!A41,courses!A:F,3,FALSE)</f>
        <v>#N/A</v>
      </c>
      <c r="B42" s="2" t="str">
        <f>CONCATENATE(data!G41," ",data!H41)</f>
        <v xml:space="preserve"> </v>
      </c>
      <c r="C42" s="2" t="str">
        <f t="shared" si="0"/>
        <v/>
      </c>
      <c r="D42" s="2">
        <f>IF(LEFT(data!O41,1)="(",data!O41,data!P41)</f>
        <v>0</v>
      </c>
      <c r="E42" s="2" t="str">
        <f t="shared" si="1"/>
        <v/>
      </c>
      <c r="F42" s="2">
        <f>IF(LEFT(data!O41,1)="(",data!P41,data!Q41)</f>
        <v>0</v>
      </c>
      <c r="G42" s="2">
        <f>IF(LEFT(data!O41,1)="(",data!Q41,data!R41)</f>
        <v>0</v>
      </c>
      <c r="H42" s="2">
        <f>IF(LEFT(data!O41,1)="(",data!R41,data!S41)</f>
        <v>0</v>
      </c>
      <c r="I42" s="2" t="str">
        <f t="shared" si="2"/>
        <v/>
      </c>
      <c r="J42" s="2" t="s">
        <v>361</v>
      </c>
      <c r="K42" s="2"/>
      <c r="M42" s="2">
        <f>data!D41</f>
        <v>0</v>
      </c>
      <c r="N42" s="2"/>
      <c r="O42" s="2" t="e">
        <f>VLOOKUP(data!M41,data!$Y$1:$AB$73,4,FALSE)</f>
        <v>#N/A</v>
      </c>
      <c r="Q42" s="2"/>
    </row>
    <row r="43" spans="1:17" x14ac:dyDescent="0.25">
      <c r="A43" s="2" t="e">
        <f>VLOOKUP(data!A42,courses!A:F,3,FALSE)</f>
        <v>#N/A</v>
      </c>
      <c r="B43" s="2" t="str">
        <f>CONCATENATE(data!G42," ",data!H42)</f>
        <v xml:space="preserve"> </v>
      </c>
      <c r="C43" s="2" t="str">
        <f t="shared" si="0"/>
        <v/>
      </c>
      <c r="D43" s="2">
        <f>IF(LEFT(data!O42,1)="(",data!O42,data!P42)</f>
        <v>0</v>
      </c>
      <c r="E43" s="2" t="str">
        <f t="shared" si="1"/>
        <v/>
      </c>
      <c r="F43" s="2">
        <f>IF(LEFT(data!O42,1)="(",data!P42,data!Q42)</f>
        <v>0</v>
      </c>
      <c r="G43" s="2">
        <f>IF(LEFT(data!O42,1)="(",data!Q42,data!R42)</f>
        <v>0</v>
      </c>
      <c r="H43" s="2">
        <f>IF(LEFT(data!O42,1)="(",data!R42,data!S42)</f>
        <v>0</v>
      </c>
      <c r="I43" s="2" t="str">
        <f t="shared" si="2"/>
        <v/>
      </c>
      <c r="J43" s="2" t="s">
        <v>361</v>
      </c>
      <c r="K43" s="2"/>
      <c r="M43" s="2" t="str">
        <f>data!D42</f>
        <v>Computer</v>
      </c>
      <c r="N43" s="2"/>
      <c r="O43" s="2" t="e">
        <f>VLOOKUP(data!M42,data!$Y$1:$AB$73,4,FALSE)</f>
        <v>#N/A</v>
      </c>
      <c r="Q43" s="2"/>
    </row>
    <row r="44" spans="1:17" x14ac:dyDescent="0.25">
      <c r="A44" s="2">
        <f>VLOOKUP(data!A43,courses!A:F,3,FALSE)</f>
        <v>23</v>
      </c>
      <c r="B44" s="2" t="str">
        <f>CONCATENATE(data!G43," ",data!H43)</f>
        <v>EEEL 161,</v>
      </c>
      <c r="C44" s="2" t="str">
        <f t="shared" si="0"/>
        <v>EEEL 161</v>
      </c>
      <c r="D44" s="2" t="str">
        <f>IF(LEFT(data!O43,1)="(",data!O43,data!P43)</f>
        <v>(MoWeFr</v>
      </c>
      <c r="E44" s="2" t="str">
        <f t="shared" si="1"/>
        <v>MoWeFr</v>
      </c>
      <c r="F44" s="2" t="str">
        <f>IF(LEFT(data!O43,1)="(",data!P43,data!Q43)</f>
        <v>10:00AM</v>
      </c>
      <c r="G44" s="2" t="str">
        <f>IF(LEFT(data!O43,1)="(",data!Q43,data!R43)</f>
        <v>-</v>
      </c>
      <c r="H44" s="2" t="str">
        <f>IF(LEFT(data!O43,1)="(",data!R43,data!S43)</f>
        <v>10:50AM)</v>
      </c>
      <c r="I44" s="2" t="str">
        <f t="shared" si="2"/>
        <v>10:50AM</v>
      </c>
      <c r="J44" s="2" t="s">
        <v>361</v>
      </c>
      <c r="K44" s="2" t="str">
        <f t="shared" si="3"/>
        <v>INSERT INTO section (Cid, Room, Day, Time, Semester) VALUES (23,'EEEL 161','MoWeFr','10:00AM-10:50AM','Fall2016');</v>
      </c>
      <c r="M44" s="2" t="str">
        <f>data!D43</f>
        <v>L01:</v>
      </c>
      <c r="N44" s="2" t="str">
        <f t="shared" si="4"/>
        <v>lecture</v>
      </c>
      <c r="O44" s="2">
        <f>VLOOKUP(data!M43,data!$Y$1:$AB$73,4,FALSE)</f>
        <v>27320955</v>
      </c>
      <c r="Q44" s="2" t="str">
        <f>CONCATENATE("INSERT INTO ",N44," (Sid, Eid) VALUES (",specialization!A44,", ",O44,");")</f>
        <v>INSERT INTO lecture (Sid, Eid) VALUES (34, 27320955);</v>
      </c>
    </row>
    <row r="45" spans="1:17" x14ac:dyDescent="0.25">
      <c r="A45" s="2">
        <f>VLOOKUP(data!A44,courses!A:F,3,FALSE)</f>
        <v>23</v>
      </c>
      <c r="B45" s="2" t="str">
        <f>CONCATENATE(data!G44," ",data!H44)</f>
        <v>MS 156,</v>
      </c>
      <c r="C45" s="2" t="str">
        <f t="shared" si="0"/>
        <v>MS 156</v>
      </c>
      <c r="D45" s="2" t="str">
        <f>IF(LEFT(data!O44,1)="(",data!O44,data!P44)</f>
        <v>(TuTh</v>
      </c>
      <c r="E45" s="2" t="str">
        <f t="shared" si="1"/>
        <v>TuTh</v>
      </c>
      <c r="F45" s="2" t="str">
        <f>IF(LEFT(data!O44,1)="(",data!P44,data!Q44)</f>
        <v>2:00PM</v>
      </c>
      <c r="G45" s="2" t="str">
        <f>IF(LEFT(data!O44,1)="(",data!Q44,data!R44)</f>
        <v>-</v>
      </c>
      <c r="H45" s="2" t="str">
        <f>IF(LEFT(data!O44,1)="(",data!R44,data!S44)</f>
        <v>2:50PM)</v>
      </c>
      <c r="I45" s="2" t="str">
        <f t="shared" si="2"/>
        <v>2:50PM</v>
      </c>
      <c r="J45" s="2" t="s">
        <v>361</v>
      </c>
      <c r="K45" s="2" t="str">
        <f t="shared" si="3"/>
        <v>INSERT INTO section (Cid, Room, Day, Time, Semester) VALUES (23,'MS 156','TuTh','2:00PM-2:50PM','Fall2016');</v>
      </c>
      <c r="M45" s="2" t="str">
        <f>data!D44</f>
        <v>T01:</v>
      </c>
      <c r="N45" s="2" t="str">
        <f t="shared" si="4"/>
        <v>tutorial</v>
      </c>
      <c r="O45" s="2">
        <f>VLOOKUP(data!M44,data!$Y$1:$AB$73,4,FALSE)</f>
        <v>68483983</v>
      </c>
      <c r="Q45" s="2" t="str">
        <f>CONCATENATE("INSERT INTO ",N45," (Sid, Eid) VALUES (",specialization!A45,", ",O45,");")</f>
        <v>INSERT INTO tutorial (Sid, Eid) VALUES (35, 68483983);</v>
      </c>
    </row>
    <row r="46" spans="1:17" x14ac:dyDescent="0.25">
      <c r="A46" s="2">
        <f>VLOOKUP(data!A45,courses!A:F,3,FALSE)</f>
        <v>23</v>
      </c>
      <c r="B46" s="2" t="str">
        <f>CONCATENATE(data!G45," ",data!H45)</f>
        <v>MS 156,</v>
      </c>
      <c r="C46" s="2" t="str">
        <f t="shared" si="0"/>
        <v>MS 156</v>
      </c>
      <c r="D46" s="2" t="str">
        <f>IF(LEFT(data!O45,1)="(",data!O45,data!P45)</f>
        <v>(TuTh</v>
      </c>
      <c r="E46" s="2" t="str">
        <f t="shared" si="1"/>
        <v>TuTh</v>
      </c>
      <c r="F46" s="2" t="str">
        <f>IF(LEFT(data!O45,1)="(",data!P45,data!Q45)</f>
        <v>11:00AM</v>
      </c>
      <c r="G46" s="2" t="str">
        <f>IF(LEFT(data!O45,1)="(",data!Q45,data!R45)</f>
        <v>-</v>
      </c>
      <c r="H46" s="2" t="str">
        <f>IF(LEFT(data!O45,1)="(",data!R45,data!S45)</f>
        <v>11:50AM)</v>
      </c>
      <c r="I46" s="2" t="str">
        <f t="shared" si="2"/>
        <v>11:50AM</v>
      </c>
      <c r="J46" s="2" t="s">
        <v>361</v>
      </c>
      <c r="K46" s="2" t="str">
        <f t="shared" si="3"/>
        <v>INSERT INTO section (Cid, Room, Day, Time, Semester) VALUES (23,'MS 156','TuTh','11:00AM-11:50AM','Fall2016');</v>
      </c>
      <c r="M46" s="2" t="str">
        <f>data!D45</f>
        <v>T02:</v>
      </c>
      <c r="N46" s="2" t="str">
        <f t="shared" si="4"/>
        <v>tutorial</v>
      </c>
      <c r="O46" s="2">
        <f>VLOOKUP(data!M45,data!$Y$1:$AB$73,4,FALSE)</f>
        <v>68483983</v>
      </c>
      <c r="Q46" s="2" t="str">
        <f>CONCATENATE("INSERT INTO ",N46," (Sid, Eid) VALUES (",specialization!A46,", ",O46,");")</f>
        <v>INSERT INTO tutorial (Sid, Eid) VALUES (36, 68483983);</v>
      </c>
    </row>
    <row r="47" spans="1:17" x14ac:dyDescent="0.25">
      <c r="A47" s="2">
        <f>VLOOKUP(data!A46,courses!A:F,3,FALSE)</f>
        <v>23</v>
      </c>
      <c r="B47" s="2" t="str">
        <f>CONCATENATE(data!G46," ",data!H46)</f>
        <v>MS 156,</v>
      </c>
      <c r="C47" s="2" t="str">
        <f t="shared" si="0"/>
        <v>MS 156</v>
      </c>
      <c r="D47" s="2" t="str">
        <f>IF(LEFT(data!O46,1)="(",data!O46,data!P46)</f>
        <v>(MoWe</v>
      </c>
      <c r="E47" s="2" t="str">
        <f t="shared" si="1"/>
        <v>MoWe</v>
      </c>
      <c r="F47" s="2" t="str">
        <f>IF(LEFT(data!O46,1)="(",data!P46,data!Q46)</f>
        <v>9:00AM</v>
      </c>
      <c r="G47" s="2" t="str">
        <f>IF(LEFT(data!O46,1)="(",data!Q46,data!R46)</f>
        <v>-</v>
      </c>
      <c r="H47" s="2" t="str">
        <f>IF(LEFT(data!O46,1)="(",data!R46,data!S46)</f>
        <v>9:50AM)</v>
      </c>
      <c r="I47" s="2" t="str">
        <f t="shared" si="2"/>
        <v>9:50AM</v>
      </c>
      <c r="J47" s="2" t="s">
        <v>361</v>
      </c>
      <c r="K47" s="2" t="str">
        <f t="shared" si="3"/>
        <v>INSERT INTO section (Cid, Room, Day, Time, Semester) VALUES (23,'MS 156','MoWe','9:00AM-9:50AM','Fall2016');</v>
      </c>
      <c r="M47" s="2" t="str">
        <f>data!D46</f>
        <v>T03:</v>
      </c>
      <c r="N47" s="2" t="str">
        <f t="shared" si="4"/>
        <v>tutorial</v>
      </c>
      <c r="O47" s="2">
        <f>VLOOKUP(data!M46,data!$Y$1:$AB$73,4,FALSE)</f>
        <v>22360678</v>
      </c>
      <c r="Q47" s="2" t="str">
        <f>CONCATENATE("INSERT INTO ",N47," (Sid, Eid) VALUES (",specialization!A47,", ",O47,");")</f>
        <v>INSERT INTO tutorial (Sid, Eid) VALUES (37, 22360678);</v>
      </c>
    </row>
    <row r="48" spans="1:17" x14ac:dyDescent="0.25">
      <c r="A48" s="2">
        <f>VLOOKUP(data!A47,courses!A:F,3,FALSE)</f>
        <v>23</v>
      </c>
      <c r="B48" s="2" t="str">
        <f>CONCATENATE(data!G47," ",data!H47)</f>
        <v>MS 156,</v>
      </c>
      <c r="C48" s="2" t="str">
        <f t="shared" si="0"/>
        <v>MS 156</v>
      </c>
      <c r="D48" s="2" t="str">
        <f>IF(LEFT(data!O47,1)="(",data!O47,data!P47)</f>
        <v>(TuTh</v>
      </c>
      <c r="E48" s="2" t="str">
        <f t="shared" si="1"/>
        <v>TuTh</v>
      </c>
      <c r="F48" s="2" t="str">
        <f>IF(LEFT(data!O47,1)="(",data!P47,data!Q47)</f>
        <v>3:00PM</v>
      </c>
      <c r="G48" s="2" t="str">
        <f>IF(LEFT(data!O47,1)="(",data!Q47,data!R47)</f>
        <v>-</v>
      </c>
      <c r="H48" s="2" t="str">
        <f>IF(LEFT(data!O47,1)="(",data!R47,data!S47)</f>
        <v>3:50PM)</v>
      </c>
      <c r="I48" s="2" t="str">
        <f t="shared" si="2"/>
        <v>3:50PM</v>
      </c>
      <c r="J48" s="2" t="s">
        <v>361</v>
      </c>
      <c r="K48" s="2" t="str">
        <f t="shared" si="3"/>
        <v>INSERT INTO section (Cid, Room, Day, Time, Semester) VALUES (23,'MS 156','TuTh','3:00PM-3:50PM','Fall2016');</v>
      </c>
      <c r="M48" s="2" t="str">
        <f>data!D47</f>
        <v>T04:</v>
      </c>
      <c r="N48" s="2" t="str">
        <f t="shared" si="4"/>
        <v>tutorial</v>
      </c>
      <c r="O48" s="2">
        <f>VLOOKUP(data!M47,data!$Y$1:$AB$73,4,FALSE)</f>
        <v>47852584</v>
      </c>
      <c r="Q48" s="2" t="str">
        <f>CONCATENATE("INSERT INTO ",N48," (Sid, Eid) VALUES (",specialization!A48,", ",O48,");")</f>
        <v>INSERT INTO tutorial (Sid, Eid) VALUES (38, 47852584);</v>
      </c>
    </row>
    <row r="49" spans="1:17" x14ac:dyDescent="0.25">
      <c r="A49" s="2">
        <f>VLOOKUP(data!A48,courses!A:F,3,FALSE)</f>
        <v>23</v>
      </c>
      <c r="B49" s="2" t="str">
        <f>CONCATENATE(data!G48," ",data!H48)</f>
        <v>MS 119,</v>
      </c>
      <c r="C49" s="2" t="str">
        <f t="shared" si="0"/>
        <v>MS 119</v>
      </c>
      <c r="D49" s="2" t="str">
        <f>IF(LEFT(data!O48,1)="(",data!O48,data!P48)</f>
        <v>(MoWe</v>
      </c>
      <c r="E49" s="2" t="str">
        <f t="shared" si="1"/>
        <v>MoWe</v>
      </c>
      <c r="F49" s="2" t="str">
        <f>IF(LEFT(data!O48,1)="(",data!P48,data!Q48)</f>
        <v>11:00AM</v>
      </c>
      <c r="G49" s="2" t="str">
        <f>IF(LEFT(data!O48,1)="(",data!Q48,data!R48)</f>
        <v>-</v>
      </c>
      <c r="H49" s="2" t="str">
        <f>IF(LEFT(data!O48,1)="(",data!R48,data!S48)</f>
        <v>11:50AM)</v>
      </c>
      <c r="I49" s="2" t="str">
        <f t="shared" si="2"/>
        <v>11:50AM</v>
      </c>
      <c r="J49" s="2" t="s">
        <v>361</v>
      </c>
      <c r="K49" s="2" t="str">
        <f t="shared" si="3"/>
        <v>INSERT INTO section (Cid, Room, Day, Time, Semester) VALUES (23,'MS 119','MoWe','11:00AM-11:50AM','Fall2016');</v>
      </c>
      <c r="M49" s="2" t="str">
        <f>data!D48</f>
        <v>T05:</v>
      </c>
      <c r="N49" s="2" t="str">
        <f t="shared" si="4"/>
        <v>tutorial</v>
      </c>
      <c r="O49" s="2">
        <f>VLOOKUP(data!M48,data!$Y$1:$AB$73,4,FALSE)</f>
        <v>22360678</v>
      </c>
      <c r="Q49" s="2" t="str">
        <f>CONCATENATE("INSERT INTO ",N49," (Sid, Eid) VALUES (",specialization!A49,", ",O49,");")</f>
        <v>INSERT INTO tutorial (Sid, Eid) VALUES (39, 22360678);</v>
      </c>
    </row>
    <row r="50" spans="1:17" x14ac:dyDescent="0.25">
      <c r="A50" s="2">
        <f>VLOOKUP(data!A49,courses!A:F,3,FALSE)</f>
        <v>23</v>
      </c>
      <c r="B50" s="2" t="str">
        <f>CONCATENATE(data!G49," ",data!H49)</f>
        <v>MS 156,</v>
      </c>
      <c r="C50" s="2" t="str">
        <f t="shared" si="0"/>
        <v>MS 156</v>
      </c>
      <c r="D50" s="2" t="str">
        <f>IF(LEFT(data!O49,1)="(",data!O49,data!P49)</f>
        <v>(MoWe</v>
      </c>
      <c r="E50" s="2" t="str">
        <f t="shared" si="1"/>
        <v>MoWe</v>
      </c>
      <c r="F50" s="2" t="str">
        <f>IF(LEFT(data!O49,1)="(",data!P49,data!Q49)</f>
        <v>5:00PM</v>
      </c>
      <c r="G50" s="2" t="str">
        <f>IF(LEFT(data!O49,1)="(",data!Q49,data!R49)</f>
        <v>-</v>
      </c>
      <c r="H50" s="2" t="str">
        <f>IF(LEFT(data!O49,1)="(",data!R49,data!S49)</f>
        <v>5:50PM)</v>
      </c>
      <c r="I50" s="2" t="str">
        <f t="shared" si="2"/>
        <v>5:50PM</v>
      </c>
      <c r="J50" s="2" t="s">
        <v>361</v>
      </c>
      <c r="K50" s="2" t="str">
        <f t="shared" si="3"/>
        <v>INSERT INTO section (Cid, Room, Day, Time, Semester) VALUES (23,'MS 156','MoWe','5:00PM-5:50PM','Fall2016');</v>
      </c>
      <c r="M50" s="2" t="str">
        <f>data!D49</f>
        <v>T06:</v>
      </c>
      <c r="N50" s="2" t="str">
        <f t="shared" si="4"/>
        <v>tutorial</v>
      </c>
      <c r="O50" s="2">
        <f>VLOOKUP(data!M49,data!$Y$1:$AB$73,4,FALSE)</f>
        <v>47852584</v>
      </c>
      <c r="Q50" s="2" t="str">
        <f>CONCATENATE("INSERT INTO ",N50," (Sid, Eid) VALUES (",specialization!A50,", ",O50,");")</f>
        <v>INSERT INTO tutorial (Sid, Eid) VALUES (40, 47852584);</v>
      </c>
    </row>
    <row r="51" spans="1:17" x14ac:dyDescent="0.25">
      <c r="A51" s="2" t="e">
        <f>VLOOKUP(data!A50,courses!A:F,3,FALSE)</f>
        <v>#N/A</v>
      </c>
      <c r="B51" s="2" t="str">
        <f>CONCATENATE(data!G50," ",data!H50)</f>
        <v xml:space="preserve"> </v>
      </c>
      <c r="C51" s="2" t="str">
        <f t="shared" si="0"/>
        <v/>
      </c>
      <c r="D51" s="2">
        <f>IF(LEFT(data!O50,1)="(",data!O50,data!P50)</f>
        <v>0</v>
      </c>
      <c r="E51" s="2" t="str">
        <f t="shared" si="1"/>
        <v/>
      </c>
      <c r="F51" s="2">
        <f>IF(LEFT(data!O50,1)="(",data!P50,data!Q50)</f>
        <v>0</v>
      </c>
      <c r="G51" s="2">
        <f>IF(LEFT(data!O50,1)="(",data!Q50,data!R50)</f>
        <v>0</v>
      </c>
      <c r="H51" s="2">
        <f>IF(LEFT(data!O50,1)="(",data!R50,data!S50)</f>
        <v>0</v>
      </c>
      <c r="I51" s="2" t="str">
        <f t="shared" si="2"/>
        <v/>
      </c>
      <c r="J51" s="2" t="s">
        <v>361</v>
      </c>
      <c r="K51" s="2"/>
      <c r="M51" s="2">
        <f>data!D50</f>
        <v>0</v>
      </c>
      <c r="N51" s="2"/>
      <c r="O51" s="2" t="e">
        <f>VLOOKUP(data!M50,data!$Y$1:$AB$73,4,FALSE)</f>
        <v>#N/A</v>
      </c>
      <c r="Q51" s="2"/>
    </row>
    <row r="52" spans="1:17" x14ac:dyDescent="0.25">
      <c r="A52" s="2" t="e">
        <f>VLOOKUP(data!A51,courses!A:F,3,FALSE)</f>
        <v>#N/A</v>
      </c>
      <c r="B52" s="2" t="str">
        <f>CONCATENATE(data!G51," ",data!H51)</f>
        <v xml:space="preserve">Security </v>
      </c>
      <c r="C52" s="2" t="str">
        <f t="shared" si="0"/>
        <v>Security</v>
      </c>
      <c r="D52" s="2">
        <f>IF(LEFT(data!O51,1)="(",data!O51,data!P51)</f>
        <v>0</v>
      </c>
      <c r="E52" s="2" t="str">
        <f t="shared" si="1"/>
        <v/>
      </c>
      <c r="F52" s="2">
        <f>IF(LEFT(data!O51,1)="(",data!P51,data!Q51)</f>
        <v>0</v>
      </c>
      <c r="G52" s="2">
        <f>IF(LEFT(data!O51,1)="(",data!Q51,data!R51)</f>
        <v>0</v>
      </c>
      <c r="H52" s="2">
        <f>IF(LEFT(data!O51,1)="(",data!R51,data!S51)</f>
        <v>0</v>
      </c>
      <c r="I52" s="2" t="str">
        <f t="shared" si="2"/>
        <v/>
      </c>
      <c r="J52" s="2" t="s">
        <v>361</v>
      </c>
      <c r="K52" s="2"/>
      <c r="M52" s="2" t="str">
        <f>data!D51</f>
        <v>Information</v>
      </c>
      <c r="N52" s="2"/>
      <c r="O52" s="2" t="e">
        <f>VLOOKUP(data!M51,data!$Y$1:$AB$73,4,FALSE)</f>
        <v>#N/A</v>
      </c>
      <c r="Q52" s="2"/>
    </row>
    <row r="53" spans="1:17" x14ac:dyDescent="0.25">
      <c r="A53" s="2">
        <f>VLOOKUP(data!A52,courses!A:F,3,FALSE)</f>
        <v>46</v>
      </c>
      <c r="B53" s="2" t="str">
        <f>CONCATENATE(data!G52," ",data!H52)</f>
        <v>MS 527,</v>
      </c>
      <c r="C53" s="2" t="str">
        <f t="shared" si="0"/>
        <v>MS 527</v>
      </c>
      <c r="D53" s="2" t="str">
        <f>IF(LEFT(data!O52,1)="(",data!O52,data!P52)</f>
        <v>(TuTh</v>
      </c>
      <c r="E53" s="2" t="str">
        <f t="shared" si="1"/>
        <v>TuTh</v>
      </c>
      <c r="F53" s="2" t="str">
        <f>IF(LEFT(data!O52,1)="(",data!P52,data!Q52)</f>
        <v>3:30PM</v>
      </c>
      <c r="G53" s="2" t="str">
        <f>IF(LEFT(data!O52,1)="(",data!Q52,data!R52)</f>
        <v>-</v>
      </c>
      <c r="H53" s="2" t="str">
        <f>IF(LEFT(data!O52,1)="(",data!R52,data!S52)</f>
        <v>4:45PM)</v>
      </c>
      <c r="I53" s="2" t="str">
        <f t="shared" si="2"/>
        <v>4:45PM</v>
      </c>
      <c r="J53" s="2" t="s">
        <v>361</v>
      </c>
      <c r="K53" s="2" t="str">
        <f t="shared" si="3"/>
        <v>INSERT INTO section (Cid, Room, Day, Time, Semester) VALUES (46,'MS 527','TuTh','3:30PM-4:45PM','Fall2016');</v>
      </c>
      <c r="M53" s="2" t="str">
        <f>data!D52</f>
        <v>L01:</v>
      </c>
      <c r="N53" s="2" t="str">
        <f t="shared" si="4"/>
        <v>lecture</v>
      </c>
      <c r="O53" s="2">
        <f>VLOOKUP(data!M52,data!$Y$1:$AB$73,4,FALSE)</f>
        <v>80362891</v>
      </c>
      <c r="Q53" s="2" t="str">
        <f>CONCATENATE("INSERT INTO ",N53," (Sid, Eid) VALUES (",specialization!A53,", ",O53,");")</f>
        <v>INSERT INTO lecture (Sid, Eid) VALUES (41, 80362891);</v>
      </c>
    </row>
    <row r="54" spans="1:17" x14ac:dyDescent="0.25">
      <c r="A54" s="2">
        <f>VLOOKUP(data!A53,courses!A:F,3,FALSE)</f>
        <v>46</v>
      </c>
      <c r="B54" s="2" t="str">
        <f>CONCATENATE(data!G53," ",data!H53)</f>
        <v>MS 527,</v>
      </c>
      <c r="C54" s="2" t="str">
        <f t="shared" si="0"/>
        <v>MS 527</v>
      </c>
      <c r="D54" s="2" t="str">
        <f>IF(LEFT(data!O53,1)="(",data!O53,data!P53)</f>
        <v>(TuTh</v>
      </c>
      <c r="E54" s="2" t="str">
        <f t="shared" si="1"/>
        <v>TuTh</v>
      </c>
      <c r="F54" s="2" t="str">
        <f>IF(LEFT(data!O53,1)="(",data!P53,data!Q53)</f>
        <v>5:00PM</v>
      </c>
      <c r="G54" s="2" t="str">
        <f>IF(LEFT(data!O53,1)="(",data!Q53,data!R53)</f>
        <v>-</v>
      </c>
      <c r="H54" s="2" t="str">
        <f>IF(LEFT(data!O53,1)="(",data!R53,data!S53)</f>
        <v>5:50PM)</v>
      </c>
      <c r="I54" s="2" t="str">
        <f t="shared" si="2"/>
        <v>5:50PM</v>
      </c>
      <c r="J54" s="2" t="s">
        <v>361</v>
      </c>
      <c r="K54" s="2" t="str">
        <f t="shared" si="3"/>
        <v>INSERT INTO section (Cid, Room, Day, Time, Semester) VALUES (46,'MS 527','TuTh','5:00PM-5:50PM','Fall2016');</v>
      </c>
      <c r="M54" s="2" t="str">
        <f>data!D53</f>
        <v>T01:</v>
      </c>
      <c r="N54" s="2" t="str">
        <f t="shared" si="4"/>
        <v>tutorial</v>
      </c>
      <c r="O54" s="2">
        <f>VLOOKUP(data!M53,data!$Y$1:$AB$73,4,FALSE)</f>
        <v>95546009</v>
      </c>
      <c r="Q54" s="2" t="str">
        <f>CONCATENATE("INSERT INTO ",N54," (Sid, Eid) VALUES (",specialization!A54,", ",O54,");")</f>
        <v>INSERT INTO tutorial (Sid, Eid) VALUES (42, 95546009);</v>
      </c>
    </row>
    <row r="55" spans="1:17" x14ac:dyDescent="0.25">
      <c r="A55" s="2">
        <f>VLOOKUP(data!A54,courses!A:F,3,FALSE)</f>
        <v>46</v>
      </c>
      <c r="B55" s="2" t="str">
        <f>CONCATENATE(data!G54," ",data!H54)</f>
        <v>ST 063,</v>
      </c>
      <c r="C55" s="2" t="str">
        <f t="shared" si="0"/>
        <v>ST 063</v>
      </c>
      <c r="D55" s="2" t="str">
        <f>IF(LEFT(data!O54,1)="(",data!O54,data!P54)</f>
        <v>(TuTh</v>
      </c>
      <c r="E55" s="2" t="str">
        <f t="shared" si="1"/>
        <v>TuTh</v>
      </c>
      <c r="F55" s="2" t="str">
        <f>IF(LEFT(data!O54,1)="(",data!P54,data!Q54)</f>
        <v>11:00AM</v>
      </c>
      <c r="G55" s="2" t="str">
        <f>IF(LEFT(data!O54,1)="(",data!Q54,data!R54)</f>
        <v>-</v>
      </c>
      <c r="H55" s="2" t="str">
        <f>IF(LEFT(data!O54,1)="(",data!R54,data!S54)</f>
        <v>11:50AM)</v>
      </c>
      <c r="I55" s="2" t="str">
        <f t="shared" si="2"/>
        <v>11:50AM</v>
      </c>
      <c r="J55" s="2" t="s">
        <v>361</v>
      </c>
      <c r="K55" s="2" t="str">
        <f t="shared" si="3"/>
        <v>INSERT INTO section (Cid, Room, Day, Time, Semester) VALUES (46,'ST 063','TuTh','11:00AM-11:50AM','Fall2016');</v>
      </c>
      <c r="M55" s="2" t="str">
        <f>data!D54</f>
        <v>T02:</v>
      </c>
      <c r="N55" s="2" t="str">
        <f t="shared" si="4"/>
        <v>tutorial</v>
      </c>
      <c r="O55" s="2">
        <f>VLOOKUP(data!M54,data!$Y$1:$AB$73,4,FALSE)</f>
        <v>95546009</v>
      </c>
      <c r="Q55" s="2" t="str">
        <f>CONCATENATE("INSERT INTO ",N55," (Sid, Eid) VALUES (",specialization!A55,", ",O55,");")</f>
        <v>INSERT INTO tutorial (Sid, Eid) VALUES (43, 95546009);</v>
      </c>
    </row>
    <row r="56" spans="1:17" x14ac:dyDescent="0.25">
      <c r="A56" s="2" t="e">
        <f>VLOOKUP(data!A55,courses!A:F,3,FALSE)</f>
        <v>#N/A</v>
      </c>
      <c r="B56" s="2" t="str">
        <f>CONCATENATE(data!G55," ",data!H55)</f>
        <v xml:space="preserve"> </v>
      </c>
      <c r="C56" s="2" t="str">
        <f t="shared" ref="C56:C119" si="5">LEFT(B56,LEN(B56)-1)</f>
        <v/>
      </c>
      <c r="D56" s="2">
        <f>IF(LEFT(data!O55,1)="(",data!O55,data!P55)</f>
        <v>0</v>
      </c>
      <c r="E56" s="2" t="str">
        <f t="shared" ref="E56:E119" si="6">MID(D56,2,999)</f>
        <v/>
      </c>
      <c r="F56" s="2">
        <f>IF(LEFT(data!O55,1)="(",data!P55,data!Q55)</f>
        <v>0</v>
      </c>
      <c r="G56" s="2">
        <f>IF(LEFT(data!O55,1)="(",data!Q55,data!R55)</f>
        <v>0</v>
      </c>
      <c r="H56" s="2">
        <f>IF(LEFT(data!O55,1)="(",data!R55,data!S55)</f>
        <v>0</v>
      </c>
      <c r="I56" s="2" t="str">
        <f t="shared" ref="I56:I119" si="7">LEFT(H56,LEN(H56)-1)</f>
        <v/>
      </c>
      <c r="J56" s="2" t="s">
        <v>361</v>
      </c>
      <c r="K56" s="2" t="e">
        <f t="shared" ref="K56:K119" si="8">CONCATENATE("INSERT INTO section (Cid, Room, Day, Time, Semester) VALUES (",A56,",'",C56,"','",E56,"','",F56,G56,I56,"','",J56,"');")</f>
        <v>#N/A</v>
      </c>
      <c r="L56" s="2"/>
      <c r="M56" s="2">
        <f>data!D55</f>
        <v>0</v>
      </c>
      <c r="N56" s="2" t="str">
        <f t="shared" ref="N56:N119" si="9">IF(LEFT(M56,1)="L", "lecture", IF(LEFT(M56,1)="T", "tutorial", "lab"))</f>
        <v>lab</v>
      </c>
      <c r="O56" s="2" t="e">
        <f>VLOOKUP(data!M55,data!$Y$1:$AB$73,4,FALSE)</f>
        <v>#N/A</v>
      </c>
      <c r="P56" s="5" t="s">
        <v>733</v>
      </c>
      <c r="Q56" s="2" t="e">
        <f>CONCATENATE("INSERT INTO ",N56," (Sid, Eid) VALUES (",specialization!A56,", ",O56,");")</f>
        <v>#N/A</v>
      </c>
    </row>
    <row r="57" spans="1:17" x14ac:dyDescent="0.25">
      <c r="A57" s="2" t="e">
        <f>VLOOKUP(data!A56,courses!A:F,3,FALSE)</f>
        <v>#N/A</v>
      </c>
      <c r="B57" s="2" t="str">
        <f>CONCATENATE(data!G56," ",data!H56)</f>
        <v>Science for</v>
      </c>
      <c r="C57" s="2" t="str">
        <f t="shared" si="5"/>
        <v>Science fo</v>
      </c>
      <c r="D57" s="2">
        <f>IF(LEFT(data!O56,1)="(",data!O56,data!P56)</f>
        <v>0</v>
      </c>
      <c r="E57" s="2" t="str">
        <f t="shared" si="6"/>
        <v/>
      </c>
      <c r="F57" s="2">
        <f>IF(LEFT(data!O56,1)="(",data!P56,data!Q56)</f>
        <v>0</v>
      </c>
      <c r="G57" s="2">
        <f>IF(LEFT(data!O56,1)="(",data!Q56,data!R56)</f>
        <v>0</v>
      </c>
      <c r="H57" s="2">
        <f>IF(LEFT(data!O56,1)="(",data!R56,data!S56)</f>
        <v>0</v>
      </c>
      <c r="I57" s="2" t="str">
        <f t="shared" si="7"/>
        <v/>
      </c>
      <c r="J57" s="2" t="s">
        <v>361</v>
      </c>
      <c r="K57" s="2" t="e">
        <f t="shared" si="8"/>
        <v>#N/A</v>
      </c>
      <c r="L57" s="2"/>
      <c r="M57" s="2" t="str">
        <f>data!D56</f>
        <v>Introduction</v>
      </c>
      <c r="N57" s="2" t="str">
        <f t="shared" si="9"/>
        <v>lab</v>
      </c>
      <c r="O57" s="2" t="e">
        <f>VLOOKUP(data!M56,data!$Y$1:$AB$73,4,FALSE)</f>
        <v>#N/A</v>
      </c>
      <c r="P57" s="2"/>
      <c r="Q57" s="2" t="e">
        <f>CONCATENATE("INSERT INTO ",N57," (Sid, Eid) VALUES (",specialization!A57,", ",O57,");")</f>
        <v>#N/A</v>
      </c>
    </row>
    <row r="58" spans="1:17" x14ac:dyDescent="0.25">
      <c r="A58" s="2">
        <f>VLOOKUP(data!A57,courses!A:F,3,FALSE)</f>
        <v>8</v>
      </c>
      <c r="B58" s="2" t="str">
        <f>CONCATENATE(data!G57," ",data!H57)</f>
        <v>ENG 230,</v>
      </c>
      <c r="C58" s="2" t="str">
        <f t="shared" si="5"/>
        <v>ENG 230</v>
      </c>
      <c r="D58" s="2" t="str">
        <f>IF(LEFT(data!O57,1)="(",data!O57,data!P57)</f>
        <v>(MoWeFr</v>
      </c>
      <c r="E58" s="2" t="str">
        <f t="shared" si="6"/>
        <v>MoWeFr</v>
      </c>
      <c r="F58" s="2" t="str">
        <f>IF(LEFT(data!O57,1)="(",data!P57,data!Q57)</f>
        <v>10:00AM</v>
      </c>
      <c r="G58" s="2" t="str">
        <f>IF(LEFT(data!O57,1)="(",data!Q57,data!R57)</f>
        <v>-</v>
      </c>
      <c r="H58" s="2" t="str">
        <f>IF(LEFT(data!O57,1)="(",data!R57,data!S57)</f>
        <v>10:50AM)</v>
      </c>
      <c r="I58" s="2" t="str">
        <f t="shared" si="7"/>
        <v>10:50AM</v>
      </c>
      <c r="J58" s="2" t="s">
        <v>361</v>
      </c>
      <c r="K58" s="2" t="str">
        <f t="shared" si="8"/>
        <v>INSERT INTO section (Cid, Room, Day, Time, Semester) VALUES (8,'ENG 230','MoWeFr','10:00AM-10:50AM','Fall2016');</v>
      </c>
      <c r="L58" s="2"/>
      <c r="M58" s="2" t="str">
        <f>data!D57</f>
        <v>L01:</v>
      </c>
      <c r="N58" s="2" t="str">
        <f t="shared" si="9"/>
        <v>lecture</v>
      </c>
      <c r="O58" s="2">
        <f>VLOOKUP(data!M57,data!$Y$1:$AB$73,4,FALSE)</f>
        <v>36974991</v>
      </c>
      <c r="P58" s="2"/>
      <c r="Q58" s="2" t="str">
        <f>CONCATENATE("INSERT INTO ",N58," (Sid, Eid) VALUES (",specialization!A58,", ",O58,");")</f>
        <v>INSERT INTO lecture (Sid, Eid) VALUES (44, 36974991);</v>
      </c>
    </row>
    <row r="59" spans="1:17" x14ac:dyDescent="0.25">
      <c r="A59" s="2">
        <f>VLOOKUP(data!A58,courses!A:F,3,FALSE)</f>
        <v>8</v>
      </c>
      <c r="B59" s="2" t="str">
        <f>CONCATENATE(data!G58," ",data!H58)</f>
        <v>MS 176,</v>
      </c>
      <c r="C59" s="2" t="str">
        <f t="shared" si="5"/>
        <v>MS 176</v>
      </c>
      <c r="D59" s="2" t="str">
        <f>IF(LEFT(data!O58,1)="(",data!O58,data!P58)</f>
        <v>(MoWe</v>
      </c>
      <c r="E59" s="2" t="str">
        <f t="shared" si="6"/>
        <v>MoWe</v>
      </c>
      <c r="F59" s="2" t="str">
        <f>IF(LEFT(data!O58,1)="(",data!P58,data!Q58)</f>
        <v>3:00PM</v>
      </c>
      <c r="G59" s="2" t="str">
        <f>IF(LEFT(data!O58,1)="(",data!Q58,data!R58)</f>
        <v>-</v>
      </c>
      <c r="H59" s="2" t="str">
        <f>IF(LEFT(data!O58,1)="(",data!R58,data!S58)</f>
        <v>3:50PM)</v>
      </c>
      <c r="I59" s="2" t="str">
        <f t="shared" si="7"/>
        <v>3:50PM</v>
      </c>
      <c r="J59" s="2" t="s">
        <v>361</v>
      </c>
      <c r="K59" s="2" t="str">
        <f t="shared" si="8"/>
        <v>INSERT INTO section (Cid, Room, Day, Time, Semester) VALUES (8,'MS 176','MoWe','3:00PM-3:50PM','Fall2016');</v>
      </c>
      <c r="L59" s="2"/>
      <c r="M59" s="2" t="str">
        <f>data!D58</f>
        <v>T01:</v>
      </c>
      <c r="N59" s="2" t="str">
        <f t="shared" si="9"/>
        <v>tutorial</v>
      </c>
      <c r="O59" s="2">
        <f>VLOOKUP(data!M58,data!$Y$1:$AB$73,4,FALSE)</f>
        <v>40120292</v>
      </c>
      <c r="P59" s="2"/>
      <c r="Q59" s="2" t="str">
        <f>CONCATENATE("INSERT INTO ",N59," (Sid, Eid) VALUES (",specialization!A59,", ",O59,");")</f>
        <v>INSERT INTO tutorial (Sid, Eid) VALUES (45, 40120292);</v>
      </c>
    </row>
    <row r="60" spans="1:17" x14ac:dyDescent="0.25">
      <c r="A60" s="2">
        <f>VLOOKUP(data!A59,courses!A:F,3,FALSE)</f>
        <v>8</v>
      </c>
      <c r="B60" s="2" t="str">
        <f>CONCATENATE(data!G59," ",data!H59)</f>
        <v>MS 160,</v>
      </c>
      <c r="C60" s="2" t="str">
        <f t="shared" si="5"/>
        <v>MS 160</v>
      </c>
      <c r="D60" s="2" t="str">
        <f>IF(LEFT(data!O59,1)="(",data!O59,data!P59)</f>
        <v>(TuTh</v>
      </c>
      <c r="E60" s="2" t="str">
        <f t="shared" si="6"/>
        <v>TuTh</v>
      </c>
      <c r="F60" s="2" t="str">
        <f>IF(LEFT(data!O59,1)="(",data!P59,data!Q59)</f>
        <v>9:00AM</v>
      </c>
      <c r="G60" s="2" t="str">
        <f>IF(LEFT(data!O59,1)="(",data!Q59,data!R59)</f>
        <v>-</v>
      </c>
      <c r="H60" s="2" t="str">
        <f>IF(LEFT(data!O59,1)="(",data!R59,data!S59)</f>
        <v>9:50AM)</v>
      </c>
      <c r="I60" s="2" t="str">
        <f t="shared" si="7"/>
        <v>9:50AM</v>
      </c>
      <c r="J60" s="2" t="s">
        <v>361</v>
      </c>
      <c r="K60" s="2" t="str">
        <f t="shared" si="8"/>
        <v>INSERT INTO section (Cid, Room, Day, Time, Semester) VALUES (8,'MS 160','TuTh','9:00AM-9:50AM','Fall2016');</v>
      </c>
      <c r="L60" s="2"/>
      <c r="M60" s="2" t="str">
        <f>data!D59</f>
        <v>T02:</v>
      </c>
      <c r="N60" s="2" t="str">
        <f t="shared" si="9"/>
        <v>tutorial</v>
      </c>
      <c r="O60" s="2">
        <f>VLOOKUP(data!M59,data!$Y$1:$AB$73,4,FALSE)</f>
        <v>95241730</v>
      </c>
      <c r="P60" s="2"/>
      <c r="Q60" s="2" t="str">
        <f>CONCATENATE("INSERT INTO ",N60," (Sid, Eid) VALUES (",specialization!A60,", ",O60,");")</f>
        <v>INSERT INTO tutorial (Sid, Eid) VALUES (46, 95241730);</v>
      </c>
    </row>
    <row r="61" spans="1:17" x14ac:dyDescent="0.25">
      <c r="A61" s="2">
        <f>VLOOKUP(data!A60,courses!A:F,3,FALSE)</f>
        <v>8</v>
      </c>
      <c r="B61" s="2" t="str">
        <f>CONCATENATE(data!G60," ",data!H60)</f>
        <v>MS 160,</v>
      </c>
      <c r="C61" s="2" t="str">
        <f t="shared" si="5"/>
        <v>MS 160</v>
      </c>
      <c r="D61" s="2" t="str">
        <f>IF(LEFT(data!O60,1)="(",data!O60,data!P60)</f>
        <v>(MoWe</v>
      </c>
      <c r="E61" s="2" t="str">
        <f t="shared" si="6"/>
        <v>MoWe</v>
      </c>
      <c r="F61" s="2" t="str">
        <f>IF(LEFT(data!O60,1)="(",data!P60,data!Q60)</f>
        <v>1:00PM</v>
      </c>
      <c r="G61" s="2" t="str">
        <f>IF(LEFT(data!O60,1)="(",data!Q60,data!R60)</f>
        <v>-</v>
      </c>
      <c r="H61" s="2" t="str">
        <f>IF(LEFT(data!O60,1)="(",data!R60,data!S60)</f>
        <v>1:50PM)</v>
      </c>
      <c r="I61" s="2" t="str">
        <f t="shared" si="7"/>
        <v>1:50PM</v>
      </c>
      <c r="J61" s="2" t="s">
        <v>361</v>
      </c>
      <c r="K61" s="2" t="str">
        <f t="shared" si="8"/>
        <v>INSERT INTO section (Cid, Room, Day, Time, Semester) VALUES (8,'MS 160','MoWe','1:00PM-1:50PM','Fall2016');</v>
      </c>
      <c r="L61" s="2"/>
      <c r="M61" s="2" t="str">
        <f>data!D60</f>
        <v>T03:</v>
      </c>
      <c r="N61" s="2" t="str">
        <f t="shared" si="9"/>
        <v>tutorial</v>
      </c>
      <c r="O61" s="2">
        <f>VLOOKUP(data!M60,data!$Y$1:$AB$73,4,FALSE)</f>
        <v>81500100</v>
      </c>
      <c r="P61" s="2"/>
      <c r="Q61" s="2" t="str">
        <f>CONCATENATE("INSERT INTO ",N61," (Sid, Eid) VALUES (",specialization!A61,", ",O61,");")</f>
        <v>INSERT INTO tutorial (Sid, Eid) VALUES (47, 81500100);</v>
      </c>
    </row>
    <row r="62" spans="1:17" x14ac:dyDescent="0.25">
      <c r="A62" s="2">
        <f>VLOOKUP(data!A61,courses!A:F,3,FALSE)</f>
        <v>8</v>
      </c>
      <c r="B62" s="2" t="str">
        <f>CONCATENATE(data!G61," ",data!H61)</f>
        <v>MS 176,</v>
      </c>
      <c r="C62" s="2" t="str">
        <f t="shared" si="5"/>
        <v>MS 176</v>
      </c>
      <c r="D62" s="2" t="str">
        <f>IF(LEFT(data!O61,1)="(",data!O61,data!P61)</f>
        <v>(TuTh</v>
      </c>
      <c r="E62" s="2" t="str">
        <f t="shared" si="6"/>
        <v>TuTh</v>
      </c>
      <c r="F62" s="2" t="str">
        <f>IF(LEFT(data!O61,1)="(",data!P61,data!Q61)</f>
        <v>6:00PM</v>
      </c>
      <c r="G62" s="2" t="str">
        <f>IF(LEFT(data!O61,1)="(",data!Q61,data!R61)</f>
        <v>-</v>
      </c>
      <c r="H62" s="2" t="str">
        <f>IF(LEFT(data!O61,1)="(",data!R61,data!S61)</f>
        <v>6:50PM)</v>
      </c>
      <c r="I62" s="2" t="str">
        <f t="shared" si="7"/>
        <v>6:50PM</v>
      </c>
      <c r="J62" s="2" t="s">
        <v>361</v>
      </c>
      <c r="K62" s="2" t="str">
        <f t="shared" si="8"/>
        <v>INSERT INTO section (Cid, Room, Day, Time, Semester) VALUES (8,'MS 176','TuTh','6:00PM-6:50PM','Fall2016');</v>
      </c>
      <c r="L62" s="2"/>
      <c r="M62" s="2" t="str">
        <f>data!D61</f>
        <v>T04:</v>
      </c>
      <c r="N62" s="2" t="str">
        <f t="shared" si="9"/>
        <v>tutorial</v>
      </c>
      <c r="O62" s="2">
        <f>VLOOKUP(data!M61,data!$Y$1:$AB$73,4,FALSE)</f>
        <v>67145270</v>
      </c>
      <c r="P62" s="2"/>
      <c r="Q62" s="2" t="str">
        <f>CONCATENATE("INSERT INTO ",N62," (Sid, Eid) VALUES (",specialization!A62,", ",O62,");")</f>
        <v>INSERT INTO tutorial (Sid, Eid) VALUES (48, 67145270);</v>
      </c>
    </row>
    <row r="63" spans="1:17" x14ac:dyDescent="0.25">
      <c r="A63" s="2" t="e">
        <f>VLOOKUP(data!A62,courses!A:F,3,FALSE)</f>
        <v>#N/A</v>
      </c>
      <c r="B63" s="2" t="str">
        <f>CONCATENATE(data!G62," ",data!H62)</f>
        <v xml:space="preserve"> </v>
      </c>
      <c r="C63" s="2" t="str">
        <f t="shared" si="5"/>
        <v/>
      </c>
      <c r="D63" s="2">
        <f>IF(LEFT(data!O62,1)="(",data!O62,data!P62)</f>
        <v>0</v>
      </c>
      <c r="E63" s="2" t="str">
        <f t="shared" si="6"/>
        <v/>
      </c>
      <c r="F63" s="2">
        <f>IF(LEFT(data!O62,1)="(",data!P62,data!Q62)</f>
        <v>0</v>
      </c>
      <c r="G63" s="2">
        <f>IF(LEFT(data!O62,1)="(",data!Q62,data!R62)</f>
        <v>0</v>
      </c>
      <c r="H63" s="2">
        <f>IF(LEFT(data!O62,1)="(",data!R62,data!S62)</f>
        <v>0</v>
      </c>
      <c r="I63" s="2" t="str">
        <f t="shared" si="7"/>
        <v/>
      </c>
      <c r="J63" s="2" t="s">
        <v>361</v>
      </c>
      <c r="K63" s="2" t="e">
        <f t="shared" si="8"/>
        <v>#N/A</v>
      </c>
      <c r="L63" s="2"/>
      <c r="M63" s="2">
        <f>data!D62</f>
        <v>0</v>
      </c>
      <c r="N63" s="2" t="str">
        <f t="shared" si="9"/>
        <v>lab</v>
      </c>
      <c r="O63" s="2" t="e">
        <f>VLOOKUP(data!M62,data!$Y$1:$AB$73,4,FALSE)</f>
        <v>#N/A</v>
      </c>
      <c r="P63" s="2"/>
      <c r="Q63" s="2" t="e">
        <f>CONCATENATE("INSERT INTO ",N63," (Sid, Eid) VALUES (",specialization!A63,", ",O63,");")</f>
        <v>#N/A</v>
      </c>
    </row>
    <row r="64" spans="1:17" x14ac:dyDescent="0.25">
      <c r="A64" s="2" t="e">
        <f>VLOOKUP(data!A63,courses!A:F,3,FALSE)</f>
        <v>#N/A</v>
      </c>
      <c r="B64" s="2" t="str">
        <f>CONCATENATE(data!G63," ",data!H63)</f>
        <v>Science for</v>
      </c>
      <c r="C64" s="2" t="str">
        <f t="shared" si="5"/>
        <v>Science fo</v>
      </c>
      <c r="D64" s="2">
        <f>IF(LEFT(data!O63,1)="(",data!O63,data!P63)</f>
        <v>0</v>
      </c>
      <c r="E64" s="2" t="str">
        <f t="shared" si="6"/>
        <v/>
      </c>
      <c r="F64" s="2">
        <f>IF(LEFT(data!O63,1)="(",data!P63,data!Q63)</f>
        <v>0</v>
      </c>
      <c r="G64" s="2">
        <f>IF(LEFT(data!O63,1)="(",data!Q63,data!R63)</f>
        <v>0</v>
      </c>
      <c r="H64" s="2">
        <f>IF(LEFT(data!O63,1)="(",data!R63,data!S63)</f>
        <v>0</v>
      </c>
      <c r="I64" s="2" t="str">
        <f t="shared" si="7"/>
        <v/>
      </c>
      <c r="J64" s="2" t="s">
        <v>361</v>
      </c>
      <c r="K64" s="2" t="e">
        <f t="shared" si="8"/>
        <v>#N/A</v>
      </c>
      <c r="L64" s="2"/>
      <c r="M64" s="2" t="str">
        <f>data!D63</f>
        <v>Introduction</v>
      </c>
      <c r="N64" s="2" t="str">
        <f t="shared" si="9"/>
        <v>lab</v>
      </c>
      <c r="O64" s="2" t="e">
        <f>VLOOKUP(data!M63,data!$Y$1:$AB$73,4,FALSE)</f>
        <v>#N/A</v>
      </c>
      <c r="P64" s="2"/>
      <c r="Q64" s="2" t="e">
        <f>CONCATENATE("INSERT INTO ",N64," (Sid, Eid) VALUES (",specialization!A64,", ",O64,");")</f>
        <v>#N/A</v>
      </c>
    </row>
    <row r="65" spans="1:17" x14ac:dyDescent="0.25">
      <c r="A65" s="2">
        <f>VLOOKUP(data!A64,courses!A:F,3,FALSE)</f>
        <v>5</v>
      </c>
      <c r="B65" s="2" t="str">
        <f>CONCATENATE(data!G64," ",data!H64)</f>
        <v>EEEL 161,</v>
      </c>
      <c r="C65" s="2" t="str">
        <f t="shared" si="5"/>
        <v>EEEL 161</v>
      </c>
      <c r="D65" s="2" t="str">
        <f>IF(LEFT(data!O64,1)="(",data!O64,data!P64)</f>
        <v>(MoWeFr</v>
      </c>
      <c r="E65" s="2" t="str">
        <f t="shared" si="6"/>
        <v>MoWeFr</v>
      </c>
      <c r="F65" s="2" t="str">
        <f>IF(LEFT(data!O64,1)="(",data!P64,data!Q64)</f>
        <v>3:00PM</v>
      </c>
      <c r="G65" s="2" t="str">
        <f>IF(LEFT(data!O64,1)="(",data!Q64,data!R64)</f>
        <v>-</v>
      </c>
      <c r="H65" s="2" t="str">
        <f>IF(LEFT(data!O64,1)="(",data!R64,data!S64)</f>
        <v>3:50PM)</v>
      </c>
      <c r="I65" s="2" t="str">
        <f t="shared" si="7"/>
        <v>3:50PM</v>
      </c>
      <c r="J65" s="2" t="s">
        <v>361</v>
      </c>
      <c r="K65" s="2" t="str">
        <f t="shared" si="8"/>
        <v>INSERT INTO section (Cid, Room, Day, Time, Semester) VALUES (5,'EEEL 161','MoWeFr','3:00PM-3:50PM','Fall2016');</v>
      </c>
      <c r="L65" s="2"/>
      <c r="M65" s="2" t="str">
        <f>data!D64</f>
        <v>L01:</v>
      </c>
      <c r="N65" s="2" t="str">
        <f t="shared" si="9"/>
        <v>lecture</v>
      </c>
      <c r="O65" s="2">
        <f>VLOOKUP(data!M64,data!$Y$1:$AB$73,4,FALSE)</f>
        <v>61781003</v>
      </c>
      <c r="P65" s="2"/>
      <c r="Q65" s="2" t="str">
        <f>CONCATENATE("INSERT INTO ",N65," (Sid, Eid) VALUES (",specialization!A65,", ",O65,");")</f>
        <v>INSERT INTO lecture (Sid, Eid) VALUES (49, 61781003);</v>
      </c>
    </row>
    <row r="66" spans="1:17" x14ac:dyDescent="0.25">
      <c r="A66" s="2">
        <f>VLOOKUP(data!A65,courses!A:F,3,FALSE)</f>
        <v>5</v>
      </c>
      <c r="B66" s="2" t="str">
        <f>CONCATENATE(data!G65," ",data!H65)</f>
        <v>EEEL 161,</v>
      </c>
      <c r="C66" s="2" t="str">
        <f t="shared" si="5"/>
        <v>EEEL 161</v>
      </c>
      <c r="D66" s="2" t="str">
        <f>IF(LEFT(data!O65,1)="(",data!O65,data!P65)</f>
        <v>(MoWeFr</v>
      </c>
      <c r="E66" s="2" t="str">
        <f t="shared" si="6"/>
        <v>MoWeFr</v>
      </c>
      <c r="F66" s="2" t="str">
        <f>IF(LEFT(data!O65,1)="(",data!P65,data!Q65)</f>
        <v>1:00PM</v>
      </c>
      <c r="G66" s="2" t="str">
        <f>IF(LEFT(data!O65,1)="(",data!Q65,data!R65)</f>
        <v>-</v>
      </c>
      <c r="H66" s="2" t="str">
        <f>IF(LEFT(data!O65,1)="(",data!R65,data!S65)</f>
        <v>1:50PM)</v>
      </c>
      <c r="I66" s="2" t="str">
        <f t="shared" si="7"/>
        <v>1:50PM</v>
      </c>
      <c r="J66" s="2" t="s">
        <v>361</v>
      </c>
      <c r="K66" s="2" t="str">
        <f t="shared" si="8"/>
        <v>INSERT INTO section (Cid, Room, Day, Time, Semester) VALUES (5,'EEEL 161','MoWeFr','1:00PM-1:50PM','Fall2016');</v>
      </c>
      <c r="L66" s="2"/>
      <c r="M66" s="2" t="str">
        <f>data!D65</f>
        <v>L02:</v>
      </c>
      <c r="N66" s="2" t="str">
        <f t="shared" si="9"/>
        <v>lecture</v>
      </c>
      <c r="O66" s="2">
        <f>VLOOKUP(data!M65,data!$Y$1:$AB$73,4,FALSE)</f>
        <v>61781003</v>
      </c>
      <c r="P66" s="2"/>
      <c r="Q66" s="2" t="str">
        <f>CONCATENATE("INSERT INTO ",N66," (Sid, Eid) VALUES (",specialization!A66,", ",O66,");")</f>
        <v>INSERT INTO lecture (Sid, Eid) VALUES (50, 61781003);</v>
      </c>
    </row>
    <row r="67" spans="1:17" x14ac:dyDescent="0.25">
      <c r="A67" s="2">
        <f>VLOOKUP(data!A66,courses!A:F,3,FALSE)</f>
        <v>5</v>
      </c>
      <c r="B67" s="2" t="str">
        <f>CONCATENATE(data!G66," ",data!H66)</f>
        <v>MS 160,</v>
      </c>
      <c r="C67" s="2" t="str">
        <f t="shared" si="5"/>
        <v>MS 160</v>
      </c>
      <c r="D67" s="2" t="str">
        <f>IF(LEFT(data!O66,1)="(",data!O66,data!P66)</f>
        <v>(TuTh</v>
      </c>
      <c r="E67" s="2" t="str">
        <f t="shared" si="6"/>
        <v>TuTh</v>
      </c>
      <c r="F67" s="2" t="str">
        <f>IF(LEFT(data!O66,1)="(",data!P66,data!Q66)</f>
        <v>1:00PM</v>
      </c>
      <c r="G67" s="2" t="str">
        <f>IF(LEFT(data!O66,1)="(",data!Q66,data!R66)</f>
        <v>-</v>
      </c>
      <c r="H67" s="2" t="str">
        <f>IF(LEFT(data!O66,1)="(",data!R66,data!S66)</f>
        <v>1:50PM)</v>
      </c>
      <c r="I67" s="2" t="str">
        <f t="shared" si="7"/>
        <v>1:50PM</v>
      </c>
      <c r="J67" s="2" t="s">
        <v>361</v>
      </c>
      <c r="K67" s="2" t="str">
        <f t="shared" si="8"/>
        <v>INSERT INTO section (Cid, Room, Day, Time, Semester) VALUES (5,'MS 160','TuTh','1:00PM-1:50PM','Fall2016');</v>
      </c>
      <c r="L67" s="2"/>
      <c r="M67" s="2" t="str">
        <f>data!D66</f>
        <v>T01:</v>
      </c>
      <c r="N67" s="2" t="str">
        <f t="shared" si="9"/>
        <v>tutorial</v>
      </c>
      <c r="O67" s="2">
        <f>VLOOKUP(data!M66,data!$Y$1:$AB$73,4,FALSE)</f>
        <v>10241884</v>
      </c>
      <c r="P67" s="2"/>
      <c r="Q67" s="2" t="str">
        <f>CONCATENATE("INSERT INTO ",N67," (Sid, Eid) VALUES (",specialization!A67,", ",O67,");")</f>
        <v>INSERT INTO tutorial (Sid, Eid) VALUES (51, 10241884);</v>
      </c>
    </row>
    <row r="68" spans="1:17" x14ac:dyDescent="0.25">
      <c r="A68" s="2">
        <f>VLOOKUP(data!A67,courses!A:F,3,FALSE)</f>
        <v>5</v>
      </c>
      <c r="B68" s="2" t="str">
        <f>CONCATENATE(data!G67," ",data!H67)</f>
        <v>MS 160,</v>
      </c>
      <c r="C68" s="2" t="str">
        <f t="shared" si="5"/>
        <v>MS 160</v>
      </c>
      <c r="D68" s="2" t="str">
        <f>IF(LEFT(data!O67,1)="(",data!O67,data!P67)</f>
        <v>(MoWe</v>
      </c>
      <c r="E68" s="2" t="str">
        <f t="shared" si="6"/>
        <v>MoWe</v>
      </c>
      <c r="F68" s="2" t="str">
        <f>IF(LEFT(data!O67,1)="(",data!P67,data!Q67)</f>
        <v>2:00PM</v>
      </c>
      <c r="G68" s="2" t="str">
        <f>IF(LEFT(data!O67,1)="(",data!Q67,data!R67)</f>
        <v>-</v>
      </c>
      <c r="H68" s="2" t="str">
        <f>IF(LEFT(data!O67,1)="(",data!R67,data!S67)</f>
        <v>2:50PM)</v>
      </c>
      <c r="I68" s="2" t="str">
        <f t="shared" si="7"/>
        <v>2:50PM</v>
      </c>
      <c r="J68" s="2" t="s">
        <v>361</v>
      </c>
      <c r="K68" s="2" t="str">
        <f t="shared" si="8"/>
        <v>INSERT INTO section (Cid, Room, Day, Time, Semester) VALUES (5,'MS 160','MoWe','2:00PM-2:50PM','Fall2016');</v>
      </c>
      <c r="L68" s="2"/>
      <c r="M68" s="2" t="str">
        <f>data!D67</f>
        <v>T02:</v>
      </c>
      <c r="N68" s="2" t="str">
        <f t="shared" si="9"/>
        <v>tutorial</v>
      </c>
      <c r="O68" s="2">
        <f>VLOOKUP(data!M67,data!$Y$1:$AB$73,4,FALSE)</f>
        <v>97549138</v>
      </c>
      <c r="P68" s="2"/>
      <c r="Q68" s="2" t="str">
        <f>CONCATENATE("INSERT INTO ",N68," (Sid, Eid) VALUES (",specialization!A68,", ",O68,");")</f>
        <v>INSERT INTO tutorial (Sid, Eid) VALUES (52, 97549138);</v>
      </c>
    </row>
    <row r="69" spans="1:17" x14ac:dyDescent="0.25">
      <c r="A69" s="2">
        <f>VLOOKUP(data!A68,courses!A:F,3,FALSE)</f>
        <v>5</v>
      </c>
      <c r="B69" s="2" t="str">
        <f>CONCATENATE(data!G68," ",data!H68)</f>
        <v>MS 176,</v>
      </c>
      <c r="C69" s="2" t="str">
        <f t="shared" si="5"/>
        <v>MS 176</v>
      </c>
      <c r="D69" s="2" t="str">
        <f>IF(LEFT(data!O68,1)="(",data!O68,data!P68)</f>
        <v>(MoWe</v>
      </c>
      <c r="E69" s="2" t="str">
        <f t="shared" si="6"/>
        <v>MoWe</v>
      </c>
      <c r="F69" s="2" t="str">
        <f>IF(LEFT(data!O68,1)="(",data!P68,data!Q68)</f>
        <v>10:00AM</v>
      </c>
      <c r="G69" s="2" t="str">
        <f>IF(LEFT(data!O68,1)="(",data!Q68,data!R68)</f>
        <v>-</v>
      </c>
      <c r="H69" s="2" t="str">
        <f>IF(LEFT(data!O68,1)="(",data!R68,data!S68)</f>
        <v>10:50AM)</v>
      </c>
      <c r="I69" s="2" t="str">
        <f t="shared" si="7"/>
        <v>10:50AM</v>
      </c>
      <c r="J69" s="2" t="s">
        <v>361</v>
      </c>
      <c r="K69" s="2" t="str">
        <f t="shared" si="8"/>
        <v>INSERT INTO section (Cid, Room, Day, Time, Semester) VALUES (5,'MS 176','MoWe','10:00AM-10:50AM','Fall2016');</v>
      </c>
      <c r="L69" s="2"/>
      <c r="M69" s="2" t="str">
        <f>data!D68</f>
        <v>T03:</v>
      </c>
      <c r="N69" s="2" t="str">
        <f t="shared" si="9"/>
        <v>tutorial</v>
      </c>
      <c r="O69" s="2">
        <f>VLOOKUP(data!M68,data!$Y$1:$AB$73,4,FALSE)</f>
        <v>54683299</v>
      </c>
      <c r="P69" s="2"/>
      <c r="Q69" s="2" t="str">
        <f>CONCATENATE("INSERT INTO ",N69," (Sid, Eid) VALUES (",specialization!A69,", ",O69,");")</f>
        <v>INSERT INTO tutorial (Sid, Eid) VALUES (53, 54683299);</v>
      </c>
    </row>
    <row r="70" spans="1:17" x14ac:dyDescent="0.25">
      <c r="A70" s="2">
        <f>VLOOKUP(data!A69,courses!A:F,3,FALSE)</f>
        <v>5</v>
      </c>
      <c r="B70" s="2" t="str">
        <f>CONCATENATE(data!G69," ",data!H69)</f>
        <v>MS 176,</v>
      </c>
      <c r="C70" s="2" t="str">
        <f t="shared" si="5"/>
        <v>MS 176</v>
      </c>
      <c r="D70" s="2" t="str">
        <f>IF(LEFT(data!O69,1)="(",data!O69,data!P69)</f>
        <v>(TuTh</v>
      </c>
      <c r="E70" s="2" t="str">
        <f t="shared" si="6"/>
        <v>TuTh</v>
      </c>
      <c r="F70" s="2" t="str">
        <f>IF(LEFT(data!O69,1)="(",data!P69,data!Q69)</f>
        <v>11:00AM</v>
      </c>
      <c r="G70" s="2" t="str">
        <f>IF(LEFT(data!O69,1)="(",data!Q69,data!R69)</f>
        <v>-</v>
      </c>
      <c r="H70" s="2" t="str">
        <f>IF(LEFT(data!O69,1)="(",data!R69,data!S69)</f>
        <v>11:50AM)</v>
      </c>
      <c r="I70" s="2" t="str">
        <f t="shared" si="7"/>
        <v>11:50AM</v>
      </c>
      <c r="J70" s="2" t="s">
        <v>361</v>
      </c>
      <c r="K70" s="2" t="str">
        <f t="shared" si="8"/>
        <v>INSERT INTO section (Cid, Room, Day, Time, Semester) VALUES (5,'MS 176','TuTh','11:00AM-11:50AM','Fall2016');</v>
      </c>
      <c r="L70" s="2"/>
      <c r="M70" s="2" t="str">
        <f>data!D69</f>
        <v>T04:</v>
      </c>
      <c r="N70" s="2" t="str">
        <f t="shared" si="9"/>
        <v>tutorial</v>
      </c>
      <c r="O70" s="2">
        <f>VLOOKUP(data!M69,data!$Y$1:$AB$73,4,FALSE)</f>
        <v>82566632</v>
      </c>
      <c r="P70" s="2"/>
      <c r="Q70" s="2" t="str">
        <f>CONCATENATE("INSERT INTO ",N70," (Sid, Eid) VALUES (",specialization!A70,", ",O70,");")</f>
        <v>INSERT INTO tutorial (Sid, Eid) VALUES (54, 82566632);</v>
      </c>
    </row>
    <row r="71" spans="1:17" x14ac:dyDescent="0.25">
      <c r="A71" s="2">
        <f>VLOOKUP(data!A70,courses!A:F,3,FALSE)</f>
        <v>5</v>
      </c>
      <c r="B71" s="2" t="str">
        <f>CONCATENATE(data!G70," ",data!H70)</f>
        <v>MS 176,</v>
      </c>
      <c r="C71" s="2" t="str">
        <f t="shared" si="5"/>
        <v>MS 176</v>
      </c>
      <c r="D71" s="2" t="str">
        <f>IF(LEFT(data!O70,1)="(",data!O70,data!P70)</f>
        <v>(MoWe</v>
      </c>
      <c r="E71" s="2" t="str">
        <f t="shared" si="6"/>
        <v>MoWe</v>
      </c>
      <c r="F71" s="2" t="str">
        <f>IF(LEFT(data!O70,1)="(",data!P70,data!Q70)</f>
        <v>2:00PM</v>
      </c>
      <c r="G71" s="2" t="str">
        <f>IF(LEFT(data!O70,1)="(",data!Q70,data!R70)</f>
        <v>-</v>
      </c>
      <c r="H71" s="2" t="str">
        <f>IF(LEFT(data!O70,1)="(",data!R70,data!S70)</f>
        <v>2:50PM)</v>
      </c>
      <c r="I71" s="2" t="str">
        <f t="shared" si="7"/>
        <v>2:50PM</v>
      </c>
      <c r="J71" s="2" t="s">
        <v>361</v>
      </c>
      <c r="K71" s="2" t="str">
        <f t="shared" si="8"/>
        <v>INSERT INTO section (Cid, Room, Day, Time, Semester) VALUES (5,'MS 176','MoWe','2:00PM-2:50PM','Fall2016');</v>
      </c>
      <c r="L71" s="2"/>
      <c r="M71" s="2" t="str">
        <f>data!D70</f>
        <v>T05:</v>
      </c>
      <c r="N71" s="2" t="str">
        <f t="shared" si="9"/>
        <v>tutorial</v>
      </c>
      <c r="O71" s="2">
        <f>VLOOKUP(data!M70,data!$Y$1:$AB$73,4,FALSE)</f>
        <v>57097659</v>
      </c>
      <c r="P71" s="2"/>
      <c r="Q71" s="2" t="str">
        <f>CONCATENATE("INSERT INTO ",N71," (Sid, Eid) VALUES (",specialization!A71,", ",O71,");")</f>
        <v>INSERT INTO tutorial (Sid, Eid) VALUES (55, 57097659);</v>
      </c>
    </row>
    <row r="72" spans="1:17" x14ac:dyDescent="0.25">
      <c r="A72" s="2">
        <f>VLOOKUP(data!A71,courses!A:F,3,FALSE)</f>
        <v>5</v>
      </c>
      <c r="B72" s="2" t="str">
        <f>CONCATENATE(data!G71," ",data!H71)</f>
        <v>MS 160,</v>
      </c>
      <c r="C72" s="2" t="str">
        <f t="shared" si="5"/>
        <v>MS 160</v>
      </c>
      <c r="D72" s="2" t="str">
        <f>IF(LEFT(data!O71,1)="(",data!O71,data!P71)</f>
        <v>(TuTh</v>
      </c>
      <c r="E72" s="2" t="str">
        <f t="shared" si="6"/>
        <v>TuTh</v>
      </c>
      <c r="F72" s="2" t="str">
        <f>IF(LEFT(data!O71,1)="(",data!P71,data!Q71)</f>
        <v>10:00AM</v>
      </c>
      <c r="G72" s="2" t="str">
        <f>IF(LEFT(data!O71,1)="(",data!Q71,data!R71)</f>
        <v>-</v>
      </c>
      <c r="H72" s="2" t="str">
        <f>IF(LEFT(data!O71,1)="(",data!R71,data!S71)</f>
        <v>10:50AM)</v>
      </c>
      <c r="I72" s="2" t="str">
        <f t="shared" si="7"/>
        <v>10:50AM</v>
      </c>
      <c r="J72" s="2" t="s">
        <v>361</v>
      </c>
      <c r="K72" s="2" t="str">
        <f t="shared" si="8"/>
        <v>INSERT INTO section (Cid, Room, Day, Time, Semester) VALUES (5,'MS 160','TuTh','10:00AM-10:50AM','Fall2016');</v>
      </c>
      <c r="L72" s="2"/>
      <c r="M72" s="2" t="str">
        <f>data!D71</f>
        <v>T06:</v>
      </c>
      <c r="N72" s="2" t="str">
        <f t="shared" si="9"/>
        <v>tutorial</v>
      </c>
      <c r="O72" s="2">
        <f>VLOOKUP(data!M71,data!$Y$1:$AB$73,4,FALSE)</f>
        <v>82566632</v>
      </c>
      <c r="P72" s="2"/>
      <c r="Q72" s="2" t="str">
        <f>CONCATENATE("INSERT INTO ",N72," (Sid, Eid) VALUES (",specialization!A72,", ",O72,");")</f>
        <v>INSERT INTO tutorial (Sid, Eid) VALUES (56, 82566632);</v>
      </c>
    </row>
    <row r="73" spans="1:17" x14ac:dyDescent="0.25">
      <c r="A73" s="2">
        <f>VLOOKUP(data!A72,courses!A:F,3,FALSE)</f>
        <v>5</v>
      </c>
      <c r="B73" s="2" t="str">
        <f>CONCATENATE(data!G72," ",data!H72)</f>
        <v>MS 160,</v>
      </c>
      <c r="C73" s="2" t="str">
        <f t="shared" si="5"/>
        <v>MS 160</v>
      </c>
      <c r="D73" s="2" t="str">
        <f>IF(LEFT(data!O72,1)="(",data!O72,data!P72)</f>
        <v>(TuTh</v>
      </c>
      <c r="E73" s="2" t="str">
        <f t="shared" si="6"/>
        <v>TuTh</v>
      </c>
      <c r="F73" s="2" t="str">
        <f>IF(LEFT(data!O72,1)="(",data!P72,data!Q72)</f>
        <v>3:00PM</v>
      </c>
      <c r="G73" s="2" t="str">
        <f>IF(LEFT(data!O72,1)="(",data!Q72,data!R72)</f>
        <v>-</v>
      </c>
      <c r="H73" s="2" t="str">
        <f>IF(LEFT(data!O72,1)="(",data!R72,data!S72)</f>
        <v>3:50PM)</v>
      </c>
      <c r="I73" s="2" t="str">
        <f t="shared" si="7"/>
        <v>3:50PM</v>
      </c>
      <c r="J73" s="2" t="s">
        <v>361</v>
      </c>
      <c r="K73" s="2" t="str">
        <f t="shared" si="8"/>
        <v>INSERT INTO section (Cid, Room, Day, Time, Semester) VALUES (5,'MS 160','TuTh','3:00PM-3:50PM','Fall2016');</v>
      </c>
      <c r="L73" s="2"/>
      <c r="M73" s="2" t="str">
        <f>data!D72</f>
        <v>T07:</v>
      </c>
      <c r="N73" s="2" t="str">
        <f t="shared" si="9"/>
        <v>tutorial</v>
      </c>
      <c r="O73" s="2">
        <f>VLOOKUP(data!M72,data!$Y$1:$AB$73,4,FALSE)</f>
        <v>40681195</v>
      </c>
      <c r="P73" s="2"/>
      <c r="Q73" s="2" t="str">
        <f>CONCATENATE("INSERT INTO ",N73," (Sid, Eid) VALUES (",specialization!A73,", ",O73,");")</f>
        <v>INSERT INTO tutorial (Sid, Eid) VALUES (57, 40681195);</v>
      </c>
    </row>
    <row r="74" spans="1:17" x14ac:dyDescent="0.25">
      <c r="A74" s="2">
        <f>VLOOKUP(data!A73,courses!A:F,3,FALSE)</f>
        <v>5</v>
      </c>
      <c r="B74" s="2" t="str">
        <f>CONCATENATE(data!G73," ",data!H73)</f>
        <v>MS 176,</v>
      </c>
      <c r="C74" s="2" t="str">
        <f t="shared" si="5"/>
        <v>MS 176</v>
      </c>
      <c r="D74" s="2" t="str">
        <f>IF(LEFT(data!O73,1)="(",data!O73,data!P73)</f>
        <v>(MoWe</v>
      </c>
      <c r="E74" s="2" t="str">
        <f t="shared" si="6"/>
        <v>MoWe</v>
      </c>
      <c r="F74" s="2" t="str">
        <f>IF(LEFT(data!O73,1)="(",data!P73,data!Q73)</f>
        <v>11:00AM</v>
      </c>
      <c r="G74" s="2" t="str">
        <f>IF(LEFT(data!O73,1)="(",data!Q73,data!R73)</f>
        <v>-</v>
      </c>
      <c r="H74" s="2" t="str">
        <f>IF(LEFT(data!O73,1)="(",data!R73,data!S73)</f>
        <v>11:50AM)</v>
      </c>
      <c r="I74" s="2" t="str">
        <f t="shared" si="7"/>
        <v>11:50AM</v>
      </c>
      <c r="J74" s="2" t="s">
        <v>361</v>
      </c>
      <c r="K74" s="2" t="str">
        <f t="shared" si="8"/>
        <v>INSERT INTO section (Cid, Room, Day, Time, Semester) VALUES (5,'MS 176','MoWe','11:00AM-11:50AM','Fall2016');</v>
      </c>
      <c r="L74" s="2"/>
      <c r="M74" s="2" t="str">
        <f>data!D73</f>
        <v>T08:</v>
      </c>
      <c r="N74" s="2" t="str">
        <f t="shared" si="9"/>
        <v>tutorial</v>
      </c>
      <c r="O74" s="2">
        <f>VLOOKUP(data!M73,data!$Y$1:$AB$73,4,FALSE)</f>
        <v>54683299</v>
      </c>
      <c r="P74" s="2"/>
      <c r="Q74" s="2" t="str">
        <f>CONCATENATE("INSERT INTO ",N74," (Sid, Eid) VALUES (",specialization!A74,", ",O74,");")</f>
        <v>INSERT INTO tutorial (Sid, Eid) VALUES (58, 54683299);</v>
      </c>
    </row>
    <row r="75" spans="1:17" x14ac:dyDescent="0.25">
      <c r="A75" s="2">
        <f>VLOOKUP(data!A74,courses!A:F,3,FALSE)</f>
        <v>5</v>
      </c>
      <c r="B75" s="2" t="str">
        <f>CONCATENATE(data!G74," ",data!H74)</f>
        <v>MS 160,</v>
      </c>
      <c r="C75" s="2" t="str">
        <f t="shared" si="5"/>
        <v>MS 160</v>
      </c>
      <c r="D75" s="2" t="str">
        <f>IF(LEFT(data!O74,1)="(",data!O74,data!P74)</f>
        <v>(MoWe</v>
      </c>
      <c r="E75" s="2" t="str">
        <f t="shared" si="6"/>
        <v>MoWe</v>
      </c>
      <c r="F75" s="2" t="str">
        <f>IF(LEFT(data!O74,1)="(",data!P74,data!Q74)</f>
        <v>11:00AM</v>
      </c>
      <c r="G75" s="2" t="str">
        <f>IF(LEFT(data!O74,1)="(",data!Q74,data!R74)</f>
        <v>-</v>
      </c>
      <c r="H75" s="2" t="str">
        <f>IF(LEFT(data!O74,1)="(",data!R74,data!S74)</f>
        <v>11:50AM)</v>
      </c>
      <c r="I75" s="2" t="str">
        <f t="shared" si="7"/>
        <v>11:50AM</v>
      </c>
      <c r="J75" s="2" t="s">
        <v>361</v>
      </c>
      <c r="K75" s="2" t="str">
        <f t="shared" si="8"/>
        <v>INSERT INTO section (Cid, Room, Day, Time, Semester) VALUES (5,'MS 160','MoWe','11:00AM-11:50AM','Fall2016');</v>
      </c>
      <c r="L75" s="2"/>
      <c r="M75" s="2" t="str">
        <f>data!D74</f>
        <v>T09:</v>
      </c>
      <c r="N75" s="2" t="str">
        <f t="shared" si="9"/>
        <v>tutorial</v>
      </c>
      <c r="O75" s="2">
        <f>VLOOKUP(data!M74,data!$Y$1:$AB$73,4,FALSE)</f>
        <v>53806363</v>
      </c>
      <c r="P75" s="2"/>
      <c r="Q75" s="2" t="str">
        <f>CONCATENATE("INSERT INTO ",N75," (Sid, Eid) VALUES (",specialization!A75,", ",O75,");")</f>
        <v>INSERT INTO tutorial (Sid, Eid) VALUES (59, 53806363);</v>
      </c>
    </row>
    <row r="76" spans="1:17" x14ac:dyDescent="0.25">
      <c r="A76" s="2">
        <f>VLOOKUP(data!A75,courses!A:F,3,FALSE)</f>
        <v>5</v>
      </c>
      <c r="B76" s="2" t="str">
        <f>CONCATENATE(data!G75," ",data!H75)</f>
        <v>MS 176,</v>
      </c>
      <c r="C76" s="2" t="str">
        <f t="shared" si="5"/>
        <v>MS 176</v>
      </c>
      <c r="D76" s="2" t="str">
        <f>IF(LEFT(data!O75,1)="(",data!O75,data!P75)</f>
        <v>(MoWe</v>
      </c>
      <c r="E76" s="2" t="str">
        <f t="shared" si="6"/>
        <v>MoWe</v>
      </c>
      <c r="F76" s="2" t="str">
        <f>IF(LEFT(data!O75,1)="(",data!P75,data!Q75)</f>
        <v>12:00PM</v>
      </c>
      <c r="G76" s="2" t="str">
        <f>IF(LEFT(data!O75,1)="(",data!Q75,data!R75)</f>
        <v>-</v>
      </c>
      <c r="H76" s="2" t="str">
        <f>IF(LEFT(data!O75,1)="(",data!R75,data!S75)</f>
        <v>12:50PM)</v>
      </c>
      <c r="I76" s="2" t="str">
        <f t="shared" si="7"/>
        <v>12:50PM</v>
      </c>
      <c r="J76" s="2" t="s">
        <v>361</v>
      </c>
      <c r="K76" s="2" t="str">
        <f t="shared" si="8"/>
        <v>INSERT INTO section (Cid, Room, Day, Time, Semester) VALUES (5,'MS 176','MoWe','12:00PM-12:50PM','Fall2016');</v>
      </c>
      <c r="L76" s="2"/>
      <c r="M76" s="2" t="str">
        <f>data!D75</f>
        <v>T10:</v>
      </c>
      <c r="N76" s="2" t="str">
        <f t="shared" si="9"/>
        <v>tutorial</v>
      </c>
      <c r="O76" s="2">
        <f>VLOOKUP(data!M75,data!$Y$1:$AB$73,4,FALSE)</f>
        <v>53806363</v>
      </c>
      <c r="P76" s="2"/>
      <c r="Q76" s="2" t="str">
        <f>CONCATENATE("INSERT INTO ",N76," (Sid, Eid) VALUES (",specialization!A76,", ",O76,");")</f>
        <v>INSERT INTO tutorial (Sid, Eid) VALUES (60, 53806363);</v>
      </c>
    </row>
    <row r="77" spans="1:17" x14ac:dyDescent="0.25">
      <c r="A77" s="2">
        <f>VLOOKUP(data!A76,courses!A:F,3,FALSE)</f>
        <v>5</v>
      </c>
      <c r="B77" s="2" t="str">
        <f>CONCATENATE(data!G76," ",data!H76)</f>
        <v>MS 176,</v>
      </c>
      <c r="C77" s="2" t="str">
        <f t="shared" si="5"/>
        <v>MS 176</v>
      </c>
      <c r="D77" s="2" t="str">
        <f>IF(LEFT(data!O76,1)="(",data!O76,data!P76)</f>
        <v>(TuTh</v>
      </c>
      <c r="E77" s="2" t="str">
        <f t="shared" si="6"/>
        <v>TuTh</v>
      </c>
      <c r="F77" s="2" t="str">
        <f>IF(LEFT(data!O76,1)="(",data!P76,data!Q76)</f>
        <v>9:00AM</v>
      </c>
      <c r="G77" s="2" t="str">
        <f>IF(LEFT(data!O76,1)="(",data!Q76,data!R76)</f>
        <v>-</v>
      </c>
      <c r="H77" s="2" t="str">
        <f>IF(LEFT(data!O76,1)="(",data!R76,data!S76)</f>
        <v>9:50AM)</v>
      </c>
      <c r="I77" s="2" t="str">
        <f t="shared" si="7"/>
        <v>9:50AM</v>
      </c>
      <c r="J77" s="2" t="s">
        <v>361</v>
      </c>
      <c r="K77" s="2" t="str">
        <f t="shared" si="8"/>
        <v>INSERT INTO section (Cid, Room, Day, Time, Semester) VALUES (5,'MS 176','TuTh','9:00AM-9:50AM','Fall2016');</v>
      </c>
      <c r="L77" s="2"/>
      <c r="M77" s="2" t="str">
        <f>data!D76</f>
        <v>T11:</v>
      </c>
      <c r="N77" s="2" t="str">
        <f t="shared" si="9"/>
        <v>tutorial</v>
      </c>
      <c r="O77" s="2">
        <f>VLOOKUP(data!M76,data!$Y$1:$AB$73,4,FALSE)</f>
        <v>18797188</v>
      </c>
      <c r="P77" s="2"/>
      <c r="Q77" s="2" t="str">
        <f>CONCATENATE("INSERT INTO ",N77," (Sid, Eid) VALUES (",specialization!A77,", ",O77,");")</f>
        <v>INSERT INTO tutorial (Sid, Eid) VALUES (61, 18797188);</v>
      </c>
    </row>
    <row r="78" spans="1:17" x14ac:dyDescent="0.25">
      <c r="A78" s="2">
        <f>VLOOKUP(data!A77,courses!A:F,3,FALSE)</f>
        <v>5</v>
      </c>
      <c r="B78" s="2" t="str">
        <f>CONCATENATE(data!G77," ",data!H77)</f>
        <v>MS 160,</v>
      </c>
      <c r="C78" s="2" t="str">
        <f t="shared" si="5"/>
        <v>MS 160</v>
      </c>
      <c r="D78" s="2" t="str">
        <f>IF(LEFT(data!O77,1)="(",data!O77,data!P77)</f>
        <v>(TuTh</v>
      </c>
      <c r="E78" s="2" t="str">
        <f t="shared" si="6"/>
        <v>TuTh</v>
      </c>
      <c r="F78" s="2" t="str">
        <f>IF(LEFT(data!O77,1)="(",data!P77,data!Q77)</f>
        <v>4:00PM</v>
      </c>
      <c r="G78" s="2" t="str">
        <f>IF(LEFT(data!O77,1)="(",data!Q77,data!R77)</f>
        <v>-</v>
      </c>
      <c r="H78" s="2" t="str">
        <f>IF(LEFT(data!O77,1)="(",data!R77,data!S77)</f>
        <v>4:50PM)</v>
      </c>
      <c r="I78" s="2" t="str">
        <f t="shared" si="7"/>
        <v>4:50PM</v>
      </c>
      <c r="J78" s="2" t="s">
        <v>361</v>
      </c>
      <c r="K78" s="2" t="str">
        <f t="shared" si="8"/>
        <v>INSERT INTO section (Cid, Room, Day, Time, Semester) VALUES (5,'MS 160','TuTh','4:00PM-4:50PM','Fall2016');</v>
      </c>
      <c r="L78" s="2"/>
      <c r="M78" s="2" t="str">
        <f>data!D77</f>
        <v>T12:</v>
      </c>
      <c r="N78" s="2" t="str">
        <f t="shared" si="9"/>
        <v>tutorial</v>
      </c>
      <c r="O78" s="2">
        <f>VLOOKUP(data!M77,data!$Y$1:$AB$73,4,FALSE)</f>
        <v>40681195</v>
      </c>
      <c r="P78" s="2"/>
      <c r="Q78" s="2" t="str">
        <f>CONCATENATE("INSERT INTO ",N78," (Sid, Eid) VALUES (",specialization!A78,", ",O78,");")</f>
        <v>INSERT INTO tutorial (Sid, Eid) VALUES (62, 40681195);</v>
      </c>
    </row>
    <row r="79" spans="1:17" x14ac:dyDescent="0.25">
      <c r="A79" s="2" t="e">
        <f>VLOOKUP(data!A78,courses!A:F,3,FALSE)</f>
        <v>#N/A</v>
      </c>
      <c r="B79" s="2" t="str">
        <f>CONCATENATE(data!G78," ",data!H78)</f>
        <v xml:space="preserve"> </v>
      </c>
      <c r="C79" s="2" t="str">
        <f t="shared" si="5"/>
        <v/>
      </c>
      <c r="D79" s="2">
        <f>IF(LEFT(data!O78,1)="(",data!O78,data!P78)</f>
        <v>0</v>
      </c>
      <c r="E79" s="2" t="str">
        <f t="shared" si="6"/>
        <v/>
      </c>
      <c r="F79" s="2">
        <f>IF(LEFT(data!O78,1)="(",data!P78,data!Q78)</f>
        <v>0</v>
      </c>
      <c r="G79" s="2">
        <f>IF(LEFT(data!O78,1)="(",data!Q78,data!R78)</f>
        <v>0</v>
      </c>
      <c r="H79" s="2">
        <f>IF(LEFT(data!O78,1)="(",data!R78,data!S78)</f>
        <v>0</v>
      </c>
      <c r="I79" s="2" t="str">
        <f t="shared" si="7"/>
        <v/>
      </c>
      <c r="J79" s="2" t="s">
        <v>361</v>
      </c>
      <c r="K79" s="2" t="e">
        <f t="shared" si="8"/>
        <v>#N/A</v>
      </c>
      <c r="L79" s="2"/>
      <c r="M79" s="2">
        <f>data!D78</f>
        <v>0</v>
      </c>
      <c r="N79" s="2" t="str">
        <f t="shared" si="9"/>
        <v>lab</v>
      </c>
      <c r="O79" s="2" t="e">
        <f>VLOOKUP(data!M78,data!$Y$1:$AB$73,4,FALSE)</f>
        <v>#N/A</v>
      </c>
      <c r="P79" s="2"/>
      <c r="Q79" s="2" t="e">
        <f>CONCATENATE("INSERT INTO ",N79," (Sid, Eid) VALUES (",specialization!A79,", ",O79,");")</f>
        <v>#N/A</v>
      </c>
    </row>
    <row r="80" spans="1:17" x14ac:dyDescent="0.25">
      <c r="A80" s="2" t="e">
        <f>VLOOKUP(data!A79,courses!A:F,3,FALSE)</f>
        <v>#N/A</v>
      </c>
      <c r="B80" s="2" t="str">
        <f>CONCATENATE(data!G79," ",data!H79)</f>
        <v xml:space="preserve"> </v>
      </c>
      <c r="C80" s="2" t="str">
        <f t="shared" si="5"/>
        <v/>
      </c>
      <c r="D80" s="2">
        <f>IF(LEFT(data!O79,1)="(",data!O79,data!P79)</f>
        <v>0</v>
      </c>
      <c r="E80" s="2" t="str">
        <f t="shared" si="6"/>
        <v/>
      </c>
      <c r="F80" s="2">
        <f>IF(LEFT(data!O79,1)="(",data!P79,data!Q79)</f>
        <v>0</v>
      </c>
      <c r="G80" s="2">
        <f>IF(LEFT(data!O79,1)="(",data!Q79,data!R79)</f>
        <v>0</v>
      </c>
      <c r="H80" s="2">
        <f>IF(LEFT(data!O79,1)="(",data!R79,data!S79)</f>
        <v>0</v>
      </c>
      <c r="I80" s="2" t="str">
        <f t="shared" si="7"/>
        <v/>
      </c>
      <c r="J80" s="2" t="s">
        <v>361</v>
      </c>
      <c r="K80" s="2" t="e">
        <f t="shared" si="8"/>
        <v>#N/A</v>
      </c>
      <c r="L80" s="2"/>
      <c r="M80" s="2" t="str">
        <f>data!D79</f>
        <v>Introduction</v>
      </c>
      <c r="N80" s="2" t="str">
        <f t="shared" si="9"/>
        <v>lab</v>
      </c>
      <c r="O80" s="2" t="e">
        <f>VLOOKUP(data!M79,data!$Y$1:$AB$73,4,FALSE)</f>
        <v>#N/A</v>
      </c>
      <c r="P80" s="2"/>
      <c r="Q80" s="2" t="e">
        <f>CONCATENATE("INSERT INTO ",N80," (Sid, Eid) VALUES (",specialization!A80,", ",O80,");")</f>
        <v>#N/A</v>
      </c>
    </row>
    <row r="81" spans="1:17" x14ac:dyDescent="0.25">
      <c r="A81" s="2">
        <f>VLOOKUP(data!A80,courses!A:F,3,FALSE)</f>
        <v>10</v>
      </c>
      <c r="B81" s="2" t="str">
        <f>CONCATENATE(data!G80," ",data!H80)</f>
        <v>EEEL 161,</v>
      </c>
      <c r="C81" s="2" t="str">
        <f t="shared" si="5"/>
        <v>EEEL 161</v>
      </c>
      <c r="D81" s="2" t="str">
        <f>IF(LEFT(data!O80,1)="(",data!O80,data!P80)</f>
        <v>(MoWeFr</v>
      </c>
      <c r="E81" s="2" t="str">
        <f t="shared" si="6"/>
        <v>MoWeFr</v>
      </c>
      <c r="F81" s="2" t="str">
        <f>IF(LEFT(data!O80,1)="(",data!P80,data!Q80)</f>
        <v>11:00AM</v>
      </c>
      <c r="G81" s="2" t="str">
        <f>IF(LEFT(data!O80,1)="(",data!Q80,data!R80)</f>
        <v>-</v>
      </c>
      <c r="H81" s="2" t="str">
        <f>IF(LEFT(data!O80,1)="(",data!R80,data!S80)</f>
        <v>11:50AM)</v>
      </c>
      <c r="I81" s="2" t="str">
        <f t="shared" si="7"/>
        <v>11:50AM</v>
      </c>
      <c r="J81" s="2" t="s">
        <v>361</v>
      </c>
      <c r="K81" s="2" t="str">
        <f t="shared" si="8"/>
        <v>INSERT INTO section (Cid, Room, Day, Time, Semester) VALUES (10,'EEEL 161','MoWeFr','11:00AM-11:50AM','Fall2016');</v>
      </c>
      <c r="L81" s="2"/>
      <c r="M81" s="2" t="str">
        <f>data!D80</f>
        <v>L01:</v>
      </c>
      <c r="N81" s="2" t="str">
        <f t="shared" si="9"/>
        <v>lecture</v>
      </c>
      <c r="O81" s="2">
        <f>VLOOKUP(data!M80,data!$Y$1:$AB$73,4,FALSE)</f>
        <v>98651819</v>
      </c>
      <c r="P81" s="2"/>
      <c r="Q81" s="2" t="str">
        <f>CONCATENATE("INSERT INTO ",N81," (Sid, Eid) VALUES (",specialization!A81,", ",O81,");")</f>
        <v>INSERT INTO lecture (Sid, Eid) VALUES (63, 98651819);</v>
      </c>
    </row>
    <row r="82" spans="1:17" x14ac:dyDescent="0.25">
      <c r="A82" s="2">
        <f>VLOOKUP(data!A81,courses!A:F,3,FALSE)</f>
        <v>10</v>
      </c>
      <c r="B82" s="2" t="str">
        <f>CONCATENATE(data!G81," ",data!H81)</f>
        <v>SA 125,</v>
      </c>
      <c r="C82" s="2" t="str">
        <f t="shared" si="5"/>
        <v>SA 125</v>
      </c>
      <c r="D82" s="2" t="str">
        <f>IF(LEFT(data!O81,1)="(",data!O81,data!P81)</f>
        <v>(Tu</v>
      </c>
      <c r="E82" s="2" t="str">
        <f t="shared" si="6"/>
        <v>Tu</v>
      </c>
      <c r="F82" s="2" t="str">
        <f>IF(LEFT(data!O81,1)="(",data!P81,data!Q81)</f>
        <v>10:00AM</v>
      </c>
      <c r="G82" s="2" t="str">
        <f>IF(LEFT(data!O81,1)="(",data!Q81,data!R81)</f>
        <v>-</v>
      </c>
      <c r="H82" s="2" t="str">
        <f>IF(LEFT(data!O81,1)="(",data!R81,data!S81)</f>
        <v>10:50AM)</v>
      </c>
      <c r="I82" s="2" t="str">
        <f t="shared" si="7"/>
        <v>10:50AM</v>
      </c>
      <c r="J82" s="2" t="s">
        <v>361</v>
      </c>
      <c r="K82" s="2" t="str">
        <f t="shared" si="8"/>
        <v>INSERT INTO section (Cid, Room, Day, Time, Semester) VALUES (10,'SA 125','Tu','10:00AM-10:50AM','Fall2016');</v>
      </c>
      <c r="L82" s="2"/>
      <c r="M82" s="2" t="str">
        <f>data!D81</f>
        <v>T01:</v>
      </c>
      <c r="N82" s="2" t="str">
        <f t="shared" si="9"/>
        <v>tutorial</v>
      </c>
      <c r="O82" s="2">
        <f>VLOOKUP(data!M81,data!$Y$1:$AB$73,4,FALSE)</f>
        <v>95293477</v>
      </c>
      <c r="P82" s="2"/>
      <c r="Q82" s="2" t="str">
        <f>CONCATENATE("INSERT INTO ",N82," (Sid, Eid) VALUES (",specialization!A82,", ",O82,");")</f>
        <v>INSERT INTO tutorial (Sid, Eid) VALUES (64, 95293477);</v>
      </c>
    </row>
    <row r="83" spans="1:17" x14ac:dyDescent="0.25">
      <c r="A83" s="2">
        <f>VLOOKUP(data!A82,courses!A:F,3,FALSE)</f>
        <v>10</v>
      </c>
      <c r="B83" s="2" t="str">
        <f>CONCATENATE(data!G82," ",data!H82)</f>
        <v>SA 125,</v>
      </c>
      <c r="C83" s="2" t="str">
        <f t="shared" si="5"/>
        <v>SA 125</v>
      </c>
      <c r="D83" s="2" t="str">
        <f>IF(LEFT(data!O82,1)="(",data!O82,data!P82)</f>
        <v>(Mo</v>
      </c>
      <c r="E83" s="2" t="str">
        <f t="shared" si="6"/>
        <v>Mo</v>
      </c>
      <c r="F83" s="2" t="str">
        <f>IF(LEFT(data!O82,1)="(",data!P82,data!Q82)</f>
        <v>5:00PM</v>
      </c>
      <c r="G83" s="2" t="str">
        <f>IF(LEFT(data!O82,1)="(",data!Q82,data!R82)</f>
        <v>-</v>
      </c>
      <c r="H83" s="2" t="str">
        <f>IF(LEFT(data!O82,1)="(",data!R82,data!S82)</f>
        <v>5:50PM)</v>
      </c>
      <c r="I83" s="2" t="str">
        <f t="shared" si="7"/>
        <v>5:50PM</v>
      </c>
      <c r="J83" s="2" t="s">
        <v>361</v>
      </c>
      <c r="K83" s="2" t="str">
        <f t="shared" si="8"/>
        <v>INSERT INTO section (Cid, Room, Day, Time, Semester) VALUES (10,'SA 125','Mo','5:00PM-5:50PM','Fall2016');</v>
      </c>
      <c r="L83" s="2"/>
      <c r="M83" s="2" t="str">
        <f>data!D82</f>
        <v>T02:</v>
      </c>
      <c r="N83" s="2" t="str">
        <f t="shared" si="9"/>
        <v>tutorial</v>
      </c>
      <c r="O83" s="2">
        <f>VLOOKUP(data!M82,data!$Y$1:$AB$73,4,FALSE)</f>
        <v>28091334</v>
      </c>
      <c r="P83" s="2"/>
      <c r="Q83" s="2" t="str">
        <f>CONCATENATE("INSERT INTO ",N83," (Sid, Eid) VALUES (",specialization!A83,", ",O83,");")</f>
        <v>INSERT INTO tutorial (Sid, Eid) VALUES (65, 28091334);</v>
      </c>
    </row>
    <row r="84" spans="1:17" x14ac:dyDescent="0.25">
      <c r="A84" s="2">
        <f>VLOOKUP(data!A83,courses!A:F,3,FALSE)</f>
        <v>10</v>
      </c>
      <c r="B84" s="2" t="str">
        <f>CONCATENATE(data!G83," ",data!H83)</f>
        <v>SA 125,</v>
      </c>
      <c r="C84" s="2" t="str">
        <f t="shared" si="5"/>
        <v>SA 125</v>
      </c>
      <c r="D84" s="2" t="str">
        <f>IF(LEFT(data!O83,1)="(",data!O83,data!P83)</f>
        <v>(We</v>
      </c>
      <c r="E84" s="2" t="str">
        <f t="shared" si="6"/>
        <v>We</v>
      </c>
      <c r="F84" s="2" t="str">
        <f>IF(LEFT(data!O83,1)="(",data!P83,data!Q83)</f>
        <v>12:00PM</v>
      </c>
      <c r="G84" s="2" t="str">
        <f>IF(LEFT(data!O83,1)="(",data!Q83,data!R83)</f>
        <v>-</v>
      </c>
      <c r="H84" s="2" t="str">
        <f>IF(LEFT(data!O83,1)="(",data!R83,data!S83)</f>
        <v>12:50PM)</v>
      </c>
      <c r="I84" s="2" t="str">
        <f t="shared" si="7"/>
        <v>12:50PM</v>
      </c>
      <c r="J84" s="2" t="s">
        <v>361</v>
      </c>
      <c r="K84" s="2" t="str">
        <f t="shared" si="8"/>
        <v>INSERT INTO section (Cid, Room, Day, Time, Semester) VALUES (10,'SA 125','We','12:00PM-12:50PM','Fall2016');</v>
      </c>
      <c r="L84" s="2"/>
      <c r="M84" s="2" t="str">
        <f>data!D83</f>
        <v>T03:</v>
      </c>
      <c r="N84" s="2" t="str">
        <f t="shared" si="9"/>
        <v>tutorial</v>
      </c>
      <c r="O84" s="2">
        <f>VLOOKUP(data!M83,data!$Y$1:$AB$73,4,FALSE)</f>
        <v>28091334</v>
      </c>
      <c r="P84" s="2"/>
      <c r="Q84" s="2" t="str">
        <f>CONCATENATE("INSERT INTO ",N84," (Sid, Eid) VALUES (",specialization!A84,", ",O84,");")</f>
        <v>INSERT INTO tutorial (Sid, Eid) VALUES (66, 28091334);</v>
      </c>
    </row>
    <row r="85" spans="1:17" x14ac:dyDescent="0.25">
      <c r="A85" s="2">
        <f>VLOOKUP(data!A84,courses!A:F,3,FALSE)</f>
        <v>10</v>
      </c>
      <c r="B85" s="2" t="str">
        <f>CONCATENATE(data!G84," ",data!H84)</f>
        <v>SA 125,</v>
      </c>
      <c r="C85" s="2" t="str">
        <f t="shared" si="5"/>
        <v>SA 125</v>
      </c>
      <c r="D85" s="2" t="str">
        <f>IF(LEFT(data!O84,1)="(",data!O84,data!P84)</f>
        <v>(We</v>
      </c>
      <c r="E85" s="2" t="str">
        <f t="shared" si="6"/>
        <v>We</v>
      </c>
      <c r="F85" s="2" t="str">
        <f>IF(LEFT(data!O84,1)="(",data!P84,data!Q84)</f>
        <v>5:00PM</v>
      </c>
      <c r="G85" s="2" t="str">
        <f>IF(LEFT(data!O84,1)="(",data!Q84,data!R84)</f>
        <v>-</v>
      </c>
      <c r="H85" s="2" t="str">
        <f>IF(LEFT(data!O84,1)="(",data!R84,data!S84)</f>
        <v>5:50PM)</v>
      </c>
      <c r="I85" s="2" t="str">
        <f t="shared" si="7"/>
        <v>5:50PM</v>
      </c>
      <c r="J85" s="2" t="s">
        <v>361</v>
      </c>
      <c r="K85" s="2" t="str">
        <f t="shared" si="8"/>
        <v>INSERT INTO section (Cid, Room, Day, Time, Semester) VALUES (10,'SA 125','We','5:00PM-5:50PM','Fall2016');</v>
      </c>
      <c r="L85" s="2"/>
      <c r="M85" s="2" t="str">
        <f>data!D84</f>
        <v>T04:</v>
      </c>
      <c r="N85" s="2" t="str">
        <f t="shared" si="9"/>
        <v>tutorial</v>
      </c>
      <c r="O85" s="2">
        <f>VLOOKUP(data!M84,data!$Y$1:$AB$73,4,FALSE)</f>
        <v>17001491</v>
      </c>
      <c r="P85" s="2"/>
      <c r="Q85" s="2" t="str">
        <f>CONCATENATE("INSERT INTO ",N85," (Sid, Eid) VALUES (",specialization!A85,", ",O85,");")</f>
        <v>INSERT INTO tutorial (Sid, Eid) VALUES (67, 17001491);</v>
      </c>
    </row>
    <row r="86" spans="1:17" x14ac:dyDescent="0.25">
      <c r="A86" s="2">
        <f>VLOOKUP(data!A85,courses!A:F,3,FALSE)</f>
        <v>10</v>
      </c>
      <c r="B86" s="2" t="str">
        <f>CONCATENATE(data!G85," ",data!H85)</f>
        <v>SA 125,</v>
      </c>
      <c r="C86" s="2" t="str">
        <f t="shared" si="5"/>
        <v>SA 125</v>
      </c>
      <c r="D86" s="2" t="str">
        <f>IF(LEFT(data!O85,1)="(",data!O85,data!P85)</f>
        <v>(Mo</v>
      </c>
      <c r="E86" s="2" t="str">
        <f t="shared" si="6"/>
        <v>Mo</v>
      </c>
      <c r="F86" s="2" t="str">
        <f>IF(LEFT(data!O85,1)="(",data!P85,data!Q85)</f>
        <v>3:00PM</v>
      </c>
      <c r="G86" s="2" t="str">
        <f>IF(LEFT(data!O85,1)="(",data!Q85,data!R85)</f>
        <v>-</v>
      </c>
      <c r="H86" s="2" t="str">
        <f>IF(LEFT(data!O85,1)="(",data!R85,data!S85)</f>
        <v>3:50PM)</v>
      </c>
      <c r="I86" s="2" t="str">
        <f t="shared" si="7"/>
        <v>3:50PM</v>
      </c>
      <c r="J86" s="2" t="s">
        <v>361</v>
      </c>
      <c r="K86" s="2" t="str">
        <f t="shared" si="8"/>
        <v>INSERT INTO section (Cid, Room, Day, Time, Semester) VALUES (10,'SA 125','Mo','3:00PM-3:50PM','Fall2016');</v>
      </c>
      <c r="L86" s="2"/>
      <c r="M86" s="2" t="str">
        <f>data!D85</f>
        <v>T05:</v>
      </c>
      <c r="N86" s="2" t="str">
        <f t="shared" si="9"/>
        <v>tutorial</v>
      </c>
      <c r="O86" s="2">
        <f>VLOOKUP(data!M85,data!$Y$1:$AB$73,4,FALSE)</f>
        <v>95293477</v>
      </c>
      <c r="P86" s="2"/>
      <c r="Q86" s="2" t="str">
        <f>CONCATENATE("INSERT INTO ",N86," (Sid, Eid) VALUES (",specialization!A86,", ",O86,");")</f>
        <v>INSERT INTO tutorial (Sid, Eid) VALUES (68, 95293477);</v>
      </c>
    </row>
    <row r="87" spans="1:17" x14ac:dyDescent="0.25">
      <c r="A87" s="2">
        <f>VLOOKUP(data!A86,courses!A:F,3,FALSE)</f>
        <v>10</v>
      </c>
      <c r="B87" s="2" t="str">
        <f>CONCATENATE(data!G86," ",data!H86)</f>
        <v>SA 125,</v>
      </c>
      <c r="C87" s="2" t="str">
        <f t="shared" si="5"/>
        <v>SA 125</v>
      </c>
      <c r="D87" s="2" t="str">
        <f>IF(LEFT(data!O86,1)="(",data!O86,data!P86)</f>
        <v>(We</v>
      </c>
      <c r="E87" s="2" t="str">
        <f t="shared" si="6"/>
        <v>We</v>
      </c>
      <c r="F87" s="2" t="str">
        <f>IF(LEFT(data!O86,1)="(",data!P86,data!Q86)</f>
        <v>3:00PM</v>
      </c>
      <c r="G87" s="2" t="str">
        <f>IF(LEFT(data!O86,1)="(",data!Q86,data!R86)</f>
        <v>-</v>
      </c>
      <c r="H87" s="2" t="str">
        <f>IF(LEFT(data!O86,1)="(",data!R86,data!S86)</f>
        <v>3:50PM)</v>
      </c>
      <c r="I87" s="2" t="str">
        <f t="shared" si="7"/>
        <v>3:50PM</v>
      </c>
      <c r="J87" s="2" t="s">
        <v>361</v>
      </c>
      <c r="K87" s="2" t="str">
        <f t="shared" si="8"/>
        <v>INSERT INTO section (Cid, Room, Day, Time, Semester) VALUES (10,'SA 125','We','3:00PM-3:50PM','Fall2016');</v>
      </c>
      <c r="L87" s="2"/>
      <c r="M87" s="2" t="str">
        <f>data!D86</f>
        <v>T06:</v>
      </c>
      <c r="N87" s="2" t="str">
        <f t="shared" si="9"/>
        <v>tutorial</v>
      </c>
      <c r="O87" s="2">
        <f>VLOOKUP(data!M86,data!$Y$1:$AB$73,4,FALSE)</f>
        <v>17001491</v>
      </c>
      <c r="P87" s="2"/>
      <c r="Q87" s="2" t="str">
        <f>CONCATENATE("INSERT INTO ",N87," (Sid, Eid) VALUES (",specialization!A87,", ",O87,");")</f>
        <v>INSERT INTO tutorial (Sid, Eid) VALUES (69, 17001491);</v>
      </c>
    </row>
    <row r="88" spans="1:17" x14ac:dyDescent="0.25">
      <c r="A88" s="2" t="e">
        <f>VLOOKUP(data!A87,courses!A:F,3,FALSE)</f>
        <v>#N/A</v>
      </c>
      <c r="B88" s="2" t="str">
        <f>CONCATENATE(data!G87," ",data!H87)</f>
        <v xml:space="preserve"> </v>
      </c>
      <c r="C88" s="2" t="str">
        <f t="shared" si="5"/>
        <v/>
      </c>
      <c r="D88" s="2">
        <f>IF(LEFT(data!O87,1)="(",data!O87,data!P87)</f>
        <v>0</v>
      </c>
      <c r="E88" s="2" t="str">
        <f t="shared" si="6"/>
        <v/>
      </c>
      <c r="F88" s="2">
        <f>IF(LEFT(data!O87,1)="(",data!P87,data!Q87)</f>
        <v>0</v>
      </c>
      <c r="G88" s="2">
        <f>IF(LEFT(data!O87,1)="(",data!Q87,data!R87)</f>
        <v>0</v>
      </c>
      <c r="H88" s="2">
        <f>IF(LEFT(data!O87,1)="(",data!R87,data!S87)</f>
        <v>0</v>
      </c>
      <c r="I88" s="2" t="str">
        <f t="shared" si="7"/>
        <v/>
      </c>
      <c r="J88" s="2" t="s">
        <v>361</v>
      </c>
      <c r="K88" s="2" t="e">
        <f t="shared" si="8"/>
        <v>#N/A</v>
      </c>
      <c r="L88" s="2"/>
      <c r="M88" s="2">
        <f>data!D87</f>
        <v>0</v>
      </c>
      <c r="N88" s="2" t="str">
        <f t="shared" si="9"/>
        <v>lab</v>
      </c>
      <c r="O88" s="2" t="e">
        <f>VLOOKUP(data!M87,data!$Y$1:$AB$73,4,FALSE)</f>
        <v>#N/A</v>
      </c>
      <c r="P88" s="2"/>
      <c r="Q88" s="2" t="e">
        <f>CONCATENATE("INSERT INTO ",N88," (Sid, Eid) VALUES (",specialization!A88,", ",O88,");")</f>
        <v>#N/A</v>
      </c>
    </row>
    <row r="89" spans="1:17" x14ac:dyDescent="0.25">
      <c r="A89" s="2" t="e">
        <f>VLOOKUP(data!A88,courses!A:F,3,FALSE)</f>
        <v>#N/A</v>
      </c>
      <c r="B89" s="2" t="str">
        <f>CONCATENATE(data!G88," ",data!H88)</f>
        <v xml:space="preserve"> </v>
      </c>
      <c r="C89" s="2" t="str">
        <f t="shared" si="5"/>
        <v/>
      </c>
      <c r="D89" s="2">
        <f>IF(LEFT(data!O88,1)="(",data!O88,data!P88)</f>
        <v>0</v>
      </c>
      <c r="E89" s="2" t="str">
        <f t="shared" si="6"/>
        <v/>
      </c>
      <c r="F89" s="2">
        <f>IF(LEFT(data!O88,1)="(",data!P88,data!Q88)</f>
        <v>0</v>
      </c>
      <c r="G89" s="2">
        <f>IF(LEFT(data!O88,1)="(",data!Q88,data!R88)</f>
        <v>0</v>
      </c>
      <c r="H89" s="2">
        <f>IF(LEFT(data!O88,1)="(",data!R88,data!S88)</f>
        <v>0</v>
      </c>
      <c r="I89" s="2" t="str">
        <f t="shared" si="7"/>
        <v/>
      </c>
      <c r="J89" s="2" t="s">
        <v>361</v>
      </c>
      <c r="K89" s="2" t="e">
        <f t="shared" si="8"/>
        <v>#N/A</v>
      </c>
      <c r="L89" s="2"/>
      <c r="M89" s="2" t="str">
        <f>data!D88</f>
        <v>Computing</v>
      </c>
      <c r="N89" s="2" t="str">
        <f t="shared" si="9"/>
        <v>lab</v>
      </c>
      <c r="O89" s="2" t="e">
        <f>VLOOKUP(data!M88,data!$Y$1:$AB$73,4,FALSE)</f>
        <v>#N/A</v>
      </c>
      <c r="P89" s="2"/>
      <c r="Q89" s="2" t="e">
        <f>CONCATENATE("INSERT INTO ",N89," (Sid, Eid) VALUES (",specialization!A89,", ",O89,");")</f>
        <v>#N/A</v>
      </c>
    </row>
    <row r="90" spans="1:17" x14ac:dyDescent="0.25">
      <c r="A90" s="2">
        <f>VLOOKUP(data!A89,courses!A:F,3,FALSE)</f>
        <v>15</v>
      </c>
      <c r="B90" s="2" t="str">
        <f>CONCATENATE(data!G89," ",data!H89)</f>
        <v>SA 106,</v>
      </c>
      <c r="C90" s="2" t="str">
        <f t="shared" si="5"/>
        <v>SA 106</v>
      </c>
      <c r="D90" s="2" t="str">
        <f>IF(LEFT(data!O89,1)="(",data!O89,data!P89)</f>
        <v>(MoWeFr</v>
      </c>
      <c r="E90" s="2" t="str">
        <f t="shared" si="6"/>
        <v>MoWeFr</v>
      </c>
      <c r="F90" s="2" t="str">
        <f>IF(LEFT(data!O89,1)="(",data!P89,data!Q89)</f>
        <v>2:00PM</v>
      </c>
      <c r="G90" s="2" t="str">
        <f>IF(LEFT(data!O89,1)="(",data!Q89,data!R89)</f>
        <v>-</v>
      </c>
      <c r="H90" s="2" t="str">
        <f>IF(LEFT(data!O89,1)="(",data!R89,data!S89)</f>
        <v>2:50PM)</v>
      </c>
      <c r="I90" s="2" t="str">
        <f t="shared" si="7"/>
        <v>2:50PM</v>
      </c>
      <c r="J90" s="2" t="s">
        <v>361</v>
      </c>
      <c r="K90" s="2" t="str">
        <f t="shared" si="8"/>
        <v>INSERT INTO section (Cid, Room, Day, Time, Semester) VALUES (15,'SA 106','MoWeFr','2:00PM-2:50PM','Fall2016');</v>
      </c>
      <c r="L90" s="2"/>
      <c r="M90" s="2" t="str">
        <f>data!D89</f>
        <v>L01:</v>
      </c>
      <c r="N90" s="2" t="str">
        <f t="shared" si="9"/>
        <v>lecture</v>
      </c>
      <c r="O90" s="2">
        <f>VLOOKUP(data!M89,data!$Y$1:$AB$73,4,FALSE)</f>
        <v>46687675</v>
      </c>
      <c r="P90" s="2"/>
      <c r="Q90" s="2" t="str">
        <f>CONCATENATE("INSERT INTO ",N90," (Sid, Eid) VALUES (",specialization!A90,", ",O90,");")</f>
        <v>INSERT INTO lecture (Sid, Eid) VALUES (70, 46687675);</v>
      </c>
    </row>
    <row r="91" spans="1:17" x14ac:dyDescent="0.25">
      <c r="A91" s="2">
        <f>VLOOKUP(data!A90,courses!A:F,3,FALSE)</f>
        <v>15</v>
      </c>
      <c r="B91" s="2" t="str">
        <f>CONCATENATE(data!G90," ",data!H90)</f>
        <v>AD 140,</v>
      </c>
      <c r="C91" s="2" t="str">
        <f t="shared" si="5"/>
        <v>AD 140</v>
      </c>
      <c r="D91" s="2" t="str">
        <f>IF(LEFT(data!O90,1)="(",data!O90,data!P90)</f>
        <v>(MoWeFr</v>
      </c>
      <c r="E91" s="2" t="str">
        <f t="shared" si="6"/>
        <v>MoWeFr</v>
      </c>
      <c r="F91" s="2" t="str">
        <f>IF(LEFT(data!O90,1)="(",data!P90,data!Q90)</f>
        <v>10:00AM</v>
      </c>
      <c r="G91" s="2" t="str">
        <f>IF(LEFT(data!O90,1)="(",data!Q90,data!R90)</f>
        <v>-</v>
      </c>
      <c r="H91" s="2" t="str">
        <f>IF(LEFT(data!O90,1)="(",data!R90,data!S90)</f>
        <v>10:50AM)</v>
      </c>
      <c r="I91" s="2" t="str">
        <f t="shared" si="7"/>
        <v>10:50AM</v>
      </c>
      <c r="J91" s="2" t="s">
        <v>361</v>
      </c>
      <c r="K91" s="2" t="str">
        <f t="shared" si="8"/>
        <v>INSERT INTO section (Cid, Room, Day, Time, Semester) VALUES (15,'AD 140','MoWeFr','10:00AM-10:50AM','Fall2016');</v>
      </c>
      <c r="L91" s="2"/>
      <c r="M91" s="2" t="str">
        <f>data!D90</f>
        <v>L02:</v>
      </c>
      <c r="N91" s="2" t="str">
        <f t="shared" si="9"/>
        <v>lecture</v>
      </c>
      <c r="O91" s="2">
        <f>VLOOKUP(data!M90,data!$Y$1:$AB$73,4,FALSE)</f>
        <v>46687675</v>
      </c>
      <c r="P91" s="2"/>
      <c r="Q91" s="2" t="str">
        <f>CONCATENATE("INSERT INTO ",N91," (Sid, Eid) VALUES (",specialization!A91,", ",O91,");")</f>
        <v>INSERT INTO lecture (Sid, Eid) VALUES (71, 46687675);</v>
      </c>
    </row>
    <row r="92" spans="1:17" x14ac:dyDescent="0.25">
      <c r="A92" s="2">
        <f>VLOOKUP(data!A91,courses!A:F,3,FALSE)</f>
        <v>15</v>
      </c>
      <c r="B92" s="2" t="str">
        <f>CONCATENATE(data!G91," ",data!H91)</f>
        <v>MS 156,</v>
      </c>
      <c r="C92" s="2" t="str">
        <f t="shared" si="5"/>
        <v>MS 156</v>
      </c>
      <c r="D92" s="2" t="str">
        <f>IF(LEFT(data!O91,1)="(",data!O91,data!P91)</f>
        <v>(TuTh</v>
      </c>
      <c r="E92" s="2" t="str">
        <f t="shared" si="6"/>
        <v>TuTh</v>
      </c>
      <c r="F92" s="2" t="str">
        <f>IF(LEFT(data!O91,1)="(",data!P91,data!Q91)</f>
        <v>9:00AM</v>
      </c>
      <c r="G92" s="2" t="str">
        <f>IF(LEFT(data!O91,1)="(",data!Q91,data!R91)</f>
        <v>-</v>
      </c>
      <c r="H92" s="2" t="str">
        <f>IF(LEFT(data!O91,1)="(",data!R91,data!S91)</f>
        <v>9:50AM)</v>
      </c>
      <c r="I92" s="2" t="str">
        <f t="shared" si="7"/>
        <v>9:50AM</v>
      </c>
      <c r="J92" s="2" t="s">
        <v>361</v>
      </c>
      <c r="K92" s="2" t="str">
        <f t="shared" si="8"/>
        <v>INSERT INTO section (Cid, Room, Day, Time, Semester) VALUES (15,'MS 156','TuTh','9:00AM-9:50AM','Fall2016');</v>
      </c>
      <c r="L92" s="2"/>
      <c r="M92" s="2" t="str">
        <f>data!D91</f>
        <v>T01:</v>
      </c>
      <c r="N92" s="2" t="str">
        <f t="shared" si="9"/>
        <v>tutorial</v>
      </c>
      <c r="O92" s="2">
        <f>VLOOKUP(data!M91,data!$Y$1:$AB$73,4,FALSE)</f>
        <v>57423070</v>
      </c>
      <c r="P92" s="2"/>
      <c r="Q92" s="2" t="str">
        <f>CONCATENATE("INSERT INTO ",N92," (Sid, Eid) VALUES (",specialization!A92,", ",O92,");")</f>
        <v>INSERT INTO tutorial (Sid, Eid) VALUES (72, 57423070);</v>
      </c>
    </row>
    <row r="93" spans="1:17" x14ac:dyDescent="0.25">
      <c r="A93" s="2">
        <f>VLOOKUP(data!A92,courses!A:F,3,FALSE)</f>
        <v>15</v>
      </c>
      <c r="B93" s="2" t="str">
        <f>CONCATENATE(data!G92," ",data!H92)</f>
        <v>MS 160,</v>
      </c>
      <c r="C93" s="2" t="str">
        <f t="shared" si="5"/>
        <v>MS 160</v>
      </c>
      <c r="D93" s="2" t="str">
        <f>IF(LEFT(data!O92,1)="(",data!O92,data!P92)</f>
        <v>(MoWe</v>
      </c>
      <c r="E93" s="2" t="str">
        <f t="shared" si="6"/>
        <v>MoWe</v>
      </c>
      <c r="F93" s="2" t="str">
        <f>IF(LEFT(data!O92,1)="(",data!P92,data!Q92)</f>
        <v>3:00PM</v>
      </c>
      <c r="G93" s="2" t="str">
        <f>IF(LEFT(data!O92,1)="(",data!Q92,data!R92)</f>
        <v>-</v>
      </c>
      <c r="H93" s="2" t="str">
        <f>IF(LEFT(data!O92,1)="(",data!R92,data!S92)</f>
        <v>3:50PM)</v>
      </c>
      <c r="I93" s="2" t="str">
        <f t="shared" si="7"/>
        <v>3:50PM</v>
      </c>
      <c r="J93" s="2" t="s">
        <v>361</v>
      </c>
      <c r="K93" s="2" t="str">
        <f t="shared" si="8"/>
        <v>INSERT INTO section (Cid, Room, Day, Time, Semester) VALUES (15,'MS 160','MoWe','3:00PM-3:50PM','Fall2016');</v>
      </c>
      <c r="L93" s="2"/>
      <c r="M93" s="2" t="str">
        <f>data!D92</f>
        <v>T02:</v>
      </c>
      <c r="N93" s="2" t="str">
        <f t="shared" si="9"/>
        <v>tutorial</v>
      </c>
      <c r="O93" s="2">
        <f>VLOOKUP(data!M92,data!$Y$1:$AB$73,4,FALSE)</f>
        <v>57423070</v>
      </c>
      <c r="P93" s="2"/>
      <c r="Q93" s="2" t="str">
        <f>CONCATENATE("INSERT INTO ",N93," (Sid, Eid) VALUES (",specialization!A93,", ",O93,");")</f>
        <v>INSERT INTO tutorial (Sid, Eid) VALUES (73, 57423070);</v>
      </c>
    </row>
    <row r="94" spans="1:17" x14ac:dyDescent="0.25">
      <c r="A94" s="2">
        <f>VLOOKUP(data!A93,courses!A:F,3,FALSE)</f>
        <v>15</v>
      </c>
      <c r="B94" s="2" t="str">
        <f>CONCATENATE(data!G93," ",data!H93)</f>
        <v>MS 119,</v>
      </c>
      <c r="C94" s="2" t="str">
        <f t="shared" si="5"/>
        <v>MS 119</v>
      </c>
      <c r="D94" s="2" t="str">
        <f>IF(LEFT(data!O93,1)="(",data!O93,data!P93)</f>
        <v>(MoWe</v>
      </c>
      <c r="E94" s="2" t="str">
        <f t="shared" si="6"/>
        <v>MoWe</v>
      </c>
      <c r="F94" s="2" t="str">
        <f>IF(LEFT(data!O93,1)="(",data!P93,data!Q93)</f>
        <v>4:00PM</v>
      </c>
      <c r="G94" s="2" t="str">
        <f>IF(LEFT(data!O93,1)="(",data!Q93,data!R93)</f>
        <v>-</v>
      </c>
      <c r="H94" s="2" t="str">
        <f>IF(LEFT(data!O93,1)="(",data!R93,data!S93)</f>
        <v>4:50PM)</v>
      </c>
      <c r="I94" s="2" t="str">
        <f t="shared" si="7"/>
        <v>4:50PM</v>
      </c>
      <c r="J94" s="2" t="s">
        <v>361</v>
      </c>
      <c r="K94" s="2" t="str">
        <f t="shared" si="8"/>
        <v>INSERT INTO section (Cid, Room, Day, Time, Semester) VALUES (15,'MS 119','MoWe','4:00PM-4:50PM','Fall2016');</v>
      </c>
      <c r="L94" s="2"/>
      <c r="M94" s="2" t="str">
        <f>data!D93</f>
        <v>T03:</v>
      </c>
      <c r="N94" s="2" t="str">
        <f t="shared" si="9"/>
        <v>tutorial</v>
      </c>
      <c r="O94" s="2">
        <f>VLOOKUP(data!M93,data!$Y$1:$AB$73,4,FALSE)</f>
        <v>69093486</v>
      </c>
      <c r="P94" s="2"/>
      <c r="Q94" s="2" t="str">
        <f>CONCATENATE("INSERT INTO ",N94," (Sid, Eid) VALUES (",specialization!A94,", ",O94,");")</f>
        <v>INSERT INTO tutorial (Sid, Eid) VALUES (74, 69093486);</v>
      </c>
    </row>
    <row r="95" spans="1:17" x14ac:dyDescent="0.25">
      <c r="A95" s="2">
        <f>VLOOKUP(data!A94,courses!A:F,3,FALSE)</f>
        <v>15</v>
      </c>
      <c r="B95" s="2" t="str">
        <f>CONCATENATE(data!G94," ",data!H94)</f>
        <v>MS 176,</v>
      </c>
      <c r="C95" s="2" t="str">
        <f t="shared" si="5"/>
        <v>MS 176</v>
      </c>
      <c r="D95" s="2" t="str">
        <f>IF(LEFT(data!O94,1)="(",data!O94,data!P94)</f>
        <v>(TuTh</v>
      </c>
      <c r="E95" s="2" t="str">
        <f t="shared" si="6"/>
        <v>TuTh</v>
      </c>
      <c r="F95" s="2" t="str">
        <f>IF(LEFT(data!O94,1)="(",data!P94,data!Q94)</f>
        <v>5:00PM</v>
      </c>
      <c r="G95" s="2" t="str">
        <f>IF(LEFT(data!O94,1)="(",data!Q94,data!R94)</f>
        <v>-</v>
      </c>
      <c r="H95" s="2" t="str">
        <f>IF(LEFT(data!O94,1)="(",data!R94,data!S94)</f>
        <v>5:50PM)</v>
      </c>
      <c r="I95" s="2" t="str">
        <f t="shared" si="7"/>
        <v>5:50PM</v>
      </c>
      <c r="J95" s="2" t="s">
        <v>361</v>
      </c>
      <c r="K95" s="2" t="str">
        <f t="shared" si="8"/>
        <v>INSERT INTO section (Cid, Room, Day, Time, Semester) VALUES (15,'MS 176','TuTh','5:00PM-5:50PM','Fall2016');</v>
      </c>
      <c r="L95" s="2"/>
      <c r="M95" s="2" t="str">
        <f>data!D94</f>
        <v>T04:</v>
      </c>
      <c r="N95" s="2" t="str">
        <f t="shared" si="9"/>
        <v>tutorial</v>
      </c>
      <c r="O95" s="2">
        <f>VLOOKUP(data!M94,data!$Y$1:$AB$73,4,FALSE)</f>
        <v>48708823</v>
      </c>
      <c r="P95" s="2"/>
      <c r="Q95" s="2" t="str">
        <f>CONCATENATE("INSERT INTO ",N95," (Sid, Eid) VALUES (",specialization!A95,", ",O95,");")</f>
        <v>INSERT INTO tutorial (Sid, Eid) VALUES (75, 48708823);</v>
      </c>
    </row>
    <row r="96" spans="1:17" x14ac:dyDescent="0.25">
      <c r="A96" s="2">
        <f>VLOOKUP(data!A95,courses!A:F,3,FALSE)</f>
        <v>15</v>
      </c>
      <c r="B96" s="2" t="str">
        <f>CONCATENATE(data!G95," ",data!H95)</f>
        <v>MS 119,</v>
      </c>
      <c r="C96" s="2" t="str">
        <f t="shared" si="5"/>
        <v>MS 119</v>
      </c>
      <c r="D96" s="2" t="str">
        <f>IF(LEFT(data!O95,1)="(",data!O95,data!P95)</f>
        <v>(TuTh</v>
      </c>
      <c r="E96" s="2" t="str">
        <f t="shared" si="6"/>
        <v>TuTh</v>
      </c>
      <c r="F96" s="2" t="str">
        <f>IF(LEFT(data!O95,1)="(",data!P95,data!Q95)</f>
        <v>9:00AM</v>
      </c>
      <c r="G96" s="2" t="str">
        <f>IF(LEFT(data!O95,1)="(",data!Q95,data!R95)</f>
        <v>-</v>
      </c>
      <c r="H96" s="2" t="str">
        <f>IF(LEFT(data!O95,1)="(",data!R95,data!S95)</f>
        <v>9:50AM)</v>
      </c>
      <c r="I96" s="2" t="str">
        <f t="shared" si="7"/>
        <v>9:50AM</v>
      </c>
      <c r="J96" s="2" t="s">
        <v>361</v>
      </c>
      <c r="K96" s="2" t="str">
        <f t="shared" si="8"/>
        <v>INSERT INTO section (Cid, Room, Day, Time, Semester) VALUES (15,'MS 119','TuTh','9:00AM-9:50AM','Fall2016');</v>
      </c>
      <c r="L96" s="2"/>
      <c r="M96" s="2" t="str">
        <f>data!D95</f>
        <v>T05:</v>
      </c>
      <c r="N96" s="2" t="str">
        <f t="shared" si="9"/>
        <v>tutorial</v>
      </c>
      <c r="O96" s="2">
        <f>VLOOKUP(data!M95,data!$Y$1:$AB$73,4,FALSE)</f>
        <v>78620722</v>
      </c>
      <c r="P96" s="2"/>
      <c r="Q96" s="2" t="str">
        <f>CONCATENATE("INSERT INTO ",N96," (Sid, Eid) VALUES (",specialization!A96,", ",O96,");")</f>
        <v>INSERT INTO tutorial (Sid, Eid) VALUES (76, 78620722);</v>
      </c>
    </row>
    <row r="97" spans="1:17" x14ac:dyDescent="0.25">
      <c r="A97" s="2">
        <f>VLOOKUP(data!A96,courses!A:F,3,FALSE)</f>
        <v>15</v>
      </c>
      <c r="B97" s="2" t="str">
        <f>CONCATENATE(data!G96," ",data!H96)</f>
        <v>MS 176,</v>
      </c>
      <c r="C97" s="2" t="str">
        <f t="shared" si="5"/>
        <v>MS 176</v>
      </c>
      <c r="D97" s="2" t="str">
        <f>IF(LEFT(data!O96,1)="(",data!O96,data!P96)</f>
        <v>(MoWe</v>
      </c>
      <c r="E97" s="2" t="str">
        <f t="shared" si="6"/>
        <v>MoWe</v>
      </c>
      <c r="F97" s="2" t="str">
        <f>IF(LEFT(data!O96,1)="(",data!P96,data!Q96)</f>
        <v>5:00PM</v>
      </c>
      <c r="G97" s="2" t="str">
        <f>IF(LEFT(data!O96,1)="(",data!Q96,data!R96)</f>
        <v>-</v>
      </c>
      <c r="H97" s="2" t="str">
        <f>IF(LEFT(data!O96,1)="(",data!R96,data!S96)</f>
        <v>5:50PM)</v>
      </c>
      <c r="I97" s="2" t="str">
        <f t="shared" si="7"/>
        <v>5:50PM</v>
      </c>
      <c r="J97" s="2" t="s">
        <v>361</v>
      </c>
      <c r="K97" s="2" t="str">
        <f t="shared" si="8"/>
        <v>INSERT INTO section (Cid, Room, Day, Time, Semester) VALUES (15,'MS 176','MoWe','5:00PM-5:50PM','Fall2016');</v>
      </c>
      <c r="L97" s="2"/>
      <c r="M97" s="2" t="str">
        <f>data!D96</f>
        <v>T06:</v>
      </c>
      <c r="N97" s="2" t="str">
        <f t="shared" si="9"/>
        <v>tutorial</v>
      </c>
      <c r="O97" s="2">
        <f>VLOOKUP(data!M96,data!$Y$1:$AB$73,4,FALSE)</f>
        <v>69093486</v>
      </c>
      <c r="P97" s="2"/>
      <c r="Q97" s="2" t="str">
        <f>CONCATENATE("INSERT INTO ",N97," (Sid, Eid) VALUES (",specialization!A97,", ",O97,");")</f>
        <v>INSERT INTO tutorial (Sid, Eid) VALUES (77, 69093486);</v>
      </c>
    </row>
    <row r="98" spans="1:17" x14ac:dyDescent="0.25">
      <c r="A98" s="2">
        <f>VLOOKUP(data!A97,courses!A:F,3,FALSE)</f>
        <v>15</v>
      </c>
      <c r="B98" s="2" t="str">
        <f>CONCATENATE(data!G97," ",data!H97)</f>
        <v>MS 119,</v>
      </c>
      <c r="C98" s="2" t="str">
        <f t="shared" si="5"/>
        <v>MS 119</v>
      </c>
      <c r="D98" s="2" t="str">
        <f>IF(LEFT(data!O97,1)="(",data!O97,data!P97)</f>
        <v>(TuTh</v>
      </c>
      <c r="E98" s="2" t="str">
        <f t="shared" si="6"/>
        <v>TuTh</v>
      </c>
      <c r="F98" s="2" t="str">
        <f>IF(LEFT(data!O97,1)="(",data!P97,data!Q97)</f>
        <v>4:00PM</v>
      </c>
      <c r="G98" s="2" t="str">
        <f>IF(LEFT(data!O97,1)="(",data!Q97,data!R97)</f>
        <v>-</v>
      </c>
      <c r="H98" s="2" t="str">
        <f>IF(LEFT(data!O97,1)="(",data!R97,data!S97)</f>
        <v>4:50PM)</v>
      </c>
      <c r="I98" s="2" t="str">
        <f t="shared" si="7"/>
        <v>4:50PM</v>
      </c>
      <c r="J98" s="2" t="s">
        <v>361</v>
      </c>
      <c r="K98" s="2" t="str">
        <f t="shared" si="8"/>
        <v>INSERT INTO section (Cid, Room, Day, Time, Semester) VALUES (15,'MS 119','TuTh','4:00PM-4:50PM','Fall2016');</v>
      </c>
      <c r="L98" s="2"/>
      <c r="M98" s="2" t="str">
        <f>data!D97</f>
        <v>T07:</v>
      </c>
      <c r="N98" s="2" t="str">
        <f t="shared" si="9"/>
        <v>tutorial</v>
      </c>
      <c r="O98" s="2">
        <f>VLOOKUP(data!M97,data!$Y$1:$AB$73,4,FALSE)</f>
        <v>48708823</v>
      </c>
      <c r="P98" s="2"/>
      <c r="Q98" s="2" t="str">
        <f>CONCATENATE("INSERT INTO ",N98," (Sid, Eid) VALUES (",specialization!A98,", ",O98,");")</f>
        <v>INSERT INTO tutorial (Sid, Eid) VALUES (78, 48708823);</v>
      </c>
    </row>
    <row r="99" spans="1:17" x14ac:dyDescent="0.25">
      <c r="A99" s="2">
        <f>VLOOKUP(data!A98,courses!A:F,3,FALSE)</f>
        <v>15</v>
      </c>
      <c r="B99" s="2" t="str">
        <f>CONCATENATE(data!G98," ",data!H98)</f>
        <v>MS 119,</v>
      </c>
      <c r="C99" s="2" t="str">
        <f t="shared" si="5"/>
        <v>MS 119</v>
      </c>
      <c r="D99" s="2" t="str">
        <f>IF(LEFT(data!O98,1)="(",data!O98,data!P98)</f>
        <v>(TuTh</v>
      </c>
      <c r="E99" s="2" t="str">
        <f t="shared" si="6"/>
        <v>TuTh</v>
      </c>
      <c r="F99" s="2" t="str">
        <f>IF(LEFT(data!O98,1)="(",data!P98,data!Q98)</f>
        <v>10:00AM</v>
      </c>
      <c r="G99" s="2" t="str">
        <f>IF(LEFT(data!O98,1)="(",data!Q98,data!R98)</f>
        <v>-</v>
      </c>
      <c r="H99" s="2" t="str">
        <f>IF(LEFT(data!O98,1)="(",data!R98,data!S98)</f>
        <v>10:50AM)</v>
      </c>
      <c r="I99" s="2" t="str">
        <f t="shared" si="7"/>
        <v>10:50AM</v>
      </c>
      <c r="J99" s="2" t="s">
        <v>361</v>
      </c>
      <c r="K99" s="2" t="str">
        <f t="shared" si="8"/>
        <v>INSERT INTO section (Cid, Room, Day, Time, Semester) VALUES (15,'MS 119','TuTh','10:00AM-10:50AM','Fall2016');</v>
      </c>
      <c r="L99" s="2"/>
      <c r="M99" s="2" t="str">
        <f>data!D98</f>
        <v>T08:</v>
      </c>
      <c r="N99" s="2" t="str">
        <f t="shared" si="9"/>
        <v>tutorial</v>
      </c>
      <c r="O99" s="2">
        <f>VLOOKUP(data!M98,data!$Y$1:$AB$73,4,FALSE)</f>
        <v>78620722</v>
      </c>
      <c r="P99" s="2"/>
      <c r="Q99" s="2" t="str">
        <f>CONCATENATE("INSERT INTO ",N99," (Sid, Eid) VALUES (",specialization!A99,", ",O99,");")</f>
        <v>INSERT INTO tutorial (Sid, Eid) VALUES (79, 78620722);</v>
      </c>
    </row>
    <row r="100" spans="1:17" x14ac:dyDescent="0.25">
      <c r="A100" s="2" t="e">
        <f>VLOOKUP(data!A99,courses!A:F,3,FALSE)</f>
        <v>#N/A</v>
      </c>
      <c r="B100" s="2" t="str">
        <f>CONCATENATE(data!G99," ",data!H99)</f>
        <v xml:space="preserve"> </v>
      </c>
      <c r="C100" s="2" t="str">
        <f t="shared" si="5"/>
        <v/>
      </c>
      <c r="D100" s="2">
        <f>IF(LEFT(data!O99,1)="(",data!O99,data!P99)</f>
        <v>0</v>
      </c>
      <c r="E100" s="2" t="str">
        <f t="shared" si="6"/>
        <v/>
      </c>
      <c r="F100" s="2">
        <f>IF(LEFT(data!O99,1)="(",data!P99,data!Q99)</f>
        <v>0</v>
      </c>
      <c r="G100" s="2">
        <f>IF(LEFT(data!O99,1)="(",data!Q99,data!R99)</f>
        <v>0</v>
      </c>
      <c r="H100" s="2">
        <f>IF(LEFT(data!O99,1)="(",data!R99,data!S99)</f>
        <v>0</v>
      </c>
      <c r="I100" s="2" t="str">
        <f t="shared" si="7"/>
        <v/>
      </c>
      <c r="J100" s="2" t="s">
        <v>361</v>
      </c>
      <c r="K100" s="2" t="e">
        <f t="shared" si="8"/>
        <v>#N/A</v>
      </c>
      <c r="L100" s="2"/>
      <c r="M100" s="2">
        <f>data!D99</f>
        <v>0</v>
      </c>
      <c r="N100" s="2" t="str">
        <f t="shared" si="9"/>
        <v>lab</v>
      </c>
      <c r="O100" s="2" t="e">
        <f>VLOOKUP(data!M99,data!$Y$1:$AB$73,4,FALSE)</f>
        <v>#N/A</v>
      </c>
      <c r="P100" s="2"/>
      <c r="Q100" s="2" t="e">
        <f>CONCATENATE("INSERT INTO ",N100," (Sid, Eid) VALUES (",specialization!A100,", ",O100,");")</f>
        <v>#N/A</v>
      </c>
    </row>
    <row r="101" spans="1:17" x14ac:dyDescent="0.25">
      <c r="A101" s="2" t="e">
        <f>VLOOKUP(data!A100,courses!A:F,3,FALSE)</f>
        <v>#N/A</v>
      </c>
      <c r="B101" s="2" t="str">
        <f>CONCATENATE(data!G100," ",data!H100)</f>
        <v xml:space="preserve"> </v>
      </c>
      <c r="C101" s="2" t="str">
        <f t="shared" si="5"/>
        <v/>
      </c>
      <c r="D101" s="2">
        <f>IF(LEFT(data!O100,1)="(",data!O100,data!P100)</f>
        <v>0</v>
      </c>
      <c r="E101" s="2" t="str">
        <f t="shared" si="6"/>
        <v/>
      </c>
      <c r="F101" s="2">
        <f>IF(LEFT(data!O100,1)="(",data!P100,data!Q100)</f>
        <v>0</v>
      </c>
      <c r="G101" s="2">
        <f>IF(LEFT(data!O100,1)="(",data!Q100,data!R100)</f>
        <v>0</v>
      </c>
      <c r="H101" s="2">
        <f>IF(LEFT(data!O100,1)="(",data!R100,data!S100)</f>
        <v>0</v>
      </c>
      <c r="I101" s="2" t="str">
        <f t="shared" si="7"/>
        <v/>
      </c>
      <c r="J101" s="2" t="s">
        <v>361</v>
      </c>
      <c r="K101" s="2" t="e">
        <f t="shared" si="8"/>
        <v>#N/A</v>
      </c>
      <c r="L101" s="2"/>
      <c r="M101" s="2" t="str">
        <f>data!D100</f>
        <v>Computing</v>
      </c>
      <c r="N101" s="2" t="str">
        <f t="shared" si="9"/>
        <v>lab</v>
      </c>
      <c r="O101" s="2" t="e">
        <f>VLOOKUP(data!M100,data!$Y$1:$AB$73,4,FALSE)</f>
        <v>#N/A</v>
      </c>
      <c r="P101" s="2"/>
      <c r="Q101" s="2" t="e">
        <f>CONCATENATE("INSERT INTO ",N101," (Sid, Eid) VALUES (",specialization!A101,", ",O101,");")</f>
        <v>#N/A</v>
      </c>
    </row>
    <row r="102" spans="1:17" x14ac:dyDescent="0.25">
      <c r="A102" s="2">
        <f>VLOOKUP(data!A101,courses!A:F,3,FALSE)</f>
        <v>16</v>
      </c>
      <c r="B102" s="2" t="str">
        <f>CONCATENATE(data!G101," ",data!H101)</f>
        <v>ES 443,</v>
      </c>
      <c r="C102" s="2" t="str">
        <f t="shared" si="5"/>
        <v>ES 443</v>
      </c>
      <c r="D102" s="2" t="str">
        <f>IF(LEFT(data!O101,1)="(",data!O101,data!P101)</f>
        <v>(MoWe</v>
      </c>
      <c r="E102" s="2" t="str">
        <f t="shared" si="6"/>
        <v>MoWe</v>
      </c>
      <c r="F102" s="2" t="str">
        <f>IF(LEFT(data!O101,1)="(",data!P101,data!Q101)</f>
        <v>3:30PM</v>
      </c>
      <c r="G102" s="2" t="str">
        <f>IF(LEFT(data!O101,1)="(",data!Q101,data!R101)</f>
        <v>-</v>
      </c>
      <c r="H102" s="2" t="str">
        <f>IF(LEFT(data!O101,1)="(",data!R101,data!S101)</f>
        <v>4:45PM)</v>
      </c>
      <c r="I102" s="2" t="str">
        <f t="shared" si="7"/>
        <v>4:45PM</v>
      </c>
      <c r="J102" s="2" t="s">
        <v>361</v>
      </c>
      <c r="K102" s="2" t="str">
        <f t="shared" si="8"/>
        <v>INSERT INTO section (Cid, Room, Day, Time, Semester) VALUES (16,'ES 443','MoWe','3:30PM-4:45PM','Fall2016');</v>
      </c>
      <c r="L102" s="2"/>
      <c r="M102" s="2" t="str">
        <f>data!D101</f>
        <v>L01:</v>
      </c>
      <c r="N102" s="2" t="str">
        <f t="shared" si="9"/>
        <v>lecture</v>
      </c>
      <c r="O102" s="2">
        <f>VLOOKUP(data!M101,data!$Y$1:$AB$73,4,FALSE)</f>
        <v>14027446</v>
      </c>
      <c r="P102" s="2"/>
      <c r="Q102" s="2" t="str">
        <f>CONCATENATE("INSERT INTO ",N102," (Sid, Eid) VALUES (",specialization!A102,", ",O102,");")</f>
        <v>INSERT INTO lecture (Sid, Eid) VALUES (80, 14027446);</v>
      </c>
    </row>
    <row r="103" spans="1:17" x14ac:dyDescent="0.25">
      <c r="A103" s="2">
        <f>VLOOKUP(data!A102,courses!A:F,3,FALSE)</f>
        <v>16</v>
      </c>
      <c r="B103" s="2" t="str">
        <f>CONCATENATE(data!G102," ",data!H102)</f>
        <v>MS 236,</v>
      </c>
      <c r="C103" s="2" t="str">
        <f t="shared" si="5"/>
        <v>MS 236</v>
      </c>
      <c r="D103" s="2" t="str">
        <f>IF(LEFT(data!O102,1)="(",data!O102,data!P102)</f>
        <v>(MoWe</v>
      </c>
      <c r="E103" s="2" t="str">
        <f t="shared" si="6"/>
        <v>MoWe</v>
      </c>
      <c r="F103" s="2" t="str">
        <f>IF(LEFT(data!O102,1)="(",data!P102,data!Q102)</f>
        <v>1:00PM</v>
      </c>
      <c r="G103" s="2" t="str">
        <f>IF(LEFT(data!O102,1)="(",data!Q102,data!R102)</f>
        <v>-</v>
      </c>
      <c r="H103" s="2" t="str">
        <f>IF(LEFT(data!O102,1)="(",data!R102,data!S102)</f>
        <v>1:50PM)</v>
      </c>
      <c r="I103" s="2" t="str">
        <f t="shared" si="7"/>
        <v>1:50PM</v>
      </c>
      <c r="J103" s="2" t="s">
        <v>361</v>
      </c>
      <c r="K103" s="2" t="str">
        <f t="shared" si="8"/>
        <v>INSERT INTO section (Cid, Room, Day, Time, Semester) VALUES (16,'MS 236','MoWe','1:00PM-1:50PM','Fall2016');</v>
      </c>
      <c r="L103" s="2"/>
      <c r="M103" s="2" t="str">
        <f>data!D102</f>
        <v>T01:</v>
      </c>
      <c r="N103" s="2" t="str">
        <f t="shared" si="9"/>
        <v>tutorial</v>
      </c>
      <c r="O103" s="2">
        <f>VLOOKUP(data!M102,data!$Y$1:$AB$73,4,FALSE)</f>
        <v>96213083</v>
      </c>
      <c r="P103" s="2"/>
      <c r="Q103" s="2" t="str">
        <f>CONCATENATE("INSERT INTO ",N103," (Sid, Eid) VALUES (",specialization!A103,", ",O103,");")</f>
        <v>INSERT INTO tutorial (Sid, Eid) VALUES (81, 96213083);</v>
      </c>
    </row>
    <row r="104" spans="1:17" x14ac:dyDescent="0.25">
      <c r="A104" s="2">
        <f>VLOOKUP(data!A103,courses!A:F,3,FALSE)</f>
        <v>16</v>
      </c>
      <c r="B104" s="2" t="str">
        <f>CONCATENATE(data!G103," ",data!H103)</f>
        <v>MS 236,</v>
      </c>
      <c r="C104" s="2" t="str">
        <f t="shared" si="5"/>
        <v>MS 236</v>
      </c>
      <c r="D104" s="2" t="str">
        <f>IF(LEFT(data!O103,1)="(",data!O103,data!P103)</f>
        <v>(TuTh</v>
      </c>
      <c r="E104" s="2" t="str">
        <f t="shared" si="6"/>
        <v>TuTh</v>
      </c>
      <c r="F104" s="2" t="str">
        <f>IF(LEFT(data!O103,1)="(",data!P103,data!Q103)</f>
        <v>11:00AM</v>
      </c>
      <c r="G104" s="2" t="str">
        <f>IF(LEFT(data!O103,1)="(",data!Q103,data!R103)</f>
        <v>-</v>
      </c>
      <c r="H104" s="2" t="str">
        <f>IF(LEFT(data!O103,1)="(",data!R103,data!S103)</f>
        <v>11:50AM)</v>
      </c>
      <c r="I104" s="2" t="str">
        <f t="shared" si="7"/>
        <v>11:50AM</v>
      </c>
      <c r="J104" s="2" t="s">
        <v>361</v>
      </c>
      <c r="K104" s="2" t="str">
        <f t="shared" si="8"/>
        <v>INSERT INTO section (Cid, Room, Day, Time, Semester) VALUES (16,'MS 236','TuTh','11:00AM-11:50AM','Fall2016');</v>
      </c>
      <c r="L104" s="2"/>
      <c r="M104" s="2" t="str">
        <f>data!D103</f>
        <v>T02:</v>
      </c>
      <c r="N104" s="2" t="str">
        <f t="shared" si="9"/>
        <v>tutorial</v>
      </c>
      <c r="O104" s="2">
        <f>VLOOKUP(data!M103,data!$Y$1:$AB$73,4,FALSE)</f>
        <v>87413898</v>
      </c>
      <c r="P104" s="2"/>
      <c r="Q104" s="2" t="str">
        <f>CONCATENATE("INSERT INTO ",N104," (Sid, Eid) VALUES (",specialization!A104,", ",O104,");")</f>
        <v>INSERT INTO tutorial (Sid, Eid) VALUES (82, 87413898);</v>
      </c>
    </row>
    <row r="105" spans="1:17" x14ac:dyDescent="0.25">
      <c r="A105" s="2">
        <f>VLOOKUP(data!A104,courses!A:F,3,FALSE)</f>
        <v>16</v>
      </c>
      <c r="B105" s="2" t="str">
        <f>CONCATENATE(data!G104," ",data!H104)</f>
        <v>MS 236,</v>
      </c>
      <c r="C105" s="2" t="str">
        <f t="shared" si="5"/>
        <v>MS 236</v>
      </c>
      <c r="D105" s="2" t="str">
        <f>IF(LEFT(data!O104,1)="(",data!O104,data!P104)</f>
        <v>(TuTh</v>
      </c>
      <c r="E105" s="2" t="str">
        <f t="shared" si="6"/>
        <v>TuTh</v>
      </c>
      <c r="F105" s="2" t="str">
        <f>IF(LEFT(data!O104,1)="(",data!P104,data!Q104)</f>
        <v>12:00PM</v>
      </c>
      <c r="G105" s="2" t="str">
        <f>IF(LEFT(data!O104,1)="(",data!Q104,data!R104)</f>
        <v>-</v>
      </c>
      <c r="H105" s="2" t="str">
        <f>IF(LEFT(data!O104,1)="(",data!R104,data!S104)</f>
        <v>12:50PM)</v>
      </c>
      <c r="I105" s="2" t="str">
        <f t="shared" si="7"/>
        <v>12:50PM</v>
      </c>
      <c r="J105" s="2" t="s">
        <v>361</v>
      </c>
      <c r="K105" s="2" t="str">
        <f t="shared" si="8"/>
        <v>INSERT INTO section (Cid, Room, Day, Time, Semester) VALUES (16,'MS 236','TuTh','12:00PM-12:50PM','Fall2016');</v>
      </c>
      <c r="L105" s="2"/>
      <c r="M105" s="2" t="str">
        <f>data!D104</f>
        <v>T03:</v>
      </c>
      <c r="N105" s="2" t="str">
        <f t="shared" si="9"/>
        <v>tutorial</v>
      </c>
      <c r="O105" s="2">
        <f>VLOOKUP(data!M104,data!$Y$1:$AB$73,4,FALSE)</f>
        <v>87413898</v>
      </c>
      <c r="P105" s="2"/>
      <c r="Q105" s="2" t="str">
        <f>CONCATENATE("INSERT INTO ",N105," (Sid, Eid) VALUES (",specialization!A105,", ",O105,");")</f>
        <v>INSERT INTO tutorial (Sid, Eid) VALUES (83, 87413898);</v>
      </c>
    </row>
    <row r="106" spans="1:17" x14ac:dyDescent="0.25">
      <c r="A106" s="2">
        <f>VLOOKUP(data!A105,courses!A:F,3,FALSE)</f>
        <v>16</v>
      </c>
      <c r="B106" s="2" t="str">
        <f>CONCATENATE(data!G105," ",data!H105)</f>
        <v>MS 236,</v>
      </c>
      <c r="C106" s="2" t="str">
        <f t="shared" si="5"/>
        <v>MS 236</v>
      </c>
      <c r="D106" s="2" t="str">
        <f>IF(LEFT(data!O105,1)="(",data!O105,data!P105)</f>
        <v>(MoWe</v>
      </c>
      <c r="E106" s="2" t="str">
        <f t="shared" si="6"/>
        <v>MoWe</v>
      </c>
      <c r="F106" s="2" t="str">
        <f>IF(LEFT(data!O105,1)="(",data!P105,data!Q105)</f>
        <v>10:00AM</v>
      </c>
      <c r="G106" s="2" t="str">
        <f>IF(LEFT(data!O105,1)="(",data!Q105,data!R105)</f>
        <v>-</v>
      </c>
      <c r="H106" s="2" t="str">
        <f>IF(LEFT(data!O105,1)="(",data!R105,data!S105)</f>
        <v>10:50AM)</v>
      </c>
      <c r="I106" s="2" t="str">
        <f t="shared" si="7"/>
        <v>10:50AM</v>
      </c>
      <c r="J106" s="2" t="s">
        <v>361</v>
      </c>
      <c r="K106" s="2" t="str">
        <f t="shared" si="8"/>
        <v>INSERT INTO section (Cid, Room, Day, Time, Semester) VALUES (16,'MS 236','MoWe','10:00AM-10:50AM','Fall2016');</v>
      </c>
      <c r="L106" s="2"/>
      <c r="M106" s="2" t="str">
        <f>data!D105</f>
        <v>T04:</v>
      </c>
      <c r="N106" s="2" t="str">
        <f t="shared" si="9"/>
        <v>tutorial</v>
      </c>
      <c r="O106" s="2">
        <f>VLOOKUP(data!M105,data!$Y$1:$AB$73,4,FALSE)</f>
        <v>96213083</v>
      </c>
      <c r="P106" s="2"/>
      <c r="Q106" s="2" t="str">
        <f>CONCATENATE("INSERT INTO ",N106," (Sid, Eid) VALUES (",specialization!A106,", ",O106,");")</f>
        <v>INSERT INTO tutorial (Sid, Eid) VALUES (84, 96213083);</v>
      </c>
    </row>
    <row r="107" spans="1:17" x14ac:dyDescent="0.25">
      <c r="A107" s="2" t="e">
        <f>VLOOKUP(data!A106,courses!A:F,3,FALSE)</f>
        <v>#N/A</v>
      </c>
      <c r="B107" s="2" t="str">
        <f>CONCATENATE(data!G106," ",data!H106)</f>
        <v xml:space="preserve"> </v>
      </c>
      <c r="C107" s="2" t="str">
        <f t="shared" si="5"/>
        <v/>
      </c>
      <c r="D107" s="2">
        <f>IF(LEFT(data!O106,1)="(",data!O106,data!P106)</f>
        <v>0</v>
      </c>
      <c r="E107" s="2" t="str">
        <f t="shared" si="6"/>
        <v/>
      </c>
      <c r="F107" s="2">
        <f>IF(LEFT(data!O106,1)="(",data!P106,data!Q106)</f>
        <v>0</v>
      </c>
      <c r="G107" s="2">
        <f>IF(LEFT(data!O106,1)="(",data!Q106,data!R106)</f>
        <v>0</v>
      </c>
      <c r="H107" s="2">
        <f>IF(LEFT(data!O106,1)="(",data!R106,data!S106)</f>
        <v>0</v>
      </c>
      <c r="I107" s="2" t="str">
        <f t="shared" si="7"/>
        <v/>
      </c>
      <c r="J107" s="2" t="s">
        <v>361</v>
      </c>
      <c r="K107" s="2" t="e">
        <f t="shared" si="8"/>
        <v>#N/A</v>
      </c>
      <c r="L107" s="2"/>
      <c r="M107" s="2">
        <f>data!D106</f>
        <v>0</v>
      </c>
      <c r="N107" s="2" t="str">
        <f t="shared" si="9"/>
        <v>lab</v>
      </c>
      <c r="O107" s="2" t="e">
        <f>VLOOKUP(data!M106,data!$Y$1:$AB$73,4,FALSE)</f>
        <v>#N/A</v>
      </c>
      <c r="P107" s="2"/>
      <c r="Q107" s="2" t="e">
        <f>CONCATENATE("INSERT INTO ",N107," (Sid, Eid) VALUES (",specialization!A107,", ",O107,");")</f>
        <v>#N/A</v>
      </c>
    </row>
    <row r="108" spans="1:17" x14ac:dyDescent="0.25">
      <c r="A108" s="2" t="e">
        <f>VLOOKUP(data!A107,courses!A:F,3,FALSE)</f>
        <v>#N/A</v>
      </c>
      <c r="B108" s="2" t="str">
        <f>CONCATENATE(data!G107," ",data!H107)</f>
        <v xml:space="preserve"> </v>
      </c>
      <c r="C108" s="2" t="str">
        <f t="shared" si="5"/>
        <v/>
      </c>
      <c r="D108" s="2">
        <f>IF(LEFT(data!O107,1)="(",data!O107,data!P107)</f>
        <v>0</v>
      </c>
      <c r="E108" s="2" t="str">
        <f t="shared" si="6"/>
        <v/>
      </c>
      <c r="F108" s="2">
        <f>IF(LEFT(data!O107,1)="(",data!P107,data!Q107)</f>
        <v>0</v>
      </c>
      <c r="G108" s="2">
        <f>IF(LEFT(data!O107,1)="(",data!Q107,data!R107)</f>
        <v>0</v>
      </c>
      <c r="H108" s="2">
        <f>IF(LEFT(data!O107,1)="(",data!R107,data!S107)</f>
        <v>0</v>
      </c>
      <c r="I108" s="2" t="str">
        <f t="shared" si="7"/>
        <v/>
      </c>
      <c r="J108" s="2" t="s">
        <v>361</v>
      </c>
      <c r="K108" s="2" t="e">
        <f t="shared" si="8"/>
        <v>#N/A</v>
      </c>
      <c r="L108" s="2"/>
      <c r="M108" s="2" t="str">
        <f>data!D107</f>
        <v>Programming</v>
      </c>
      <c r="N108" s="2" t="str">
        <f t="shared" si="9"/>
        <v>lab</v>
      </c>
      <c r="O108" s="2" t="e">
        <f>VLOOKUP(data!M107,data!$Y$1:$AB$73,4,FALSE)</f>
        <v>#N/A</v>
      </c>
      <c r="P108" s="2"/>
      <c r="Q108" s="2" t="e">
        <f>CONCATENATE("INSERT INTO ",N108," (Sid, Eid) VALUES (",specialization!A108,", ",O108,");")</f>
        <v>#N/A</v>
      </c>
    </row>
    <row r="109" spans="1:17" x14ac:dyDescent="0.25">
      <c r="A109" s="2">
        <f>VLOOKUP(data!A108,courses!A:F,3,FALSE)</f>
        <v>24</v>
      </c>
      <c r="B109" s="2" t="str">
        <f>CONCATENATE(data!G108," ",data!H108)</f>
        <v>ENE 241,</v>
      </c>
      <c r="C109" s="2" t="str">
        <f t="shared" si="5"/>
        <v>ENE 241</v>
      </c>
      <c r="D109" s="2" t="str">
        <f>IF(LEFT(data!O108,1)="(",data!O108,data!P108)</f>
        <v>(MoWeFr</v>
      </c>
      <c r="E109" s="2" t="str">
        <f t="shared" si="6"/>
        <v>MoWeFr</v>
      </c>
      <c r="F109" s="2" t="str">
        <f>IF(LEFT(data!O108,1)="(",data!P108,data!Q108)</f>
        <v>1:00PM</v>
      </c>
      <c r="G109" s="2" t="str">
        <f>IF(LEFT(data!O108,1)="(",data!Q108,data!R108)</f>
        <v>-</v>
      </c>
      <c r="H109" s="2" t="str">
        <f>IF(LEFT(data!O108,1)="(",data!R108,data!S108)</f>
        <v>1:50PM)</v>
      </c>
      <c r="I109" s="2" t="str">
        <f t="shared" si="7"/>
        <v>1:50PM</v>
      </c>
      <c r="J109" s="2" t="s">
        <v>361</v>
      </c>
      <c r="K109" s="2" t="str">
        <f t="shared" si="8"/>
        <v>INSERT INTO section (Cid, Room, Day, Time, Semester) VALUES (24,'ENE 241','MoWeFr','1:00PM-1:50PM','Fall2016');</v>
      </c>
      <c r="L109" s="2"/>
      <c r="M109" s="2" t="str">
        <f>data!D108</f>
        <v>L01:</v>
      </c>
      <c r="N109" s="2" t="str">
        <f t="shared" si="9"/>
        <v>lecture</v>
      </c>
      <c r="O109" s="2">
        <f>VLOOKUP(data!M108,data!$Y$1:$AB$73,4,FALSE)</f>
        <v>32200092</v>
      </c>
      <c r="P109" s="2"/>
      <c r="Q109" s="2" t="str">
        <f>CONCATENATE("INSERT INTO ",N109," (Sid, Eid) VALUES (",specialization!A109,", ",O109,");")</f>
        <v>INSERT INTO lecture (Sid, Eid) VALUES (85, 32200092);</v>
      </c>
    </row>
    <row r="110" spans="1:17" x14ac:dyDescent="0.25">
      <c r="A110" s="2">
        <f>VLOOKUP(data!A109,courses!A:F,3,FALSE)</f>
        <v>24</v>
      </c>
      <c r="B110" s="2" t="str">
        <f>CONCATENATE(data!G109," ",data!H109)</f>
        <v>MS 156,</v>
      </c>
      <c r="C110" s="2" t="str">
        <f t="shared" si="5"/>
        <v>MS 156</v>
      </c>
      <c r="D110" s="2" t="str">
        <f>IF(LEFT(data!O109,1)="(",data!O109,data!P109)</f>
        <v>(MoWe</v>
      </c>
      <c r="E110" s="2" t="str">
        <f t="shared" si="6"/>
        <v>MoWe</v>
      </c>
      <c r="F110" s="2" t="str">
        <f>IF(LEFT(data!O109,1)="(",data!P109,data!Q109)</f>
        <v>11:00AM</v>
      </c>
      <c r="G110" s="2" t="str">
        <f>IF(LEFT(data!O109,1)="(",data!Q109,data!R109)</f>
        <v>-</v>
      </c>
      <c r="H110" s="2" t="str">
        <f>IF(LEFT(data!O109,1)="(",data!R109,data!S109)</f>
        <v>11:50AM)</v>
      </c>
      <c r="I110" s="2" t="str">
        <f t="shared" si="7"/>
        <v>11:50AM</v>
      </c>
      <c r="J110" s="2" t="s">
        <v>361</v>
      </c>
      <c r="K110" s="2" t="str">
        <f t="shared" si="8"/>
        <v>INSERT INTO section (Cid, Room, Day, Time, Semester) VALUES (24,'MS 156','MoWe','11:00AM-11:50AM','Fall2016');</v>
      </c>
      <c r="L110" s="2"/>
      <c r="M110" s="2" t="str">
        <f>data!D109</f>
        <v>T01:</v>
      </c>
      <c r="N110" s="2" t="str">
        <f t="shared" si="9"/>
        <v>tutorial</v>
      </c>
      <c r="O110" s="2">
        <f>VLOOKUP(data!M109,data!$Y$1:$AB$73,4,FALSE)</f>
        <v>81309294</v>
      </c>
      <c r="P110" s="2"/>
      <c r="Q110" s="2" t="str">
        <f>CONCATENATE("INSERT INTO ",N110," (Sid, Eid) VALUES (",specialization!A110,", ",O110,");")</f>
        <v>INSERT INTO tutorial (Sid, Eid) VALUES (86, 81309294);</v>
      </c>
    </row>
    <row r="111" spans="1:17" x14ac:dyDescent="0.25">
      <c r="A111" s="2">
        <f>VLOOKUP(data!A110,courses!A:F,3,FALSE)</f>
        <v>24</v>
      </c>
      <c r="B111" s="2" t="str">
        <f>CONCATENATE(data!G110," ",data!H110)</f>
        <v>MS 156,</v>
      </c>
      <c r="C111" s="2" t="str">
        <f t="shared" si="5"/>
        <v>MS 156</v>
      </c>
      <c r="D111" s="2" t="str">
        <f>IF(LEFT(data!O110,1)="(",data!O110,data!P110)</f>
        <v>(TuTh</v>
      </c>
      <c r="E111" s="2" t="str">
        <f t="shared" si="6"/>
        <v>TuTh</v>
      </c>
      <c r="F111" s="2" t="str">
        <f>IF(LEFT(data!O110,1)="(",data!P110,data!Q110)</f>
        <v>1:00PM</v>
      </c>
      <c r="G111" s="2" t="str">
        <f>IF(LEFT(data!O110,1)="(",data!Q110,data!R110)</f>
        <v>-</v>
      </c>
      <c r="H111" s="2" t="str">
        <f>IF(LEFT(data!O110,1)="(",data!R110,data!S110)</f>
        <v>1:50PM)</v>
      </c>
      <c r="I111" s="2" t="str">
        <f t="shared" si="7"/>
        <v>1:50PM</v>
      </c>
      <c r="J111" s="2" t="s">
        <v>361</v>
      </c>
      <c r="K111" s="2" t="str">
        <f t="shared" si="8"/>
        <v>INSERT INTO section (Cid, Room, Day, Time, Semester) VALUES (24,'MS 156','TuTh','1:00PM-1:50PM','Fall2016');</v>
      </c>
      <c r="L111" s="2"/>
      <c r="M111" s="2" t="str">
        <f>data!D110</f>
        <v>T02:</v>
      </c>
      <c r="N111" s="2" t="str">
        <f t="shared" si="9"/>
        <v>tutorial</v>
      </c>
      <c r="O111" s="2">
        <f>VLOOKUP(data!M110,data!$Y$1:$AB$73,4,FALSE)</f>
        <v>81293991</v>
      </c>
      <c r="P111" s="2"/>
      <c r="Q111" s="2" t="str">
        <f>CONCATENATE("INSERT INTO ",N111," (Sid, Eid) VALUES (",specialization!A111,", ",O111,");")</f>
        <v>INSERT INTO tutorial (Sid, Eid) VALUES (87, 81293991);</v>
      </c>
    </row>
    <row r="112" spans="1:17" x14ac:dyDescent="0.25">
      <c r="A112" s="2">
        <f>VLOOKUP(data!A111,courses!A:F,3,FALSE)</f>
        <v>24</v>
      </c>
      <c r="B112" s="2" t="str">
        <f>CONCATENATE(data!G111," ",data!H111)</f>
        <v>MS 156,</v>
      </c>
      <c r="C112" s="2" t="str">
        <f t="shared" si="5"/>
        <v>MS 156</v>
      </c>
      <c r="D112" s="2" t="str">
        <f>IF(LEFT(data!O111,1)="(",data!O111,data!P111)</f>
        <v>(TuTh</v>
      </c>
      <c r="E112" s="2" t="str">
        <f t="shared" si="6"/>
        <v>TuTh</v>
      </c>
      <c r="F112" s="2" t="str">
        <f>IF(LEFT(data!O111,1)="(",data!P111,data!Q111)</f>
        <v>4:00PM</v>
      </c>
      <c r="G112" s="2" t="str">
        <f>IF(LEFT(data!O111,1)="(",data!Q111,data!R111)</f>
        <v>-</v>
      </c>
      <c r="H112" s="2" t="str">
        <f>IF(LEFT(data!O111,1)="(",data!R111,data!S111)</f>
        <v>4:50PM)</v>
      </c>
      <c r="I112" s="2" t="str">
        <f t="shared" si="7"/>
        <v>4:50PM</v>
      </c>
      <c r="J112" s="2" t="s">
        <v>361</v>
      </c>
      <c r="K112" s="2" t="str">
        <f t="shared" si="8"/>
        <v>INSERT INTO section (Cid, Room, Day, Time, Semester) VALUES (24,'MS 156','TuTh','4:00PM-4:50PM','Fall2016');</v>
      </c>
      <c r="L112" s="2"/>
      <c r="M112" s="2" t="str">
        <f>data!D111</f>
        <v>T03:</v>
      </c>
      <c r="N112" s="2" t="str">
        <f t="shared" si="9"/>
        <v>tutorial</v>
      </c>
      <c r="O112" s="2">
        <f>VLOOKUP(data!M111,data!$Y$1:$AB$73,4,FALSE)</f>
        <v>81293991</v>
      </c>
      <c r="P112" s="2"/>
      <c r="Q112" s="2" t="str">
        <f>CONCATENATE("INSERT INTO ",N112," (Sid, Eid) VALUES (",specialization!A112,", ",O112,");")</f>
        <v>INSERT INTO tutorial (Sid, Eid) VALUES (88, 81293991);</v>
      </c>
    </row>
    <row r="113" spans="1:17" x14ac:dyDescent="0.25">
      <c r="A113" s="2">
        <f>VLOOKUP(data!A112,courses!A:F,3,FALSE)</f>
        <v>24</v>
      </c>
      <c r="B113" s="2" t="str">
        <f>CONCATENATE(data!G112," ",data!H112)</f>
        <v>ICT 517,</v>
      </c>
      <c r="C113" s="2" t="str">
        <f t="shared" si="5"/>
        <v>ICT 517</v>
      </c>
      <c r="D113" s="2" t="str">
        <f>IF(LEFT(data!O112,1)="(",data!O112,data!P112)</f>
        <v>(MoWe</v>
      </c>
      <c r="E113" s="2" t="str">
        <f t="shared" si="6"/>
        <v>MoWe</v>
      </c>
      <c r="F113" s="2" t="str">
        <f>IF(LEFT(data!O112,1)="(",data!P112,data!Q112)</f>
        <v>9:00AM</v>
      </c>
      <c r="G113" s="2" t="str">
        <f>IF(LEFT(data!O112,1)="(",data!Q112,data!R112)</f>
        <v>-</v>
      </c>
      <c r="H113" s="2" t="str">
        <f>IF(LEFT(data!O112,1)="(",data!R112,data!S112)</f>
        <v>9:50AM)</v>
      </c>
      <c r="I113" s="2" t="str">
        <f t="shared" si="7"/>
        <v>9:50AM</v>
      </c>
      <c r="J113" s="2" t="s">
        <v>361</v>
      </c>
      <c r="K113" s="2" t="str">
        <f t="shared" si="8"/>
        <v>INSERT INTO section (Cid, Room, Day, Time, Semester) VALUES (24,'ICT 517','MoWe','9:00AM-9:50AM','Fall2016');</v>
      </c>
      <c r="L113" s="2"/>
      <c r="M113" s="2" t="str">
        <f>data!D112</f>
        <v>T04:</v>
      </c>
      <c r="N113" s="2" t="str">
        <f t="shared" si="9"/>
        <v>tutorial</v>
      </c>
      <c r="O113" s="2">
        <f>VLOOKUP(data!M112,data!$Y$1:$AB$73,4,FALSE)</f>
        <v>27445073</v>
      </c>
      <c r="P113" s="2"/>
      <c r="Q113" s="2" t="str">
        <f>CONCATENATE("INSERT INTO ",N113," (Sid, Eid) VALUES (",specialization!A113,", ",O113,");")</f>
        <v>INSERT INTO tutorial (Sid, Eid) VALUES (89, 27445073);</v>
      </c>
    </row>
    <row r="114" spans="1:17" x14ac:dyDescent="0.25">
      <c r="A114" s="2">
        <f>VLOOKUP(data!A113,courses!A:F,3,FALSE)</f>
        <v>24</v>
      </c>
      <c r="B114" s="2" t="str">
        <f>CONCATENATE(data!G113," ",data!H113)</f>
        <v>MS 239,</v>
      </c>
      <c r="C114" s="2" t="str">
        <f t="shared" si="5"/>
        <v>MS 239</v>
      </c>
      <c r="D114" s="2" t="str">
        <f>IF(LEFT(data!O113,1)="(",data!O113,data!P113)</f>
        <v>(MoWe</v>
      </c>
      <c r="E114" s="2" t="str">
        <f t="shared" si="6"/>
        <v>MoWe</v>
      </c>
      <c r="F114" s="2" t="str">
        <f>IF(LEFT(data!O113,1)="(",data!P113,data!Q113)</f>
        <v>3:00PM</v>
      </c>
      <c r="G114" s="2" t="str">
        <f>IF(LEFT(data!O113,1)="(",data!Q113,data!R113)</f>
        <v>-</v>
      </c>
      <c r="H114" s="2" t="str">
        <f>IF(LEFT(data!O113,1)="(",data!R113,data!S113)</f>
        <v>3:50PM)</v>
      </c>
      <c r="I114" s="2" t="str">
        <f t="shared" si="7"/>
        <v>3:50PM</v>
      </c>
      <c r="J114" s="2" t="s">
        <v>361</v>
      </c>
      <c r="K114" s="2" t="str">
        <f t="shared" si="8"/>
        <v>INSERT INTO section (Cid, Room, Day, Time, Semester) VALUES (24,'MS 239','MoWe','3:00PM-3:50PM','Fall2016');</v>
      </c>
      <c r="L114" s="2"/>
      <c r="M114" s="2" t="str">
        <f>data!D113</f>
        <v>T05:</v>
      </c>
      <c r="N114" s="2" t="str">
        <f t="shared" si="9"/>
        <v>tutorial</v>
      </c>
      <c r="O114" s="2">
        <f>VLOOKUP(data!M113,data!$Y$1:$AB$73,4,FALSE)</f>
        <v>81309294</v>
      </c>
      <c r="P114" s="2"/>
      <c r="Q114" s="2" t="str">
        <f>CONCATENATE("INSERT INTO ",N114," (Sid, Eid) VALUES (",specialization!A114,", ",O114,");")</f>
        <v>INSERT INTO tutorial (Sid, Eid) VALUES (90, 81309294);</v>
      </c>
    </row>
    <row r="115" spans="1:17" x14ac:dyDescent="0.25">
      <c r="A115" s="2" t="e">
        <f>VLOOKUP(data!A114,courses!A:F,3,FALSE)</f>
        <v>#N/A</v>
      </c>
      <c r="B115" s="2" t="str">
        <f>CONCATENATE(data!G114," ",data!H114)</f>
        <v xml:space="preserve"> </v>
      </c>
      <c r="C115" s="2" t="str">
        <f t="shared" si="5"/>
        <v/>
      </c>
      <c r="D115" s="2">
        <f>IF(LEFT(data!O114,1)="(",data!O114,data!P114)</f>
        <v>0</v>
      </c>
      <c r="E115" s="2" t="str">
        <f t="shared" si="6"/>
        <v/>
      </c>
      <c r="F115" s="2">
        <f>IF(LEFT(data!O114,1)="(",data!P114,data!Q114)</f>
        <v>0</v>
      </c>
      <c r="G115" s="2">
        <f>IF(LEFT(data!O114,1)="(",data!Q114,data!R114)</f>
        <v>0</v>
      </c>
      <c r="H115" s="2">
        <f>IF(LEFT(data!O114,1)="(",data!R114,data!S114)</f>
        <v>0</v>
      </c>
      <c r="I115" s="2" t="str">
        <f t="shared" si="7"/>
        <v/>
      </c>
      <c r="J115" s="2" t="s">
        <v>361</v>
      </c>
      <c r="K115" s="2" t="e">
        <f t="shared" si="8"/>
        <v>#N/A</v>
      </c>
      <c r="L115" s="2"/>
      <c r="M115" s="2">
        <f>data!D114</f>
        <v>0</v>
      </c>
      <c r="N115" s="2" t="str">
        <f t="shared" si="9"/>
        <v>lab</v>
      </c>
      <c r="O115" s="2" t="e">
        <f>VLOOKUP(data!M114,data!$Y$1:$AB$73,4,FALSE)</f>
        <v>#N/A</v>
      </c>
      <c r="P115" s="2"/>
      <c r="Q115" s="2" t="e">
        <f>CONCATENATE("INSERT INTO ",N115," (Sid, Eid) VALUES (",specialization!A115,", ",O115,");")</f>
        <v>#N/A</v>
      </c>
    </row>
    <row r="116" spans="1:17" x14ac:dyDescent="0.25">
      <c r="A116" s="2" t="e">
        <f>VLOOKUP(data!A115,courses!A:F,3,FALSE)</f>
        <v>#N/A</v>
      </c>
      <c r="B116" s="2" t="str">
        <f>CONCATENATE(data!G115," ",data!H115)</f>
        <v xml:space="preserve">Systems </v>
      </c>
      <c r="C116" s="2" t="str">
        <f t="shared" si="5"/>
        <v>Systems</v>
      </c>
      <c r="D116" s="2">
        <f>IF(LEFT(data!O115,1)="(",data!O115,data!P115)</f>
        <v>0</v>
      </c>
      <c r="E116" s="2" t="str">
        <f t="shared" si="6"/>
        <v/>
      </c>
      <c r="F116" s="2">
        <f>IF(LEFT(data!O115,1)="(",data!P115,data!Q115)</f>
        <v>0</v>
      </c>
      <c r="G116" s="2">
        <f>IF(LEFT(data!O115,1)="(",data!Q115,data!R115)</f>
        <v>0</v>
      </c>
      <c r="H116" s="2">
        <f>IF(LEFT(data!O115,1)="(",data!R115,data!S115)</f>
        <v>0</v>
      </c>
      <c r="I116" s="2" t="str">
        <f t="shared" si="7"/>
        <v/>
      </c>
      <c r="J116" s="2" t="s">
        <v>361</v>
      </c>
      <c r="K116" s="2" t="e">
        <f t="shared" si="8"/>
        <v>#N/A</v>
      </c>
      <c r="L116" s="2"/>
      <c r="M116" s="2" t="str">
        <f>data!D115</f>
        <v>Principles</v>
      </c>
      <c r="N116" s="2" t="str">
        <f t="shared" si="9"/>
        <v>lab</v>
      </c>
      <c r="O116" s="2" t="e">
        <f>VLOOKUP(data!M115,data!$Y$1:$AB$73,4,FALSE)</f>
        <v>#N/A</v>
      </c>
      <c r="P116" s="2"/>
      <c r="Q116" s="2" t="e">
        <f>CONCATENATE("INSERT INTO ",N116," (Sid, Eid) VALUES (",specialization!A116,", ",O116,");")</f>
        <v>#N/A</v>
      </c>
    </row>
    <row r="117" spans="1:17" x14ac:dyDescent="0.25">
      <c r="A117" s="2">
        <f>VLOOKUP(data!A116,courses!A:F,3,FALSE)</f>
        <v>26</v>
      </c>
      <c r="B117" s="2" t="str">
        <f>CONCATENATE(data!G116," ",data!H116)</f>
        <v>ES 162,</v>
      </c>
      <c r="C117" s="2" t="str">
        <f t="shared" si="5"/>
        <v>ES 162</v>
      </c>
      <c r="D117" s="2" t="str">
        <f>IF(LEFT(data!O116,1)="(",data!O116,data!P116)</f>
        <v>(MoWe</v>
      </c>
      <c r="E117" s="2" t="str">
        <f t="shared" si="6"/>
        <v>MoWe</v>
      </c>
      <c r="F117" s="2" t="str">
        <f>IF(LEFT(data!O116,1)="(",data!P116,data!Q116)</f>
        <v>2:00PM</v>
      </c>
      <c r="G117" s="2" t="str">
        <f>IF(LEFT(data!O116,1)="(",data!Q116,data!R116)</f>
        <v>-</v>
      </c>
      <c r="H117" s="2" t="str">
        <f>IF(LEFT(data!O116,1)="(",data!R116,data!S116)</f>
        <v>3:15PM)</v>
      </c>
      <c r="I117" s="2" t="str">
        <f t="shared" si="7"/>
        <v>3:15PM</v>
      </c>
      <c r="J117" s="2" t="s">
        <v>361</v>
      </c>
      <c r="K117" s="2" t="str">
        <f t="shared" si="8"/>
        <v>INSERT INTO section (Cid, Room, Day, Time, Semester) VALUES (26,'ES 162','MoWe','2:00PM-3:15PM','Fall2016');</v>
      </c>
      <c r="L117" s="2"/>
      <c r="M117" s="2" t="str">
        <f>data!D116</f>
        <v>L01:</v>
      </c>
      <c r="N117" s="2" t="str">
        <f t="shared" si="9"/>
        <v>lecture</v>
      </c>
      <c r="O117" s="2">
        <f>VLOOKUP(data!M116,data!$Y$1:$AB$73,4,FALSE)</f>
        <v>14027446</v>
      </c>
      <c r="P117" s="2"/>
      <c r="Q117" s="2" t="str">
        <f>CONCATENATE("INSERT INTO ",N117," (Sid, Eid) VALUES (",specialization!A117,", ",O117,");")</f>
        <v>INSERT INTO lecture (Sid, Eid) VALUES (91, 14027446);</v>
      </c>
    </row>
    <row r="118" spans="1:17" x14ac:dyDescent="0.25">
      <c r="A118" s="2">
        <f>VLOOKUP(data!A117,courses!A:F,3,FALSE)</f>
        <v>26</v>
      </c>
      <c r="B118" s="2" t="str">
        <f>CONCATENATE(data!G117," ",data!H117)</f>
        <v>MS 160,</v>
      </c>
      <c r="C118" s="2" t="str">
        <f t="shared" si="5"/>
        <v>MS 160</v>
      </c>
      <c r="D118" s="2" t="str">
        <f>IF(LEFT(data!O117,1)="(",data!O117,data!P117)</f>
        <v>(WeFr</v>
      </c>
      <c r="E118" s="2" t="str">
        <f t="shared" si="6"/>
        <v>WeFr</v>
      </c>
      <c r="F118" s="2" t="str">
        <f>IF(LEFT(data!O117,1)="(",data!P117,data!Q117)</f>
        <v>8:00AM</v>
      </c>
      <c r="G118" s="2" t="str">
        <f>IF(LEFT(data!O117,1)="(",data!Q117,data!R117)</f>
        <v>-</v>
      </c>
      <c r="H118" s="2" t="str">
        <f>IF(LEFT(data!O117,1)="(",data!R117,data!S117)</f>
        <v>8:50AM)</v>
      </c>
      <c r="I118" s="2" t="str">
        <f t="shared" si="7"/>
        <v>8:50AM</v>
      </c>
      <c r="J118" s="2" t="s">
        <v>361</v>
      </c>
      <c r="K118" s="2" t="str">
        <f t="shared" si="8"/>
        <v>INSERT INTO section (Cid, Room, Day, Time, Semester) VALUES (26,'MS 160','WeFr','8:00AM-8:50AM','Fall2016');</v>
      </c>
      <c r="L118" s="2"/>
      <c r="M118" s="2" t="str">
        <f>data!D117</f>
        <v>T01:</v>
      </c>
      <c r="N118" s="2" t="str">
        <f t="shared" si="9"/>
        <v>tutorial</v>
      </c>
      <c r="O118" s="2">
        <f>VLOOKUP(data!M117,data!$Y$1:$AB$73,4,FALSE)</f>
        <v>78481196</v>
      </c>
      <c r="P118" s="2"/>
      <c r="Q118" s="2" t="str">
        <f>CONCATENATE("INSERT INTO ",N118," (Sid, Eid) VALUES (",specialization!A118,", ",O118,");")</f>
        <v>INSERT INTO tutorial (Sid, Eid) VALUES (92, 78481196);</v>
      </c>
    </row>
    <row r="119" spans="1:17" x14ac:dyDescent="0.25">
      <c r="A119" s="2">
        <f>VLOOKUP(data!A118,courses!A:F,3,FALSE)</f>
        <v>26</v>
      </c>
      <c r="B119" s="2" t="str">
        <f>CONCATENATE(data!G118," ",data!H118)</f>
        <v>MS 160,</v>
      </c>
      <c r="C119" s="2" t="str">
        <f t="shared" si="5"/>
        <v>MS 160</v>
      </c>
      <c r="D119" s="2" t="str">
        <f>IF(LEFT(data!O118,1)="(",data!O118,data!P118)</f>
        <v>(TuTh</v>
      </c>
      <c r="E119" s="2" t="str">
        <f t="shared" si="6"/>
        <v>TuTh</v>
      </c>
      <c r="F119" s="2" t="str">
        <f>IF(LEFT(data!O118,1)="(",data!P118,data!Q118)</f>
        <v>8:00AM</v>
      </c>
      <c r="G119" s="2" t="str">
        <f>IF(LEFT(data!O118,1)="(",data!Q118,data!R118)</f>
        <v>-</v>
      </c>
      <c r="H119" s="2" t="str">
        <f>IF(LEFT(data!O118,1)="(",data!R118,data!S118)</f>
        <v>8:50AM)</v>
      </c>
      <c r="I119" s="2" t="str">
        <f t="shared" si="7"/>
        <v>8:50AM</v>
      </c>
      <c r="J119" s="2" t="s">
        <v>361</v>
      </c>
      <c r="K119" s="2" t="str">
        <f t="shared" si="8"/>
        <v>INSERT INTO section (Cid, Room, Day, Time, Semester) VALUES (26,'MS 160','TuTh','8:00AM-8:50AM','Fall2016');</v>
      </c>
      <c r="L119" s="2"/>
      <c r="M119" s="2" t="str">
        <f>data!D118</f>
        <v>T02:</v>
      </c>
      <c r="N119" s="2" t="str">
        <f t="shared" si="9"/>
        <v>tutorial</v>
      </c>
      <c r="O119" s="2">
        <f>VLOOKUP(data!M118,data!$Y$1:$AB$73,4,FALSE)</f>
        <v>12640608</v>
      </c>
      <c r="P119" s="2"/>
      <c r="Q119" s="2" t="str">
        <f>CONCATENATE("INSERT INTO ",N119," (Sid, Eid) VALUES (",specialization!A119,", ",O119,");")</f>
        <v>INSERT INTO tutorial (Sid, Eid) VALUES (93, 12640608);</v>
      </c>
    </row>
    <row r="120" spans="1:17" x14ac:dyDescent="0.25">
      <c r="A120" s="2">
        <f>VLOOKUP(data!A119,courses!A:F,3,FALSE)</f>
        <v>26</v>
      </c>
      <c r="B120" s="2" t="str">
        <f>CONCATENATE(data!G119," ",data!H119)</f>
        <v>MS 119,</v>
      </c>
      <c r="C120" s="2" t="str">
        <f t="shared" ref="C120:C166" si="10">LEFT(B120,LEN(B120)-1)</f>
        <v>MS 119</v>
      </c>
      <c r="D120" s="2" t="str">
        <f>IF(LEFT(data!O119,1)="(",data!O119,data!P119)</f>
        <v>(TuTh</v>
      </c>
      <c r="E120" s="2" t="str">
        <f t="shared" ref="E120:E166" si="11">MID(D120,2,999)</f>
        <v>TuTh</v>
      </c>
      <c r="F120" s="2" t="str">
        <f>IF(LEFT(data!O119,1)="(",data!P119,data!Q119)</f>
        <v>5:00PM</v>
      </c>
      <c r="G120" s="2" t="str">
        <f>IF(LEFT(data!O119,1)="(",data!Q119,data!R119)</f>
        <v>-</v>
      </c>
      <c r="H120" s="2" t="str">
        <f>IF(LEFT(data!O119,1)="(",data!R119,data!S119)</f>
        <v>5:50PM)</v>
      </c>
      <c r="I120" s="2" t="str">
        <f t="shared" ref="I120:I166" si="12">LEFT(H120,LEN(H120)-1)</f>
        <v>5:50PM</v>
      </c>
      <c r="J120" s="2" t="s">
        <v>361</v>
      </c>
      <c r="K120" s="2" t="str">
        <f t="shared" ref="K120:K166" si="13">CONCATENATE("INSERT INTO section (Cid, Room, Day, Time, Semester) VALUES (",A120,",'",C120,"','",E120,"','",F120,G120,I120,"','",J120,"');")</f>
        <v>INSERT INTO section (Cid, Room, Day, Time, Semester) VALUES (26,'MS 119','TuTh','5:00PM-5:50PM','Fall2016');</v>
      </c>
      <c r="L120" s="2"/>
      <c r="M120" s="2" t="str">
        <f>data!D119</f>
        <v>T03:</v>
      </c>
      <c r="N120" s="2" t="str">
        <f t="shared" ref="N120:N166" si="14">IF(LEFT(M120,1)="L", "lecture", IF(LEFT(M120,1)="T", "tutorial", "lab"))</f>
        <v>tutorial</v>
      </c>
      <c r="O120" s="2">
        <f>VLOOKUP(data!M119,data!$Y$1:$AB$73,4,FALSE)</f>
        <v>16140520</v>
      </c>
      <c r="P120" s="2"/>
      <c r="Q120" s="2" t="str">
        <f>CONCATENATE("INSERT INTO ",N120," (Sid, Eid) VALUES (",specialization!A120,", ",O120,");")</f>
        <v>INSERT INTO tutorial (Sid, Eid) VALUES (94, 16140520);</v>
      </c>
    </row>
    <row r="121" spans="1:17" x14ac:dyDescent="0.25">
      <c r="A121" s="2">
        <f>VLOOKUP(data!A120,courses!A:F,3,FALSE)</f>
        <v>26</v>
      </c>
      <c r="B121" s="2" t="str">
        <f>CONCATENATE(data!G120," ",data!H120)</f>
        <v>MS 119,</v>
      </c>
      <c r="C121" s="2" t="str">
        <f t="shared" si="10"/>
        <v>MS 119</v>
      </c>
      <c r="D121" s="2" t="str">
        <f>IF(LEFT(data!O120,1)="(",data!O120,data!P120)</f>
        <v>(TuTh</v>
      </c>
      <c r="E121" s="2" t="str">
        <f t="shared" si="11"/>
        <v>TuTh</v>
      </c>
      <c r="F121" s="2" t="str">
        <f>IF(LEFT(data!O120,1)="(",data!P120,data!Q120)</f>
        <v>11:00AM</v>
      </c>
      <c r="G121" s="2" t="str">
        <f>IF(LEFT(data!O120,1)="(",data!Q120,data!R120)</f>
        <v>-</v>
      </c>
      <c r="H121" s="2" t="str">
        <f>IF(LEFT(data!O120,1)="(",data!R120,data!S120)</f>
        <v>11:50AM)</v>
      </c>
      <c r="I121" s="2" t="str">
        <f t="shared" si="12"/>
        <v>11:50AM</v>
      </c>
      <c r="J121" s="2" t="s">
        <v>361</v>
      </c>
      <c r="K121" s="2" t="str">
        <f t="shared" si="13"/>
        <v>INSERT INTO section (Cid, Room, Day, Time, Semester) VALUES (26,'MS 119','TuTh','11:00AM-11:50AM','Fall2016');</v>
      </c>
      <c r="L121" s="2"/>
      <c r="M121" s="2" t="str">
        <f>data!D120</f>
        <v>T04:</v>
      </c>
      <c r="N121" s="2" t="str">
        <f t="shared" si="14"/>
        <v>tutorial</v>
      </c>
      <c r="O121" s="2">
        <f>VLOOKUP(data!M120,data!$Y$1:$AB$73,4,FALSE)</f>
        <v>12640608</v>
      </c>
      <c r="P121" s="2"/>
      <c r="Q121" s="2" t="str">
        <f>CONCATENATE("INSERT INTO ",N121," (Sid, Eid) VALUES (",specialization!A121,", ",O121,");")</f>
        <v>INSERT INTO tutorial (Sid, Eid) VALUES (95, 12640608);</v>
      </c>
    </row>
    <row r="122" spans="1:17" x14ac:dyDescent="0.25">
      <c r="A122" s="2">
        <f>VLOOKUP(data!A121,courses!A:F,3,FALSE)</f>
        <v>26</v>
      </c>
      <c r="B122" s="2" t="str">
        <f>CONCATENATE(data!G121," ",data!H121)</f>
        <v>MS 239,</v>
      </c>
      <c r="C122" s="2" t="str">
        <f t="shared" si="10"/>
        <v>MS 239</v>
      </c>
      <c r="D122" s="2" t="str">
        <f>IF(LEFT(data!O121,1)="(",data!O121,data!P121)</f>
        <v>(MoWe</v>
      </c>
      <c r="E122" s="2" t="str">
        <f t="shared" si="11"/>
        <v>MoWe</v>
      </c>
      <c r="F122" s="2" t="str">
        <f>IF(LEFT(data!O121,1)="(",data!P121,data!Q121)</f>
        <v>4:00PM</v>
      </c>
      <c r="G122" s="2" t="str">
        <f>IF(LEFT(data!O121,1)="(",data!Q121,data!R121)</f>
        <v>-</v>
      </c>
      <c r="H122" s="2" t="str">
        <f>IF(LEFT(data!O121,1)="(",data!R121,data!S121)</f>
        <v>4:50PM)</v>
      </c>
      <c r="I122" s="2" t="str">
        <f t="shared" si="12"/>
        <v>4:50PM</v>
      </c>
      <c r="J122" s="2" t="s">
        <v>361</v>
      </c>
      <c r="K122" s="2" t="str">
        <f t="shared" si="13"/>
        <v>INSERT INTO section (Cid, Room, Day, Time, Semester) VALUES (26,'MS 239','MoWe','4:00PM-4:50PM','Fall2016');</v>
      </c>
      <c r="L122" s="2"/>
      <c r="M122" s="2" t="str">
        <f>data!D121</f>
        <v>T05:</v>
      </c>
      <c r="N122" s="2" t="str">
        <f t="shared" si="14"/>
        <v>tutorial</v>
      </c>
      <c r="O122" s="2">
        <f>VLOOKUP(data!M121,data!$Y$1:$AB$73,4,FALSE)</f>
        <v>78481196</v>
      </c>
      <c r="P122" s="2"/>
      <c r="Q122" s="2" t="str">
        <f>CONCATENATE("INSERT INTO ",N122," (Sid, Eid) VALUES (",specialization!A122,", ",O122,");")</f>
        <v>INSERT INTO tutorial (Sid, Eid) VALUES (96, 78481196);</v>
      </c>
    </row>
    <row r="123" spans="1:17" x14ac:dyDescent="0.25">
      <c r="A123" s="2">
        <f>VLOOKUP(data!A122,courses!A:F,3,FALSE)</f>
        <v>26</v>
      </c>
      <c r="B123" s="2" t="str">
        <f>CONCATENATE(data!G122," ",data!H122)</f>
        <v>MS 239,</v>
      </c>
      <c r="C123" s="2" t="str">
        <f t="shared" si="10"/>
        <v>MS 239</v>
      </c>
      <c r="D123" s="2" t="str">
        <f>IF(LEFT(data!O122,1)="(",data!O122,data!P122)</f>
        <v>(TuTh</v>
      </c>
      <c r="E123" s="2" t="str">
        <f t="shared" si="11"/>
        <v>TuTh</v>
      </c>
      <c r="F123" s="2" t="str">
        <f>IF(LEFT(data!O122,1)="(",data!P122,data!Q122)</f>
        <v>4:00PM</v>
      </c>
      <c r="G123" s="2" t="str">
        <f>IF(LEFT(data!O122,1)="(",data!Q122,data!R122)</f>
        <v>-</v>
      </c>
      <c r="H123" s="2" t="str">
        <f>IF(LEFT(data!O122,1)="(",data!R122,data!S122)</f>
        <v>4:50PM)</v>
      </c>
      <c r="I123" s="2" t="str">
        <f t="shared" si="12"/>
        <v>4:50PM</v>
      </c>
      <c r="J123" s="2" t="s">
        <v>361</v>
      </c>
      <c r="K123" s="2" t="str">
        <f t="shared" si="13"/>
        <v>INSERT INTO section (Cid, Room, Day, Time, Semester) VALUES (26,'MS 239','TuTh','4:00PM-4:50PM','Fall2016');</v>
      </c>
      <c r="L123" s="2"/>
      <c r="M123" s="2" t="str">
        <f>data!D122</f>
        <v>T06:</v>
      </c>
      <c r="N123" s="2" t="str">
        <f t="shared" si="14"/>
        <v>tutorial</v>
      </c>
      <c r="O123" s="2">
        <f>VLOOKUP(data!M122,data!$Y$1:$AB$73,4,FALSE)</f>
        <v>16140520</v>
      </c>
      <c r="P123" s="2"/>
      <c r="Q123" s="2" t="str">
        <f>CONCATENATE("INSERT INTO ",N123," (Sid, Eid) VALUES (",specialization!A123,", ",O123,");")</f>
        <v>INSERT INTO tutorial (Sid, Eid) VALUES (97, 16140520);</v>
      </c>
    </row>
    <row r="124" spans="1:17" x14ac:dyDescent="0.25">
      <c r="A124" s="2" t="e">
        <f>VLOOKUP(data!A123,courses!A:F,3,FALSE)</f>
        <v>#N/A</v>
      </c>
      <c r="B124" s="2" t="str">
        <f>CONCATENATE(data!G123," ",data!H123)</f>
        <v xml:space="preserve"> </v>
      </c>
      <c r="C124" s="2" t="str">
        <f t="shared" si="10"/>
        <v/>
      </c>
      <c r="D124" s="2">
        <f>IF(LEFT(data!O123,1)="(",data!O123,data!P123)</f>
        <v>0</v>
      </c>
      <c r="E124" s="2" t="str">
        <f t="shared" si="11"/>
        <v/>
      </c>
      <c r="F124" s="2">
        <f>IF(LEFT(data!O123,1)="(",data!P123,data!Q123)</f>
        <v>0</v>
      </c>
      <c r="G124" s="2">
        <f>IF(LEFT(data!O123,1)="(",data!Q123,data!R123)</f>
        <v>0</v>
      </c>
      <c r="H124" s="2">
        <f>IF(LEFT(data!O123,1)="(",data!R123,data!S123)</f>
        <v>0</v>
      </c>
      <c r="I124" s="2" t="str">
        <f t="shared" si="12"/>
        <v/>
      </c>
      <c r="J124" s="2" t="s">
        <v>361</v>
      </c>
      <c r="K124" s="2" t="e">
        <f t="shared" si="13"/>
        <v>#N/A</v>
      </c>
      <c r="L124" s="2"/>
      <c r="M124" s="2">
        <f>data!D123</f>
        <v>0</v>
      </c>
      <c r="N124" s="2" t="str">
        <f t="shared" si="14"/>
        <v>lab</v>
      </c>
      <c r="O124" s="2" t="e">
        <f>VLOOKUP(data!M123,data!$Y$1:$AB$73,4,FALSE)</f>
        <v>#N/A</v>
      </c>
      <c r="P124" s="2"/>
      <c r="Q124" s="2" t="e">
        <f>CONCATENATE("INSERT INTO ",N124," (Sid, Eid) VALUES (",specialization!A124,", ",O124,");")</f>
        <v>#N/A</v>
      </c>
    </row>
    <row r="125" spans="1:17" x14ac:dyDescent="0.25">
      <c r="A125" s="2" t="e">
        <f>VLOOKUP(data!A124,courses!A:F,3,FALSE)</f>
        <v>#N/A</v>
      </c>
      <c r="B125" s="2" t="str">
        <f>CONCATENATE(data!G124," ",data!H124)</f>
        <v>and Their</v>
      </c>
      <c r="C125" s="2" t="str">
        <f t="shared" si="10"/>
        <v>and Thei</v>
      </c>
      <c r="D125" s="2">
        <f>IF(LEFT(data!O124,1)="(",data!O124,data!P124)</f>
        <v>0</v>
      </c>
      <c r="E125" s="2" t="str">
        <f t="shared" si="11"/>
        <v/>
      </c>
      <c r="F125" s="2">
        <f>IF(LEFT(data!O124,1)="(",data!P124,data!Q124)</f>
        <v>0</v>
      </c>
      <c r="G125" s="2">
        <f>IF(LEFT(data!O124,1)="(",data!Q124,data!R124)</f>
        <v>0</v>
      </c>
      <c r="H125" s="2">
        <f>IF(LEFT(data!O124,1)="(",data!R124,data!S124)</f>
        <v>0</v>
      </c>
      <c r="I125" s="2" t="str">
        <f t="shared" si="12"/>
        <v/>
      </c>
      <c r="J125" s="2" t="s">
        <v>361</v>
      </c>
      <c r="K125" s="2" t="e">
        <f t="shared" si="13"/>
        <v>#N/A</v>
      </c>
      <c r="L125" s="2"/>
      <c r="M125" s="2" t="str">
        <f>data!D124</f>
        <v>Data</v>
      </c>
      <c r="N125" s="2" t="str">
        <f t="shared" si="14"/>
        <v>lab</v>
      </c>
      <c r="O125" s="2" t="e">
        <f>VLOOKUP(data!M124,data!$Y$1:$AB$73,4,FALSE)</f>
        <v>#N/A</v>
      </c>
      <c r="P125" s="2"/>
      <c r="Q125" s="2" t="e">
        <f>CONCATENATE("INSERT INTO ",N125," (Sid, Eid) VALUES (",specialization!A125,", ",O125,");")</f>
        <v>#N/A</v>
      </c>
    </row>
    <row r="126" spans="1:17" x14ac:dyDescent="0.25">
      <c r="A126" s="2">
        <f>VLOOKUP(data!A125,courses!A:F,3,FALSE)</f>
        <v>13</v>
      </c>
      <c r="B126" s="2" t="str">
        <f>CONCATENATE(data!G125," ",data!H125)</f>
        <v>EEEL 161,</v>
      </c>
      <c r="C126" s="2" t="str">
        <f t="shared" si="10"/>
        <v>EEEL 161</v>
      </c>
      <c r="D126" s="2" t="str">
        <f>IF(LEFT(data!O125,1)="(",data!O125,data!P125)</f>
        <v>(TuTh</v>
      </c>
      <c r="E126" s="2" t="str">
        <f t="shared" si="11"/>
        <v>TuTh</v>
      </c>
      <c r="F126" s="2" t="str">
        <f>IF(LEFT(data!O125,1)="(",data!P125,data!Q125)</f>
        <v>9:30AM</v>
      </c>
      <c r="G126" s="2" t="str">
        <f>IF(LEFT(data!O125,1)="(",data!Q125,data!R125)</f>
        <v>-</v>
      </c>
      <c r="H126" s="2" t="str">
        <f>IF(LEFT(data!O125,1)="(",data!R125,data!S125)</f>
        <v>10:45AM)</v>
      </c>
      <c r="I126" s="2" t="str">
        <f t="shared" si="12"/>
        <v>10:45AM</v>
      </c>
      <c r="J126" s="2" t="s">
        <v>361</v>
      </c>
      <c r="K126" s="2" t="str">
        <f t="shared" si="13"/>
        <v>INSERT INTO section (Cid, Room, Day, Time, Semester) VALUES (13,'EEEL 161','TuTh','9:30AM-10:45AM','Fall2016');</v>
      </c>
      <c r="L126" s="2"/>
      <c r="M126" s="2" t="str">
        <f>data!D125</f>
        <v>L01:</v>
      </c>
      <c r="N126" s="2" t="str">
        <f t="shared" si="14"/>
        <v>lecture</v>
      </c>
      <c r="O126" s="2">
        <f>VLOOKUP(data!M125,data!$Y$1:$AB$73,4,FALSE)</f>
        <v>71383780</v>
      </c>
      <c r="P126" s="2"/>
      <c r="Q126" s="2" t="str">
        <f>CONCATENATE("INSERT INTO ",N126," (Sid, Eid) VALUES (",specialization!A126,", ",O126,");")</f>
        <v>INSERT INTO lecture (Sid, Eid) VALUES (98, 71383780);</v>
      </c>
    </row>
    <row r="127" spans="1:17" x14ac:dyDescent="0.25">
      <c r="A127" s="2">
        <f>VLOOKUP(data!A126,courses!A:F,3,FALSE)</f>
        <v>13</v>
      </c>
      <c r="B127" s="2" t="str">
        <f>CONCATENATE(data!G126," ",data!H126)</f>
        <v>MS 160,</v>
      </c>
      <c r="C127" s="2" t="str">
        <f t="shared" si="10"/>
        <v>MS 160</v>
      </c>
      <c r="D127" s="2" t="str">
        <f>IF(LEFT(data!O126,1)="(",data!O126,data!P126)</f>
        <v>(MoWe</v>
      </c>
      <c r="E127" s="2" t="str">
        <f t="shared" si="11"/>
        <v>MoWe</v>
      </c>
      <c r="F127" s="2" t="str">
        <f>IF(LEFT(data!O126,1)="(",data!P126,data!Q126)</f>
        <v>9:00AM</v>
      </c>
      <c r="G127" s="2" t="str">
        <f>IF(LEFT(data!O126,1)="(",data!Q126,data!R126)</f>
        <v>-</v>
      </c>
      <c r="H127" s="2" t="str">
        <f>IF(LEFT(data!O126,1)="(",data!R126,data!S126)</f>
        <v>9:50AM)</v>
      </c>
      <c r="I127" s="2" t="str">
        <f t="shared" si="12"/>
        <v>9:50AM</v>
      </c>
      <c r="J127" s="2" t="s">
        <v>361</v>
      </c>
      <c r="K127" s="2" t="str">
        <f t="shared" si="13"/>
        <v>INSERT INTO section (Cid, Room, Day, Time, Semester) VALUES (13,'MS 160','MoWe','9:00AM-9:50AM','Fall2016');</v>
      </c>
      <c r="L127" s="2"/>
      <c r="M127" s="2" t="str">
        <f>data!D126</f>
        <v>T01:</v>
      </c>
      <c r="N127" s="2" t="str">
        <f t="shared" si="14"/>
        <v>tutorial</v>
      </c>
      <c r="O127" s="2">
        <f>VLOOKUP(data!M126,data!$Y$1:$AB$73,4,FALSE)</f>
        <v>78351808</v>
      </c>
      <c r="P127" s="2"/>
      <c r="Q127" s="2" t="str">
        <f>CONCATENATE("INSERT INTO ",N127," (Sid, Eid) VALUES (",specialization!A127,", ",O127,");")</f>
        <v>INSERT INTO tutorial (Sid, Eid) VALUES (99, 78351808);</v>
      </c>
    </row>
    <row r="128" spans="1:17" x14ac:dyDescent="0.25">
      <c r="A128" s="2">
        <f>VLOOKUP(data!A127,courses!A:F,3,FALSE)</f>
        <v>13</v>
      </c>
      <c r="B128" s="2" t="str">
        <f>CONCATENATE(data!G127," ",data!H127)</f>
        <v>MS 119,</v>
      </c>
      <c r="C128" s="2" t="str">
        <f t="shared" si="10"/>
        <v>MS 119</v>
      </c>
      <c r="D128" s="2" t="str">
        <f>IF(LEFT(data!O127,1)="(",data!O127,data!P127)</f>
        <v>(MoWe</v>
      </c>
      <c r="E128" s="2" t="str">
        <f t="shared" si="11"/>
        <v>MoWe</v>
      </c>
      <c r="F128" s="2" t="str">
        <f>IF(LEFT(data!O127,1)="(",data!P127,data!Q127)</f>
        <v>12:00PM</v>
      </c>
      <c r="G128" s="2" t="str">
        <f>IF(LEFT(data!O127,1)="(",data!Q127,data!R127)</f>
        <v>-</v>
      </c>
      <c r="H128" s="2" t="str">
        <f>IF(LEFT(data!O127,1)="(",data!R127,data!S127)</f>
        <v>12:50PM)</v>
      </c>
      <c r="I128" s="2" t="str">
        <f t="shared" si="12"/>
        <v>12:50PM</v>
      </c>
      <c r="J128" s="2" t="s">
        <v>361</v>
      </c>
      <c r="K128" s="2" t="str">
        <f t="shared" si="13"/>
        <v>INSERT INTO section (Cid, Room, Day, Time, Semester) VALUES (13,'MS 119','MoWe','12:00PM-12:50PM','Fall2016');</v>
      </c>
      <c r="L128" s="2"/>
      <c r="M128" s="2" t="str">
        <f>data!D127</f>
        <v>T02:</v>
      </c>
      <c r="N128" s="2" t="str">
        <f t="shared" si="14"/>
        <v>tutorial</v>
      </c>
      <c r="O128" s="2">
        <f>VLOOKUP(data!M127,data!$Y$1:$AB$73,4,FALSE)</f>
        <v>78351808</v>
      </c>
      <c r="P128" s="2"/>
      <c r="Q128" s="2" t="str">
        <f>CONCATENATE("INSERT INTO ",N128," (Sid, Eid) VALUES (",specialization!A128,", ",O128,");")</f>
        <v>INSERT INTO tutorial (Sid, Eid) VALUES (100, 78351808);</v>
      </c>
    </row>
    <row r="129" spans="1:17" x14ac:dyDescent="0.25">
      <c r="A129" s="2">
        <f>VLOOKUP(data!A128,courses!A:F,3,FALSE)</f>
        <v>13</v>
      </c>
      <c r="B129" s="2" t="str">
        <f>CONCATENATE(data!G128," ",data!H128)</f>
        <v>MS 160,</v>
      </c>
      <c r="C129" s="2" t="str">
        <f t="shared" si="10"/>
        <v>MS 160</v>
      </c>
      <c r="D129" s="2" t="str">
        <f>IF(LEFT(data!O128,1)="(",data!O128,data!P128)</f>
        <v>(TuTh</v>
      </c>
      <c r="E129" s="2" t="str">
        <f t="shared" si="11"/>
        <v>TuTh</v>
      </c>
      <c r="F129" s="2" t="str">
        <f>IF(LEFT(data!O128,1)="(",data!P128,data!Q128)</f>
        <v>5:00PM</v>
      </c>
      <c r="G129" s="2" t="str">
        <f>IF(LEFT(data!O128,1)="(",data!Q128,data!R128)</f>
        <v>-</v>
      </c>
      <c r="H129" s="2" t="str">
        <f>IF(LEFT(data!O128,1)="(",data!R128,data!S128)</f>
        <v>5:50PM)</v>
      </c>
      <c r="I129" s="2" t="str">
        <f t="shared" si="12"/>
        <v>5:50PM</v>
      </c>
      <c r="J129" s="2" t="s">
        <v>361</v>
      </c>
      <c r="K129" s="2" t="str">
        <f t="shared" si="13"/>
        <v>INSERT INTO section (Cid, Room, Day, Time, Semester) VALUES (13,'MS 160','TuTh','5:00PM-5:50PM','Fall2016');</v>
      </c>
      <c r="L129" s="2"/>
      <c r="M129" s="2" t="str">
        <f>data!D128</f>
        <v>T03:</v>
      </c>
      <c r="N129" s="2" t="str">
        <f t="shared" si="14"/>
        <v>tutorial</v>
      </c>
      <c r="O129" s="2">
        <f>VLOOKUP(data!M128,data!$Y$1:$AB$73,4,FALSE)</f>
        <v>99980916</v>
      </c>
      <c r="P129" s="2"/>
      <c r="Q129" s="2" t="str">
        <f>CONCATENATE("INSERT INTO ",N129," (Sid, Eid) VALUES (",specialization!A129,", ",O129,");")</f>
        <v>INSERT INTO tutorial (Sid, Eid) VALUES (101, 99980916);</v>
      </c>
    </row>
    <row r="130" spans="1:17" x14ac:dyDescent="0.25">
      <c r="A130" s="2">
        <f>VLOOKUP(data!A129,courses!A:F,3,FALSE)</f>
        <v>13</v>
      </c>
      <c r="B130" s="2" t="str">
        <f>CONCATENATE(data!G129," ",data!H129)</f>
        <v>MS 119,</v>
      </c>
      <c r="C130" s="2" t="str">
        <f t="shared" si="10"/>
        <v>MS 119</v>
      </c>
      <c r="D130" s="2" t="str">
        <f>IF(LEFT(data!O129,1)="(",data!O129,data!P129)</f>
        <v>(MoWe</v>
      </c>
      <c r="E130" s="2" t="str">
        <f t="shared" si="11"/>
        <v>MoWe</v>
      </c>
      <c r="F130" s="2" t="str">
        <f>IF(LEFT(data!O129,1)="(",data!P129,data!Q129)</f>
        <v>3:00PM</v>
      </c>
      <c r="G130" s="2" t="str">
        <f>IF(LEFT(data!O129,1)="(",data!Q129,data!R129)</f>
        <v>-</v>
      </c>
      <c r="H130" s="2" t="str">
        <f>IF(LEFT(data!O129,1)="(",data!R129,data!S129)</f>
        <v>3:50PM)</v>
      </c>
      <c r="I130" s="2" t="str">
        <f t="shared" si="12"/>
        <v>3:50PM</v>
      </c>
      <c r="J130" s="2" t="s">
        <v>361</v>
      </c>
      <c r="K130" s="2" t="str">
        <f t="shared" si="13"/>
        <v>INSERT INTO section (Cid, Room, Day, Time, Semester) VALUES (13,'MS 119','MoWe','3:00PM-3:50PM','Fall2016');</v>
      </c>
      <c r="L130" s="2"/>
      <c r="M130" s="2" t="str">
        <f>data!D129</f>
        <v>T04:</v>
      </c>
      <c r="N130" s="2" t="str">
        <f t="shared" si="14"/>
        <v>tutorial</v>
      </c>
      <c r="O130" s="2">
        <f>VLOOKUP(data!M129,data!$Y$1:$AB$73,4,FALSE)</f>
        <v>43474656</v>
      </c>
      <c r="P130" s="2"/>
      <c r="Q130" s="2" t="str">
        <f>CONCATENATE("INSERT INTO ",N130," (Sid, Eid) VALUES (",specialization!A130,", ",O130,");")</f>
        <v>INSERT INTO tutorial (Sid, Eid) VALUES (102, 43474656);</v>
      </c>
    </row>
    <row r="131" spans="1:17" x14ac:dyDescent="0.25">
      <c r="A131" s="2">
        <f>VLOOKUP(data!A130,courses!A:F,3,FALSE)</f>
        <v>13</v>
      </c>
      <c r="B131" s="2" t="str">
        <f>CONCATENATE(data!G130," ",data!H130)</f>
        <v>MS 119,</v>
      </c>
      <c r="C131" s="2" t="str">
        <f t="shared" si="10"/>
        <v>MS 119</v>
      </c>
      <c r="D131" s="2" t="str">
        <f>IF(LEFT(data!O130,1)="(",data!O130,data!P130)</f>
        <v>(TuTh</v>
      </c>
      <c r="E131" s="2" t="str">
        <f t="shared" si="11"/>
        <v>TuTh</v>
      </c>
      <c r="F131" s="2" t="str">
        <f>IF(LEFT(data!O130,1)="(",data!P130,data!Q130)</f>
        <v>3:00PM</v>
      </c>
      <c r="G131" s="2" t="str">
        <f>IF(LEFT(data!O130,1)="(",data!Q130,data!R130)</f>
        <v>-</v>
      </c>
      <c r="H131" s="2" t="str">
        <f>IF(LEFT(data!O130,1)="(",data!R130,data!S130)</f>
        <v>3:50PM)</v>
      </c>
      <c r="I131" s="2" t="str">
        <f t="shared" si="12"/>
        <v>3:50PM</v>
      </c>
      <c r="J131" s="2" t="s">
        <v>361</v>
      </c>
      <c r="K131" s="2" t="str">
        <f t="shared" si="13"/>
        <v>INSERT INTO section (Cid, Room, Day, Time, Semester) VALUES (13,'MS 119','TuTh','3:00PM-3:50PM','Fall2016');</v>
      </c>
      <c r="L131" s="2"/>
      <c r="M131" s="2" t="str">
        <f>data!D130</f>
        <v>T05:</v>
      </c>
      <c r="N131" s="2" t="str">
        <f t="shared" si="14"/>
        <v>tutorial</v>
      </c>
      <c r="O131" s="2">
        <f>VLOOKUP(data!M130,data!$Y$1:$AB$73,4,FALSE)</f>
        <v>99980916</v>
      </c>
      <c r="P131" s="2"/>
      <c r="Q131" s="2" t="str">
        <f>CONCATENATE("INSERT INTO ",N131," (Sid, Eid) VALUES (",specialization!A131,", ",O131,");")</f>
        <v>INSERT INTO tutorial (Sid, Eid) VALUES (103, 99980916);</v>
      </c>
    </row>
    <row r="132" spans="1:17" x14ac:dyDescent="0.25">
      <c r="A132" s="2">
        <f>VLOOKUP(data!A131,courses!A:F,3,FALSE)</f>
        <v>13</v>
      </c>
      <c r="B132" s="2" t="str">
        <f>CONCATENATE(data!G131," ",data!H131)</f>
        <v>MS 156,</v>
      </c>
      <c r="C132" s="2" t="str">
        <f t="shared" si="10"/>
        <v>MS 156</v>
      </c>
      <c r="D132" s="2" t="str">
        <f>IF(LEFT(data!O131,1)="(",data!O131,data!P131)</f>
        <v>(MoWe</v>
      </c>
      <c r="E132" s="2" t="str">
        <f t="shared" si="11"/>
        <v>MoWe</v>
      </c>
      <c r="F132" s="2" t="str">
        <f>IF(LEFT(data!O131,1)="(",data!P131,data!Q131)</f>
        <v>12:00PM</v>
      </c>
      <c r="G132" s="2" t="str">
        <f>IF(LEFT(data!O131,1)="(",data!Q131,data!R131)</f>
        <v>-</v>
      </c>
      <c r="H132" s="2" t="str">
        <f>IF(LEFT(data!O131,1)="(",data!R131,data!S131)</f>
        <v>12:50PM)</v>
      </c>
      <c r="I132" s="2" t="str">
        <f t="shared" si="12"/>
        <v>12:50PM</v>
      </c>
      <c r="J132" s="2" t="s">
        <v>361</v>
      </c>
      <c r="K132" s="2" t="str">
        <f t="shared" si="13"/>
        <v>INSERT INTO section (Cid, Room, Day, Time, Semester) VALUES (13,'MS 156','MoWe','12:00PM-12:50PM','Fall2016');</v>
      </c>
      <c r="L132" s="2"/>
      <c r="M132" s="2" t="str">
        <f>data!D131</f>
        <v>T06:</v>
      </c>
      <c r="N132" s="2" t="str">
        <f t="shared" si="14"/>
        <v>tutorial</v>
      </c>
      <c r="O132" s="2">
        <f>VLOOKUP(data!M131,data!$Y$1:$AB$73,4,FALSE)</f>
        <v>43474656</v>
      </c>
      <c r="P132" s="2"/>
      <c r="Q132" s="2" t="str">
        <f>CONCATENATE("INSERT INTO ",N132," (Sid, Eid) VALUES (",specialization!A132,", ",O132,");")</f>
        <v>INSERT INTO tutorial (Sid, Eid) VALUES (104, 43474656);</v>
      </c>
    </row>
    <row r="133" spans="1:17" x14ac:dyDescent="0.25">
      <c r="A133" s="2" t="e">
        <f>VLOOKUP(data!A132,courses!A:F,3,FALSE)</f>
        <v>#N/A</v>
      </c>
      <c r="B133" s="2" t="str">
        <f>CONCATENATE(data!G132," ",data!H132)</f>
        <v xml:space="preserve"> </v>
      </c>
      <c r="C133" s="2" t="str">
        <f t="shared" si="10"/>
        <v/>
      </c>
      <c r="D133" s="2">
        <f>IF(LEFT(data!O132,1)="(",data!O132,data!P132)</f>
        <v>0</v>
      </c>
      <c r="E133" s="2" t="str">
        <f t="shared" si="11"/>
        <v/>
      </c>
      <c r="F133" s="2">
        <f>IF(LEFT(data!O132,1)="(",data!P132,data!Q132)</f>
        <v>0</v>
      </c>
      <c r="G133" s="2">
        <f>IF(LEFT(data!O132,1)="(",data!Q132,data!R132)</f>
        <v>0</v>
      </c>
      <c r="H133" s="2">
        <f>IF(LEFT(data!O132,1)="(",data!R132,data!S132)</f>
        <v>0</v>
      </c>
      <c r="I133" s="2" t="str">
        <f t="shared" si="12"/>
        <v/>
      </c>
      <c r="J133" s="2" t="s">
        <v>361</v>
      </c>
      <c r="K133" s="2" t="e">
        <f t="shared" si="13"/>
        <v>#N/A</v>
      </c>
      <c r="L133" s="2"/>
      <c r="M133" s="2">
        <f>data!D132</f>
        <v>0</v>
      </c>
      <c r="N133" s="2" t="str">
        <f t="shared" si="14"/>
        <v>lab</v>
      </c>
      <c r="O133" s="2" t="e">
        <f>VLOOKUP(data!M132,data!$Y$1:$AB$73,4,FALSE)</f>
        <v>#N/A</v>
      </c>
      <c r="P133" s="2"/>
      <c r="Q133" s="2" t="e">
        <f>CONCATENATE("INSERT INTO ",N133," (Sid, Eid) VALUES (",specialization!A133,", ",O133,");")</f>
        <v>#N/A</v>
      </c>
    </row>
    <row r="134" spans="1:17" x14ac:dyDescent="0.25">
      <c r="A134" s="2" t="e">
        <f>VLOOKUP(data!A133,courses!A:F,3,FALSE)</f>
        <v>#N/A</v>
      </c>
      <c r="B134" s="2" t="str">
        <f>CONCATENATE(data!G133," ",data!H133)</f>
        <v xml:space="preserve">Security </v>
      </c>
      <c r="C134" s="2" t="str">
        <f t="shared" si="10"/>
        <v>Security</v>
      </c>
      <c r="D134" s="2">
        <f>IF(LEFT(data!O133,1)="(",data!O133,data!P133)</f>
        <v>0</v>
      </c>
      <c r="E134" s="2" t="str">
        <f t="shared" si="11"/>
        <v/>
      </c>
      <c r="F134" s="2">
        <f>IF(LEFT(data!O133,1)="(",data!P133,data!Q133)</f>
        <v>0</v>
      </c>
      <c r="G134" s="2">
        <f>IF(LEFT(data!O133,1)="(",data!Q133,data!R133)</f>
        <v>0</v>
      </c>
      <c r="H134" s="2">
        <f>IF(LEFT(data!O133,1)="(",data!R133,data!S133)</f>
        <v>0</v>
      </c>
      <c r="I134" s="2" t="str">
        <f t="shared" si="12"/>
        <v/>
      </c>
      <c r="J134" s="2" t="s">
        <v>361</v>
      </c>
      <c r="K134" s="2" t="e">
        <f t="shared" si="13"/>
        <v>#N/A</v>
      </c>
      <c r="L134" s="2"/>
      <c r="M134" s="2" t="str">
        <f>data!D133</f>
        <v>Principles</v>
      </c>
      <c r="N134" s="2" t="str">
        <f t="shared" si="14"/>
        <v>lab</v>
      </c>
      <c r="O134" s="2" t="e">
        <f>VLOOKUP(data!M133,data!$Y$1:$AB$73,4,FALSE)</f>
        <v>#N/A</v>
      </c>
      <c r="P134" s="2"/>
      <c r="Q134" s="2" t="e">
        <f>CONCATENATE("INSERT INTO ",N134," (Sid, Eid) VALUES (",specialization!A134,", ",O134,");")</f>
        <v>#N/A</v>
      </c>
    </row>
    <row r="135" spans="1:17" x14ac:dyDescent="0.25">
      <c r="A135" s="2">
        <f>VLOOKUP(data!A134,courses!A:F,3,FALSE)</f>
        <v>42</v>
      </c>
      <c r="B135" s="2" t="str">
        <f>CONCATENATE(data!G134," ",data!H134)</f>
        <v>ICT 114,</v>
      </c>
      <c r="C135" s="2" t="str">
        <f t="shared" si="10"/>
        <v>ICT 114</v>
      </c>
      <c r="D135" s="2" t="str">
        <f>IF(LEFT(data!O134,1)="(",data!O134,data!P134)</f>
        <v>(TuTh</v>
      </c>
      <c r="E135" s="2" t="str">
        <f t="shared" si="11"/>
        <v>TuTh</v>
      </c>
      <c r="F135" s="2" t="str">
        <f>IF(LEFT(data!O134,1)="(",data!P134,data!Q134)</f>
        <v>12:30PM</v>
      </c>
      <c r="G135" s="2" t="str">
        <f>IF(LEFT(data!O134,1)="(",data!Q134,data!R134)</f>
        <v>-</v>
      </c>
      <c r="H135" s="2" t="str">
        <f>IF(LEFT(data!O134,1)="(",data!R134,data!S134)</f>
        <v>1:45PM)</v>
      </c>
      <c r="I135" s="2" t="str">
        <f t="shared" si="12"/>
        <v>1:45PM</v>
      </c>
      <c r="J135" s="2" t="s">
        <v>361</v>
      </c>
      <c r="K135" s="2" t="str">
        <f t="shared" si="13"/>
        <v>INSERT INTO section (Cid, Room, Day, Time, Semester) VALUES (42,'ICT 114','TuTh','12:30PM-1:45PM','Fall2016');</v>
      </c>
      <c r="L135" s="2"/>
      <c r="M135" s="2" t="str">
        <f>data!D134</f>
        <v>L01:</v>
      </c>
      <c r="N135" s="2" t="str">
        <f t="shared" si="14"/>
        <v>lecture</v>
      </c>
      <c r="O135" s="2">
        <f>VLOOKUP(data!M134,data!$Y$1:$AB$73,4,FALSE)</f>
        <v>66880610</v>
      </c>
      <c r="P135" s="2"/>
      <c r="Q135" s="2" t="str">
        <f>CONCATENATE("INSERT INTO ",N135," (Sid, Eid) VALUES (",specialization!A135,", ",O135,");")</f>
        <v>INSERT INTO lecture (Sid, Eid) VALUES (105, 66880610);</v>
      </c>
    </row>
    <row r="136" spans="1:17" x14ac:dyDescent="0.25">
      <c r="A136" s="2">
        <f>VLOOKUP(data!A135,courses!A:F,3,FALSE)</f>
        <v>42</v>
      </c>
      <c r="B136" s="2" t="str">
        <f>CONCATENATE(data!G135," ",data!H135)</f>
        <v>ICT 517,</v>
      </c>
      <c r="C136" s="2" t="str">
        <f t="shared" si="10"/>
        <v>ICT 517</v>
      </c>
      <c r="D136" s="2" t="str">
        <f>IF(LEFT(data!O135,1)="(",data!O135,data!P135)</f>
        <v>(MoWe</v>
      </c>
      <c r="E136" s="2" t="str">
        <f t="shared" si="11"/>
        <v>MoWe</v>
      </c>
      <c r="F136" s="2" t="str">
        <f>IF(LEFT(data!O135,1)="(",data!P135,data!Q135)</f>
        <v>2:00PM</v>
      </c>
      <c r="G136" s="2" t="str">
        <f>IF(LEFT(data!O135,1)="(",data!Q135,data!R135)</f>
        <v>-</v>
      </c>
      <c r="H136" s="2" t="str">
        <f>IF(LEFT(data!O135,1)="(",data!R135,data!S135)</f>
        <v>2:50PM)</v>
      </c>
      <c r="I136" s="2" t="str">
        <f t="shared" si="12"/>
        <v>2:50PM</v>
      </c>
      <c r="J136" s="2" t="s">
        <v>361</v>
      </c>
      <c r="K136" s="2" t="str">
        <f t="shared" si="13"/>
        <v>INSERT INTO section (Cid, Room, Day, Time, Semester) VALUES (42,'ICT 517','MoWe','2:00PM-2:50PM','Fall2016');</v>
      </c>
      <c r="L136" s="2"/>
      <c r="M136" s="2" t="str">
        <f>data!D135</f>
        <v>T01:</v>
      </c>
      <c r="N136" s="2" t="str">
        <f t="shared" si="14"/>
        <v>tutorial</v>
      </c>
      <c r="O136" s="2">
        <f>VLOOKUP(data!M135,data!$Y$1:$AB$73,4,FALSE)</f>
        <v>57180516</v>
      </c>
      <c r="P136" s="2"/>
      <c r="Q136" s="2" t="str">
        <f>CONCATENATE("INSERT INTO ",N136," (Sid, Eid) VALUES (",specialization!A136,", ",O136,");")</f>
        <v>INSERT INTO tutorial (Sid, Eid) VALUES (106, 57180516);</v>
      </c>
    </row>
    <row r="137" spans="1:17" x14ac:dyDescent="0.25">
      <c r="A137" s="2">
        <f>VLOOKUP(data!A136,courses!A:F,3,FALSE)</f>
        <v>42</v>
      </c>
      <c r="B137" s="2" t="str">
        <f>CONCATENATE(data!G136," ",data!H136)</f>
        <v>MS 239,</v>
      </c>
      <c r="C137" s="2" t="str">
        <f t="shared" si="10"/>
        <v>MS 239</v>
      </c>
      <c r="D137" s="2" t="str">
        <f>IF(LEFT(data!O136,1)="(",data!O136,data!P136)</f>
        <v>(MoWe</v>
      </c>
      <c r="E137" s="2" t="str">
        <f t="shared" si="11"/>
        <v>MoWe</v>
      </c>
      <c r="F137" s="2" t="str">
        <f>IF(LEFT(data!O136,1)="(",data!P136,data!Q136)</f>
        <v>11:00AM</v>
      </c>
      <c r="G137" s="2" t="str">
        <f>IF(LEFT(data!O136,1)="(",data!Q136,data!R136)</f>
        <v>-</v>
      </c>
      <c r="H137" s="2" t="str">
        <f>IF(LEFT(data!O136,1)="(",data!R136,data!S136)</f>
        <v>11:50AM)</v>
      </c>
      <c r="I137" s="2" t="str">
        <f t="shared" si="12"/>
        <v>11:50AM</v>
      </c>
      <c r="J137" s="2" t="s">
        <v>361</v>
      </c>
      <c r="K137" s="2" t="str">
        <f t="shared" si="13"/>
        <v>INSERT INTO section (Cid, Room, Day, Time, Semester) VALUES (42,'MS 239','MoWe','11:00AM-11:50AM','Fall2016');</v>
      </c>
      <c r="L137" s="2"/>
      <c r="M137" s="2" t="str">
        <f>data!D136</f>
        <v>T02:</v>
      </c>
      <c r="N137" s="2" t="str">
        <f t="shared" si="14"/>
        <v>tutorial</v>
      </c>
      <c r="O137" s="2">
        <f>VLOOKUP(data!M136,data!$Y$1:$AB$73,4,FALSE)</f>
        <v>57180516</v>
      </c>
      <c r="P137" s="2"/>
      <c r="Q137" s="2" t="str">
        <f>CONCATENATE("INSERT INTO ",N137," (Sid, Eid) VALUES (",specialization!A137,", ",O137,");")</f>
        <v>INSERT INTO tutorial (Sid, Eid) VALUES (107, 57180516);</v>
      </c>
    </row>
    <row r="138" spans="1:17" x14ac:dyDescent="0.25">
      <c r="A138" s="2">
        <f>VLOOKUP(data!A137,courses!A:F,3,FALSE)</f>
        <v>42</v>
      </c>
      <c r="B138" s="2" t="str">
        <f>CONCATENATE(data!G137," ",data!H137)</f>
        <v>MS 239,</v>
      </c>
      <c r="C138" s="2" t="str">
        <f t="shared" si="10"/>
        <v>MS 239</v>
      </c>
      <c r="D138" s="2" t="str">
        <f>IF(LEFT(data!O137,1)="(",data!O137,data!P137)</f>
        <v>(TuTh</v>
      </c>
      <c r="E138" s="2" t="str">
        <f t="shared" si="11"/>
        <v>TuTh</v>
      </c>
      <c r="F138" s="2" t="str">
        <f>IF(LEFT(data!O137,1)="(",data!P137,data!Q137)</f>
        <v>3:00PM</v>
      </c>
      <c r="G138" s="2" t="str">
        <f>IF(LEFT(data!O137,1)="(",data!Q137,data!R137)</f>
        <v>-</v>
      </c>
      <c r="H138" s="2" t="str">
        <f>IF(LEFT(data!O137,1)="(",data!R137,data!S137)</f>
        <v>3:50PM)</v>
      </c>
      <c r="I138" s="2" t="str">
        <f t="shared" si="12"/>
        <v>3:50PM</v>
      </c>
      <c r="J138" s="2" t="s">
        <v>361</v>
      </c>
      <c r="K138" s="2" t="str">
        <f t="shared" si="13"/>
        <v>INSERT INTO section (Cid, Room, Day, Time, Semester) VALUES (42,'MS 239','TuTh','3:00PM-3:50PM','Fall2016');</v>
      </c>
      <c r="L138" s="2"/>
      <c r="M138" s="2" t="str">
        <f>data!D137</f>
        <v>T03:</v>
      </c>
      <c r="N138" s="2" t="str">
        <f t="shared" si="14"/>
        <v>tutorial</v>
      </c>
      <c r="O138" s="2">
        <f>VLOOKUP(data!M137,data!$Y$1:$AB$73,4,FALSE)</f>
        <v>94737353</v>
      </c>
      <c r="P138" s="2"/>
      <c r="Q138" s="2" t="str">
        <f>CONCATENATE("INSERT INTO ",N138," (Sid, Eid) VALUES (",specialization!A138,", ",O138,");")</f>
        <v>INSERT INTO tutorial (Sid, Eid) VALUES (108, 94737353);</v>
      </c>
    </row>
    <row r="139" spans="1:17" x14ac:dyDescent="0.25">
      <c r="A139" s="2" t="e">
        <f>VLOOKUP(data!A138,courses!A:F,3,FALSE)</f>
        <v>#N/A</v>
      </c>
      <c r="B139" s="2" t="str">
        <f>CONCATENATE(data!G138," ",data!H138)</f>
        <v xml:space="preserve"> </v>
      </c>
      <c r="C139" s="2" t="str">
        <f t="shared" si="10"/>
        <v/>
      </c>
      <c r="D139" s="2">
        <f>IF(LEFT(data!O138,1)="(",data!O138,data!P138)</f>
        <v>0</v>
      </c>
      <c r="E139" s="2" t="str">
        <f t="shared" si="11"/>
        <v/>
      </c>
      <c r="F139" s="2">
        <f>IF(LEFT(data!O138,1)="(",data!P138,data!Q138)</f>
        <v>0</v>
      </c>
      <c r="G139" s="2">
        <f>IF(LEFT(data!O138,1)="(",data!Q138,data!R138)</f>
        <v>0</v>
      </c>
      <c r="H139" s="2">
        <f>IF(LEFT(data!O138,1)="(",data!R138,data!S138)</f>
        <v>0</v>
      </c>
      <c r="I139" s="2" t="str">
        <f t="shared" si="12"/>
        <v/>
      </c>
      <c r="J139" s="2" t="s">
        <v>361</v>
      </c>
      <c r="K139" s="2" t="e">
        <f t="shared" si="13"/>
        <v>#N/A</v>
      </c>
      <c r="L139" s="2"/>
      <c r="M139" s="2">
        <f>data!D138</f>
        <v>0</v>
      </c>
      <c r="N139" s="2" t="str">
        <f t="shared" si="14"/>
        <v>lab</v>
      </c>
      <c r="O139" s="2" t="e">
        <f>VLOOKUP(data!M138,data!$Y$1:$AB$73,4,FALSE)</f>
        <v>#N/A</v>
      </c>
      <c r="P139" s="2"/>
      <c r="Q139" s="2" t="e">
        <f>CONCATENATE("INSERT INTO ",N139," (Sid, Eid) VALUES (",specialization!A139,", ",O139,");")</f>
        <v>#N/A</v>
      </c>
    </row>
    <row r="140" spans="1:17" x14ac:dyDescent="0.25">
      <c r="A140" s="2" t="e">
        <f>VLOOKUP(data!A139,courses!A:F,3,FALSE)</f>
        <v>#N/A</v>
      </c>
      <c r="B140" s="2" t="str">
        <f>CONCATENATE(data!G139," ",data!H139)</f>
        <v xml:space="preserve">(WINTER) </v>
      </c>
      <c r="C140" s="2" t="str">
        <f t="shared" si="10"/>
        <v>(WINTER)</v>
      </c>
      <c r="D140" s="2">
        <f>IF(LEFT(data!O139,1)="(",data!O139,data!P139)</f>
        <v>0</v>
      </c>
      <c r="E140" s="2" t="str">
        <f t="shared" si="11"/>
        <v/>
      </c>
      <c r="F140" s="2">
        <f>IF(LEFT(data!O139,1)="(",data!P139,data!Q139)</f>
        <v>0</v>
      </c>
      <c r="G140" s="2">
        <f>IF(LEFT(data!O139,1)="(",data!Q139,data!R139)</f>
        <v>0</v>
      </c>
      <c r="H140" s="2">
        <f>IF(LEFT(data!O139,1)="(",data!R139,data!S139)</f>
        <v>0</v>
      </c>
      <c r="I140" s="2" t="str">
        <f t="shared" si="12"/>
        <v/>
      </c>
      <c r="J140" s="2" t="s">
        <v>361</v>
      </c>
      <c r="K140" s="2" t="e">
        <f t="shared" si="13"/>
        <v>#N/A</v>
      </c>
      <c r="L140" s="2"/>
      <c r="M140" s="2" t="str">
        <f>data!D139</f>
        <v>Network</v>
      </c>
      <c r="N140" s="2" t="str">
        <f t="shared" si="14"/>
        <v>lab</v>
      </c>
      <c r="O140" s="2" t="e">
        <f>VLOOKUP(data!M139,data!$Y$1:$AB$73,4,FALSE)</f>
        <v>#N/A</v>
      </c>
      <c r="P140" s="2"/>
      <c r="Q140" s="2" t="e">
        <f>CONCATENATE("INSERT INTO ",N140," (Sid, Eid) VALUES (",specialization!A140,", ",O140,");")</f>
        <v>#N/A</v>
      </c>
    </row>
    <row r="141" spans="1:17" x14ac:dyDescent="0.25">
      <c r="A141" s="2">
        <f>VLOOKUP(data!A140,courses!A:F,3,FALSE)</f>
        <v>43</v>
      </c>
      <c r="B141" s="2" t="str">
        <f>CONCATENATE(data!G140," ",data!H140)</f>
        <v>SB 144,</v>
      </c>
      <c r="C141" s="2" t="str">
        <f t="shared" si="10"/>
        <v>SB 144</v>
      </c>
      <c r="D141" s="2" t="str">
        <f>IF(LEFT(data!O140,1)="(",data!O140,data!P140)</f>
        <v>(TuTh</v>
      </c>
      <c r="E141" s="2" t="str">
        <f t="shared" si="11"/>
        <v>TuTh</v>
      </c>
      <c r="F141" s="2" t="str">
        <f>IF(LEFT(data!O140,1)="(",data!P140,data!Q140)</f>
        <v>2:00PM</v>
      </c>
      <c r="G141" s="2" t="str">
        <f>IF(LEFT(data!O140,1)="(",data!Q140,data!R140)</f>
        <v>-</v>
      </c>
      <c r="H141" s="2" t="str">
        <f>IF(LEFT(data!O140,1)="(",data!R140,data!S140)</f>
        <v>3:15PM)</v>
      </c>
      <c r="I141" s="2" t="str">
        <f t="shared" si="12"/>
        <v>3:15PM</v>
      </c>
      <c r="J141" s="2" t="s">
        <v>736</v>
      </c>
      <c r="K141" s="2" t="str">
        <f t="shared" si="13"/>
        <v>INSERT INTO section (Cid, Room, Day, Time, Semester) VALUES (43,'SB 144','TuTh','2:00PM-3:15PM','Winter2016');</v>
      </c>
      <c r="L141" s="2"/>
      <c r="M141" s="2" t="str">
        <f>data!D140</f>
        <v>L01:</v>
      </c>
      <c r="N141" s="2" t="str">
        <f t="shared" si="14"/>
        <v>lecture</v>
      </c>
      <c r="O141" s="2">
        <f>VLOOKUP(data!M140,data!$Y$1:$AB$73,4,FALSE)</f>
        <v>60300262</v>
      </c>
      <c r="P141" s="2"/>
      <c r="Q141" s="2" t="str">
        <f>CONCATENATE("INSERT INTO ",N141," (Sid, Eid) VALUES (",specialization!A141,", ",O141,");")</f>
        <v>INSERT INTO lecture (Sid, Eid) VALUES (109, 60300262);</v>
      </c>
    </row>
    <row r="142" spans="1:17" x14ac:dyDescent="0.25">
      <c r="A142" s="2">
        <f>VLOOKUP(data!A141,courses!A:F,3,FALSE)</f>
        <v>43</v>
      </c>
      <c r="B142" s="2" t="str">
        <f>CONCATENATE(data!G141," ",data!H141)</f>
        <v>MS 239,</v>
      </c>
      <c r="C142" s="2" t="str">
        <f t="shared" si="10"/>
        <v>MS 239</v>
      </c>
      <c r="D142" s="2" t="str">
        <f>IF(LEFT(data!O141,1)="(",data!O141,data!P141)</f>
        <v>(MoWe</v>
      </c>
      <c r="E142" s="2" t="str">
        <f t="shared" si="11"/>
        <v>MoWe</v>
      </c>
      <c r="F142" s="2" t="str">
        <f>IF(LEFT(data!O141,1)="(",data!P141,data!Q141)</f>
        <v>1:00PM</v>
      </c>
      <c r="G142" s="2" t="str">
        <f>IF(LEFT(data!O141,1)="(",data!Q141,data!R141)</f>
        <v>-</v>
      </c>
      <c r="H142" s="2" t="str">
        <f>IF(LEFT(data!O141,1)="(",data!R141,data!S141)</f>
        <v>1:50PM)</v>
      </c>
      <c r="I142" s="2" t="str">
        <f t="shared" si="12"/>
        <v>1:50PM</v>
      </c>
      <c r="J142" s="2" t="s">
        <v>736</v>
      </c>
      <c r="K142" s="2" t="str">
        <f t="shared" si="13"/>
        <v>INSERT INTO section (Cid, Room, Day, Time, Semester) VALUES (43,'MS 239','MoWe','1:00PM-1:50PM','Winter2016');</v>
      </c>
      <c r="L142" s="2"/>
      <c r="M142" s="2" t="str">
        <f>data!D141</f>
        <v>T01:</v>
      </c>
      <c r="N142" s="2" t="str">
        <f t="shared" si="14"/>
        <v>tutorial</v>
      </c>
      <c r="O142" s="2">
        <f>VLOOKUP(data!M141,data!$Y$1:$AB$73,4,FALSE)</f>
        <v>94737353</v>
      </c>
      <c r="P142" s="2"/>
      <c r="Q142" s="2" t="str">
        <f>CONCATENATE("INSERT INTO ",N142," (Sid, Eid) VALUES (",specialization!A142,", ",O142,");")</f>
        <v>INSERT INTO tutorial (Sid, Eid) VALUES (110, 94737353);</v>
      </c>
    </row>
    <row r="143" spans="1:17" x14ac:dyDescent="0.25">
      <c r="A143" s="2">
        <f>VLOOKUP(data!A142,courses!A:F,3,FALSE)</f>
        <v>43</v>
      </c>
      <c r="B143" s="2" t="str">
        <f>CONCATENATE(data!G142," ",data!H142)</f>
        <v>MS 239,</v>
      </c>
      <c r="C143" s="2" t="str">
        <f t="shared" si="10"/>
        <v>MS 239</v>
      </c>
      <c r="D143" s="2" t="str">
        <f>IF(LEFT(data!O142,1)="(",data!O142,data!P142)</f>
        <v>(TuTh</v>
      </c>
      <c r="E143" s="2" t="str">
        <f t="shared" si="11"/>
        <v>TuTh</v>
      </c>
      <c r="F143" s="2" t="str">
        <f>IF(LEFT(data!O142,1)="(",data!P142,data!Q142)</f>
        <v>12:00PM</v>
      </c>
      <c r="G143" s="2" t="str">
        <f>IF(LEFT(data!O142,1)="(",data!Q142,data!R142)</f>
        <v>-</v>
      </c>
      <c r="H143" s="2" t="str">
        <f>IF(LEFT(data!O142,1)="(",data!R142,data!S142)</f>
        <v>12:50PM)</v>
      </c>
      <c r="I143" s="2" t="str">
        <f t="shared" si="12"/>
        <v>12:50PM</v>
      </c>
      <c r="J143" s="2" t="s">
        <v>736</v>
      </c>
      <c r="K143" s="2" t="str">
        <f t="shared" si="13"/>
        <v>INSERT INTO section (Cid, Room, Day, Time, Semester) VALUES (43,'MS 239','TuTh','12:00PM-12:50PM','Winter2016');</v>
      </c>
      <c r="L143" s="2"/>
      <c r="M143" s="2" t="str">
        <f>data!D142</f>
        <v>T02:</v>
      </c>
      <c r="N143" s="2" t="str">
        <f t="shared" si="14"/>
        <v>tutorial</v>
      </c>
      <c r="O143" s="2">
        <f>VLOOKUP(data!M142,data!$Y$1:$AB$73,4,FALSE)</f>
        <v>78351808</v>
      </c>
      <c r="P143" s="2"/>
      <c r="Q143" s="2" t="str">
        <f>CONCATENATE("INSERT INTO ",N143," (Sid, Eid) VALUES (",specialization!A143,", ",O143,");")</f>
        <v>INSERT INTO tutorial (Sid, Eid) VALUES (111, 78351808);</v>
      </c>
    </row>
    <row r="144" spans="1:17" x14ac:dyDescent="0.25">
      <c r="A144" s="2">
        <f>VLOOKUP(data!A143,courses!A:F,3,FALSE)</f>
        <v>43</v>
      </c>
      <c r="B144" s="2" t="str">
        <f>CONCATENATE(data!G143," ",data!H143)</f>
        <v>MS 239,</v>
      </c>
      <c r="C144" s="2" t="str">
        <f t="shared" si="10"/>
        <v>MS 239</v>
      </c>
      <c r="D144" s="2" t="str">
        <f>IF(LEFT(data!O143,1)="(",data!O143,data!P143)</f>
        <v>(TuTh</v>
      </c>
      <c r="E144" s="2" t="str">
        <f t="shared" si="11"/>
        <v>TuTh</v>
      </c>
      <c r="F144" s="2" t="str">
        <f>IF(LEFT(data!O143,1)="(",data!P143,data!Q143)</f>
        <v>6:00PM</v>
      </c>
      <c r="G144" s="2" t="str">
        <f>IF(LEFT(data!O143,1)="(",data!Q143,data!R143)</f>
        <v>-</v>
      </c>
      <c r="H144" s="2" t="str">
        <f>IF(LEFT(data!O143,1)="(",data!R143,data!S143)</f>
        <v>6:50PM)</v>
      </c>
      <c r="I144" s="2" t="str">
        <f t="shared" si="12"/>
        <v>6:50PM</v>
      </c>
      <c r="J144" s="2" t="s">
        <v>736</v>
      </c>
      <c r="K144" s="2" t="str">
        <f t="shared" si="13"/>
        <v>INSERT INTO section (Cid, Room, Day, Time, Semester) VALUES (43,'MS 239','TuTh','6:00PM-6:50PM','Winter2016');</v>
      </c>
      <c r="L144" s="2"/>
      <c r="M144" s="2" t="str">
        <f>data!D143</f>
        <v>T03:</v>
      </c>
      <c r="N144" s="2" t="str">
        <f t="shared" si="14"/>
        <v>tutorial</v>
      </c>
      <c r="O144" s="2">
        <f>VLOOKUP(data!M143,data!$Y$1:$AB$73,4,FALSE)</f>
        <v>78351808</v>
      </c>
      <c r="P144" s="2"/>
      <c r="Q144" s="2" t="str">
        <f>CONCATENATE("INSERT INTO ",N144," (Sid, Eid) VALUES (",specialization!A144,", ",O144,");")</f>
        <v>INSERT INTO tutorial (Sid, Eid) VALUES (112, 78351808);</v>
      </c>
    </row>
    <row r="145" spans="1:17" x14ac:dyDescent="0.25">
      <c r="A145" s="2" t="e">
        <f>VLOOKUP(data!A144,courses!A:F,3,FALSE)</f>
        <v>#N/A</v>
      </c>
      <c r="B145" s="2" t="str">
        <f>CONCATENATE(data!G144," ",data!H144)</f>
        <v xml:space="preserve"> </v>
      </c>
      <c r="C145" s="2" t="str">
        <f t="shared" si="10"/>
        <v/>
      </c>
      <c r="D145" s="2">
        <f>IF(LEFT(data!O144,1)="(",data!O144,data!P144)</f>
        <v>0</v>
      </c>
      <c r="E145" s="2" t="str">
        <f t="shared" si="11"/>
        <v/>
      </c>
      <c r="F145" s="2">
        <f>IF(LEFT(data!O144,1)="(",data!P144,data!Q144)</f>
        <v>0</v>
      </c>
      <c r="G145" s="2">
        <f>IF(LEFT(data!O144,1)="(",data!Q144,data!R144)</f>
        <v>0</v>
      </c>
      <c r="H145" s="2">
        <f>IF(LEFT(data!O144,1)="(",data!R144,data!S144)</f>
        <v>0</v>
      </c>
      <c r="I145" s="2" t="str">
        <f t="shared" si="12"/>
        <v/>
      </c>
      <c r="J145" s="2" t="s">
        <v>361</v>
      </c>
      <c r="K145" s="2" t="e">
        <f t="shared" si="13"/>
        <v>#N/A</v>
      </c>
      <c r="L145" s="2"/>
      <c r="M145" s="2">
        <f>data!D144</f>
        <v>0</v>
      </c>
      <c r="N145" s="2" t="str">
        <f t="shared" si="14"/>
        <v>lab</v>
      </c>
      <c r="O145" s="2" t="e">
        <f>VLOOKUP(data!M144,data!$Y$1:$AB$73,4,FALSE)</f>
        <v>#N/A</v>
      </c>
      <c r="P145" s="2"/>
      <c r="Q145" s="2" t="e">
        <f>CONCATENATE("INSERT INTO ",N145," (Sid, Eid) VALUES (",specialization!A145,", ",O145,");")</f>
        <v>#N/A</v>
      </c>
    </row>
    <row r="146" spans="1:17" x14ac:dyDescent="0.25">
      <c r="A146" s="2" t="e">
        <f>VLOOKUP(data!A145,courses!A:F,3,FALSE)</f>
        <v>#N/A</v>
      </c>
      <c r="B146" s="2" t="str">
        <f>CONCATENATE(data!G145," ",data!H145)</f>
        <v xml:space="preserve"> </v>
      </c>
      <c r="C146" s="2" t="str">
        <f t="shared" si="10"/>
        <v/>
      </c>
      <c r="D146" s="2">
        <f>IF(LEFT(data!O145,1)="(",data!O145,data!P145)</f>
        <v>0</v>
      </c>
      <c r="E146" s="2" t="str">
        <f t="shared" si="11"/>
        <v/>
      </c>
      <c r="F146" s="2">
        <f>IF(LEFT(data!O145,1)="(",data!P145,data!Q145)</f>
        <v>0</v>
      </c>
      <c r="G146" s="2">
        <f>IF(LEFT(data!O145,1)="(",data!Q145,data!R145)</f>
        <v>0</v>
      </c>
      <c r="H146" s="2">
        <f>IF(LEFT(data!O145,1)="(",data!R145,data!S145)</f>
        <v>0</v>
      </c>
      <c r="I146" s="2" t="str">
        <f t="shared" si="12"/>
        <v/>
      </c>
      <c r="J146" s="2" t="s">
        <v>361</v>
      </c>
      <c r="K146" s="2" t="e">
        <f t="shared" si="13"/>
        <v>#N/A</v>
      </c>
      <c r="L146" s="2"/>
      <c r="M146" s="2" t="str">
        <f>data!D145</f>
        <v>Introduction</v>
      </c>
      <c r="N146" s="2" t="str">
        <f t="shared" si="14"/>
        <v>lab</v>
      </c>
      <c r="O146" s="2" t="e">
        <f>VLOOKUP(data!M145,data!$Y$1:$AB$73,4,FALSE)</f>
        <v>#N/A</v>
      </c>
      <c r="P146" s="2"/>
      <c r="Q146" s="2" t="e">
        <f>CONCATENATE("INSERT INTO ",N146," (Sid, Eid) VALUES (",specialization!A146,", ",O146,");")</f>
        <v>#N/A</v>
      </c>
    </row>
    <row r="147" spans="1:17" x14ac:dyDescent="0.25">
      <c r="A147" s="2">
        <f>VLOOKUP(data!A146,courses!A:F,3,FALSE)</f>
        <v>21</v>
      </c>
      <c r="B147" s="2" t="str">
        <f>CONCATENATE(data!G146," ",data!H146)</f>
        <v>SA 104,</v>
      </c>
      <c r="C147" s="2" t="str">
        <f t="shared" si="10"/>
        <v>SA 104</v>
      </c>
      <c r="D147" s="2" t="str">
        <f>IF(LEFT(data!O146,1)="(",data!O146,data!P146)</f>
        <v>(MoWeFr</v>
      </c>
      <c r="E147" s="2" t="str">
        <f t="shared" si="11"/>
        <v>MoWeFr</v>
      </c>
      <c r="F147" s="2" t="str">
        <f>IF(LEFT(data!O146,1)="(",data!P146,data!Q146)</f>
        <v>3:00PM</v>
      </c>
      <c r="G147" s="2" t="str">
        <f>IF(LEFT(data!O146,1)="(",data!Q146,data!R146)</f>
        <v>-</v>
      </c>
      <c r="H147" s="2" t="str">
        <f>IF(LEFT(data!O146,1)="(",data!R146,data!S146)</f>
        <v>3:50PM)</v>
      </c>
      <c r="I147" s="2" t="str">
        <f t="shared" si="12"/>
        <v>3:50PM</v>
      </c>
      <c r="J147" s="2" t="s">
        <v>361</v>
      </c>
      <c r="K147" s="2" t="str">
        <f t="shared" si="13"/>
        <v>INSERT INTO section (Cid, Room, Day, Time, Semester) VALUES (21,'SA 104','MoWeFr','3:00PM-3:50PM','Fall2016');</v>
      </c>
      <c r="L147" s="2"/>
      <c r="M147" s="2" t="str">
        <f>data!D146</f>
        <v>L01:</v>
      </c>
      <c r="N147" s="2" t="str">
        <f t="shared" si="14"/>
        <v>lecture</v>
      </c>
      <c r="O147" s="2">
        <f>VLOOKUP(data!M146,data!$Y$1:$AB$73,4,FALSE)</f>
        <v>53369785</v>
      </c>
      <c r="P147" s="2"/>
      <c r="Q147" s="2" t="str">
        <f>CONCATENATE("INSERT INTO ",N147," (Sid, Eid) VALUES (",specialization!A147,", ",O147,");")</f>
        <v>INSERT INTO lecture (Sid, Eid) VALUES (113, 53369785);</v>
      </c>
    </row>
    <row r="148" spans="1:17" x14ac:dyDescent="0.25">
      <c r="A148" s="2">
        <f>VLOOKUP(data!A147,courses!A:F,3,FALSE)</f>
        <v>21</v>
      </c>
      <c r="B148" s="2" t="str">
        <f>CONCATENATE(data!G147," ",data!H147)</f>
        <v>ST 057,</v>
      </c>
      <c r="C148" s="2" t="str">
        <f t="shared" si="10"/>
        <v>ST 057</v>
      </c>
      <c r="D148" s="2" t="str">
        <f>IF(LEFT(data!O147,1)="(",data!O147,data!P147)</f>
        <v>(MoWe</v>
      </c>
      <c r="E148" s="2" t="str">
        <f t="shared" si="11"/>
        <v>MoWe</v>
      </c>
      <c r="F148" s="2" t="str">
        <f>IF(LEFT(data!O147,1)="(",data!P147,data!Q147)</f>
        <v>5:00PM</v>
      </c>
      <c r="G148" s="2" t="str">
        <f>IF(LEFT(data!O147,1)="(",data!Q147,data!R147)</f>
        <v>-</v>
      </c>
      <c r="H148" s="2" t="str">
        <f>IF(LEFT(data!O147,1)="(",data!R147,data!S147)</f>
        <v>5:50PM)</v>
      </c>
      <c r="I148" s="2" t="str">
        <f t="shared" si="12"/>
        <v>5:50PM</v>
      </c>
      <c r="J148" s="2" t="s">
        <v>361</v>
      </c>
      <c r="K148" s="2" t="str">
        <f t="shared" si="13"/>
        <v>INSERT INTO section (Cid, Room, Day, Time, Semester) VALUES (21,'ST 057','MoWe','5:00PM-5:50PM','Fall2016');</v>
      </c>
      <c r="L148" s="2"/>
      <c r="M148" s="2" t="str">
        <f>data!D147</f>
        <v>T01:</v>
      </c>
      <c r="N148" s="2" t="str">
        <f t="shared" si="14"/>
        <v>tutorial</v>
      </c>
      <c r="O148" s="2">
        <f>VLOOKUP(data!M147,data!$Y$1:$AB$73,4,FALSE)</f>
        <v>99592036</v>
      </c>
      <c r="P148" s="2"/>
      <c r="Q148" s="2" t="str">
        <f>CONCATENATE("INSERT INTO ",N148," (Sid, Eid) VALUES (",specialization!A148,", ",O148,");")</f>
        <v>INSERT INTO tutorial (Sid, Eid) VALUES (114, 99592036);</v>
      </c>
    </row>
    <row r="149" spans="1:17" x14ac:dyDescent="0.25">
      <c r="A149" s="2">
        <f>VLOOKUP(data!A148,courses!A:F,3,FALSE)</f>
        <v>21</v>
      </c>
      <c r="B149" s="2" t="str">
        <f>CONCATENATE(data!G148," ",data!H148)</f>
        <v>ST 055,</v>
      </c>
      <c r="C149" s="2" t="str">
        <f t="shared" si="10"/>
        <v>ST 055</v>
      </c>
      <c r="D149" s="2" t="str">
        <f>IF(LEFT(data!O148,1)="(",data!O148,data!P148)</f>
        <v>(TuTh</v>
      </c>
      <c r="E149" s="2" t="str">
        <f t="shared" si="11"/>
        <v>TuTh</v>
      </c>
      <c r="F149" s="2" t="str">
        <f>IF(LEFT(data!O148,1)="(",data!P148,data!Q148)</f>
        <v>5:00PM</v>
      </c>
      <c r="G149" s="2" t="str">
        <f>IF(LEFT(data!O148,1)="(",data!Q148,data!R148)</f>
        <v>-</v>
      </c>
      <c r="H149" s="2" t="str">
        <f>IF(LEFT(data!O148,1)="(",data!R148,data!S148)</f>
        <v>5:50PM)</v>
      </c>
      <c r="I149" s="2" t="str">
        <f t="shared" si="12"/>
        <v>5:50PM</v>
      </c>
      <c r="J149" s="2" t="s">
        <v>361</v>
      </c>
      <c r="K149" s="2" t="str">
        <f t="shared" si="13"/>
        <v>INSERT INTO section (Cid, Room, Day, Time, Semester) VALUES (21,'ST 055','TuTh','5:00PM-5:50PM','Fall2016');</v>
      </c>
      <c r="L149" s="2"/>
      <c r="M149" s="2" t="str">
        <f>data!D148</f>
        <v>T02:</v>
      </c>
      <c r="N149" s="2" t="str">
        <f t="shared" si="14"/>
        <v>tutorial</v>
      </c>
      <c r="O149" s="2">
        <f>VLOOKUP(data!M148,data!$Y$1:$AB$73,4,FALSE)</f>
        <v>62184445</v>
      </c>
      <c r="P149" s="2"/>
      <c r="Q149" s="2" t="str">
        <f>CONCATENATE("INSERT INTO ",N149," (Sid, Eid) VALUES (",specialization!A149,", ",O149,");")</f>
        <v>INSERT INTO tutorial (Sid, Eid) VALUES (115, 62184445);</v>
      </c>
    </row>
    <row r="150" spans="1:17" x14ac:dyDescent="0.25">
      <c r="A150" s="2">
        <f>VLOOKUP(data!A149,courses!A:F,3,FALSE)</f>
        <v>21</v>
      </c>
      <c r="B150" s="2" t="str">
        <f>CONCATENATE(data!G149," ",data!H149)</f>
        <v>ST 055,</v>
      </c>
      <c r="C150" s="2" t="str">
        <f t="shared" si="10"/>
        <v>ST 055</v>
      </c>
      <c r="D150" s="2" t="str">
        <f>IF(LEFT(data!O149,1)="(",data!O149,data!P149)</f>
        <v>(TuTh</v>
      </c>
      <c r="E150" s="2" t="str">
        <f t="shared" si="11"/>
        <v>TuTh</v>
      </c>
      <c r="F150" s="2" t="str">
        <f>IF(LEFT(data!O149,1)="(",data!P149,data!Q149)</f>
        <v>3:00PM</v>
      </c>
      <c r="G150" s="2" t="str">
        <f>IF(LEFT(data!O149,1)="(",data!Q149,data!R149)</f>
        <v>-</v>
      </c>
      <c r="H150" s="2" t="str">
        <f>IF(LEFT(data!O149,1)="(",data!R149,data!S149)</f>
        <v>3:50PM)</v>
      </c>
      <c r="I150" s="2" t="str">
        <f t="shared" si="12"/>
        <v>3:50PM</v>
      </c>
      <c r="J150" s="2" t="s">
        <v>361</v>
      </c>
      <c r="K150" s="2" t="str">
        <f t="shared" si="13"/>
        <v>INSERT INTO section (Cid, Room, Day, Time, Semester) VALUES (21,'ST 055','TuTh','3:00PM-3:50PM','Fall2016');</v>
      </c>
      <c r="L150" s="2"/>
      <c r="M150" s="2" t="str">
        <f>data!D149</f>
        <v>T03:</v>
      </c>
      <c r="N150" s="2" t="str">
        <f t="shared" si="14"/>
        <v>tutorial</v>
      </c>
      <c r="O150" s="2">
        <f>VLOOKUP(data!M149,data!$Y$1:$AB$73,4,FALSE)</f>
        <v>62184445</v>
      </c>
      <c r="P150" s="2"/>
      <c r="Q150" s="2" t="str">
        <f>CONCATENATE("INSERT INTO ",N150," (Sid, Eid) VALUES (",specialization!A150,", ",O150,");")</f>
        <v>INSERT INTO tutorial (Sid, Eid) VALUES (116, 62184445);</v>
      </c>
    </row>
    <row r="151" spans="1:17" x14ac:dyDescent="0.25">
      <c r="A151" s="2" t="e">
        <f>VLOOKUP(data!A150,courses!A:F,3,FALSE)</f>
        <v>#N/A</v>
      </c>
      <c r="B151" s="2" t="str">
        <f>CONCATENATE(data!G150," ",data!H150)</f>
        <v xml:space="preserve"> </v>
      </c>
      <c r="C151" s="2" t="str">
        <f t="shared" si="10"/>
        <v/>
      </c>
      <c r="D151" s="2">
        <f>IF(LEFT(data!O150,1)="(",data!O150,data!P150)</f>
        <v>0</v>
      </c>
      <c r="E151" s="2" t="str">
        <f t="shared" si="11"/>
        <v/>
      </c>
      <c r="F151" s="2">
        <f>IF(LEFT(data!O150,1)="(",data!P150,data!Q150)</f>
        <v>0</v>
      </c>
      <c r="G151" s="2">
        <f>IF(LEFT(data!O150,1)="(",data!Q150,data!R150)</f>
        <v>0</v>
      </c>
      <c r="H151" s="2">
        <f>IF(LEFT(data!O150,1)="(",data!R150,data!S150)</f>
        <v>0</v>
      </c>
      <c r="I151" s="2" t="str">
        <f t="shared" si="12"/>
        <v/>
      </c>
      <c r="J151" s="2" t="s">
        <v>361</v>
      </c>
      <c r="K151" s="2" t="e">
        <f t="shared" si="13"/>
        <v>#N/A</v>
      </c>
      <c r="L151" s="2"/>
      <c r="M151" s="2">
        <f>data!D150</f>
        <v>0</v>
      </c>
      <c r="N151" s="2" t="str">
        <f t="shared" si="14"/>
        <v>lab</v>
      </c>
      <c r="O151" s="2" t="e">
        <f>VLOOKUP(data!M150,data!$Y$1:$AB$73,4,FALSE)</f>
        <v>#N/A</v>
      </c>
      <c r="P151" s="2"/>
      <c r="Q151" s="2" t="e">
        <f>CONCATENATE("INSERT INTO ",N151," (Sid, Eid) VALUES (",specialization!A151,", ",O151,");")</f>
        <v>#N/A</v>
      </c>
    </row>
    <row r="152" spans="1:17" x14ac:dyDescent="0.25">
      <c r="A152" s="2" t="e">
        <f>VLOOKUP(data!A151,courses!A:F,3,FALSE)</f>
        <v>#N/A</v>
      </c>
      <c r="B152" s="2" t="str">
        <f>CONCATENATE(data!G151," ",data!H151)</f>
        <v>Information Security</v>
      </c>
      <c r="C152" s="2" t="str">
        <f t="shared" si="10"/>
        <v>Information Securit</v>
      </c>
      <c r="D152" s="2">
        <f>IF(LEFT(data!O151,1)="(",data!O151,data!P151)</f>
        <v>0</v>
      </c>
      <c r="E152" s="2" t="str">
        <f t="shared" si="11"/>
        <v/>
      </c>
      <c r="F152" s="2">
        <f>IF(LEFT(data!O151,1)="(",data!P151,data!Q151)</f>
        <v>0</v>
      </c>
      <c r="G152" s="2">
        <f>IF(LEFT(data!O151,1)="(",data!Q151,data!R151)</f>
        <v>0</v>
      </c>
      <c r="H152" s="2">
        <f>IF(LEFT(data!O151,1)="(",data!R151,data!S151)</f>
        <v>0</v>
      </c>
      <c r="I152" s="2" t="str">
        <f t="shared" si="12"/>
        <v/>
      </c>
      <c r="J152" s="2" t="s">
        <v>361</v>
      </c>
      <c r="K152" s="2" t="e">
        <f t="shared" si="13"/>
        <v>#N/A</v>
      </c>
      <c r="L152" s="2"/>
      <c r="M152" s="2" t="str">
        <f>data!D151</f>
        <v>Research</v>
      </c>
      <c r="N152" s="2" t="str">
        <f t="shared" si="14"/>
        <v>lab</v>
      </c>
      <c r="O152" s="2" t="e">
        <f>VLOOKUP(data!M151,data!$Y$1:$AB$73,4,FALSE)</f>
        <v>#N/A</v>
      </c>
      <c r="P152" s="2"/>
      <c r="Q152" s="2" t="e">
        <f>CONCATENATE("INSERT INTO ",N152," (Sid, Eid) VALUES (",specialization!A152,", ",O152,");")</f>
        <v>#N/A</v>
      </c>
    </row>
    <row r="153" spans="1:17" x14ac:dyDescent="0.25">
      <c r="A153" s="2">
        <f>VLOOKUP(data!A152,courses!A:F,3,FALSE)</f>
        <v>187</v>
      </c>
      <c r="B153" s="2" t="str">
        <f>CONCATENATE(data!G152," ",data!H152)</f>
        <v>ICT 618B,</v>
      </c>
      <c r="C153" s="2" t="str">
        <f t="shared" si="10"/>
        <v>ICT 618B</v>
      </c>
      <c r="D153" s="2" t="str">
        <f>IF(LEFT(data!O152,1)="(",data!O152,data!P152)</f>
        <v>(We</v>
      </c>
      <c r="E153" s="2" t="str">
        <f t="shared" si="11"/>
        <v>We</v>
      </c>
      <c r="F153" s="2" t="str">
        <f>IF(LEFT(data!O152,1)="(",data!P152,data!Q152)</f>
        <v>8:00AM</v>
      </c>
      <c r="G153" s="2" t="str">
        <f>IF(LEFT(data!O152,1)="(",data!Q152,data!R152)</f>
        <v>-</v>
      </c>
      <c r="H153" s="2" t="str">
        <f>IF(LEFT(data!O152,1)="(",data!R152,data!S152)</f>
        <v>8:50AM)</v>
      </c>
      <c r="I153" s="2" t="str">
        <f t="shared" si="12"/>
        <v>8:50AM</v>
      </c>
      <c r="J153" s="2" t="s">
        <v>361</v>
      </c>
      <c r="K153" s="2" t="str">
        <f t="shared" si="13"/>
        <v>INSERT INTO section (Cid, Room, Day, Time, Semester) VALUES (187,'ICT 618B','We','8:00AM-8:50AM','Fall2016');</v>
      </c>
      <c r="L153" s="2"/>
      <c r="M153" s="2" t="str">
        <f>data!D152</f>
        <v>L01:</v>
      </c>
      <c r="N153" s="2" t="str">
        <f t="shared" si="14"/>
        <v>lecture</v>
      </c>
      <c r="O153" s="2">
        <f>VLOOKUP(data!M152,data!$Y$1:$AB$73,4,FALSE)</f>
        <v>82080630</v>
      </c>
      <c r="P153" s="2"/>
      <c r="Q153" s="2" t="str">
        <f>CONCATENATE("INSERT INTO ",N153," (Sid, Eid) VALUES (",specialization!A153,", ",O153,");")</f>
        <v>INSERT INTO lecture (Sid, Eid) VALUES (117, 82080630);</v>
      </c>
    </row>
    <row r="154" spans="1:17" x14ac:dyDescent="0.25">
      <c r="A154" s="2">
        <f>VLOOKUP(data!A153,courses!A:F,3,FALSE)</f>
        <v>187</v>
      </c>
      <c r="B154" s="2" t="str">
        <f>CONCATENATE(data!G153," ",data!H153)</f>
        <v>no room,</v>
      </c>
      <c r="C154" s="2" t="str">
        <f t="shared" si="10"/>
        <v>no room</v>
      </c>
      <c r="D154" s="2" t="str">
        <f>IF(LEFT(data!O153,1)="(",data!O153,data!P153)</f>
        <v>(TBA</v>
      </c>
      <c r="E154" s="2" t="str">
        <f t="shared" si="11"/>
        <v>TBA</v>
      </c>
      <c r="F154" s="2" t="str">
        <f>IF(LEFT(data!O153,1)="(",data!P153,data!Q153)</f>
        <v>TBA</v>
      </c>
      <c r="G154" s="2" t="str">
        <f>IF(LEFT(data!O153,1)="(",data!Q153,data!R153)</f>
        <v>-</v>
      </c>
      <c r="H154" s="2" t="str">
        <f>IF(LEFT(data!O153,1)="(",data!R153,data!S153)</f>
        <v>TBA)</v>
      </c>
      <c r="I154" s="2" t="str">
        <f t="shared" si="12"/>
        <v>TBA</v>
      </c>
      <c r="J154" s="2" t="s">
        <v>361</v>
      </c>
      <c r="K154" s="2" t="str">
        <f t="shared" si="13"/>
        <v>INSERT INTO section (Cid, Room, Day, Time, Semester) VALUES (187,'no room','TBA','TBA-TBA','Fall2016');</v>
      </c>
      <c r="L154" s="2"/>
      <c r="M154" s="2" t="str">
        <f>data!D153</f>
        <v>B01:</v>
      </c>
      <c r="N154" s="2" t="str">
        <f t="shared" si="14"/>
        <v>lab</v>
      </c>
      <c r="O154" s="2" t="e">
        <f>VLOOKUP(data!M153,data!$Y$1:$AB$73,4,FALSE)</f>
        <v>#N/A</v>
      </c>
      <c r="P154" s="2"/>
      <c r="Q154" s="2" t="e">
        <f>CONCATENATE("INSERT INTO ",N154," (Sid, Eid) VALUES (",specialization!A154,", ",O154,");")</f>
        <v>#N/A</v>
      </c>
    </row>
    <row r="155" spans="1:17" x14ac:dyDescent="0.25">
      <c r="A155" s="2" t="e">
        <f>VLOOKUP(data!A154,courses!A:F,3,FALSE)</f>
        <v>#N/A</v>
      </c>
      <c r="B155" s="2" t="str">
        <f>CONCATENATE(data!G154," ",data!H154)</f>
        <v xml:space="preserve"> </v>
      </c>
      <c r="C155" s="2" t="str">
        <f t="shared" si="10"/>
        <v/>
      </c>
      <c r="D155" s="2">
        <f>IF(LEFT(data!O154,1)="(",data!O154,data!P154)</f>
        <v>0</v>
      </c>
      <c r="E155" s="2" t="str">
        <f t="shared" si="11"/>
        <v/>
      </c>
      <c r="F155" s="2">
        <f>IF(LEFT(data!O154,1)="(",data!P154,data!Q154)</f>
        <v>0</v>
      </c>
      <c r="G155" s="2">
        <f>IF(LEFT(data!O154,1)="(",data!Q154,data!R154)</f>
        <v>0</v>
      </c>
      <c r="H155" s="2">
        <f>IF(LEFT(data!O154,1)="(",data!R154,data!S154)</f>
        <v>0</v>
      </c>
      <c r="I155" s="2" t="str">
        <f t="shared" si="12"/>
        <v/>
      </c>
      <c r="J155" s="2" t="s">
        <v>361</v>
      </c>
      <c r="K155" s="2" t="e">
        <f t="shared" si="13"/>
        <v>#N/A</v>
      </c>
      <c r="L155" s="2"/>
      <c r="M155" s="2">
        <f>data!D154</f>
        <v>0</v>
      </c>
      <c r="N155" s="2" t="str">
        <f t="shared" si="14"/>
        <v>lab</v>
      </c>
      <c r="O155" s="2" t="e">
        <f>VLOOKUP(data!M154,data!$Y$1:$AB$73,4,FALSE)</f>
        <v>#N/A</v>
      </c>
      <c r="P155" s="2"/>
      <c r="Q155" s="2" t="e">
        <f>CONCATENATE("INSERT INTO ",N155," (Sid, Eid) VALUES (",specialization!A155,", ",O155,");")</f>
        <v>#N/A</v>
      </c>
    </row>
    <row r="156" spans="1:17" x14ac:dyDescent="0.25">
      <c r="A156" s="2" t="e">
        <f>VLOOKUP(data!A155,courses!A:F,3,FALSE)</f>
        <v>#N/A</v>
      </c>
      <c r="B156" s="2" t="str">
        <f>CONCATENATE(data!G155," ",data!H155)</f>
        <v xml:space="preserve"> </v>
      </c>
      <c r="C156" s="2" t="str">
        <f t="shared" si="10"/>
        <v/>
      </c>
      <c r="D156" s="2">
        <f>IF(LEFT(data!O155,1)="(",data!O155,data!P155)</f>
        <v>0</v>
      </c>
      <c r="E156" s="2" t="str">
        <f t="shared" si="11"/>
        <v/>
      </c>
      <c r="F156" s="2">
        <f>IF(LEFT(data!O155,1)="(",data!P155,data!Q155)</f>
        <v>0</v>
      </c>
      <c r="G156" s="2">
        <f>IF(LEFT(data!O155,1)="(",data!Q155,data!R155)</f>
        <v>0</v>
      </c>
      <c r="H156" s="2">
        <f>IF(LEFT(data!O155,1)="(",data!R155,data!S155)</f>
        <v>0</v>
      </c>
      <c r="I156" s="2" t="str">
        <f t="shared" si="12"/>
        <v/>
      </c>
      <c r="J156" s="2" t="s">
        <v>361</v>
      </c>
      <c r="K156" s="2" t="e">
        <f t="shared" si="13"/>
        <v>#N/A</v>
      </c>
      <c r="L156" s="2"/>
      <c r="M156" s="2" t="str">
        <f>data!D155</f>
        <v>Project</v>
      </c>
      <c r="N156" s="2" t="str">
        <f t="shared" si="14"/>
        <v>lab</v>
      </c>
      <c r="O156" s="2" t="e">
        <f>VLOOKUP(data!M155,data!$Y$1:$AB$73,4,FALSE)</f>
        <v>#N/A</v>
      </c>
      <c r="P156" s="2"/>
      <c r="Q156" s="2" t="e">
        <f>CONCATENATE("INSERT INTO ",N156," (Sid, Eid) VALUES (",specialization!A156,", ",O156,");")</f>
        <v>#N/A</v>
      </c>
    </row>
    <row r="157" spans="1:17" x14ac:dyDescent="0.25">
      <c r="A157" s="2">
        <f>VLOOKUP(data!A156,courses!A:F,3,FALSE)</f>
        <v>194</v>
      </c>
      <c r="B157" s="2" t="str">
        <f>CONCATENATE(data!G156," ",data!H156)</f>
        <v>ICT 618B,</v>
      </c>
      <c r="C157" s="2" t="str">
        <f t="shared" si="10"/>
        <v>ICT 618B</v>
      </c>
      <c r="D157" s="2" t="str">
        <f>IF(LEFT(data!O156,1)="(",data!O156,data!P156)</f>
        <v>(Tu</v>
      </c>
      <c r="E157" s="2" t="str">
        <f t="shared" si="11"/>
        <v>Tu</v>
      </c>
      <c r="F157" s="2" t="str">
        <f>IF(LEFT(data!O156,1)="(",data!P156,data!Q156)</f>
        <v>8:00AM</v>
      </c>
      <c r="G157" s="2" t="str">
        <f>IF(LEFT(data!O156,1)="(",data!Q156,data!R156)</f>
        <v>-</v>
      </c>
      <c r="H157" s="2" t="str">
        <f>IF(LEFT(data!O156,1)="(",data!R156,data!S156)</f>
        <v>8:50AM)</v>
      </c>
      <c r="I157" s="2" t="str">
        <f t="shared" si="12"/>
        <v>8:50AM</v>
      </c>
      <c r="J157" s="2" t="s">
        <v>361</v>
      </c>
      <c r="K157" s="2" t="str">
        <f t="shared" si="13"/>
        <v>INSERT INTO section (Cid, Room, Day, Time, Semester) VALUES (194,'ICT 618B','Tu','8:00AM-8:50AM','Fall2016');</v>
      </c>
      <c r="L157" s="2"/>
      <c r="M157" s="2" t="str">
        <f>data!D156</f>
        <v>L01:</v>
      </c>
      <c r="N157" s="2" t="str">
        <f t="shared" si="14"/>
        <v>lecture</v>
      </c>
      <c r="O157" s="2">
        <f>VLOOKUP(data!M156,data!$Y$1:$AB$73,4,FALSE)</f>
        <v>82080630</v>
      </c>
      <c r="P157" s="2"/>
      <c r="Q157" s="2" t="str">
        <f>CONCATENATE("INSERT INTO ",N157," (Sid, Eid) VALUES (",specialization!A157,", ",O157,");")</f>
        <v>INSERT INTO lecture (Sid, Eid) VALUES (119, 82080630);</v>
      </c>
    </row>
    <row r="158" spans="1:17" x14ac:dyDescent="0.25">
      <c r="A158" s="2">
        <f>VLOOKUP(data!A157,courses!A:F,3,FALSE)</f>
        <v>194</v>
      </c>
      <c r="B158" s="2" t="str">
        <f>CONCATENATE(data!G157," ",data!H157)</f>
        <v>no room,</v>
      </c>
      <c r="C158" s="2" t="str">
        <f t="shared" si="10"/>
        <v>no room</v>
      </c>
      <c r="D158" s="2" t="str">
        <f>IF(LEFT(data!O157,1)="(",data!O157,data!P157)</f>
        <v>(TBA</v>
      </c>
      <c r="E158" s="2" t="str">
        <f t="shared" si="11"/>
        <v>TBA</v>
      </c>
      <c r="F158" s="2" t="str">
        <f>IF(LEFT(data!O157,1)="(",data!P157,data!Q157)</f>
        <v>TBA</v>
      </c>
      <c r="G158" s="2" t="str">
        <f>IF(LEFT(data!O157,1)="(",data!Q157,data!R157)</f>
        <v>-</v>
      </c>
      <c r="H158" s="2" t="str">
        <f>IF(LEFT(data!O157,1)="(",data!R157,data!S157)</f>
        <v>TBA)</v>
      </c>
      <c r="I158" s="2" t="str">
        <f t="shared" si="12"/>
        <v>TBA</v>
      </c>
      <c r="J158" s="2" t="s">
        <v>361</v>
      </c>
      <c r="K158" s="2" t="str">
        <f t="shared" si="13"/>
        <v>INSERT INTO section (Cid, Room, Day, Time, Semester) VALUES (194,'no room','TBA','TBA-TBA','Fall2016');</v>
      </c>
      <c r="L158" s="2"/>
      <c r="M158" s="2" t="str">
        <f>data!D157</f>
        <v>B01:</v>
      </c>
      <c r="N158" s="2" t="str">
        <f t="shared" si="14"/>
        <v>lab</v>
      </c>
      <c r="O158" s="2" t="str">
        <f>IF(ISNA(VLOOKUP(data!M157,data!$Y$1:$AB$73,4,FALSE)), "", VLOOKUP(data!M157,data!$Y$1:$AB$73,4,FALSE))</f>
        <v/>
      </c>
      <c r="P158" s="2"/>
      <c r="Q158" s="2" t="str">
        <f>CONCATENATE("INSERT INTO ",N158," (Sid, Eid) VALUES (",specialization!A158,", ",O158,");")</f>
        <v>INSERT INTO lab (Sid, Eid) VALUES (120, );</v>
      </c>
    </row>
    <row r="159" spans="1:17" x14ac:dyDescent="0.25">
      <c r="A159" s="2" t="e">
        <f>VLOOKUP(data!A158,courses!A:F,3,FALSE)</f>
        <v>#N/A</v>
      </c>
      <c r="B159" s="2" t="str">
        <f>CONCATENATE(data!G158," ",data!H158)</f>
        <v xml:space="preserve"> </v>
      </c>
      <c r="C159" s="2" t="str">
        <f t="shared" si="10"/>
        <v/>
      </c>
      <c r="D159" s="2">
        <f>IF(LEFT(data!O158,1)="(",data!O158,data!P158)</f>
        <v>0</v>
      </c>
      <c r="E159" s="2" t="str">
        <f t="shared" si="11"/>
        <v/>
      </c>
      <c r="F159" s="2">
        <f>IF(LEFT(data!O158,1)="(",data!P158,data!Q158)</f>
        <v>0</v>
      </c>
      <c r="G159" s="2">
        <f>IF(LEFT(data!O158,1)="(",data!Q158,data!R158)</f>
        <v>0</v>
      </c>
      <c r="H159" s="2">
        <f>IF(LEFT(data!O158,1)="(",data!R158,data!S158)</f>
        <v>0</v>
      </c>
      <c r="I159" s="2" t="str">
        <f t="shared" si="12"/>
        <v/>
      </c>
      <c r="J159" s="2" t="s">
        <v>361</v>
      </c>
      <c r="K159" s="2" t="e">
        <f t="shared" si="13"/>
        <v>#N/A</v>
      </c>
      <c r="L159" s="2"/>
      <c r="M159" s="2">
        <f>data!D158</f>
        <v>0</v>
      </c>
      <c r="N159" s="2" t="str">
        <f t="shared" si="14"/>
        <v>lab</v>
      </c>
      <c r="O159" s="2" t="e">
        <f>VLOOKUP(data!M158,data!$Y$1:$AB$73,4,FALSE)</f>
        <v>#N/A</v>
      </c>
      <c r="P159" s="2"/>
      <c r="Q159" s="2" t="e">
        <f>CONCATENATE("INSERT INTO ",N159," (Sid, Eid) VALUES (",specialization!A159,", ",O159,");")</f>
        <v>#N/A</v>
      </c>
    </row>
    <row r="160" spans="1:17" x14ac:dyDescent="0.25">
      <c r="A160" s="2" t="e">
        <f>VLOOKUP(data!A159,courses!A:F,3,FALSE)</f>
        <v>#N/A</v>
      </c>
      <c r="B160" s="2" t="str">
        <f>CONCATENATE(data!G159," ",data!H159)</f>
        <v>Malware (FALL2017)</v>
      </c>
      <c r="C160" s="2" t="str">
        <f t="shared" si="10"/>
        <v>Malware (FALL2017</v>
      </c>
      <c r="D160" s="2">
        <f>IF(LEFT(data!O159,1)="(",data!O159,data!P159)</f>
        <v>0</v>
      </c>
      <c r="E160" s="2" t="str">
        <f t="shared" si="11"/>
        <v/>
      </c>
      <c r="F160" s="2">
        <f>IF(LEFT(data!O159,1)="(",data!P159,data!Q159)</f>
        <v>0</v>
      </c>
      <c r="G160" s="2">
        <f>IF(LEFT(data!O159,1)="(",data!Q159,data!R159)</f>
        <v>0</v>
      </c>
      <c r="H160" s="2">
        <f>IF(LEFT(data!O159,1)="(",data!R159,data!S159)</f>
        <v>0</v>
      </c>
      <c r="I160" s="2" t="str">
        <f t="shared" si="12"/>
        <v/>
      </c>
      <c r="J160" s="2" t="s">
        <v>361</v>
      </c>
      <c r="K160" s="2" t="e">
        <f t="shared" si="13"/>
        <v>#N/A</v>
      </c>
      <c r="L160" s="2"/>
      <c r="M160" s="2" t="str">
        <f>data!D159</f>
        <v>Computer</v>
      </c>
      <c r="N160" s="2" t="str">
        <f t="shared" si="14"/>
        <v>lab</v>
      </c>
      <c r="O160" s="2" t="e">
        <f>VLOOKUP(data!M159,data!$Y$1:$AB$73,4,FALSE)</f>
        <v>#N/A</v>
      </c>
      <c r="P160" s="2"/>
      <c r="Q160" s="2" t="e">
        <f>CONCATENATE("INSERT INTO ",N160," (Sid, Eid) VALUES (",specialization!A160,", ",O160,");")</f>
        <v>#N/A</v>
      </c>
    </row>
    <row r="161" spans="1:17" x14ac:dyDescent="0.25">
      <c r="A161" s="2">
        <f>VLOOKUP(data!A160,courses!A:F,3,FALSE)</f>
        <v>44</v>
      </c>
      <c r="B161" s="2" t="str">
        <f>CONCATENATE(data!G160," ",data!H160)</f>
        <v>SS 209,</v>
      </c>
      <c r="C161" s="2" t="str">
        <f t="shared" si="10"/>
        <v>SS 209</v>
      </c>
      <c r="D161" s="2" t="str">
        <f>IF(LEFT(data!O160,1)="(",data!O160,data!P160)</f>
        <v>(TuTh</v>
      </c>
      <c r="E161" s="2" t="str">
        <f t="shared" si="11"/>
        <v>TuTh</v>
      </c>
      <c r="F161" s="2" t="str">
        <f>IF(LEFT(data!O160,1)="(",data!P160,data!Q160)</f>
        <v>9:30AM</v>
      </c>
      <c r="G161" s="2" t="str">
        <f>IF(LEFT(data!O160,1)="(",data!Q160,data!R160)</f>
        <v>-</v>
      </c>
      <c r="H161" s="2" t="str">
        <f>IF(LEFT(data!O160,1)="(",data!R160,data!S160)</f>
        <v>10:45AM)</v>
      </c>
      <c r="I161" s="2" t="str">
        <f t="shared" si="12"/>
        <v>10:45AM</v>
      </c>
      <c r="J161" s="2" t="s">
        <v>734</v>
      </c>
      <c r="K161" s="2" t="str">
        <f t="shared" si="13"/>
        <v>INSERT INTO section (Cid, Room, Day, Time, Semester) VALUES (44,'SS 209','TuTh','9:30AM-10:45AM','Fall2017');</v>
      </c>
      <c r="L161" s="2"/>
      <c r="M161" s="2" t="str">
        <f>data!D160</f>
        <v>L01:</v>
      </c>
      <c r="N161" s="2" t="str">
        <f t="shared" si="14"/>
        <v>lecture</v>
      </c>
      <c r="O161" s="2">
        <f>VLOOKUP(data!M160,data!$Y$1:$AB$73,4,FALSE)</f>
        <v>91268619</v>
      </c>
      <c r="P161" s="2"/>
      <c r="Q161" s="2" t="str">
        <f>CONCATENATE("INSERT INTO ",N161," (Sid, Eid) VALUES (",specialization!A161,", ",O161,");")</f>
        <v>INSERT INTO lecture (Sid, Eid) VALUES (121, 91268619);</v>
      </c>
    </row>
    <row r="162" spans="1:17" x14ac:dyDescent="0.25">
      <c r="A162" s="2" t="e">
        <f>VLOOKUP(data!A161,courses!A:F,3,FALSE)</f>
        <v>#N/A</v>
      </c>
      <c r="B162" s="2" t="str">
        <f>CONCATENATE(data!G161," ",data!H161)</f>
        <v xml:space="preserve"> </v>
      </c>
      <c r="C162" s="2" t="str">
        <f t="shared" si="10"/>
        <v/>
      </c>
      <c r="D162" s="2">
        <f>IF(LEFT(data!O161,1)="(",data!O161,data!P161)</f>
        <v>0</v>
      </c>
      <c r="E162" s="2" t="str">
        <f t="shared" si="11"/>
        <v/>
      </c>
      <c r="F162" s="2">
        <f>IF(LEFT(data!O161,1)="(",data!P161,data!Q161)</f>
        <v>0</v>
      </c>
      <c r="G162" s="2">
        <f>IF(LEFT(data!O161,1)="(",data!Q161,data!R161)</f>
        <v>0</v>
      </c>
      <c r="H162" s="2">
        <f>IF(LEFT(data!O161,1)="(",data!R161,data!S161)</f>
        <v>0</v>
      </c>
      <c r="I162" s="2" t="str">
        <f t="shared" si="12"/>
        <v/>
      </c>
      <c r="J162" s="2" t="s">
        <v>361</v>
      </c>
      <c r="K162" s="2" t="e">
        <f t="shared" si="13"/>
        <v>#N/A</v>
      </c>
      <c r="L162" s="2"/>
      <c r="M162" s="2">
        <f>data!D161</f>
        <v>0</v>
      </c>
      <c r="N162" s="2" t="str">
        <f t="shared" si="14"/>
        <v>lab</v>
      </c>
      <c r="O162" s="2" t="e">
        <f>VLOOKUP(data!M161,data!$Y$1:$AB$73,4,FALSE)</f>
        <v>#N/A</v>
      </c>
      <c r="P162" s="2"/>
      <c r="Q162" s="2" t="e">
        <f>CONCATENATE("INSERT INTO ",N162," (Sid, Eid) VALUES (",specialization!A162,", ",O162,");")</f>
        <v>#N/A</v>
      </c>
    </row>
    <row r="163" spans="1:17" x14ac:dyDescent="0.25">
      <c r="A163" s="2" t="e">
        <f>VLOOKUP(data!A162,courses!A:F,3,FALSE)</f>
        <v>#N/A</v>
      </c>
      <c r="B163" s="2" t="str">
        <f>CONCATENATE(data!G162," ",data!H162)</f>
        <v xml:space="preserve">Programming </v>
      </c>
      <c r="C163" s="2" t="str">
        <f t="shared" si="10"/>
        <v>Programming</v>
      </c>
      <c r="D163" s="2">
        <f>IF(LEFT(data!O162,1)="(",data!O162,data!P162)</f>
        <v>0</v>
      </c>
      <c r="E163" s="2" t="str">
        <f t="shared" si="11"/>
        <v/>
      </c>
      <c r="F163" s="2">
        <f>IF(LEFT(data!O162,1)="(",data!P162,data!Q162)</f>
        <v>0</v>
      </c>
      <c r="G163" s="2">
        <f>IF(LEFT(data!O162,1)="(",data!Q162,data!R162)</f>
        <v>0</v>
      </c>
      <c r="H163" s="2">
        <f>IF(LEFT(data!O162,1)="(",data!R162,data!S162)</f>
        <v>0</v>
      </c>
      <c r="I163" s="2" t="str">
        <f t="shared" si="12"/>
        <v/>
      </c>
      <c r="J163" s="2" t="s">
        <v>361</v>
      </c>
      <c r="K163" s="2" t="e">
        <f t="shared" si="13"/>
        <v>#N/A</v>
      </c>
      <c r="L163" s="2"/>
      <c r="M163" s="2" t="str">
        <f>data!D162</f>
        <v>Foundations</v>
      </c>
      <c r="N163" s="2" t="str">
        <f t="shared" si="14"/>
        <v>lab</v>
      </c>
      <c r="O163" s="2" t="e">
        <f>VLOOKUP(data!M162,data!$Y$1:$AB$73,4,FALSE)</f>
        <v>#N/A</v>
      </c>
      <c r="P163" s="2"/>
      <c r="Q163" s="2" t="e">
        <f>CONCATENATE("INSERT INTO ",N163," (Sid, Eid) VALUES (",specialization!A163,", ",O163,");")</f>
        <v>#N/A</v>
      </c>
    </row>
    <row r="164" spans="1:17" x14ac:dyDescent="0.25">
      <c r="A164" s="2">
        <f>VLOOKUP(data!A163,courses!A:F,3,FALSE)</f>
        <v>40</v>
      </c>
      <c r="B164" s="2" t="str">
        <f>CONCATENATE(data!G163," ",data!H163)</f>
        <v>ST 063,</v>
      </c>
      <c r="C164" s="2" t="str">
        <f t="shared" si="10"/>
        <v>ST 063</v>
      </c>
      <c r="D164" s="2" t="str">
        <f>IF(LEFT(data!O163,1)="(",data!O163,data!P163)</f>
        <v>(TuTh</v>
      </c>
      <c r="E164" s="2" t="str">
        <f t="shared" si="11"/>
        <v>TuTh</v>
      </c>
      <c r="F164" s="2" t="str">
        <f>IF(LEFT(data!O163,1)="(",data!P163,data!Q163)</f>
        <v>3:30PM</v>
      </c>
      <c r="G164" s="2" t="str">
        <f>IF(LEFT(data!O163,1)="(",data!Q163,data!R163)</f>
        <v>-</v>
      </c>
      <c r="H164" s="2" t="str">
        <f>IF(LEFT(data!O163,1)="(",data!R163,data!S163)</f>
        <v>4:45PM)</v>
      </c>
      <c r="I164" s="2" t="str">
        <f t="shared" si="12"/>
        <v>4:45PM</v>
      </c>
      <c r="J164" s="2" t="s">
        <v>361</v>
      </c>
      <c r="K164" s="2" t="str">
        <f t="shared" si="13"/>
        <v>INSERT INTO section (Cid, Room, Day, Time, Semester) VALUES (40,'ST 063','TuTh','3:30PM-4:45PM','Fall2016');</v>
      </c>
      <c r="L164" s="2"/>
      <c r="M164" s="2" t="str">
        <f>data!D163</f>
        <v>L01:</v>
      </c>
      <c r="N164" s="2" t="str">
        <f t="shared" si="14"/>
        <v>lecture</v>
      </c>
      <c r="O164" s="2">
        <f>VLOOKUP(data!M163,data!$Y$1:$AB$73,4,FALSE)</f>
        <v>94368720</v>
      </c>
      <c r="P164" s="2"/>
      <c r="Q164" s="2" t="str">
        <f>CONCATENATE("INSERT INTO ",N164," (Sid, Eid) VALUES (",specialization!A164,", ",O164,");")</f>
        <v>INSERT INTO lecture (Sid, Eid) VALUES (122, 94368720);</v>
      </c>
    </row>
    <row r="165" spans="1:17" x14ac:dyDescent="0.25">
      <c r="A165" s="2">
        <f>VLOOKUP(data!A164,courses!A:F,3,FALSE)</f>
        <v>40</v>
      </c>
      <c r="B165" s="2" t="str">
        <f>CONCATENATE(data!G164," ",data!H164)</f>
        <v>ST 055,</v>
      </c>
      <c r="C165" s="2" t="str">
        <f t="shared" si="10"/>
        <v>ST 055</v>
      </c>
      <c r="D165" s="2" t="str">
        <f>IF(LEFT(data!O164,1)="(",data!O164,data!P164)</f>
        <v>(MoWe</v>
      </c>
      <c r="E165" s="2" t="str">
        <f t="shared" si="11"/>
        <v>MoWe</v>
      </c>
      <c r="F165" s="2" t="str">
        <f>IF(LEFT(data!O164,1)="(",data!P164,data!Q164)</f>
        <v>12:00PM</v>
      </c>
      <c r="G165" s="2" t="str">
        <f>IF(LEFT(data!O164,1)="(",data!Q164,data!R164)</f>
        <v>-</v>
      </c>
      <c r="H165" s="2" t="str">
        <f>IF(LEFT(data!O164,1)="(",data!R164,data!S164)</f>
        <v>12:50PM)</v>
      </c>
      <c r="I165" s="2" t="str">
        <f t="shared" si="12"/>
        <v>12:50PM</v>
      </c>
      <c r="J165" s="2" t="s">
        <v>361</v>
      </c>
      <c r="K165" s="2" t="str">
        <f t="shared" si="13"/>
        <v>INSERT INTO section (Cid, Room, Day, Time, Semester) VALUES (40,'ST 055','MoWe','12:00PM-12:50PM','Fall2016');</v>
      </c>
      <c r="L165" s="2"/>
      <c r="M165" s="2" t="str">
        <f>data!D164</f>
        <v>T01:</v>
      </c>
      <c r="N165" s="2" t="str">
        <f t="shared" si="14"/>
        <v>tutorial</v>
      </c>
      <c r="O165" s="2">
        <f>VLOOKUP(data!M164,data!$Y$1:$AB$73,4,FALSE)</f>
        <v>23175828</v>
      </c>
      <c r="P165" s="2"/>
      <c r="Q165" s="2" t="str">
        <f>CONCATENATE("INSERT INTO ",N165," (Sid, Eid) VALUES (",specialization!A165,", ",O165,");")</f>
        <v>INSERT INTO tutorial (Sid, Eid) VALUES (123, 23175828);</v>
      </c>
    </row>
    <row r="166" spans="1:17" x14ac:dyDescent="0.25">
      <c r="A166" s="2" t="e">
        <f>VLOOKUP(data!A165,courses!A:F,3,FALSE)</f>
        <v>#N/A</v>
      </c>
      <c r="B166" s="2" t="str">
        <f>CONCATENATE(data!G165," ",data!H165)</f>
        <v xml:space="preserve"> </v>
      </c>
      <c r="C166" s="2" t="str">
        <f t="shared" si="10"/>
        <v/>
      </c>
      <c r="D166" s="2">
        <f>IF(LEFT(data!O165,1)="(",data!O165,data!P165)</f>
        <v>0</v>
      </c>
      <c r="E166" s="2" t="str">
        <f t="shared" si="11"/>
        <v/>
      </c>
      <c r="F166" s="2">
        <f>IF(LEFT(data!O165,1)="(",data!P165,data!Q165)</f>
        <v>0</v>
      </c>
      <c r="G166" s="2">
        <f>IF(LEFT(data!O165,1)="(",data!Q165,data!R165)</f>
        <v>0</v>
      </c>
      <c r="H166" s="2">
        <f>IF(LEFT(data!O165,1)="(",data!R165,data!S165)</f>
        <v>0</v>
      </c>
      <c r="I166" s="2" t="str">
        <f t="shared" si="12"/>
        <v/>
      </c>
      <c r="J166" s="2" t="s">
        <v>361</v>
      </c>
      <c r="K166" s="2" t="e">
        <f t="shared" si="13"/>
        <v>#N/A</v>
      </c>
      <c r="L166" s="2"/>
      <c r="M166" s="2">
        <f>data!D165</f>
        <v>0</v>
      </c>
      <c r="N166" s="2" t="str">
        <f t="shared" si="14"/>
        <v>lab</v>
      </c>
      <c r="O166" s="2" t="e">
        <f>VLOOKUP(data!M165,data!$Y$1:$AB$73,4,FALSE)</f>
        <v>#N/A</v>
      </c>
      <c r="P166" s="2"/>
      <c r="Q166" s="2" t="e">
        <f>CONCATENATE("INSERT INTO ",N166," (Sid, Eid) VALUES (",specialization!A166,", ",O166,");")</f>
        <v>#N/A</v>
      </c>
    </row>
    <row r="167" spans="1:17" x14ac:dyDescent="0.25">
      <c r="A167" s="2"/>
      <c r="B167" s="2"/>
      <c r="C167" s="2"/>
      <c r="D167" s="2"/>
      <c r="E167" s="2"/>
      <c r="F167" s="2"/>
      <c r="G167" s="2"/>
      <c r="H167" s="2"/>
      <c r="I167" s="2"/>
      <c r="J167" s="2" t="s">
        <v>361</v>
      </c>
      <c r="K167" s="2"/>
      <c r="L167" s="2"/>
      <c r="M167" s="2"/>
      <c r="N167" s="2"/>
      <c r="O167" s="2"/>
      <c r="P167" s="5" t="s">
        <v>757</v>
      </c>
      <c r="Q167" s="2"/>
    </row>
    <row r="168" spans="1:17" x14ac:dyDescent="0.25">
      <c r="A168" s="2"/>
      <c r="B168" s="2"/>
      <c r="C168" s="2"/>
      <c r="D168" s="2"/>
      <c r="E168" s="2"/>
      <c r="F168" s="2"/>
      <c r="G168" s="2"/>
      <c r="H168" s="2"/>
      <c r="I168" s="2"/>
      <c r="J168" s="2"/>
      <c r="K168" s="2"/>
      <c r="L168" s="2"/>
      <c r="M168" s="2"/>
      <c r="N168" s="2"/>
      <c r="O168" s="2"/>
      <c r="P168" s="2"/>
      <c r="Q168" s="2"/>
    </row>
    <row r="169" spans="1:17" x14ac:dyDescent="0.25">
      <c r="A169" s="2"/>
      <c r="B169" s="2"/>
      <c r="C169" s="2"/>
      <c r="D169" s="2"/>
      <c r="E169" s="2"/>
      <c r="F169" s="2"/>
      <c r="G169" s="2"/>
      <c r="H169" s="2"/>
      <c r="I169" s="2"/>
      <c r="J169" s="2"/>
      <c r="K169" s="2"/>
      <c r="L169" s="2"/>
      <c r="M169" s="2"/>
      <c r="N169" s="2"/>
      <c r="O169" s="2"/>
      <c r="P169" s="2"/>
      <c r="Q169" s="2"/>
    </row>
    <row r="170" spans="1:17" x14ac:dyDescent="0.25">
      <c r="A170" s="2"/>
      <c r="B170" s="2"/>
      <c r="C170" s="2"/>
      <c r="D170" s="2"/>
      <c r="E170" s="2"/>
      <c r="F170" s="2"/>
      <c r="G170" s="2"/>
      <c r="H170" s="2"/>
      <c r="I170" s="2"/>
      <c r="J170" s="2"/>
      <c r="K170" s="2"/>
      <c r="L170" s="2"/>
      <c r="M170" s="2"/>
      <c r="N170" s="2"/>
      <c r="O170" s="2"/>
      <c r="P170" s="2"/>
      <c r="Q170" s="2"/>
    </row>
    <row r="171" spans="1:17" x14ac:dyDescent="0.25">
      <c r="A171" s="2"/>
      <c r="B171" s="2"/>
      <c r="C171" s="2"/>
      <c r="D171" s="2"/>
      <c r="E171" s="2"/>
      <c r="F171" s="2"/>
      <c r="G171" s="2"/>
      <c r="H171" s="2"/>
      <c r="I171" s="2"/>
      <c r="J171" s="2"/>
      <c r="K171" s="2"/>
      <c r="L171" s="2"/>
      <c r="M171" s="2"/>
      <c r="N171" s="2"/>
      <c r="O171" s="2"/>
      <c r="P171" s="2"/>
      <c r="Q171" s="2"/>
    </row>
    <row r="172" spans="1:17" x14ac:dyDescent="0.25">
      <c r="A172" s="2"/>
      <c r="B172" s="2"/>
      <c r="C172" s="2"/>
      <c r="D172" s="2"/>
      <c r="E172" s="2"/>
      <c r="F172" s="2"/>
      <c r="G172" s="2"/>
      <c r="H172" s="2"/>
      <c r="I172" s="2"/>
      <c r="J172" s="2"/>
      <c r="K172" s="2"/>
      <c r="L172" s="2"/>
      <c r="M172" s="2"/>
      <c r="N172" s="2"/>
      <c r="O172" s="2"/>
      <c r="P172" s="2"/>
      <c r="Q172" s="2"/>
    </row>
    <row r="173" spans="1:17" x14ac:dyDescent="0.25">
      <c r="A173" s="2"/>
      <c r="B173" s="2"/>
      <c r="C173" s="2"/>
      <c r="D173" s="2"/>
      <c r="E173" s="2"/>
      <c r="F173" s="2"/>
      <c r="G173" s="2"/>
      <c r="H173" s="2"/>
      <c r="I173" s="2"/>
      <c r="J173" s="2"/>
      <c r="K173" s="2"/>
      <c r="L173" s="2"/>
      <c r="M173" s="2"/>
      <c r="N173" s="2"/>
      <c r="O173" s="2"/>
      <c r="P173" s="2"/>
      <c r="Q173" s="2"/>
    </row>
    <row r="174" spans="1:17" x14ac:dyDescent="0.25">
      <c r="A174" s="2"/>
      <c r="B174" s="2"/>
      <c r="C174" s="2"/>
      <c r="D174" s="2"/>
      <c r="E174" s="2"/>
      <c r="F174" s="2"/>
      <c r="G174" s="2"/>
      <c r="H174" s="2"/>
      <c r="I174" s="2"/>
      <c r="J174" s="2"/>
      <c r="K174" s="2"/>
      <c r="L174" s="2"/>
      <c r="M174" s="2"/>
      <c r="N174" s="2"/>
      <c r="O174" s="2"/>
      <c r="P174" s="2"/>
      <c r="Q174" s="2"/>
    </row>
    <row r="175" spans="1:17" x14ac:dyDescent="0.25">
      <c r="A175" s="2"/>
      <c r="B175" s="2"/>
      <c r="C175" s="2"/>
      <c r="D175" s="2"/>
      <c r="E175" s="2"/>
      <c r="F175" s="2"/>
      <c r="G175" s="2"/>
      <c r="H175" s="2"/>
      <c r="I175" s="2"/>
      <c r="J175" s="2"/>
      <c r="K175" s="2"/>
      <c r="L175" s="2"/>
      <c r="M175" s="2"/>
      <c r="N175" s="2"/>
      <c r="O175" s="2"/>
      <c r="P175" s="2"/>
      <c r="Q175" s="2"/>
    </row>
    <row r="176" spans="1:17" x14ac:dyDescent="0.25">
      <c r="A176" s="2"/>
      <c r="B176" s="2"/>
      <c r="C176" s="2"/>
      <c r="D176" s="2"/>
      <c r="E176" s="2"/>
      <c r="F176" s="2"/>
      <c r="G176" s="2"/>
      <c r="H176" s="2"/>
      <c r="I176" s="2"/>
      <c r="J176" s="2"/>
      <c r="K176" s="2"/>
      <c r="L176" s="2"/>
      <c r="M176" s="2"/>
      <c r="N176" s="2"/>
      <c r="O176" s="2"/>
      <c r="P176" s="2"/>
      <c r="Q176" s="2"/>
    </row>
    <row r="177" spans="1:17" x14ac:dyDescent="0.25">
      <c r="A177" s="2"/>
      <c r="B177" s="2"/>
      <c r="C177" s="2"/>
      <c r="D177" s="2"/>
      <c r="E177" s="2"/>
      <c r="F177" s="2"/>
      <c r="G177" s="2"/>
      <c r="H177" s="2"/>
      <c r="I177" s="2"/>
      <c r="J177" s="2"/>
      <c r="K177" s="2"/>
      <c r="L177" s="2"/>
      <c r="M177" s="2"/>
      <c r="N177" s="2"/>
      <c r="O177" s="2"/>
      <c r="P177" s="2"/>
      <c r="Q177" s="2"/>
    </row>
    <row r="178" spans="1:17" x14ac:dyDescent="0.25">
      <c r="A178" s="2"/>
      <c r="B178" s="2"/>
      <c r="C178" s="2"/>
      <c r="D178" s="2"/>
      <c r="E178" s="2"/>
      <c r="F178" s="2"/>
      <c r="G178" s="2"/>
      <c r="H178" s="2"/>
      <c r="I178" s="2"/>
      <c r="J178" s="2"/>
      <c r="K178" s="2"/>
      <c r="L178" s="2"/>
      <c r="M178" s="2"/>
      <c r="N178" s="2"/>
      <c r="O178" s="2"/>
      <c r="P178" s="2"/>
      <c r="Q178" s="2"/>
    </row>
    <row r="179" spans="1:17" x14ac:dyDescent="0.25">
      <c r="A179" s="2"/>
      <c r="B179" s="2"/>
      <c r="C179" s="2"/>
      <c r="D179" s="2"/>
      <c r="E179" s="2"/>
      <c r="F179" s="2"/>
      <c r="G179" s="2"/>
      <c r="H179" s="2"/>
      <c r="I179" s="2"/>
      <c r="J179" s="2"/>
      <c r="K179" s="2"/>
      <c r="L179" s="2"/>
      <c r="M179" s="2"/>
      <c r="N179" s="2"/>
      <c r="O179" s="2"/>
      <c r="P179" s="2"/>
      <c r="Q179" s="2"/>
    </row>
    <row r="180" spans="1:17" x14ac:dyDescent="0.25">
      <c r="A180" s="2"/>
      <c r="B180" s="2"/>
      <c r="C180" s="2"/>
      <c r="D180" s="2"/>
      <c r="E180" s="2"/>
      <c r="F180" s="2"/>
      <c r="G180" s="2"/>
      <c r="H180" s="2"/>
      <c r="I180" s="2"/>
      <c r="J180" s="2"/>
      <c r="K180" s="2"/>
      <c r="L180" s="2"/>
      <c r="M180" s="2"/>
      <c r="N180" s="2"/>
      <c r="O180" s="2"/>
      <c r="P180" s="2"/>
      <c r="Q180" s="2"/>
    </row>
    <row r="181" spans="1:17" x14ac:dyDescent="0.25">
      <c r="A181" s="2"/>
      <c r="B181" s="2"/>
      <c r="C181" s="2"/>
      <c r="D181" s="2"/>
      <c r="E181" s="2"/>
      <c r="F181" s="2"/>
      <c r="G181" s="2"/>
      <c r="H181" s="2"/>
      <c r="I181" s="2"/>
      <c r="J181" s="2"/>
      <c r="K181" s="2"/>
      <c r="L181" s="2"/>
      <c r="M181" s="2"/>
      <c r="N181" s="2"/>
      <c r="O181" s="2"/>
      <c r="P181" s="2"/>
      <c r="Q181" s="2"/>
    </row>
    <row r="182" spans="1:17" x14ac:dyDescent="0.25">
      <c r="A182" s="2"/>
      <c r="B182" s="2"/>
      <c r="C182" s="2"/>
      <c r="D182" s="2"/>
      <c r="E182" s="2"/>
      <c r="F182" s="2"/>
      <c r="G182" s="2"/>
      <c r="H182" s="2"/>
      <c r="I182" s="2"/>
      <c r="J182" s="2"/>
      <c r="K182" s="2"/>
      <c r="L182" s="2"/>
      <c r="M182" s="2"/>
      <c r="N182" s="2"/>
      <c r="O182" s="2"/>
      <c r="P182" s="2"/>
      <c r="Q182" s="2"/>
    </row>
    <row r="183" spans="1:17" x14ac:dyDescent="0.25">
      <c r="A183" s="2"/>
      <c r="B183" s="2"/>
      <c r="C183" s="2"/>
      <c r="D183" s="2"/>
      <c r="E183" s="2"/>
      <c r="F183" s="2"/>
      <c r="G183" s="2"/>
      <c r="H183" s="2"/>
      <c r="I183" s="2"/>
      <c r="J183" s="2"/>
      <c r="K183" s="2"/>
      <c r="L183" s="2"/>
      <c r="M183" s="2"/>
      <c r="N183" s="2"/>
      <c r="O183" s="2"/>
      <c r="P183" s="2"/>
      <c r="Q183" s="2"/>
    </row>
    <row r="184" spans="1:17" x14ac:dyDescent="0.25">
      <c r="A184" s="2"/>
      <c r="B184" s="2"/>
      <c r="C184" s="2"/>
      <c r="D184" s="2"/>
      <c r="E184" s="2"/>
      <c r="F184" s="2"/>
      <c r="G184" s="2"/>
      <c r="H184" s="2"/>
      <c r="I184" s="2"/>
      <c r="J184" s="2"/>
      <c r="K184" s="2"/>
      <c r="L184" s="2"/>
      <c r="M184" s="2"/>
      <c r="N184" s="2"/>
      <c r="O184" s="2"/>
      <c r="P184" s="2"/>
      <c r="Q184" s="2"/>
    </row>
    <row r="185" spans="1:17" x14ac:dyDescent="0.25">
      <c r="A185" s="2"/>
      <c r="B185" s="2"/>
      <c r="C185" s="2"/>
      <c r="D185" s="2"/>
      <c r="E185" s="2"/>
      <c r="F185" s="2"/>
      <c r="G185" s="2"/>
      <c r="H185" s="2"/>
      <c r="I185" s="2"/>
      <c r="J185" s="2"/>
      <c r="K185" s="2"/>
      <c r="L185" s="2"/>
      <c r="M185" s="2"/>
      <c r="N185" s="2"/>
      <c r="O185" s="2"/>
      <c r="P185" s="2"/>
      <c r="Q185" s="2"/>
    </row>
    <row r="186" spans="1:17" x14ac:dyDescent="0.25">
      <c r="A186" s="2"/>
      <c r="B186" s="2"/>
      <c r="C186" s="2"/>
      <c r="D186" s="2"/>
      <c r="E186" s="2"/>
      <c r="F186" s="2"/>
      <c r="G186" s="2"/>
      <c r="H186" s="2"/>
      <c r="I186" s="2"/>
      <c r="J186" s="2"/>
      <c r="K186" s="2"/>
      <c r="L186" s="2"/>
      <c r="M186" s="2"/>
      <c r="N186" s="2"/>
      <c r="O186" s="2"/>
      <c r="P186" s="2"/>
      <c r="Q186" s="2"/>
    </row>
    <row r="187" spans="1:17" x14ac:dyDescent="0.25">
      <c r="A187" s="2"/>
      <c r="B187" s="2"/>
      <c r="C187" s="2"/>
      <c r="D187" s="2"/>
      <c r="E187" s="2"/>
      <c r="F187" s="2"/>
      <c r="G187" s="2"/>
      <c r="H187" s="2"/>
      <c r="I187" s="2"/>
      <c r="J187" s="2"/>
      <c r="K187" s="2"/>
      <c r="L187" s="2"/>
      <c r="M187" s="2"/>
      <c r="N187" s="2"/>
      <c r="O187" s="2"/>
      <c r="P187" s="2"/>
      <c r="Q187" s="2"/>
    </row>
    <row r="188" spans="1:17" x14ac:dyDescent="0.25">
      <c r="A188" s="2"/>
      <c r="B188" s="2"/>
      <c r="C188" s="2"/>
      <c r="D188" s="2"/>
      <c r="E188" s="2"/>
      <c r="F188" s="2"/>
      <c r="G188" s="2"/>
      <c r="H188" s="2"/>
      <c r="I188" s="2"/>
      <c r="J188" s="2"/>
      <c r="K188" s="2"/>
      <c r="L188" s="2"/>
      <c r="M188" s="2"/>
      <c r="N188" s="2"/>
      <c r="O188" s="2"/>
      <c r="P188" s="2"/>
      <c r="Q188" s="2"/>
    </row>
    <row r="189" spans="1:17" x14ac:dyDescent="0.25">
      <c r="A189" s="2"/>
      <c r="B189" s="2"/>
      <c r="C189" s="2"/>
      <c r="D189" s="2"/>
      <c r="E189" s="2"/>
      <c r="F189" s="2"/>
      <c r="G189" s="2"/>
      <c r="H189" s="2"/>
      <c r="I189" s="2"/>
      <c r="J189" s="2"/>
      <c r="K189" s="2"/>
      <c r="L189" s="2"/>
      <c r="M189" s="2"/>
      <c r="N189" s="2"/>
      <c r="O189" s="2"/>
      <c r="P189" s="2"/>
      <c r="Q189" s="2"/>
    </row>
    <row r="190" spans="1:17" x14ac:dyDescent="0.25">
      <c r="A190" s="2"/>
      <c r="B190" s="2"/>
      <c r="C190" s="2"/>
      <c r="D190" s="2"/>
      <c r="E190" s="2"/>
      <c r="F190" s="2"/>
      <c r="G190" s="2"/>
      <c r="H190" s="2"/>
      <c r="I190" s="2"/>
      <c r="J190" s="2"/>
      <c r="K190" s="2"/>
      <c r="L190" s="2"/>
      <c r="M190" s="2"/>
      <c r="N190" s="2"/>
      <c r="O190" s="2"/>
      <c r="P190" s="2"/>
      <c r="Q190" s="2"/>
    </row>
    <row r="191" spans="1:17" x14ac:dyDescent="0.25">
      <c r="A191" s="2"/>
      <c r="B191" s="2"/>
      <c r="C191" s="2"/>
      <c r="D191" s="2"/>
      <c r="E191" s="2"/>
      <c r="F191" s="2"/>
      <c r="G191" s="2"/>
      <c r="H191" s="2"/>
      <c r="I191" s="2"/>
      <c r="J191" s="2"/>
      <c r="K191" s="2"/>
      <c r="L191" s="2"/>
      <c r="M191" s="2"/>
      <c r="N191" s="2"/>
      <c r="O191" s="2"/>
      <c r="P191" s="2"/>
      <c r="Q191" s="2"/>
    </row>
    <row r="192" spans="1:17" x14ac:dyDescent="0.25">
      <c r="A192" s="2"/>
      <c r="B192" s="2"/>
      <c r="C192" s="2"/>
      <c r="D192" s="2"/>
      <c r="E192" s="2"/>
      <c r="F192" s="2"/>
      <c r="G192" s="2"/>
      <c r="H192" s="2"/>
      <c r="I192" s="2"/>
      <c r="J192" s="2"/>
      <c r="K192" s="2"/>
      <c r="L192" s="2"/>
      <c r="M192" s="2"/>
      <c r="N192" s="2"/>
      <c r="O192" s="2"/>
      <c r="P192" s="2"/>
      <c r="Q192" s="2"/>
    </row>
    <row r="193" spans="1:17" x14ac:dyDescent="0.25">
      <c r="A193" s="2"/>
      <c r="B193" s="2"/>
      <c r="C193" s="2"/>
      <c r="D193" s="2"/>
      <c r="E193" s="2"/>
      <c r="F193" s="2"/>
      <c r="G193" s="2"/>
      <c r="H193" s="2"/>
      <c r="I193" s="2"/>
      <c r="J193" s="2"/>
      <c r="K193" s="2"/>
      <c r="L193" s="2"/>
      <c r="M193" s="2"/>
      <c r="N193" s="2"/>
      <c r="O193" s="2"/>
      <c r="P193" s="2"/>
      <c r="Q193" s="2"/>
    </row>
    <row r="194" spans="1:17" x14ac:dyDescent="0.25">
      <c r="A194" s="2"/>
      <c r="B194" s="2"/>
      <c r="C194" s="2"/>
      <c r="D194" s="2"/>
      <c r="E194" s="2"/>
      <c r="F194" s="2"/>
      <c r="G194" s="2"/>
      <c r="H194" s="2"/>
      <c r="I194" s="2"/>
      <c r="J194" s="2"/>
      <c r="K194" s="2"/>
      <c r="L194" s="2"/>
      <c r="M194" s="2"/>
      <c r="N194" s="2"/>
      <c r="O194" s="2"/>
      <c r="P194" s="2"/>
      <c r="Q194" s="2"/>
    </row>
    <row r="195" spans="1:17" x14ac:dyDescent="0.25">
      <c r="A195" s="2"/>
      <c r="B195" s="2"/>
      <c r="C195" s="2"/>
      <c r="D195" s="2"/>
      <c r="E195" s="2"/>
      <c r="F195" s="2"/>
      <c r="G195" s="2"/>
      <c r="H195" s="2"/>
      <c r="I195" s="2"/>
      <c r="J195" s="2"/>
      <c r="K195" s="2"/>
      <c r="L195" s="2"/>
      <c r="M195" s="2"/>
      <c r="N195" s="2"/>
      <c r="O195" s="2"/>
      <c r="P195" s="2"/>
      <c r="Q195" s="2"/>
    </row>
    <row r="196" spans="1:17" x14ac:dyDescent="0.25">
      <c r="A196" s="2"/>
      <c r="B196" s="2"/>
      <c r="C196" s="2"/>
      <c r="D196" s="2"/>
      <c r="E196" s="2"/>
      <c r="F196" s="2"/>
      <c r="G196" s="2"/>
      <c r="H196" s="2"/>
      <c r="I196" s="2"/>
      <c r="J196" s="2"/>
      <c r="K196" s="2"/>
      <c r="L196" s="2"/>
      <c r="M196" s="2"/>
      <c r="N196" s="2"/>
      <c r="O196" s="2"/>
      <c r="P196" s="2"/>
      <c r="Q196" s="2"/>
    </row>
    <row r="197" spans="1:17" x14ac:dyDescent="0.25">
      <c r="A197" s="2"/>
      <c r="B197" s="2"/>
      <c r="C197" s="2"/>
      <c r="D197" s="2"/>
      <c r="E197" s="2"/>
      <c r="F197" s="2"/>
      <c r="G197" s="2"/>
      <c r="H197" s="2"/>
      <c r="I197" s="2"/>
      <c r="J197" s="2"/>
      <c r="K197" s="2"/>
      <c r="L197" s="2"/>
      <c r="M197" s="2"/>
      <c r="N197" s="2"/>
      <c r="O197" s="2"/>
      <c r="P197" s="2"/>
      <c r="Q197" s="2"/>
    </row>
    <row r="198" spans="1:17" x14ac:dyDescent="0.25">
      <c r="A198" s="2"/>
      <c r="B198" s="2"/>
      <c r="C198" s="2"/>
      <c r="D198" s="2"/>
      <c r="E198" s="2"/>
      <c r="F198" s="2"/>
      <c r="G198" s="2"/>
      <c r="H198" s="2"/>
      <c r="I198" s="2"/>
      <c r="J198" s="2"/>
      <c r="K198" s="2"/>
      <c r="L198" s="2"/>
      <c r="M198" s="2"/>
      <c r="N198" s="2"/>
      <c r="O198" s="2"/>
      <c r="P198" s="2"/>
      <c r="Q198" s="2"/>
    </row>
    <row r="199" spans="1:17" x14ac:dyDescent="0.25">
      <c r="A199" s="2"/>
      <c r="B199" s="2"/>
      <c r="C199" s="2"/>
      <c r="D199" s="2"/>
      <c r="E199" s="2"/>
      <c r="F199" s="2"/>
      <c r="G199" s="2"/>
      <c r="H199" s="2"/>
      <c r="I199" s="2"/>
      <c r="J199" s="2"/>
      <c r="K199" s="2"/>
      <c r="L199" s="2"/>
      <c r="M199" s="2"/>
      <c r="N199" s="2"/>
      <c r="O199" s="2"/>
      <c r="P199" s="2"/>
      <c r="Q199" s="2"/>
    </row>
    <row r="200" spans="1:17" x14ac:dyDescent="0.25">
      <c r="A200" s="2"/>
      <c r="B200" s="2"/>
      <c r="C200" s="2"/>
      <c r="D200" s="2"/>
      <c r="E200" s="2"/>
      <c r="F200" s="2"/>
      <c r="G200" s="2"/>
      <c r="H200" s="2"/>
      <c r="I200" s="2"/>
      <c r="J200" s="2"/>
      <c r="K200" s="2"/>
      <c r="L200" s="2"/>
      <c r="M200" s="2"/>
      <c r="N200" s="2"/>
      <c r="O200" s="2"/>
      <c r="P200" s="2"/>
      <c r="Q200" s="2"/>
    </row>
    <row r="201" spans="1:17" x14ac:dyDescent="0.25">
      <c r="A201" s="2"/>
      <c r="B201" s="2"/>
      <c r="C201" s="2"/>
      <c r="D201" s="2"/>
      <c r="E201" s="2"/>
      <c r="F201" s="2"/>
      <c r="G201" s="2"/>
      <c r="H201" s="2"/>
      <c r="I201" s="2"/>
      <c r="J201" s="2"/>
      <c r="K201" s="2"/>
      <c r="L201" s="2"/>
      <c r="M201" s="2"/>
      <c r="N201" s="2"/>
      <c r="O201" s="2"/>
      <c r="P201" s="2"/>
      <c r="Q201" s="2"/>
    </row>
    <row r="202" spans="1:17" x14ac:dyDescent="0.25">
      <c r="A202" s="2"/>
      <c r="B202" s="2"/>
      <c r="C202" s="2"/>
      <c r="D202" s="2"/>
      <c r="E202" s="2"/>
      <c r="F202" s="2"/>
      <c r="G202" s="2"/>
      <c r="H202" s="2"/>
      <c r="I202" s="2"/>
      <c r="J202" s="2"/>
      <c r="K202" s="2"/>
      <c r="L202" s="2"/>
      <c r="M202" s="2"/>
      <c r="N202" s="2"/>
      <c r="O202" s="2"/>
      <c r="P202" s="2"/>
      <c r="Q202" s="2"/>
    </row>
    <row r="203" spans="1:17" x14ac:dyDescent="0.25">
      <c r="A203" s="2"/>
      <c r="B203" s="2"/>
      <c r="C203" s="2"/>
      <c r="D203" s="2"/>
      <c r="E203" s="2"/>
      <c r="F203" s="2"/>
      <c r="G203" s="2"/>
      <c r="H203" s="2"/>
      <c r="I203" s="2"/>
      <c r="J203" s="2"/>
      <c r="K203" s="2"/>
      <c r="L203" s="2"/>
      <c r="M203" s="2"/>
      <c r="N203" s="2"/>
      <c r="O203" s="2"/>
      <c r="P203" s="2"/>
      <c r="Q203" s="2"/>
    </row>
    <row r="204" spans="1:17" x14ac:dyDescent="0.25">
      <c r="A204" s="2"/>
      <c r="B204" s="2"/>
      <c r="C204" s="2"/>
      <c r="D204" s="2"/>
      <c r="E204" s="2"/>
      <c r="F204" s="2"/>
      <c r="G204" s="2"/>
      <c r="H204" s="2"/>
      <c r="I204" s="2"/>
      <c r="J204" s="2"/>
      <c r="K204" s="2"/>
      <c r="L204" s="2"/>
      <c r="M204" s="2"/>
      <c r="N204" s="2"/>
      <c r="O204" s="2"/>
      <c r="P204" s="2"/>
      <c r="Q204" s="2"/>
    </row>
    <row r="205" spans="1:17" x14ac:dyDescent="0.25">
      <c r="A205" s="2"/>
      <c r="B205" s="2"/>
      <c r="C205" s="2"/>
      <c r="D205" s="2"/>
      <c r="E205" s="2"/>
      <c r="F205" s="2"/>
      <c r="G205" s="2"/>
      <c r="H205" s="2"/>
      <c r="I205" s="2"/>
      <c r="J205" s="2"/>
      <c r="K205" s="2"/>
      <c r="L205" s="2"/>
      <c r="M205" s="2"/>
      <c r="N205" s="2"/>
      <c r="O205" s="2"/>
      <c r="P205" s="2"/>
      <c r="Q205" s="2"/>
    </row>
    <row r="206" spans="1:17" x14ac:dyDescent="0.25">
      <c r="A206" s="2"/>
      <c r="B206" s="2"/>
      <c r="C206" s="2"/>
      <c r="D206" s="2"/>
      <c r="E206" s="2"/>
      <c r="F206" s="2"/>
      <c r="G206" s="2"/>
      <c r="H206" s="2"/>
      <c r="I206" s="2"/>
      <c r="J206" s="2"/>
      <c r="K206" s="2"/>
      <c r="L206" s="2"/>
      <c r="M206" s="2"/>
      <c r="N206" s="2"/>
      <c r="O206" s="2"/>
      <c r="P206" s="2"/>
      <c r="Q206" s="2"/>
    </row>
    <row r="207" spans="1:17" x14ac:dyDescent="0.25">
      <c r="A207" s="2"/>
      <c r="B207" s="2"/>
      <c r="C207" s="2"/>
      <c r="D207" s="2"/>
      <c r="E207" s="2"/>
      <c r="F207" s="2"/>
      <c r="G207" s="2"/>
      <c r="H207" s="2"/>
      <c r="I207" s="2"/>
      <c r="J207" s="2"/>
      <c r="K207" s="2"/>
      <c r="L207" s="2"/>
      <c r="M207" s="2"/>
      <c r="N207" s="2"/>
      <c r="O207" s="2"/>
      <c r="P207" s="2"/>
      <c r="Q207" s="2"/>
    </row>
    <row r="208" spans="1:17" x14ac:dyDescent="0.25">
      <c r="A208" s="2"/>
      <c r="B208" s="2"/>
      <c r="C208" s="2"/>
      <c r="D208" s="2"/>
      <c r="E208" s="2"/>
      <c r="F208" s="2"/>
      <c r="G208" s="2"/>
      <c r="H208" s="2"/>
      <c r="I208" s="2"/>
      <c r="J208" s="2"/>
      <c r="K208" s="2"/>
      <c r="L208" s="2"/>
      <c r="M208" s="2"/>
      <c r="N208" s="2"/>
      <c r="O208" s="2"/>
      <c r="P208" s="2"/>
      <c r="Q208" s="2"/>
    </row>
    <row r="209" spans="1:17" x14ac:dyDescent="0.25">
      <c r="A209" s="2"/>
      <c r="B209" s="2"/>
      <c r="C209" s="2"/>
      <c r="D209" s="2"/>
      <c r="E209" s="2"/>
      <c r="F209" s="2"/>
      <c r="G209" s="2"/>
      <c r="H209" s="2"/>
      <c r="I209" s="2"/>
      <c r="J209" s="2"/>
      <c r="K209" s="2"/>
      <c r="L209" s="2"/>
      <c r="M209" s="2"/>
      <c r="N209" s="2"/>
      <c r="O209" s="2"/>
      <c r="P209" s="2"/>
      <c r="Q209" s="2"/>
    </row>
    <row r="210" spans="1:17" x14ac:dyDescent="0.25">
      <c r="A210" s="2"/>
      <c r="B210" s="2"/>
      <c r="C210" s="2"/>
      <c r="D210" s="2"/>
      <c r="E210" s="2"/>
      <c r="F210" s="2"/>
      <c r="G210" s="2"/>
      <c r="H210" s="2"/>
      <c r="I210" s="2"/>
      <c r="J210" s="2"/>
      <c r="K210" s="2"/>
      <c r="L210" s="2"/>
      <c r="M210" s="2"/>
      <c r="N210" s="2"/>
      <c r="O210" s="2"/>
      <c r="P210" s="2"/>
      <c r="Q210" s="2"/>
    </row>
    <row r="211" spans="1:17" x14ac:dyDescent="0.25">
      <c r="A211" s="2"/>
      <c r="B211" s="2"/>
      <c r="C211" s="2"/>
      <c r="D211" s="2"/>
      <c r="E211" s="2"/>
      <c r="F211" s="2"/>
      <c r="G211" s="2"/>
      <c r="H211" s="2"/>
      <c r="I211" s="2"/>
      <c r="J211" s="2"/>
      <c r="K211" s="2"/>
      <c r="L211" s="2"/>
      <c r="M211" s="2"/>
      <c r="N211" s="2"/>
      <c r="O211" s="2"/>
      <c r="P211" s="2"/>
      <c r="Q211" s="2"/>
    </row>
    <row r="212" spans="1:17" x14ac:dyDescent="0.25">
      <c r="A212" s="2"/>
      <c r="B212" s="2"/>
      <c r="C212" s="2"/>
      <c r="D212" s="2"/>
      <c r="E212" s="2"/>
      <c r="F212" s="2"/>
      <c r="G212" s="2"/>
      <c r="H212" s="2"/>
      <c r="I212" s="2"/>
      <c r="J212" s="2"/>
      <c r="K212" s="2"/>
      <c r="L212" s="2"/>
      <c r="M212" s="2"/>
      <c r="N212" s="2"/>
      <c r="O212" s="2"/>
      <c r="P212" s="2"/>
      <c r="Q212" s="2"/>
    </row>
    <row r="213" spans="1:17" x14ac:dyDescent="0.25">
      <c r="A213" s="2"/>
      <c r="B213" s="2"/>
      <c r="C213" s="2"/>
      <c r="D213" s="2"/>
      <c r="E213" s="2"/>
      <c r="F213" s="2"/>
      <c r="G213" s="2"/>
      <c r="H213" s="2"/>
      <c r="I213" s="2"/>
      <c r="J213" s="2"/>
      <c r="K213" s="2"/>
      <c r="L213" s="2"/>
      <c r="M213" s="2"/>
      <c r="N213" s="2"/>
      <c r="O213" s="2"/>
      <c r="P213" s="2"/>
      <c r="Q213" s="2"/>
    </row>
    <row r="214" spans="1:17" x14ac:dyDescent="0.25">
      <c r="A214" s="2"/>
      <c r="B214" s="2"/>
      <c r="C214" s="2"/>
      <c r="D214" s="2"/>
      <c r="E214" s="2"/>
      <c r="F214" s="2"/>
      <c r="G214" s="2"/>
      <c r="H214" s="2"/>
      <c r="I214" s="2"/>
      <c r="J214" s="2"/>
      <c r="K214" s="2"/>
      <c r="L214" s="2"/>
      <c r="M214" s="2"/>
      <c r="N214" s="2"/>
      <c r="O214" s="2"/>
      <c r="P214" s="2"/>
      <c r="Q214" s="2"/>
    </row>
    <row r="215" spans="1:17" x14ac:dyDescent="0.25">
      <c r="A215" s="2"/>
      <c r="B215" s="2"/>
      <c r="C215" s="2"/>
      <c r="D215" s="2"/>
      <c r="E215" s="2"/>
      <c r="F215" s="2"/>
      <c r="G215" s="2"/>
      <c r="H215" s="2"/>
      <c r="I215" s="2"/>
      <c r="J215" s="2"/>
      <c r="K215" s="2"/>
      <c r="L215" s="2"/>
      <c r="M215" s="2"/>
      <c r="N215" s="2"/>
      <c r="O215" s="2"/>
      <c r="P215" s="2"/>
      <c r="Q215" s="2"/>
    </row>
    <row r="216" spans="1:17" x14ac:dyDescent="0.25">
      <c r="A216" s="2"/>
      <c r="B216" s="2"/>
      <c r="C216" s="2"/>
      <c r="D216" s="2"/>
      <c r="E216" s="2"/>
      <c r="F216" s="2"/>
      <c r="G216" s="2"/>
      <c r="H216" s="2"/>
      <c r="I216" s="2"/>
      <c r="J216" s="2"/>
      <c r="K216" s="2"/>
      <c r="L216" s="2"/>
      <c r="M216" s="2"/>
      <c r="N216" s="2"/>
      <c r="O216" s="2"/>
      <c r="P216" s="2"/>
      <c r="Q216" s="2"/>
    </row>
    <row r="217" spans="1:17" x14ac:dyDescent="0.25">
      <c r="A217" s="2"/>
      <c r="B217" s="2"/>
      <c r="C217" s="2"/>
      <c r="D217" s="2"/>
      <c r="E217" s="2"/>
      <c r="F217" s="2"/>
      <c r="G217" s="2"/>
      <c r="H217" s="2"/>
      <c r="I217" s="2"/>
      <c r="J217" s="2"/>
      <c r="K217" s="2"/>
      <c r="L217" s="2"/>
      <c r="M217" s="2"/>
      <c r="N217" s="2"/>
      <c r="O217" s="2"/>
      <c r="P217" s="2"/>
      <c r="Q217" s="2"/>
    </row>
    <row r="218" spans="1:17" x14ac:dyDescent="0.25">
      <c r="A218" s="2"/>
      <c r="B218" s="2"/>
      <c r="C218" s="2"/>
      <c r="D218" s="2"/>
      <c r="E218" s="2"/>
      <c r="F218" s="2"/>
      <c r="G218" s="2"/>
      <c r="H218" s="2"/>
      <c r="I218" s="2"/>
      <c r="J218" s="2"/>
      <c r="K218" s="2"/>
      <c r="L218" s="2"/>
      <c r="M218" s="2"/>
      <c r="N218" s="2"/>
      <c r="O218" s="2"/>
      <c r="P218" s="2"/>
      <c r="Q218" s="2"/>
    </row>
    <row r="219" spans="1:17" x14ac:dyDescent="0.25">
      <c r="A219" s="2"/>
      <c r="B219" s="2"/>
      <c r="C219" s="2"/>
      <c r="D219" s="2"/>
      <c r="E219" s="2"/>
      <c r="F219" s="2"/>
      <c r="G219" s="2"/>
      <c r="H219" s="2"/>
      <c r="I219" s="2"/>
      <c r="J219" s="2"/>
      <c r="K219" s="2"/>
      <c r="L219" s="2"/>
      <c r="M219" s="2"/>
      <c r="N219" s="2"/>
      <c r="O219" s="2"/>
      <c r="P219" s="2"/>
      <c r="Q219" s="2"/>
    </row>
    <row r="220" spans="1:17" x14ac:dyDescent="0.25">
      <c r="A220" s="2"/>
      <c r="B220" s="2"/>
      <c r="C220" s="2"/>
      <c r="D220" s="2"/>
      <c r="E220" s="2"/>
      <c r="F220" s="2"/>
      <c r="G220" s="2"/>
      <c r="H220" s="2"/>
      <c r="I220" s="2"/>
      <c r="J220" s="2"/>
      <c r="K220" s="2"/>
      <c r="L220" s="2"/>
      <c r="M220" s="2"/>
      <c r="N220" s="2"/>
      <c r="O220" s="2"/>
      <c r="P220" s="2"/>
      <c r="Q220" s="2"/>
    </row>
    <row r="221" spans="1:17" x14ac:dyDescent="0.25">
      <c r="A221" s="2"/>
      <c r="B221" s="2"/>
      <c r="C221" s="2"/>
      <c r="D221" s="2"/>
      <c r="E221" s="2"/>
      <c r="F221" s="2"/>
      <c r="G221" s="2"/>
      <c r="H221" s="2"/>
      <c r="I221" s="2"/>
      <c r="J221" s="2"/>
      <c r="K221" s="2"/>
      <c r="L221" s="2"/>
      <c r="M221" s="2"/>
      <c r="N221" s="2"/>
      <c r="O221" s="2"/>
      <c r="P221" s="2"/>
      <c r="Q221" s="2"/>
    </row>
    <row r="222" spans="1:17" x14ac:dyDescent="0.25">
      <c r="A222" s="2"/>
      <c r="B222" s="2"/>
      <c r="C222" s="2"/>
      <c r="D222" s="2"/>
      <c r="E222" s="2"/>
      <c r="F222" s="2"/>
      <c r="G222" s="2"/>
      <c r="H222" s="2"/>
      <c r="I222" s="2"/>
      <c r="J222" s="2"/>
      <c r="K222" s="2"/>
      <c r="L222" s="2"/>
      <c r="M222" s="2"/>
      <c r="N222" s="2"/>
      <c r="O222" s="2"/>
      <c r="P222" s="2"/>
      <c r="Q222" s="2"/>
    </row>
    <row r="223" spans="1:17" x14ac:dyDescent="0.25">
      <c r="A223" s="2"/>
      <c r="B223" s="2"/>
      <c r="C223" s="2"/>
      <c r="D223" s="2"/>
      <c r="E223" s="2"/>
      <c r="F223" s="2"/>
      <c r="G223" s="2"/>
      <c r="H223" s="2"/>
      <c r="I223" s="2"/>
      <c r="J223" s="2"/>
      <c r="K223" s="2"/>
      <c r="L223" s="2"/>
      <c r="M223" s="2"/>
      <c r="N223" s="2"/>
      <c r="O223" s="2"/>
      <c r="P223" s="2"/>
      <c r="Q223" s="2"/>
    </row>
    <row r="224" spans="1:17" x14ac:dyDescent="0.25">
      <c r="A224" s="2"/>
      <c r="B224" s="2"/>
      <c r="C224" s="2"/>
      <c r="D224" s="2"/>
      <c r="E224" s="2"/>
      <c r="F224" s="2"/>
      <c r="G224" s="2"/>
      <c r="H224" s="2"/>
      <c r="I224" s="2"/>
      <c r="J224" s="2"/>
      <c r="K224" s="2"/>
      <c r="L224" s="2"/>
      <c r="M224" s="2"/>
      <c r="N224" s="2"/>
      <c r="O224" s="2"/>
      <c r="P224" s="2"/>
      <c r="Q224" s="2"/>
    </row>
    <row r="225" spans="1:17" x14ac:dyDescent="0.25">
      <c r="A225" s="2"/>
      <c r="B225" s="2"/>
      <c r="C225" s="2"/>
      <c r="D225" s="2"/>
      <c r="E225" s="2"/>
      <c r="F225" s="2"/>
      <c r="G225" s="2"/>
      <c r="H225" s="2"/>
      <c r="I225" s="2"/>
      <c r="J225" s="2"/>
      <c r="K225" s="2"/>
      <c r="L225" s="2"/>
      <c r="M225" s="2"/>
      <c r="N225" s="2"/>
      <c r="O225" s="2"/>
      <c r="P225" s="2"/>
      <c r="Q225" s="2"/>
    </row>
    <row r="226" spans="1:17" x14ac:dyDescent="0.25">
      <c r="A226" s="2"/>
      <c r="B226" s="2"/>
      <c r="C226" s="2"/>
      <c r="D226" s="2"/>
      <c r="E226" s="2"/>
      <c r="F226" s="2"/>
      <c r="G226" s="2"/>
      <c r="H226" s="2"/>
      <c r="I226" s="2"/>
      <c r="J226" s="2"/>
      <c r="K226" s="2"/>
      <c r="L226" s="2"/>
      <c r="M226" s="2"/>
      <c r="N226" s="2"/>
      <c r="O226" s="2"/>
      <c r="P226" s="2"/>
      <c r="Q226" s="2"/>
    </row>
    <row r="227" spans="1:17" x14ac:dyDescent="0.25">
      <c r="A227" s="2"/>
      <c r="B227" s="2"/>
      <c r="C227" s="2"/>
      <c r="D227" s="2"/>
      <c r="E227" s="2"/>
      <c r="F227" s="2"/>
      <c r="G227" s="2"/>
      <c r="H227" s="2"/>
      <c r="I227" s="2"/>
      <c r="J227" s="2"/>
      <c r="K227" s="2"/>
      <c r="L227" s="2"/>
      <c r="M227" s="2"/>
      <c r="N227" s="2"/>
      <c r="O227" s="2"/>
      <c r="P227" s="2"/>
      <c r="Q227" s="2"/>
    </row>
    <row r="228" spans="1:17" x14ac:dyDescent="0.25">
      <c r="A228" s="2"/>
      <c r="B228" s="2"/>
      <c r="C228" s="2"/>
      <c r="D228" s="2"/>
      <c r="E228" s="2"/>
      <c r="F228" s="2"/>
      <c r="G228" s="2"/>
      <c r="H228" s="2"/>
      <c r="I228" s="2"/>
      <c r="J228" s="2"/>
      <c r="K228" s="2"/>
      <c r="L228" s="2"/>
      <c r="M228" s="2"/>
      <c r="N228" s="2"/>
      <c r="O228" s="2"/>
      <c r="P228" s="2"/>
      <c r="Q228" s="2"/>
    </row>
    <row r="229" spans="1:17" x14ac:dyDescent="0.25">
      <c r="A229" s="2"/>
      <c r="B229" s="2"/>
      <c r="C229" s="2"/>
      <c r="D229" s="2"/>
      <c r="E229" s="2"/>
      <c r="F229" s="2"/>
      <c r="G229" s="2"/>
      <c r="H229" s="2"/>
      <c r="I229" s="2"/>
      <c r="J229" s="2"/>
      <c r="K229" s="2"/>
      <c r="L229" s="2"/>
      <c r="M229" s="2"/>
      <c r="N229" s="2"/>
      <c r="O229" s="2"/>
      <c r="P229" s="2"/>
      <c r="Q229" s="2"/>
    </row>
    <row r="230" spans="1:17" x14ac:dyDescent="0.25">
      <c r="A230" s="2"/>
      <c r="B230" s="2"/>
      <c r="C230" s="2"/>
      <c r="D230" s="2"/>
      <c r="E230" s="2"/>
      <c r="F230" s="2"/>
      <c r="G230" s="2"/>
      <c r="H230" s="2"/>
      <c r="I230" s="2"/>
      <c r="J230" s="2"/>
      <c r="K230" s="2"/>
      <c r="L230" s="2"/>
      <c r="M230" s="2"/>
      <c r="N230" s="2"/>
      <c r="O230" s="2"/>
      <c r="P230" s="2"/>
      <c r="Q230" s="2"/>
    </row>
    <row r="231" spans="1:17" x14ac:dyDescent="0.25">
      <c r="A231" s="2"/>
      <c r="B231" s="2"/>
      <c r="C231" s="2"/>
      <c r="D231" s="2"/>
      <c r="E231" s="2"/>
      <c r="F231" s="2"/>
      <c r="G231" s="2"/>
      <c r="H231" s="2"/>
      <c r="I231" s="2"/>
      <c r="J231" s="2"/>
      <c r="K231" s="2"/>
      <c r="L231" s="2"/>
      <c r="M231" s="2"/>
      <c r="N231" s="2"/>
      <c r="O231" s="2"/>
      <c r="P231" s="2"/>
      <c r="Q231" s="2"/>
    </row>
    <row r="232" spans="1:17" x14ac:dyDescent="0.25">
      <c r="A232" s="2"/>
      <c r="B232" s="2"/>
      <c r="C232" s="2"/>
      <c r="D232" s="2"/>
      <c r="E232" s="2"/>
      <c r="F232" s="2"/>
      <c r="G232" s="2"/>
      <c r="H232" s="2"/>
      <c r="I232" s="2"/>
      <c r="J232" s="2"/>
      <c r="K232" s="2"/>
      <c r="L232" s="2"/>
      <c r="M232" s="2"/>
      <c r="N232" s="2"/>
      <c r="O232" s="2"/>
      <c r="P232" s="2"/>
      <c r="Q232" s="2"/>
    </row>
    <row r="233" spans="1:17" x14ac:dyDescent="0.25">
      <c r="A233" s="2"/>
      <c r="B233" s="2"/>
      <c r="C233" s="2"/>
      <c r="D233" s="2"/>
      <c r="E233" s="2"/>
      <c r="F233" s="2"/>
      <c r="G233" s="2"/>
      <c r="H233" s="2"/>
      <c r="I233" s="2"/>
      <c r="J233" s="2"/>
      <c r="K233" s="2"/>
      <c r="L233" s="2"/>
      <c r="M233" s="2"/>
      <c r="N233" s="2"/>
      <c r="O233" s="2"/>
      <c r="P233" s="2"/>
      <c r="Q233" s="2"/>
    </row>
    <row r="234" spans="1:17" x14ac:dyDescent="0.25">
      <c r="A234" s="2"/>
      <c r="B234" s="2"/>
      <c r="C234" s="2"/>
      <c r="D234" s="2"/>
      <c r="E234" s="2"/>
      <c r="F234" s="2"/>
      <c r="G234" s="2"/>
      <c r="H234" s="2"/>
      <c r="I234" s="2"/>
      <c r="J234" s="2"/>
      <c r="K234" s="2"/>
      <c r="L234" s="2"/>
      <c r="M234" s="2"/>
      <c r="N234" s="2"/>
      <c r="O234" s="2"/>
      <c r="P234" s="2"/>
      <c r="Q234" s="2"/>
    </row>
    <row r="235" spans="1:17" x14ac:dyDescent="0.25">
      <c r="A235" s="2"/>
      <c r="B235" s="2"/>
      <c r="C235" s="2"/>
      <c r="D235" s="2"/>
      <c r="E235" s="2"/>
      <c r="F235" s="2"/>
      <c r="G235" s="2"/>
      <c r="H235" s="2"/>
      <c r="I235" s="2"/>
      <c r="J235" s="2"/>
      <c r="K235" s="2"/>
      <c r="L235" s="2"/>
      <c r="M235" s="2"/>
      <c r="N235" s="2"/>
      <c r="O235" s="2"/>
      <c r="P235" s="2"/>
      <c r="Q235" s="2"/>
    </row>
    <row r="236" spans="1:17" x14ac:dyDescent="0.25">
      <c r="A236" s="2"/>
      <c r="B236" s="2"/>
      <c r="C236" s="2"/>
      <c r="D236" s="2"/>
      <c r="E236" s="2"/>
      <c r="F236" s="2"/>
      <c r="G236" s="2"/>
      <c r="H236" s="2"/>
      <c r="I236" s="2"/>
      <c r="J236" s="2"/>
      <c r="K236" s="2"/>
      <c r="L236" s="2"/>
      <c r="M236" s="2"/>
      <c r="N236" s="2"/>
      <c r="O236" s="2"/>
      <c r="P236" s="2"/>
      <c r="Q236" s="2"/>
    </row>
    <row r="237" spans="1:17" x14ac:dyDescent="0.25">
      <c r="A237" s="2"/>
      <c r="B237" s="2"/>
      <c r="C237" s="2"/>
      <c r="D237" s="2"/>
      <c r="E237" s="2"/>
      <c r="F237" s="2"/>
      <c r="G237" s="2"/>
      <c r="H237" s="2"/>
      <c r="I237" s="2"/>
      <c r="J237" s="2"/>
      <c r="K237" s="2"/>
      <c r="L237" s="2"/>
      <c r="M237" s="2"/>
      <c r="N237" s="2"/>
      <c r="O237" s="2"/>
      <c r="P237" s="2"/>
      <c r="Q237" s="2"/>
    </row>
    <row r="238" spans="1:17" x14ac:dyDescent="0.25">
      <c r="A238" s="2"/>
      <c r="B238" s="2"/>
      <c r="C238" s="2"/>
      <c r="D238" s="2"/>
      <c r="E238" s="2"/>
      <c r="F238" s="2"/>
      <c r="G238" s="2"/>
      <c r="H238" s="2"/>
      <c r="I238" s="2"/>
      <c r="J238" s="2"/>
      <c r="K238" s="2"/>
      <c r="L238" s="2"/>
      <c r="M238" s="2"/>
      <c r="N238" s="2"/>
      <c r="O238" s="2"/>
      <c r="P238" s="2"/>
      <c r="Q238" s="2"/>
    </row>
    <row r="239" spans="1:17" x14ac:dyDescent="0.25">
      <c r="A239" s="2"/>
      <c r="B239" s="2"/>
      <c r="C239" s="2"/>
      <c r="D239" s="2"/>
      <c r="E239" s="2"/>
      <c r="F239" s="2"/>
      <c r="G239" s="2"/>
      <c r="H239" s="2"/>
      <c r="I239" s="2"/>
      <c r="J239" s="2"/>
      <c r="K239" s="2"/>
      <c r="L239" s="2"/>
      <c r="M239" s="2"/>
      <c r="N239" s="2"/>
      <c r="O239" s="2"/>
      <c r="P239" s="2"/>
      <c r="Q239" s="2"/>
    </row>
    <row r="240" spans="1:17" x14ac:dyDescent="0.25">
      <c r="A240" s="2"/>
      <c r="B240" s="2"/>
      <c r="C240" s="2"/>
      <c r="D240" s="2"/>
      <c r="E240" s="2"/>
      <c r="F240" s="2"/>
      <c r="G240" s="2"/>
      <c r="H240" s="2"/>
      <c r="I240" s="2"/>
      <c r="J240" s="2"/>
      <c r="K240" s="2"/>
      <c r="L240" s="2"/>
      <c r="M240" s="2"/>
      <c r="N240" s="2"/>
      <c r="O240" s="2"/>
      <c r="P240" s="2"/>
      <c r="Q240" s="2"/>
    </row>
    <row r="241" spans="1:17" x14ac:dyDescent="0.25">
      <c r="A241" s="2"/>
      <c r="B241" s="2"/>
      <c r="C241" s="2"/>
      <c r="D241" s="2"/>
      <c r="E241" s="2"/>
      <c r="F241" s="2"/>
      <c r="G241" s="2"/>
      <c r="H241" s="2"/>
      <c r="I241" s="2"/>
      <c r="J241" s="2"/>
      <c r="K241" s="2"/>
      <c r="L241" s="2"/>
      <c r="M241" s="2"/>
      <c r="N241" s="2"/>
      <c r="O241" s="2"/>
      <c r="P241" s="2"/>
      <c r="Q241" s="2"/>
    </row>
    <row r="242" spans="1:17" x14ac:dyDescent="0.25">
      <c r="A242" s="2"/>
      <c r="B242" s="2"/>
      <c r="C242" s="2"/>
      <c r="D242" s="2"/>
      <c r="E242" s="2"/>
      <c r="F242" s="2"/>
      <c r="G242" s="2"/>
      <c r="H242" s="2"/>
      <c r="I242" s="2"/>
      <c r="J242" s="2"/>
      <c r="K242" s="2"/>
      <c r="L242" s="2"/>
      <c r="M242" s="2"/>
      <c r="N242" s="2"/>
      <c r="O242" s="2"/>
      <c r="P242" s="2"/>
      <c r="Q242" s="2"/>
    </row>
    <row r="243" spans="1:17" x14ac:dyDescent="0.25">
      <c r="A243" s="2"/>
      <c r="B243" s="2"/>
      <c r="C243" s="2"/>
      <c r="D243" s="2"/>
      <c r="E243" s="2"/>
      <c r="F243" s="2"/>
      <c r="G243" s="2"/>
      <c r="H243" s="2"/>
      <c r="I243" s="2"/>
      <c r="J243" s="2"/>
      <c r="K243" s="2"/>
      <c r="L243" s="2"/>
      <c r="M243" s="2"/>
      <c r="N243" s="2"/>
      <c r="O243" s="2"/>
      <c r="P243" s="2"/>
      <c r="Q243" s="2"/>
    </row>
    <row r="244" spans="1:17" x14ac:dyDescent="0.25">
      <c r="A244" s="2"/>
      <c r="B244" s="2"/>
      <c r="C244" s="2"/>
      <c r="D244" s="2"/>
      <c r="E244" s="2"/>
      <c r="F244" s="2"/>
      <c r="G244" s="2"/>
      <c r="H244" s="2"/>
      <c r="I244" s="2"/>
      <c r="J244" s="2"/>
      <c r="K244" s="2"/>
      <c r="L244" s="2"/>
      <c r="M244" s="2"/>
      <c r="N244" s="2"/>
      <c r="O244" s="2"/>
      <c r="P244" s="2"/>
      <c r="Q244" s="2"/>
    </row>
    <row r="245" spans="1:17" x14ac:dyDescent="0.25">
      <c r="A245" s="2"/>
      <c r="B245" s="2"/>
      <c r="C245" s="2"/>
      <c r="D245" s="2"/>
      <c r="E245" s="2"/>
      <c r="F245" s="2"/>
      <c r="G245" s="2"/>
      <c r="H245" s="2"/>
      <c r="I245" s="2"/>
      <c r="J245" s="2"/>
      <c r="K245" s="2"/>
      <c r="L245" s="2"/>
      <c r="M245" s="2"/>
      <c r="N245" s="2"/>
      <c r="O245" s="2"/>
      <c r="P245" s="2"/>
      <c r="Q245" s="2"/>
    </row>
    <row r="246" spans="1:17" x14ac:dyDescent="0.25">
      <c r="A246" s="2"/>
      <c r="B246" s="2"/>
      <c r="C246" s="2"/>
      <c r="D246" s="2"/>
      <c r="E246" s="2"/>
      <c r="F246" s="2"/>
      <c r="G246" s="2"/>
      <c r="H246" s="2"/>
      <c r="I246" s="2"/>
      <c r="J246" s="2"/>
      <c r="K246" s="2"/>
      <c r="L246" s="2"/>
      <c r="M246" s="2"/>
      <c r="N246" s="2"/>
      <c r="O246" s="2"/>
      <c r="P246" s="2"/>
      <c r="Q246" s="2"/>
    </row>
    <row r="247" spans="1:17" x14ac:dyDescent="0.25">
      <c r="A247" s="2"/>
      <c r="B247" s="2"/>
      <c r="C247" s="2"/>
      <c r="D247" s="2"/>
      <c r="E247" s="2"/>
      <c r="F247" s="2"/>
      <c r="G247" s="2"/>
      <c r="H247" s="2"/>
      <c r="I247" s="2"/>
      <c r="J247" s="2"/>
      <c r="K247" s="2"/>
      <c r="L247" s="2"/>
      <c r="M247" s="2"/>
      <c r="N247" s="2"/>
      <c r="O247" s="2"/>
      <c r="P247" s="2"/>
      <c r="Q247" s="2"/>
    </row>
    <row r="248" spans="1:17" x14ac:dyDescent="0.25">
      <c r="A248" s="2"/>
      <c r="B248" s="2"/>
      <c r="C248" s="2"/>
      <c r="D248" s="2"/>
      <c r="E248" s="2"/>
      <c r="F248" s="2"/>
      <c r="G248" s="2"/>
      <c r="H248" s="2"/>
      <c r="I248" s="2"/>
      <c r="J248" s="2"/>
      <c r="K248" s="2"/>
      <c r="L248" s="2"/>
      <c r="M248" s="2"/>
      <c r="N248" s="2"/>
      <c r="O248" s="2"/>
      <c r="P248" s="2"/>
      <c r="Q248" s="2"/>
    </row>
    <row r="249" spans="1:17" x14ac:dyDescent="0.25">
      <c r="A249" s="2"/>
      <c r="B249" s="2"/>
      <c r="C249" s="2"/>
      <c r="D249" s="2"/>
      <c r="E249" s="2"/>
      <c r="F249" s="2"/>
      <c r="G249" s="2"/>
      <c r="H249" s="2"/>
      <c r="I249" s="2"/>
      <c r="J249" s="2"/>
      <c r="K249" s="2"/>
      <c r="L249" s="2"/>
      <c r="M249" s="2"/>
      <c r="N249" s="2"/>
      <c r="O249" s="2"/>
      <c r="P249" s="2"/>
      <c r="Q249"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5"/>
  <sheetViews>
    <sheetView topLeftCell="A185" workbookViewId="0">
      <selection activeCell="D220" sqref="D220"/>
    </sheetView>
  </sheetViews>
  <sheetFormatPr defaultRowHeight="15" x14ac:dyDescent="0.25"/>
  <cols>
    <col min="1" max="16384" width="9.140625" style="2"/>
  </cols>
  <sheetData>
    <row r="1" spans="1:6" x14ac:dyDescent="0.25">
      <c r="B1" s="2" t="s">
        <v>163</v>
      </c>
      <c r="C1" s="2" t="s">
        <v>161</v>
      </c>
      <c r="D1" s="2" t="s">
        <v>162</v>
      </c>
      <c r="E1" s="2" t="s">
        <v>164</v>
      </c>
      <c r="F1" s="2" t="s">
        <v>160</v>
      </c>
    </row>
    <row r="2" spans="1:6" x14ac:dyDescent="0.25">
      <c r="A2" s="2" t="str">
        <f>CONCATENATE(D2, " ", B2)</f>
        <v>CPSC 101</v>
      </c>
      <c r="B2" s="2">
        <v>101</v>
      </c>
      <c r="C2" s="2">
        <v>1</v>
      </c>
      <c r="D2" s="2" t="s">
        <v>0</v>
      </c>
      <c r="E2" s="2" t="s">
        <v>167</v>
      </c>
      <c r="F2" s="2" t="s">
        <v>168</v>
      </c>
    </row>
    <row r="3" spans="1:6" x14ac:dyDescent="0.25">
      <c r="A3" s="2" t="str">
        <f t="shared" ref="A3:A66" si="0">CONCATENATE(D3, " ", B3)</f>
        <v>CPSC 102</v>
      </c>
      <c r="B3" s="2">
        <v>102</v>
      </c>
      <c r="C3" s="2">
        <v>2</v>
      </c>
      <c r="D3" s="2" t="s">
        <v>0</v>
      </c>
      <c r="E3" s="2" t="s">
        <v>169</v>
      </c>
      <c r="F3" s="2" t="s">
        <v>170</v>
      </c>
    </row>
    <row r="4" spans="1:6" x14ac:dyDescent="0.25">
      <c r="A4" s="2" t="str">
        <f t="shared" si="0"/>
        <v>CPSC 105</v>
      </c>
      <c r="B4" s="2">
        <v>105</v>
      </c>
      <c r="C4" s="2">
        <v>3</v>
      </c>
      <c r="D4" s="2" t="s">
        <v>0</v>
      </c>
      <c r="E4" s="2" t="s">
        <v>171</v>
      </c>
      <c r="F4" s="2" t="s">
        <v>172</v>
      </c>
    </row>
    <row r="5" spans="1:6" x14ac:dyDescent="0.25">
      <c r="A5" s="2" t="str">
        <f t="shared" si="0"/>
        <v>CPSC 203</v>
      </c>
      <c r="B5" s="2">
        <v>203</v>
      </c>
      <c r="C5" s="2">
        <v>4</v>
      </c>
      <c r="D5" s="2" t="s">
        <v>0</v>
      </c>
      <c r="E5" s="2" t="s">
        <v>173</v>
      </c>
      <c r="F5" s="2" t="s">
        <v>174</v>
      </c>
    </row>
    <row r="6" spans="1:6" x14ac:dyDescent="0.25">
      <c r="A6" s="2" t="str">
        <f t="shared" si="0"/>
        <v>CPSC 217</v>
      </c>
      <c r="B6" s="2">
        <v>217</v>
      </c>
      <c r="C6" s="2">
        <v>5</v>
      </c>
      <c r="D6" s="2" t="s">
        <v>0</v>
      </c>
      <c r="E6" s="2" t="s">
        <v>175</v>
      </c>
      <c r="F6" s="2" t="s">
        <v>176</v>
      </c>
    </row>
    <row r="7" spans="1:6" x14ac:dyDescent="0.25">
      <c r="A7" s="2" t="str">
        <f t="shared" si="0"/>
        <v>CPSC 219</v>
      </c>
      <c r="B7" s="2">
        <v>219</v>
      </c>
      <c r="C7" s="2">
        <v>6</v>
      </c>
      <c r="D7" s="2" t="s">
        <v>0</v>
      </c>
      <c r="E7" s="2" t="s">
        <v>177</v>
      </c>
      <c r="F7" s="2" t="s">
        <v>178</v>
      </c>
    </row>
    <row r="8" spans="1:6" x14ac:dyDescent="0.25">
      <c r="A8" s="2" t="str">
        <f t="shared" si="0"/>
        <v>CPSC 231</v>
      </c>
      <c r="B8" s="2">
        <v>231</v>
      </c>
      <c r="C8" s="2">
        <v>7</v>
      </c>
      <c r="D8" s="2" t="s">
        <v>0</v>
      </c>
      <c r="E8" s="2" t="s">
        <v>179</v>
      </c>
      <c r="F8" s="2" t="s">
        <v>180</v>
      </c>
    </row>
    <row r="9" spans="1:6" x14ac:dyDescent="0.25">
      <c r="A9" s="2" t="str">
        <f t="shared" si="0"/>
        <v>CPSC 233</v>
      </c>
      <c r="B9" s="2">
        <v>233</v>
      </c>
      <c r="C9" s="2">
        <v>8</v>
      </c>
      <c r="D9" s="2" t="s">
        <v>0</v>
      </c>
      <c r="E9" s="2" t="s">
        <v>181</v>
      </c>
      <c r="F9" s="2" t="s">
        <v>182</v>
      </c>
    </row>
    <row r="10" spans="1:6" x14ac:dyDescent="0.25">
      <c r="A10" s="2" t="str">
        <f t="shared" si="0"/>
        <v>CPSC 235</v>
      </c>
      <c r="B10" s="2">
        <v>235</v>
      </c>
      <c r="C10" s="2">
        <v>9</v>
      </c>
      <c r="D10" s="2" t="s">
        <v>0</v>
      </c>
      <c r="E10" s="2" t="s">
        <v>183</v>
      </c>
      <c r="F10" s="2" t="s">
        <v>184</v>
      </c>
    </row>
    <row r="11" spans="1:6" x14ac:dyDescent="0.25">
      <c r="A11" s="2" t="str">
        <f t="shared" si="0"/>
        <v>CPSC 313</v>
      </c>
      <c r="B11" s="2">
        <v>313</v>
      </c>
      <c r="C11" s="2">
        <v>10</v>
      </c>
      <c r="D11" s="2" t="s">
        <v>0</v>
      </c>
      <c r="E11" s="2" t="s">
        <v>185</v>
      </c>
      <c r="F11" s="2" t="s">
        <v>186</v>
      </c>
    </row>
    <row r="12" spans="1:6" x14ac:dyDescent="0.25">
      <c r="A12" s="2" t="str">
        <f t="shared" si="0"/>
        <v>CPSC 319</v>
      </c>
      <c r="B12" s="2">
        <v>319</v>
      </c>
      <c r="C12" s="2">
        <v>11</v>
      </c>
      <c r="D12" s="2" t="s">
        <v>0</v>
      </c>
      <c r="E12" s="2" t="s">
        <v>187</v>
      </c>
      <c r="F12" s="2" t="s">
        <v>188</v>
      </c>
    </row>
    <row r="13" spans="1:6" x14ac:dyDescent="0.25">
      <c r="A13" s="2" t="str">
        <f t="shared" si="0"/>
        <v>CPSC 329</v>
      </c>
      <c r="B13" s="2">
        <v>329</v>
      </c>
      <c r="C13" s="2">
        <v>12</v>
      </c>
      <c r="D13" s="2" t="s">
        <v>0</v>
      </c>
      <c r="E13" s="2" t="s">
        <v>189</v>
      </c>
      <c r="F13" s="2" t="s">
        <v>190</v>
      </c>
    </row>
    <row r="14" spans="1:6" x14ac:dyDescent="0.25">
      <c r="A14" s="2" t="str">
        <f t="shared" si="0"/>
        <v>CPSC 331</v>
      </c>
      <c r="B14" s="2">
        <v>331</v>
      </c>
      <c r="C14" s="2">
        <v>13</v>
      </c>
      <c r="D14" s="2" t="s">
        <v>0</v>
      </c>
      <c r="E14" s="2" t="s">
        <v>191</v>
      </c>
      <c r="F14" s="2" t="s">
        <v>192</v>
      </c>
    </row>
    <row r="15" spans="1:6" x14ac:dyDescent="0.25">
      <c r="A15" s="2" t="str">
        <f t="shared" si="0"/>
        <v>CPSC 335</v>
      </c>
      <c r="B15" s="2">
        <v>335</v>
      </c>
      <c r="C15" s="2">
        <v>14</v>
      </c>
      <c r="D15" s="2" t="s">
        <v>0</v>
      </c>
      <c r="E15" s="2" t="s">
        <v>193</v>
      </c>
      <c r="F15" s="2" t="s">
        <v>194</v>
      </c>
    </row>
    <row r="16" spans="1:6" x14ac:dyDescent="0.25">
      <c r="A16" s="2" t="str">
        <f t="shared" si="0"/>
        <v>CPSC 355</v>
      </c>
      <c r="B16" s="2">
        <v>355</v>
      </c>
      <c r="C16" s="2">
        <v>15</v>
      </c>
      <c r="D16" s="2" t="s">
        <v>0</v>
      </c>
      <c r="E16" s="2" t="s">
        <v>195</v>
      </c>
      <c r="F16" s="2" t="s">
        <v>196</v>
      </c>
    </row>
    <row r="17" spans="1:6" x14ac:dyDescent="0.25">
      <c r="A17" s="2" t="str">
        <f t="shared" si="0"/>
        <v>CPSC 359</v>
      </c>
      <c r="B17" s="2">
        <v>359</v>
      </c>
      <c r="C17" s="2">
        <v>16</v>
      </c>
      <c r="D17" s="2" t="s">
        <v>0</v>
      </c>
      <c r="E17" s="2" t="s">
        <v>197</v>
      </c>
      <c r="F17" s="2" t="s">
        <v>198</v>
      </c>
    </row>
    <row r="18" spans="1:6" x14ac:dyDescent="0.25">
      <c r="A18" s="2" t="str">
        <f t="shared" si="0"/>
        <v>CPSC 399</v>
      </c>
      <c r="B18" s="2">
        <v>399</v>
      </c>
      <c r="C18" s="2">
        <v>17</v>
      </c>
      <c r="D18" s="2" t="s">
        <v>0</v>
      </c>
      <c r="E18" s="2" t="s">
        <v>199</v>
      </c>
      <c r="F18" s="2" t="s">
        <v>200</v>
      </c>
    </row>
    <row r="19" spans="1:6" x14ac:dyDescent="0.25">
      <c r="A19" s="2" t="str">
        <f t="shared" si="0"/>
        <v>CPSC 409</v>
      </c>
      <c r="B19" s="2">
        <v>409</v>
      </c>
      <c r="C19" s="2">
        <v>18</v>
      </c>
      <c r="D19" s="2" t="s">
        <v>0</v>
      </c>
      <c r="E19" s="2" t="s">
        <v>201</v>
      </c>
      <c r="F19" s="2" t="s">
        <v>202</v>
      </c>
    </row>
    <row r="20" spans="1:6" x14ac:dyDescent="0.25">
      <c r="A20" s="2" t="str">
        <f t="shared" si="0"/>
        <v>CPSC 411</v>
      </c>
      <c r="B20" s="2">
        <v>411</v>
      </c>
      <c r="C20" s="2">
        <v>19</v>
      </c>
      <c r="D20" s="2" t="s">
        <v>0</v>
      </c>
      <c r="E20" s="2" t="s">
        <v>203</v>
      </c>
      <c r="F20" s="2" t="s">
        <v>204</v>
      </c>
    </row>
    <row r="21" spans="1:6" x14ac:dyDescent="0.25">
      <c r="A21" s="2" t="str">
        <f t="shared" si="0"/>
        <v>CPSC 413</v>
      </c>
      <c r="B21" s="2">
        <v>413</v>
      </c>
      <c r="C21" s="2">
        <v>20</v>
      </c>
      <c r="D21" s="2" t="s">
        <v>0</v>
      </c>
      <c r="E21" s="2" t="s">
        <v>205</v>
      </c>
      <c r="F21" s="2" t="s">
        <v>206</v>
      </c>
    </row>
    <row r="22" spans="1:6" x14ac:dyDescent="0.25">
      <c r="A22" s="2" t="str">
        <f t="shared" si="0"/>
        <v>CPSC 418</v>
      </c>
      <c r="B22" s="2">
        <v>418</v>
      </c>
      <c r="C22" s="2">
        <v>21</v>
      </c>
      <c r="D22" s="2" t="s">
        <v>0</v>
      </c>
      <c r="E22" s="2" t="s">
        <v>207</v>
      </c>
      <c r="F22" s="2" t="s">
        <v>208</v>
      </c>
    </row>
    <row r="23" spans="1:6" x14ac:dyDescent="0.25">
      <c r="A23" s="2" t="str">
        <f t="shared" si="0"/>
        <v>CPSC 433</v>
      </c>
      <c r="B23" s="2">
        <v>433</v>
      </c>
      <c r="C23" s="2">
        <v>22</v>
      </c>
      <c r="D23" s="2" t="s">
        <v>0</v>
      </c>
      <c r="E23" s="2" t="s">
        <v>209</v>
      </c>
      <c r="F23" s="2" t="s">
        <v>210</v>
      </c>
    </row>
    <row r="24" spans="1:6" x14ac:dyDescent="0.25">
      <c r="A24" s="2" t="str">
        <f t="shared" si="0"/>
        <v>CPSC 441</v>
      </c>
      <c r="B24" s="2">
        <v>441</v>
      </c>
      <c r="C24" s="2">
        <v>23</v>
      </c>
      <c r="D24" s="2" t="s">
        <v>0</v>
      </c>
      <c r="E24" s="2" t="s">
        <v>211</v>
      </c>
      <c r="F24" s="2" t="s">
        <v>212</v>
      </c>
    </row>
    <row r="25" spans="1:6" x14ac:dyDescent="0.25">
      <c r="A25" s="2" t="str">
        <f t="shared" si="0"/>
        <v>CPSC 449</v>
      </c>
      <c r="B25" s="2">
        <v>449</v>
      </c>
      <c r="C25" s="2">
        <v>24</v>
      </c>
      <c r="D25" s="2" t="s">
        <v>0</v>
      </c>
      <c r="E25" s="2" t="s">
        <v>213</v>
      </c>
      <c r="F25" s="2" t="s">
        <v>214</v>
      </c>
    </row>
    <row r="26" spans="1:6" x14ac:dyDescent="0.25">
      <c r="A26" s="2" t="str">
        <f t="shared" si="0"/>
        <v>CPSC 453</v>
      </c>
      <c r="B26" s="2">
        <v>453</v>
      </c>
      <c r="C26" s="2">
        <v>25</v>
      </c>
      <c r="D26" s="2" t="s">
        <v>0</v>
      </c>
      <c r="E26" s="2" t="s">
        <v>215</v>
      </c>
      <c r="F26" s="2" t="s">
        <v>216</v>
      </c>
    </row>
    <row r="27" spans="1:6" x14ac:dyDescent="0.25">
      <c r="A27" s="2" t="str">
        <f t="shared" si="0"/>
        <v>CPSC 457</v>
      </c>
      <c r="B27" s="2">
        <v>457</v>
      </c>
      <c r="C27" s="2">
        <v>26</v>
      </c>
      <c r="D27" s="2" t="s">
        <v>0</v>
      </c>
      <c r="E27" s="2" t="s">
        <v>217</v>
      </c>
      <c r="F27" s="2" t="s">
        <v>218</v>
      </c>
    </row>
    <row r="28" spans="1:6" x14ac:dyDescent="0.25">
      <c r="A28" s="2" t="str">
        <f t="shared" si="0"/>
        <v>CPSC 461</v>
      </c>
      <c r="B28" s="2">
        <v>461</v>
      </c>
      <c r="C28" s="2">
        <v>27</v>
      </c>
      <c r="D28" s="2" t="s">
        <v>0</v>
      </c>
      <c r="E28" s="2" t="s">
        <v>219</v>
      </c>
      <c r="F28" s="2" t="s">
        <v>220</v>
      </c>
    </row>
    <row r="29" spans="1:6" x14ac:dyDescent="0.25">
      <c r="A29" s="2" t="str">
        <f t="shared" si="0"/>
        <v>CPSC 471</v>
      </c>
      <c r="B29" s="2">
        <v>471</v>
      </c>
      <c r="C29" s="2">
        <v>28</v>
      </c>
      <c r="D29" s="2" t="s">
        <v>0</v>
      </c>
      <c r="E29" s="2" t="s">
        <v>221</v>
      </c>
      <c r="F29" s="2" t="s">
        <v>222</v>
      </c>
    </row>
    <row r="30" spans="1:6" x14ac:dyDescent="0.25">
      <c r="A30" s="2" t="str">
        <f t="shared" si="0"/>
        <v>CPSC 481</v>
      </c>
      <c r="B30" s="2">
        <v>481</v>
      </c>
      <c r="C30" s="2">
        <v>29</v>
      </c>
      <c r="D30" s="2" t="s">
        <v>0</v>
      </c>
      <c r="E30" s="2" t="s">
        <v>223</v>
      </c>
      <c r="F30" s="2" t="s">
        <v>224</v>
      </c>
    </row>
    <row r="31" spans="1:6" x14ac:dyDescent="0.25">
      <c r="A31" s="2" t="str">
        <f t="shared" si="0"/>
        <v>CPSC 491</v>
      </c>
      <c r="B31" s="2">
        <v>491</v>
      </c>
      <c r="C31" s="2">
        <v>30</v>
      </c>
      <c r="D31" s="2" t="s">
        <v>0</v>
      </c>
      <c r="E31" s="2" t="s">
        <v>225</v>
      </c>
      <c r="F31" s="2" t="s">
        <v>226</v>
      </c>
    </row>
    <row r="32" spans="1:6" x14ac:dyDescent="0.25">
      <c r="A32" s="2" t="str">
        <f t="shared" si="0"/>
        <v>CPSC 499</v>
      </c>
      <c r="B32" s="2">
        <v>499</v>
      </c>
      <c r="C32" s="2">
        <v>31</v>
      </c>
      <c r="D32" s="2" t="s">
        <v>0</v>
      </c>
      <c r="E32" s="2" t="s">
        <v>199</v>
      </c>
      <c r="F32" s="2" t="s">
        <v>227</v>
      </c>
    </row>
    <row r="33" spans="1:6" x14ac:dyDescent="0.25">
      <c r="A33" s="2" t="str">
        <f t="shared" si="0"/>
        <v>CPSC 501</v>
      </c>
      <c r="B33" s="2">
        <v>501</v>
      </c>
      <c r="C33" s="2">
        <v>32</v>
      </c>
      <c r="D33" s="2" t="s">
        <v>0</v>
      </c>
      <c r="E33" s="2" t="s">
        <v>228</v>
      </c>
      <c r="F33" s="2" t="s">
        <v>229</v>
      </c>
    </row>
    <row r="34" spans="1:6" x14ac:dyDescent="0.25">
      <c r="A34" s="2" t="str">
        <f t="shared" si="0"/>
        <v>CPSC 502</v>
      </c>
      <c r="B34" s="2">
        <v>502</v>
      </c>
      <c r="C34" s="2">
        <v>33</v>
      </c>
      <c r="D34" s="2" t="s">
        <v>0</v>
      </c>
      <c r="E34" s="2" t="s">
        <v>230</v>
      </c>
      <c r="F34" s="2" t="s">
        <v>231</v>
      </c>
    </row>
    <row r="35" spans="1:6" x14ac:dyDescent="0.25">
      <c r="A35" s="2" t="str">
        <f t="shared" si="0"/>
        <v>CPSC 503</v>
      </c>
      <c r="B35" s="2">
        <v>503</v>
      </c>
      <c r="C35" s="2">
        <v>34</v>
      </c>
      <c r="D35" s="2" t="s">
        <v>0</v>
      </c>
      <c r="E35" s="2" t="s">
        <v>158</v>
      </c>
      <c r="F35" s="2" t="s">
        <v>232</v>
      </c>
    </row>
    <row r="36" spans="1:6" x14ac:dyDescent="0.25">
      <c r="A36" s="2" t="str">
        <f t="shared" si="0"/>
        <v>CPSC 511</v>
      </c>
      <c r="B36" s="2">
        <v>511</v>
      </c>
      <c r="C36" s="2">
        <v>35</v>
      </c>
      <c r="D36" s="2" t="s">
        <v>0</v>
      </c>
      <c r="E36" s="2" t="s">
        <v>233</v>
      </c>
      <c r="F36" s="2" t="s">
        <v>234</v>
      </c>
    </row>
    <row r="37" spans="1:6" x14ac:dyDescent="0.25">
      <c r="A37" s="2" t="str">
        <f t="shared" si="0"/>
        <v>CPSC 513</v>
      </c>
      <c r="B37" s="2">
        <v>513</v>
      </c>
      <c r="C37" s="2">
        <v>36</v>
      </c>
      <c r="D37" s="2" t="s">
        <v>0</v>
      </c>
      <c r="E37" s="2" t="s">
        <v>165</v>
      </c>
      <c r="F37" s="2" t="s">
        <v>235</v>
      </c>
    </row>
    <row r="38" spans="1:6" x14ac:dyDescent="0.25">
      <c r="A38" s="2" t="str">
        <f t="shared" si="0"/>
        <v>CPSC 517</v>
      </c>
      <c r="B38" s="2">
        <v>517</v>
      </c>
      <c r="C38" s="2">
        <v>37</v>
      </c>
      <c r="D38" s="2" t="s">
        <v>0</v>
      </c>
      <c r="E38" s="2" t="s">
        <v>236</v>
      </c>
      <c r="F38" s="2" t="s">
        <v>237</v>
      </c>
    </row>
    <row r="39" spans="1:6" x14ac:dyDescent="0.25">
      <c r="A39" s="2" t="str">
        <f t="shared" si="0"/>
        <v>CPSC 518</v>
      </c>
      <c r="B39" s="2">
        <v>518</v>
      </c>
      <c r="C39" s="2">
        <v>38</v>
      </c>
      <c r="D39" s="2" t="s">
        <v>0</v>
      </c>
      <c r="E39" s="2" t="s">
        <v>238</v>
      </c>
      <c r="F39" s="2" t="s">
        <v>239</v>
      </c>
    </row>
    <row r="40" spans="1:6" x14ac:dyDescent="0.25">
      <c r="A40" s="2" t="str">
        <f t="shared" si="0"/>
        <v>CPSC 519</v>
      </c>
      <c r="B40" s="2">
        <v>519</v>
      </c>
      <c r="C40" s="2">
        <v>39</v>
      </c>
      <c r="D40" s="2" t="s">
        <v>0</v>
      </c>
      <c r="E40" s="2" t="s">
        <v>240</v>
      </c>
      <c r="F40" s="2" t="s">
        <v>241</v>
      </c>
    </row>
    <row r="41" spans="1:6" x14ac:dyDescent="0.25">
      <c r="A41" s="2" t="str">
        <f t="shared" si="0"/>
        <v>CPSC 521</v>
      </c>
      <c r="B41" s="2">
        <v>521</v>
      </c>
      <c r="C41" s="2">
        <v>40</v>
      </c>
      <c r="D41" s="2" t="s">
        <v>0</v>
      </c>
      <c r="E41" s="2" t="s">
        <v>242</v>
      </c>
      <c r="F41" s="2" t="s">
        <v>243</v>
      </c>
    </row>
    <row r="42" spans="1:6" x14ac:dyDescent="0.25">
      <c r="A42" s="2" t="str">
        <f t="shared" si="0"/>
        <v>CPSC 522</v>
      </c>
      <c r="B42" s="2">
        <v>522</v>
      </c>
      <c r="C42" s="2">
        <v>41</v>
      </c>
      <c r="D42" s="2" t="s">
        <v>0</v>
      </c>
      <c r="E42" s="2" t="s">
        <v>244</v>
      </c>
      <c r="F42" s="2" t="s">
        <v>245</v>
      </c>
    </row>
    <row r="43" spans="1:6" x14ac:dyDescent="0.25">
      <c r="A43" s="2" t="str">
        <f t="shared" si="0"/>
        <v>CPSC 525</v>
      </c>
      <c r="B43" s="2">
        <v>525</v>
      </c>
      <c r="C43" s="2">
        <v>42</v>
      </c>
      <c r="D43" s="2" t="s">
        <v>0</v>
      </c>
      <c r="E43" s="2" t="s">
        <v>246</v>
      </c>
      <c r="F43" s="2" t="s">
        <v>247</v>
      </c>
    </row>
    <row r="44" spans="1:6" x14ac:dyDescent="0.25">
      <c r="A44" s="2" t="str">
        <f t="shared" si="0"/>
        <v>CPSC 526</v>
      </c>
      <c r="B44" s="2">
        <v>526</v>
      </c>
      <c r="C44" s="2">
        <v>43</v>
      </c>
      <c r="D44" s="2" t="s">
        <v>0</v>
      </c>
      <c r="E44" s="2" t="s">
        <v>248</v>
      </c>
      <c r="F44" s="2" t="s">
        <v>249</v>
      </c>
    </row>
    <row r="45" spans="1:6" x14ac:dyDescent="0.25">
      <c r="A45" s="2" t="str">
        <f t="shared" si="0"/>
        <v>CPSC 527</v>
      </c>
      <c r="B45" s="2">
        <v>527</v>
      </c>
      <c r="C45" s="2">
        <v>44</v>
      </c>
      <c r="D45" s="2" t="s">
        <v>0</v>
      </c>
      <c r="E45" s="2" t="s">
        <v>250</v>
      </c>
      <c r="F45" s="2" t="s">
        <v>251</v>
      </c>
    </row>
    <row r="46" spans="1:6" x14ac:dyDescent="0.25">
      <c r="A46" s="2" t="str">
        <f t="shared" si="0"/>
        <v>CPSC 528</v>
      </c>
      <c r="B46" s="2">
        <v>528</v>
      </c>
      <c r="C46" s="2">
        <v>45</v>
      </c>
      <c r="D46" s="2" t="s">
        <v>0</v>
      </c>
      <c r="E46" s="2" t="s">
        <v>252</v>
      </c>
      <c r="F46" s="2" t="s">
        <v>253</v>
      </c>
    </row>
    <row r="47" spans="1:6" x14ac:dyDescent="0.25">
      <c r="A47" s="2" t="str">
        <f t="shared" si="0"/>
        <v>CPSC 530</v>
      </c>
      <c r="B47" s="2">
        <v>530</v>
      </c>
      <c r="C47" s="2">
        <v>46</v>
      </c>
      <c r="D47" s="2" t="s">
        <v>0</v>
      </c>
      <c r="E47" s="2" t="s">
        <v>254</v>
      </c>
      <c r="F47" s="2" t="s">
        <v>255</v>
      </c>
    </row>
    <row r="48" spans="1:6" x14ac:dyDescent="0.25">
      <c r="A48" s="2" t="str">
        <f t="shared" si="0"/>
        <v>CPSC 531</v>
      </c>
      <c r="B48" s="2">
        <v>531</v>
      </c>
      <c r="C48" s="2">
        <v>47</v>
      </c>
      <c r="D48" s="2" t="s">
        <v>0</v>
      </c>
      <c r="E48" s="2" t="s">
        <v>256</v>
      </c>
      <c r="F48" s="2" t="s">
        <v>257</v>
      </c>
    </row>
    <row r="49" spans="1:6" x14ac:dyDescent="0.25">
      <c r="A49" s="2" t="str">
        <f t="shared" si="0"/>
        <v>CPSC 535</v>
      </c>
      <c r="B49" s="2">
        <v>535</v>
      </c>
      <c r="C49" s="2">
        <v>48</v>
      </c>
      <c r="D49" s="2" t="s">
        <v>0</v>
      </c>
      <c r="E49" s="2" t="s">
        <v>258</v>
      </c>
      <c r="F49" s="2" t="s">
        <v>259</v>
      </c>
    </row>
    <row r="50" spans="1:6" x14ac:dyDescent="0.25">
      <c r="A50" s="2" t="str">
        <f t="shared" si="0"/>
        <v>CPSC 550</v>
      </c>
      <c r="B50" s="2">
        <v>550</v>
      </c>
      <c r="C50" s="2">
        <v>49</v>
      </c>
      <c r="D50" s="2" t="s">
        <v>0</v>
      </c>
      <c r="E50" s="2" t="s">
        <v>260</v>
      </c>
      <c r="F50" s="2" t="s">
        <v>261</v>
      </c>
    </row>
    <row r="51" spans="1:6" x14ac:dyDescent="0.25">
      <c r="A51" s="2" t="str">
        <f t="shared" si="0"/>
        <v>CPSC 559</v>
      </c>
      <c r="B51" s="2">
        <v>559</v>
      </c>
      <c r="C51" s="2">
        <v>50</v>
      </c>
      <c r="D51" s="2" t="s">
        <v>0</v>
      </c>
      <c r="E51" s="2" t="s">
        <v>262</v>
      </c>
      <c r="F51" s="2" t="s">
        <v>263</v>
      </c>
    </row>
    <row r="52" spans="1:6" x14ac:dyDescent="0.25">
      <c r="A52" s="2" t="str">
        <f t="shared" si="0"/>
        <v>CPSC 561</v>
      </c>
      <c r="B52" s="2">
        <v>561</v>
      </c>
      <c r="C52" s="2">
        <v>51</v>
      </c>
      <c r="D52" s="2" t="s">
        <v>0</v>
      </c>
      <c r="E52" s="2" t="s">
        <v>264</v>
      </c>
      <c r="F52" s="2" t="s">
        <v>265</v>
      </c>
    </row>
    <row r="53" spans="1:6" x14ac:dyDescent="0.25">
      <c r="A53" s="2" t="str">
        <f t="shared" si="0"/>
        <v>CPSC 565</v>
      </c>
      <c r="B53" s="2">
        <v>565</v>
      </c>
      <c r="C53" s="2">
        <v>52</v>
      </c>
      <c r="D53" s="2" t="s">
        <v>0</v>
      </c>
      <c r="E53" s="2" t="s">
        <v>266</v>
      </c>
      <c r="F53" s="2" t="s">
        <v>267</v>
      </c>
    </row>
    <row r="54" spans="1:6" x14ac:dyDescent="0.25">
      <c r="A54" s="2" t="str">
        <f t="shared" si="0"/>
        <v>CPSC 567</v>
      </c>
      <c r="B54" s="2">
        <v>567</v>
      </c>
      <c r="C54" s="2">
        <v>53</v>
      </c>
      <c r="D54" s="2" t="s">
        <v>0</v>
      </c>
      <c r="E54" s="2" t="s">
        <v>268</v>
      </c>
      <c r="F54" s="2" t="s">
        <v>269</v>
      </c>
    </row>
    <row r="55" spans="1:6" x14ac:dyDescent="0.25">
      <c r="A55" s="2" t="str">
        <f t="shared" si="0"/>
        <v>CPSC 568</v>
      </c>
      <c r="B55" s="2">
        <v>568</v>
      </c>
      <c r="C55" s="2">
        <v>54</v>
      </c>
      <c r="D55" s="2" t="s">
        <v>0</v>
      </c>
      <c r="E55" s="2" t="s">
        <v>270</v>
      </c>
      <c r="F55" s="2" t="s">
        <v>271</v>
      </c>
    </row>
    <row r="56" spans="1:6" x14ac:dyDescent="0.25">
      <c r="A56" s="2" t="str">
        <f t="shared" si="0"/>
        <v>CPSC 571</v>
      </c>
      <c r="B56" s="2">
        <v>571</v>
      </c>
      <c r="C56" s="2">
        <v>55</v>
      </c>
      <c r="D56" s="2" t="s">
        <v>0</v>
      </c>
      <c r="E56" s="2" t="s">
        <v>272</v>
      </c>
      <c r="F56" s="2" t="s">
        <v>273</v>
      </c>
    </row>
    <row r="57" spans="1:6" x14ac:dyDescent="0.25">
      <c r="A57" s="2" t="str">
        <f t="shared" si="0"/>
        <v>CPSC 572</v>
      </c>
      <c r="B57" s="2">
        <v>572</v>
      </c>
      <c r="C57" s="2">
        <v>56</v>
      </c>
      <c r="D57" s="2" t="s">
        <v>0</v>
      </c>
      <c r="E57" s="2" t="s">
        <v>274</v>
      </c>
      <c r="F57" s="2" t="s">
        <v>275</v>
      </c>
    </row>
    <row r="58" spans="1:6" x14ac:dyDescent="0.25">
      <c r="A58" s="2" t="str">
        <f t="shared" si="0"/>
        <v>CPSC 581</v>
      </c>
      <c r="B58" s="2">
        <v>581</v>
      </c>
      <c r="C58" s="2">
        <v>57</v>
      </c>
      <c r="D58" s="2" t="s">
        <v>0</v>
      </c>
      <c r="E58" s="2" t="s">
        <v>276</v>
      </c>
      <c r="F58" s="2" t="s">
        <v>277</v>
      </c>
    </row>
    <row r="59" spans="1:6" x14ac:dyDescent="0.25">
      <c r="A59" s="2" t="str">
        <f t="shared" si="0"/>
        <v>CPSC 583</v>
      </c>
      <c r="B59" s="2">
        <v>583</v>
      </c>
      <c r="C59" s="2">
        <v>58</v>
      </c>
      <c r="D59" s="2" t="s">
        <v>0</v>
      </c>
      <c r="E59" s="2" t="s">
        <v>278</v>
      </c>
      <c r="F59" s="2" t="s">
        <v>279</v>
      </c>
    </row>
    <row r="60" spans="1:6" x14ac:dyDescent="0.25">
      <c r="A60" s="2" t="str">
        <f t="shared" si="0"/>
        <v>CPSC 584</v>
      </c>
      <c r="B60" s="2">
        <v>584</v>
      </c>
      <c r="C60" s="2">
        <v>59</v>
      </c>
      <c r="D60" s="2" t="s">
        <v>0</v>
      </c>
      <c r="E60" s="2" t="s">
        <v>280</v>
      </c>
      <c r="F60" s="2" t="s">
        <v>281</v>
      </c>
    </row>
    <row r="61" spans="1:6" x14ac:dyDescent="0.25">
      <c r="A61" s="2" t="str">
        <f t="shared" si="0"/>
        <v>CPSC 585</v>
      </c>
      <c r="B61" s="2">
        <v>585</v>
      </c>
      <c r="C61" s="2">
        <v>60</v>
      </c>
      <c r="D61" s="2" t="s">
        <v>0</v>
      </c>
      <c r="E61" s="2" t="s">
        <v>282</v>
      </c>
      <c r="F61" s="2" t="s">
        <v>283</v>
      </c>
    </row>
    <row r="62" spans="1:6" x14ac:dyDescent="0.25">
      <c r="A62" s="2" t="str">
        <f t="shared" si="0"/>
        <v>CPSC 587</v>
      </c>
      <c r="B62" s="2">
        <v>587</v>
      </c>
      <c r="C62" s="2">
        <v>61</v>
      </c>
      <c r="D62" s="2" t="s">
        <v>0</v>
      </c>
      <c r="E62" s="2" t="s">
        <v>284</v>
      </c>
      <c r="F62" s="2" t="s">
        <v>285</v>
      </c>
    </row>
    <row r="63" spans="1:6" x14ac:dyDescent="0.25">
      <c r="A63" s="2" t="str">
        <f t="shared" si="0"/>
        <v>CPSC 589</v>
      </c>
      <c r="B63" s="2">
        <v>589</v>
      </c>
      <c r="C63" s="2">
        <v>62</v>
      </c>
      <c r="D63" s="2" t="s">
        <v>0</v>
      </c>
      <c r="E63" s="2" t="s">
        <v>286</v>
      </c>
      <c r="F63" s="2" t="s">
        <v>287</v>
      </c>
    </row>
    <row r="64" spans="1:6" x14ac:dyDescent="0.25">
      <c r="A64" s="2" t="str">
        <f t="shared" si="0"/>
        <v>CPSC 591</v>
      </c>
      <c r="B64" s="2">
        <v>591</v>
      </c>
      <c r="C64" s="2">
        <v>63</v>
      </c>
      <c r="D64" s="2" t="s">
        <v>0</v>
      </c>
      <c r="E64" s="2" t="s">
        <v>159</v>
      </c>
      <c r="F64" s="2" t="s">
        <v>288</v>
      </c>
    </row>
    <row r="65" spans="1:6" x14ac:dyDescent="0.25">
      <c r="A65" s="2" t="str">
        <f t="shared" si="0"/>
        <v>CPSC 594</v>
      </c>
      <c r="B65" s="2">
        <v>594</v>
      </c>
      <c r="C65" s="2">
        <v>64</v>
      </c>
      <c r="D65" s="2" t="s">
        <v>0</v>
      </c>
      <c r="E65" s="2" t="s">
        <v>289</v>
      </c>
      <c r="F65" s="2" t="s">
        <v>290</v>
      </c>
    </row>
    <row r="66" spans="1:6" x14ac:dyDescent="0.25">
      <c r="A66" s="2" t="str">
        <f t="shared" si="0"/>
        <v>CPSC 598</v>
      </c>
      <c r="B66" s="2">
        <v>598</v>
      </c>
      <c r="C66" s="2">
        <v>65</v>
      </c>
      <c r="D66" s="2" t="s">
        <v>0</v>
      </c>
      <c r="E66" s="2" t="s">
        <v>199</v>
      </c>
      <c r="F66" s="2" t="s">
        <v>291</v>
      </c>
    </row>
    <row r="67" spans="1:6" x14ac:dyDescent="0.25">
      <c r="A67" s="2" t="str">
        <f t="shared" ref="A67:A130" si="1">CONCATENATE(D67, " ", B67)</f>
        <v>CPSC 599</v>
      </c>
      <c r="B67" s="2">
        <v>599</v>
      </c>
      <c r="C67" s="2">
        <v>66</v>
      </c>
      <c r="D67" s="2" t="s">
        <v>0</v>
      </c>
      <c r="E67" s="2" t="s">
        <v>199</v>
      </c>
      <c r="F67" s="2" t="s">
        <v>227</v>
      </c>
    </row>
    <row r="68" spans="1:6" x14ac:dyDescent="0.25">
      <c r="A68" s="2" t="str">
        <f t="shared" si="1"/>
        <v>CPSC 601</v>
      </c>
      <c r="B68" s="2">
        <v>601</v>
      </c>
      <c r="C68" s="2">
        <v>67</v>
      </c>
      <c r="D68" s="2" t="s">
        <v>0</v>
      </c>
      <c r="E68" s="2" t="s">
        <v>199</v>
      </c>
      <c r="F68" s="2" t="s">
        <v>292</v>
      </c>
    </row>
    <row r="69" spans="1:6" x14ac:dyDescent="0.25">
      <c r="A69" s="2" t="str">
        <f t="shared" si="1"/>
        <v>CPSC 605</v>
      </c>
      <c r="B69" s="2">
        <v>605</v>
      </c>
      <c r="C69" s="2">
        <v>68</v>
      </c>
      <c r="D69" s="2" t="s">
        <v>0</v>
      </c>
      <c r="E69" s="2" t="s">
        <v>293</v>
      </c>
      <c r="F69" s="2" t="s">
        <v>294</v>
      </c>
    </row>
    <row r="70" spans="1:6" x14ac:dyDescent="0.25">
      <c r="A70" s="2" t="str">
        <f t="shared" si="1"/>
        <v>CPSC 607</v>
      </c>
      <c r="B70" s="2">
        <v>607</v>
      </c>
      <c r="C70" s="2">
        <v>69</v>
      </c>
      <c r="D70" s="2" t="s">
        <v>0</v>
      </c>
      <c r="E70" s="2" t="s">
        <v>295</v>
      </c>
      <c r="F70" s="2" t="s">
        <v>296</v>
      </c>
    </row>
    <row r="71" spans="1:6" x14ac:dyDescent="0.25">
      <c r="A71" s="2" t="str">
        <f t="shared" si="1"/>
        <v>CPSC 609</v>
      </c>
      <c r="B71" s="2">
        <v>609</v>
      </c>
      <c r="C71" s="2">
        <v>70</v>
      </c>
      <c r="D71" s="2" t="s">
        <v>0</v>
      </c>
      <c r="E71" s="2" t="s">
        <v>268</v>
      </c>
      <c r="F71" s="2" t="s">
        <v>269</v>
      </c>
    </row>
    <row r="72" spans="1:6" x14ac:dyDescent="0.25">
      <c r="A72" s="2" t="str">
        <f t="shared" si="1"/>
        <v>CPSC 610</v>
      </c>
      <c r="B72" s="2">
        <v>610</v>
      </c>
      <c r="C72" s="2">
        <v>71</v>
      </c>
      <c r="D72" s="2" t="s">
        <v>0</v>
      </c>
      <c r="E72" s="2" t="s">
        <v>297</v>
      </c>
      <c r="F72" s="2" t="s">
        <v>298</v>
      </c>
    </row>
    <row r="73" spans="1:6" x14ac:dyDescent="0.25">
      <c r="A73" s="2" t="str">
        <f t="shared" si="1"/>
        <v>CPSC 611</v>
      </c>
      <c r="B73" s="2">
        <v>611</v>
      </c>
      <c r="C73" s="2">
        <v>72</v>
      </c>
      <c r="D73" s="2" t="s">
        <v>0</v>
      </c>
      <c r="E73" s="2" t="s">
        <v>299</v>
      </c>
      <c r="F73" s="2" t="s">
        <v>300</v>
      </c>
    </row>
    <row r="74" spans="1:6" x14ac:dyDescent="0.25">
      <c r="A74" s="2" t="str">
        <f t="shared" si="1"/>
        <v>CPSC 615</v>
      </c>
      <c r="B74" s="2">
        <v>615</v>
      </c>
      <c r="C74" s="2">
        <v>73</v>
      </c>
      <c r="D74" s="2" t="s">
        <v>0</v>
      </c>
      <c r="E74" s="2" t="s">
        <v>301</v>
      </c>
      <c r="F74" s="2" t="s">
        <v>302</v>
      </c>
    </row>
    <row r="75" spans="1:6" x14ac:dyDescent="0.25">
      <c r="A75" s="2" t="str">
        <f t="shared" si="1"/>
        <v>CPSC 617</v>
      </c>
      <c r="B75" s="2">
        <v>617</v>
      </c>
      <c r="C75" s="2">
        <v>74</v>
      </c>
      <c r="D75" s="2" t="s">
        <v>0</v>
      </c>
      <c r="E75" s="2" t="s">
        <v>303</v>
      </c>
      <c r="F75" s="2" t="s">
        <v>304</v>
      </c>
    </row>
    <row r="76" spans="1:6" x14ac:dyDescent="0.25">
      <c r="A76" s="2" t="str">
        <f t="shared" si="1"/>
        <v>CPSC 619</v>
      </c>
      <c r="B76" s="2">
        <v>619</v>
      </c>
      <c r="C76" s="2">
        <v>75</v>
      </c>
      <c r="D76" s="2" t="s">
        <v>0</v>
      </c>
      <c r="E76" s="2" t="s">
        <v>305</v>
      </c>
      <c r="F76" s="2" t="s">
        <v>241</v>
      </c>
    </row>
    <row r="77" spans="1:6" x14ac:dyDescent="0.25">
      <c r="A77" s="2" t="str">
        <f t="shared" si="1"/>
        <v>CPSC 622</v>
      </c>
      <c r="B77" s="2">
        <v>622</v>
      </c>
      <c r="C77" s="2">
        <v>76</v>
      </c>
      <c r="D77" s="2" t="s">
        <v>0</v>
      </c>
      <c r="E77" s="2" t="s">
        <v>306</v>
      </c>
      <c r="F77" s="2" t="s">
        <v>307</v>
      </c>
    </row>
    <row r="78" spans="1:6" x14ac:dyDescent="0.25">
      <c r="A78" s="2" t="str">
        <f t="shared" si="1"/>
        <v>CPSC 625</v>
      </c>
      <c r="B78" s="2">
        <v>625</v>
      </c>
      <c r="C78" s="2">
        <v>77</v>
      </c>
      <c r="D78" s="2" t="s">
        <v>0</v>
      </c>
      <c r="E78" s="2" t="s">
        <v>246</v>
      </c>
      <c r="F78" s="2" t="s">
        <v>308</v>
      </c>
    </row>
    <row r="79" spans="1:6" x14ac:dyDescent="0.25">
      <c r="A79" s="2" t="str">
        <f t="shared" si="1"/>
        <v>CPSC 626</v>
      </c>
      <c r="B79" s="2">
        <v>626</v>
      </c>
      <c r="C79" s="2">
        <v>78</v>
      </c>
      <c r="D79" s="2" t="s">
        <v>0</v>
      </c>
      <c r="E79" s="2" t="s">
        <v>248</v>
      </c>
      <c r="F79" s="2" t="s">
        <v>309</v>
      </c>
    </row>
    <row r="80" spans="1:6" x14ac:dyDescent="0.25">
      <c r="A80" s="2" t="str">
        <f t="shared" si="1"/>
        <v>CPSC 627</v>
      </c>
      <c r="B80" s="2">
        <v>627</v>
      </c>
      <c r="C80" s="2">
        <v>79</v>
      </c>
      <c r="D80" s="2" t="s">
        <v>0</v>
      </c>
      <c r="E80" s="2" t="s">
        <v>250</v>
      </c>
      <c r="F80" s="2" t="s">
        <v>251</v>
      </c>
    </row>
    <row r="81" spans="1:6" x14ac:dyDescent="0.25">
      <c r="A81" s="2" t="str">
        <f t="shared" si="1"/>
        <v>CPSC 628</v>
      </c>
      <c r="B81" s="2">
        <v>628</v>
      </c>
      <c r="C81" s="2">
        <v>80</v>
      </c>
      <c r="D81" s="2" t="s">
        <v>0</v>
      </c>
      <c r="E81" s="2" t="s">
        <v>252</v>
      </c>
      <c r="F81" s="2" t="s">
        <v>310</v>
      </c>
    </row>
    <row r="82" spans="1:6" x14ac:dyDescent="0.25">
      <c r="A82" s="2" t="str">
        <f t="shared" si="1"/>
        <v>CPSC 629</v>
      </c>
      <c r="B82" s="2">
        <v>629</v>
      </c>
      <c r="C82" s="2">
        <v>81</v>
      </c>
      <c r="D82" s="2" t="s">
        <v>0</v>
      </c>
      <c r="E82" s="2" t="s">
        <v>311</v>
      </c>
      <c r="F82" s="2" t="s">
        <v>312</v>
      </c>
    </row>
    <row r="83" spans="1:6" x14ac:dyDescent="0.25">
      <c r="A83" s="2" t="str">
        <f t="shared" si="1"/>
        <v>CPSC 630</v>
      </c>
      <c r="B83" s="2">
        <v>630</v>
      </c>
      <c r="C83" s="2">
        <v>82</v>
      </c>
      <c r="D83" s="2" t="s">
        <v>0</v>
      </c>
      <c r="E83" s="2" t="s">
        <v>254</v>
      </c>
      <c r="F83" s="2" t="s">
        <v>313</v>
      </c>
    </row>
    <row r="84" spans="1:6" x14ac:dyDescent="0.25">
      <c r="A84" s="2" t="str">
        <f t="shared" si="1"/>
        <v>CPSC 635</v>
      </c>
      <c r="B84" s="2">
        <v>635</v>
      </c>
      <c r="C84" s="2">
        <v>83</v>
      </c>
      <c r="D84" s="2" t="s">
        <v>0</v>
      </c>
      <c r="E84" s="2" t="s">
        <v>314</v>
      </c>
      <c r="F84" s="2" t="s">
        <v>259</v>
      </c>
    </row>
    <row r="85" spans="1:6" x14ac:dyDescent="0.25">
      <c r="A85" s="2" t="str">
        <f t="shared" si="1"/>
        <v>CPSC 641</v>
      </c>
      <c r="B85" s="2">
        <v>641</v>
      </c>
      <c r="C85" s="2">
        <v>84</v>
      </c>
      <c r="D85" s="2" t="s">
        <v>0</v>
      </c>
      <c r="E85" s="2" t="s">
        <v>315</v>
      </c>
      <c r="F85" s="2" t="s">
        <v>316</v>
      </c>
    </row>
    <row r="86" spans="1:6" x14ac:dyDescent="0.25">
      <c r="A86" s="2" t="str">
        <f t="shared" si="1"/>
        <v>CPSC 643</v>
      </c>
      <c r="B86" s="2">
        <v>643</v>
      </c>
      <c r="C86" s="2">
        <v>85</v>
      </c>
      <c r="D86" s="2" t="s">
        <v>0</v>
      </c>
      <c r="E86" s="2" t="s">
        <v>317</v>
      </c>
      <c r="F86" s="2" t="s">
        <v>318</v>
      </c>
    </row>
    <row r="87" spans="1:6" x14ac:dyDescent="0.25">
      <c r="A87" s="2" t="str">
        <f t="shared" si="1"/>
        <v>CPSC 653</v>
      </c>
      <c r="B87" s="2">
        <v>653</v>
      </c>
      <c r="C87" s="2">
        <v>86</v>
      </c>
      <c r="D87" s="2" t="s">
        <v>0</v>
      </c>
      <c r="E87" s="2" t="s">
        <v>319</v>
      </c>
      <c r="F87" s="2" t="s">
        <v>320</v>
      </c>
    </row>
    <row r="88" spans="1:6" x14ac:dyDescent="0.25">
      <c r="A88" s="2" t="str">
        <f t="shared" si="1"/>
        <v>CPSC 657</v>
      </c>
      <c r="B88" s="2">
        <v>657</v>
      </c>
      <c r="C88" s="2">
        <v>87</v>
      </c>
      <c r="D88" s="2" t="s">
        <v>0</v>
      </c>
      <c r="E88" s="2" t="s">
        <v>321</v>
      </c>
      <c r="F88" s="2" t="s">
        <v>322</v>
      </c>
    </row>
    <row r="89" spans="1:6" x14ac:dyDescent="0.25">
      <c r="A89" s="2" t="str">
        <f t="shared" si="1"/>
        <v>CPSC 661</v>
      </c>
      <c r="B89" s="2">
        <v>661</v>
      </c>
      <c r="C89" s="2">
        <v>88</v>
      </c>
      <c r="D89" s="2" t="s">
        <v>0</v>
      </c>
      <c r="E89" s="2" t="s">
        <v>323</v>
      </c>
      <c r="F89" s="2" t="s">
        <v>324</v>
      </c>
    </row>
    <row r="90" spans="1:6" x14ac:dyDescent="0.25">
      <c r="A90" s="2" t="str">
        <f t="shared" si="1"/>
        <v>CPSC 662</v>
      </c>
      <c r="B90" s="2">
        <v>662</v>
      </c>
      <c r="C90" s="2">
        <v>89</v>
      </c>
      <c r="D90" s="2" t="s">
        <v>0</v>
      </c>
      <c r="E90" s="2" t="s">
        <v>270</v>
      </c>
      <c r="F90" s="2" t="s">
        <v>271</v>
      </c>
    </row>
    <row r="91" spans="1:6" x14ac:dyDescent="0.25">
      <c r="A91" s="2" t="str">
        <f t="shared" si="1"/>
        <v>CPSC 667</v>
      </c>
      <c r="B91" s="2">
        <v>667</v>
      </c>
      <c r="C91" s="2">
        <v>90</v>
      </c>
      <c r="D91" s="2" t="s">
        <v>0</v>
      </c>
      <c r="E91" s="2" t="s">
        <v>325</v>
      </c>
      <c r="F91" s="2" t="s">
        <v>239</v>
      </c>
    </row>
    <row r="92" spans="1:6" x14ac:dyDescent="0.25">
      <c r="A92" s="2" t="str">
        <f t="shared" si="1"/>
        <v>CPSC 669</v>
      </c>
      <c r="B92" s="2">
        <v>669</v>
      </c>
      <c r="C92" s="2">
        <v>91</v>
      </c>
      <c r="D92" s="2" t="s">
        <v>0</v>
      </c>
      <c r="E92" s="2" t="s">
        <v>166</v>
      </c>
      <c r="F92" s="2" t="s">
        <v>326</v>
      </c>
    </row>
    <row r="93" spans="1:6" x14ac:dyDescent="0.25">
      <c r="A93" s="2" t="str">
        <f t="shared" si="1"/>
        <v>CPSC 671</v>
      </c>
      <c r="B93" s="2">
        <v>671</v>
      </c>
      <c r="C93" s="2">
        <v>92</v>
      </c>
      <c r="D93" s="2" t="s">
        <v>0</v>
      </c>
      <c r="E93" s="2" t="s">
        <v>327</v>
      </c>
      <c r="F93" s="2" t="s">
        <v>328</v>
      </c>
    </row>
    <row r="94" spans="1:6" x14ac:dyDescent="0.25">
      <c r="A94" s="2" t="str">
        <f t="shared" si="1"/>
        <v>CPSC 672</v>
      </c>
      <c r="B94" s="2">
        <v>672</v>
      </c>
      <c r="C94" s="2">
        <v>93</v>
      </c>
      <c r="D94" s="2" t="s">
        <v>0</v>
      </c>
      <c r="E94" s="2" t="s">
        <v>274</v>
      </c>
      <c r="F94" s="2" t="s">
        <v>275</v>
      </c>
    </row>
    <row r="95" spans="1:6" x14ac:dyDescent="0.25">
      <c r="A95" s="2" t="str">
        <f t="shared" si="1"/>
        <v>CPSC 673</v>
      </c>
      <c r="B95" s="2">
        <v>673</v>
      </c>
      <c r="C95" s="2">
        <v>94</v>
      </c>
      <c r="D95" s="2" t="s">
        <v>0</v>
      </c>
      <c r="E95" s="2" t="s">
        <v>329</v>
      </c>
      <c r="F95" s="2" t="s">
        <v>330</v>
      </c>
    </row>
    <row r="96" spans="1:6" x14ac:dyDescent="0.25">
      <c r="A96" s="2" t="str">
        <f t="shared" si="1"/>
        <v>CPSC 675</v>
      </c>
      <c r="B96" s="2">
        <v>675</v>
      </c>
      <c r="C96" s="2">
        <v>95</v>
      </c>
      <c r="D96" s="2" t="s">
        <v>0</v>
      </c>
      <c r="E96" s="2" t="s">
        <v>331</v>
      </c>
      <c r="F96" s="2" t="s">
        <v>332</v>
      </c>
    </row>
    <row r="97" spans="1:6" x14ac:dyDescent="0.25">
      <c r="A97" s="2" t="str">
        <f t="shared" si="1"/>
        <v>CPSC 681</v>
      </c>
      <c r="B97" s="2">
        <v>681</v>
      </c>
      <c r="C97" s="2">
        <v>96</v>
      </c>
      <c r="D97" s="2" t="s">
        <v>0</v>
      </c>
      <c r="E97" s="2" t="s">
        <v>333</v>
      </c>
      <c r="F97" s="2" t="s">
        <v>334</v>
      </c>
    </row>
    <row r="98" spans="1:6" x14ac:dyDescent="0.25">
      <c r="A98" s="2" t="str">
        <f t="shared" si="1"/>
        <v>CPSC 683</v>
      </c>
      <c r="B98" s="2">
        <v>683</v>
      </c>
      <c r="C98" s="2">
        <v>97</v>
      </c>
      <c r="D98" s="2" t="s">
        <v>0</v>
      </c>
      <c r="E98" s="2" t="s">
        <v>335</v>
      </c>
      <c r="F98" s="2" t="s">
        <v>336</v>
      </c>
    </row>
    <row r="99" spans="1:6" x14ac:dyDescent="0.25">
      <c r="A99" s="2" t="str">
        <f t="shared" si="1"/>
        <v>CPSC 687</v>
      </c>
      <c r="B99" s="2">
        <v>687</v>
      </c>
      <c r="C99" s="2">
        <v>98</v>
      </c>
      <c r="D99" s="2" t="s">
        <v>0</v>
      </c>
      <c r="E99" s="2" t="s">
        <v>337</v>
      </c>
      <c r="F99" s="2" t="s">
        <v>285</v>
      </c>
    </row>
    <row r="100" spans="1:6" x14ac:dyDescent="0.25">
      <c r="A100" s="2" t="str">
        <f t="shared" si="1"/>
        <v>CPSC 689</v>
      </c>
      <c r="B100" s="2">
        <v>689</v>
      </c>
      <c r="C100" s="2">
        <v>99</v>
      </c>
      <c r="D100" s="2" t="s">
        <v>0</v>
      </c>
      <c r="E100" s="2" t="s">
        <v>286</v>
      </c>
      <c r="F100" s="2" t="s">
        <v>287</v>
      </c>
    </row>
    <row r="101" spans="1:6" x14ac:dyDescent="0.25">
      <c r="A101" s="2" t="str">
        <f t="shared" si="1"/>
        <v>CPSC 691</v>
      </c>
      <c r="B101" s="2">
        <v>691</v>
      </c>
      <c r="C101" s="2">
        <v>100</v>
      </c>
      <c r="D101" s="2" t="s">
        <v>0</v>
      </c>
      <c r="E101" s="2" t="s">
        <v>159</v>
      </c>
      <c r="F101" s="2" t="s">
        <v>288</v>
      </c>
    </row>
    <row r="102" spans="1:6" x14ac:dyDescent="0.25">
      <c r="A102" s="2" t="str">
        <f t="shared" si="1"/>
        <v>CPSC 695</v>
      </c>
      <c r="B102" s="2">
        <v>695</v>
      </c>
      <c r="C102" s="2">
        <v>101</v>
      </c>
      <c r="D102" s="2" t="s">
        <v>0</v>
      </c>
      <c r="E102" s="2" t="s">
        <v>338</v>
      </c>
      <c r="F102" s="2" t="s">
        <v>339</v>
      </c>
    </row>
    <row r="103" spans="1:6" x14ac:dyDescent="0.25">
      <c r="A103" s="2" t="str">
        <f t="shared" si="1"/>
        <v>CPSC 696</v>
      </c>
      <c r="B103" s="2">
        <v>696</v>
      </c>
      <c r="C103" s="2">
        <v>102</v>
      </c>
      <c r="D103" s="2" t="s">
        <v>0</v>
      </c>
      <c r="E103" s="2" t="s">
        <v>340</v>
      </c>
      <c r="F103" s="2" t="s">
        <v>341</v>
      </c>
    </row>
    <row r="104" spans="1:6" x14ac:dyDescent="0.25">
      <c r="A104" s="2" t="str">
        <f t="shared" si="1"/>
        <v>CPSC 697</v>
      </c>
      <c r="B104" s="2">
        <v>697</v>
      </c>
      <c r="C104" s="2">
        <v>103</v>
      </c>
      <c r="D104" s="2" t="s">
        <v>0</v>
      </c>
      <c r="E104" s="2" t="s">
        <v>342</v>
      </c>
      <c r="F104" s="2" t="s">
        <v>343</v>
      </c>
    </row>
    <row r="105" spans="1:6" x14ac:dyDescent="0.25">
      <c r="A105" s="2" t="str">
        <f t="shared" si="1"/>
        <v>CPSC 698</v>
      </c>
      <c r="B105" s="2">
        <v>698</v>
      </c>
      <c r="C105" s="2">
        <v>104</v>
      </c>
      <c r="D105" s="2" t="s">
        <v>0</v>
      </c>
      <c r="E105" s="2" t="s">
        <v>344</v>
      </c>
      <c r="F105" s="2" t="s">
        <v>345</v>
      </c>
    </row>
    <row r="106" spans="1:6" x14ac:dyDescent="0.25">
      <c r="A106" s="2" t="str">
        <f t="shared" si="1"/>
        <v>CPSC 699</v>
      </c>
      <c r="B106" s="2">
        <v>699</v>
      </c>
      <c r="C106" s="2">
        <v>105</v>
      </c>
      <c r="D106" s="2" t="s">
        <v>0</v>
      </c>
      <c r="E106" s="2" t="s">
        <v>346</v>
      </c>
      <c r="F106" s="2" t="s">
        <v>347</v>
      </c>
    </row>
    <row r="107" spans="1:6" x14ac:dyDescent="0.25">
      <c r="A107" s="2" t="str">
        <f t="shared" si="1"/>
        <v>CPSC 701</v>
      </c>
      <c r="B107" s="2">
        <v>701</v>
      </c>
      <c r="C107" s="2">
        <v>106</v>
      </c>
      <c r="D107" s="2" t="s">
        <v>0</v>
      </c>
      <c r="E107" s="2" t="s">
        <v>348</v>
      </c>
      <c r="F107" s="2" t="s">
        <v>349</v>
      </c>
    </row>
    <row r="108" spans="1:6" x14ac:dyDescent="0.25">
      <c r="A108" s="2" t="str">
        <f t="shared" si="1"/>
        <v>CPSC 767</v>
      </c>
      <c r="B108" s="2">
        <v>767</v>
      </c>
      <c r="C108" s="2">
        <v>107</v>
      </c>
      <c r="D108" s="2" t="s">
        <v>0</v>
      </c>
      <c r="E108" s="2" t="s">
        <v>350</v>
      </c>
      <c r="F108" s="2" t="s">
        <v>351</v>
      </c>
    </row>
    <row r="109" spans="1:6" x14ac:dyDescent="0.25">
      <c r="A109" s="2" t="str">
        <f t="shared" si="1"/>
        <v>CPSC 771</v>
      </c>
      <c r="B109" s="2">
        <v>771</v>
      </c>
      <c r="C109" s="2">
        <v>108</v>
      </c>
      <c r="D109" s="2" t="s">
        <v>0</v>
      </c>
      <c r="E109" s="2" t="s">
        <v>352</v>
      </c>
      <c r="F109" s="2" t="s">
        <v>353</v>
      </c>
    </row>
    <row r="110" spans="1:6" x14ac:dyDescent="0.25">
      <c r="A110" s="2" t="str">
        <f t="shared" si="1"/>
        <v>CPSC 781</v>
      </c>
      <c r="B110" s="2">
        <v>781</v>
      </c>
      <c r="C110" s="2">
        <v>109</v>
      </c>
      <c r="D110" s="2" t="s">
        <v>0</v>
      </c>
      <c r="E110" s="2" t="s">
        <v>354</v>
      </c>
      <c r="F110" s="2" t="s">
        <v>355</v>
      </c>
    </row>
    <row r="111" spans="1:6" x14ac:dyDescent="0.25">
      <c r="A111" s="2" t="str">
        <f t="shared" si="1"/>
        <v>CPSC 785</v>
      </c>
      <c r="B111" s="2">
        <v>785</v>
      </c>
      <c r="C111" s="2">
        <v>110</v>
      </c>
      <c r="D111" s="2" t="s">
        <v>0</v>
      </c>
      <c r="E111" s="2" t="s">
        <v>356</v>
      </c>
      <c r="F111" s="2" t="s">
        <v>357</v>
      </c>
    </row>
    <row r="112" spans="1:6" x14ac:dyDescent="0.25">
      <c r="A112" s="2" t="str">
        <f t="shared" si="1"/>
        <v>CPSC 789</v>
      </c>
      <c r="B112" s="2">
        <v>789</v>
      </c>
      <c r="C112" s="2">
        <v>111</v>
      </c>
      <c r="D112" s="2" t="s">
        <v>0</v>
      </c>
      <c r="E112" s="2" t="s">
        <v>358</v>
      </c>
      <c r="F112" s="2" t="s">
        <v>359</v>
      </c>
    </row>
    <row r="113" spans="1:6" x14ac:dyDescent="0.25">
      <c r="A113" s="2" t="str">
        <f t="shared" si="1"/>
        <v>PHYS 106</v>
      </c>
      <c r="B113" s="2">
        <v>106</v>
      </c>
      <c r="C113" s="2">
        <v>112</v>
      </c>
      <c r="D113" s="2" t="s">
        <v>408</v>
      </c>
      <c r="E113" s="2" t="s">
        <v>409</v>
      </c>
      <c r="F113" s="2" t="s">
        <v>410</v>
      </c>
    </row>
    <row r="114" spans="1:6" x14ac:dyDescent="0.25">
      <c r="A114" s="2" t="str">
        <f t="shared" si="1"/>
        <v>PHYS 211</v>
      </c>
      <c r="B114" s="2">
        <v>211</v>
      </c>
      <c r="C114" s="2">
        <v>113</v>
      </c>
      <c r="D114" s="2" t="s">
        <v>408</v>
      </c>
      <c r="E114" s="2" t="s">
        <v>411</v>
      </c>
      <c r="F114" s="2" t="s">
        <v>412</v>
      </c>
    </row>
    <row r="115" spans="1:6" x14ac:dyDescent="0.25">
      <c r="A115" s="2" t="str">
        <f t="shared" si="1"/>
        <v>PHYS 221</v>
      </c>
      <c r="B115" s="2">
        <v>221</v>
      </c>
      <c r="C115" s="2">
        <v>114</v>
      </c>
      <c r="D115" s="2" t="s">
        <v>408</v>
      </c>
      <c r="E115" s="2" t="s">
        <v>411</v>
      </c>
      <c r="F115" s="2" t="s">
        <v>412</v>
      </c>
    </row>
    <row r="116" spans="1:6" x14ac:dyDescent="0.25">
      <c r="A116" s="2" t="str">
        <f t="shared" si="1"/>
        <v>PHYS 223</v>
      </c>
      <c r="B116" s="2">
        <v>223</v>
      </c>
      <c r="C116" s="2">
        <v>115</v>
      </c>
      <c r="D116" s="2" t="s">
        <v>408</v>
      </c>
      <c r="E116" s="2" t="s">
        <v>413</v>
      </c>
      <c r="F116" s="2" t="s">
        <v>414</v>
      </c>
    </row>
    <row r="117" spans="1:6" x14ac:dyDescent="0.25">
      <c r="A117" s="2" t="str">
        <f t="shared" si="1"/>
        <v>PHYS 227</v>
      </c>
      <c r="B117" s="2">
        <v>227</v>
      </c>
      <c r="C117" s="2">
        <v>116</v>
      </c>
      <c r="D117" s="2" t="s">
        <v>408</v>
      </c>
      <c r="E117" s="2" t="s">
        <v>415</v>
      </c>
      <c r="F117" s="2" t="s">
        <v>416</v>
      </c>
    </row>
    <row r="118" spans="1:6" x14ac:dyDescent="0.25">
      <c r="A118" s="2" t="str">
        <f t="shared" si="1"/>
        <v>PHYS 255</v>
      </c>
      <c r="B118" s="2">
        <v>255</v>
      </c>
      <c r="C118" s="2">
        <v>117</v>
      </c>
      <c r="D118" s="2" t="s">
        <v>408</v>
      </c>
      <c r="E118" s="2" t="s">
        <v>417</v>
      </c>
      <c r="F118" s="2" t="s">
        <v>418</v>
      </c>
    </row>
    <row r="119" spans="1:6" x14ac:dyDescent="0.25">
      <c r="A119" s="2" t="str">
        <f t="shared" si="1"/>
        <v>PHYS 259</v>
      </c>
      <c r="B119" s="2">
        <v>259</v>
      </c>
      <c r="C119" s="2">
        <v>118</v>
      </c>
      <c r="D119" s="2" t="s">
        <v>408</v>
      </c>
      <c r="E119" s="2" t="s">
        <v>419</v>
      </c>
      <c r="F119" s="2" t="s">
        <v>420</v>
      </c>
    </row>
    <row r="120" spans="1:6" x14ac:dyDescent="0.25">
      <c r="A120" s="2" t="str">
        <f t="shared" si="1"/>
        <v>PHYS 271</v>
      </c>
      <c r="B120" s="2">
        <v>271</v>
      </c>
      <c r="C120" s="2">
        <v>119</v>
      </c>
      <c r="D120" s="2" t="s">
        <v>408</v>
      </c>
      <c r="E120" s="2" t="s">
        <v>421</v>
      </c>
      <c r="F120" s="2" t="s">
        <v>422</v>
      </c>
    </row>
    <row r="121" spans="1:6" x14ac:dyDescent="0.25">
      <c r="A121" s="2" t="str">
        <f t="shared" si="1"/>
        <v>PHYS 303</v>
      </c>
      <c r="B121" s="2">
        <v>303</v>
      </c>
      <c r="C121" s="2">
        <v>120</v>
      </c>
      <c r="D121" s="2" t="s">
        <v>408</v>
      </c>
      <c r="E121" s="2" t="s">
        <v>423</v>
      </c>
      <c r="F121" s="2" t="s">
        <v>424</v>
      </c>
    </row>
    <row r="122" spans="1:6" x14ac:dyDescent="0.25">
      <c r="A122" s="2" t="str">
        <f t="shared" si="1"/>
        <v>PHYS 321</v>
      </c>
      <c r="B122" s="2">
        <v>321</v>
      </c>
      <c r="C122" s="2">
        <v>121</v>
      </c>
      <c r="D122" s="2" t="s">
        <v>408</v>
      </c>
      <c r="E122" s="2" t="s">
        <v>425</v>
      </c>
      <c r="F122" s="2" t="s">
        <v>426</v>
      </c>
    </row>
    <row r="123" spans="1:6" x14ac:dyDescent="0.25">
      <c r="A123" s="2" t="str">
        <f t="shared" si="1"/>
        <v>PHYS 323</v>
      </c>
      <c r="B123" s="2">
        <v>323</v>
      </c>
      <c r="C123" s="2">
        <v>122</v>
      </c>
      <c r="D123" s="2" t="s">
        <v>408</v>
      </c>
      <c r="E123" s="2" t="s">
        <v>427</v>
      </c>
      <c r="F123" s="2" t="s">
        <v>428</v>
      </c>
    </row>
    <row r="124" spans="1:6" x14ac:dyDescent="0.25">
      <c r="A124" s="2" t="str">
        <f t="shared" si="1"/>
        <v>PHYS 325</v>
      </c>
      <c r="B124" s="2">
        <v>325</v>
      </c>
      <c r="C124" s="2">
        <v>123</v>
      </c>
      <c r="D124" s="2" t="s">
        <v>408</v>
      </c>
      <c r="E124" s="2" t="s">
        <v>429</v>
      </c>
      <c r="F124" s="2" t="s">
        <v>430</v>
      </c>
    </row>
    <row r="125" spans="1:6" x14ac:dyDescent="0.25">
      <c r="A125" s="2" t="str">
        <f t="shared" si="1"/>
        <v>PHYS 341</v>
      </c>
      <c r="B125" s="2">
        <v>341</v>
      </c>
      <c r="C125" s="2">
        <v>124</v>
      </c>
      <c r="D125" s="2" t="s">
        <v>408</v>
      </c>
      <c r="E125" s="2" t="s">
        <v>431</v>
      </c>
      <c r="F125" s="2" t="s">
        <v>432</v>
      </c>
    </row>
    <row r="126" spans="1:6" x14ac:dyDescent="0.25">
      <c r="A126" s="2" t="str">
        <f t="shared" si="1"/>
        <v>PHYS 343</v>
      </c>
      <c r="B126" s="2">
        <v>343</v>
      </c>
      <c r="C126" s="2">
        <v>125</v>
      </c>
      <c r="D126" s="2" t="s">
        <v>408</v>
      </c>
      <c r="E126" s="2" t="s">
        <v>433</v>
      </c>
      <c r="F126" s="2" t="s">
        <v>434</v>
      </c>
    </row>
    <row r="127" spans="1:6" x14ac:dyDescent="0.25">
      <c r="A127" s="2" t="str">
        <f t="shared" si="1"/>
        <v>PHYS 365</v>
      </c>
      <c r="B127" s="2">
        <v>365</v>
      </c>
      <c r="C127" s="2">
        <v>126</v>
      </c>
      <c r="D127" s="2" t="s">
        <v>408</v>
      </c>
      <c r="E127" s="2" t="s">
        <v>435</v>
      </c>
      <c r="F127" s="2" t="s">
        <v>436</v>
      </c>
    </row>
    <row r="128" spans="1:6" x14ac:dyDescent="0.25">
      <c r="A128" s="2" t="str">
        <f t="shared" si="1"/>
        <v>PHYS 369</v>
      </c>
      <c r="B128" s="2">
        <v>369</v>
      </c>
      <c r="C128" s="2">
        <v>127</v>
      </c>
      <c r="D128" s="2" t="s">
        <v>408</v>
      </c>
      <c r="E128" s="2" t="s">
        <v>437</v>
      </c>
      <c r="F128" s="2" t="s">
        <v>438</v>
      </c>
    </row>
    <row r="129" spans="1:6" x14ac:dyDescent="0.25">
      <c r="A129" s="2" t="str">
        <f t="shared" si="1"/>
        <v>PHYS 371</v>
      </c>
      <c r="B129" s="2">
        <v>371</v>
      </c>
      <c r="C129" s="2">
        <v>128</v>
      </c>
      <c r="D129" s="2" t="s">
        <v>408</v>
      </c>
      <c r="E129" s="2" t="s">
        <v>439</v>
      </c>
      <c r="F129" s="2" t="s">
        <v>440</v>
      </c>
    </row>
    <row r="130" spans="1:6" x14ac:dyDescent="0.25">
      <c r="A130" s="2" t="str">
        <f t="shared" si="1"/>
        <v>PHYS 375</v>
      </c>
      <c r="B130" s="2">
        <v>375</v>
      </c>
      <c r="C130" s="2">
        <v>129</v>
      </c>
      <c r="D130" s="2" t="s">
        <v>408</v>
      </c>
      <c r="E130" s="2" t="s">
        <v>441</v>
      </c>
      <c r="F130" s="2" t="s">
        <v>442</v>
      </c>
    </row>
    <row r="131" spans="1:6" x14ac:dyDescent="0.25">
      <c r="A131" s="2" t="str">
        <f t="shared" ref="A131:A194" si="2">CONCATENATE(D131, " ", B131)</f>
        <v>PHYS 381</v>
      </c>
      <c r="B131" s="2">
        <v>381</v>
      </c>
      <c r="C131" s="2">
        <v>130</v>
      </c>
      <c r="D131" s="2" t="s">
        <v>408</v>
      </c>
      <c r="E131" s="2" t="s">
        <v>443</v>
      </c>
      <c r="F131" s="2" t="s">
        <v>444</v>
      </c>
    </row>
    <row r="132" spans="1:6" x14ac:dyDescent="0.25">
      <c r="A132" s="2" t="str">
        <f t="shared" si="2"/>
        <v>PHYS 397</v>
      </c>
      <c r="B132" s="2">
        <v>397</v>
      </c>
      <c r="C132" s="2">
        <v>131</v>
      </c>
      <c r="D132" s="2" t="s">
        <v>408</v>
      </c>
      <c r="E132" s="2" t="s">
        <v>445</v>
      </c>
      <c r="F132" s="2" t="s">
        <v>446</v>
      </c>
    </row>
    <row r="133" spans="1:6" x14ac:dyDescent="0.25">
      <c r="A133" s="2" t="str">
        <f t="shared" si="2"/>
        <v>PHYS 443</v>
      </c>
      <c r="B133" s="2">
        <v>443</v>
      </c>
      <c r="C133" s="2">
        <v>132</v>
      </c>
      <c r="D133" s="2" t="s">
        <v>408</v>
      </c>
      <c r="E133" s="2" t="s">
        <v>447</v>
      </c>
      <c r="F133" s="2" t="s">
        <v>448</v>
      </c>
    </row>
    <row r="134" spans="1:6" x14ac:dyDescent="0.25">
      <c r="A134" s="2" t="str">
        <f t="shared" si="2"/>
        <v>PHYS 449</v>
      </c>
      <c r="B134" s="2">
        <v>449</v>
      </c>
      <c r="C134" s="2">
        <v>133</v>
      </c>
      <c r="D134" s="2" t="s">
        <v>408</v>
      </c>
      <c r="E134" s="2" t="s">
        <v>449</v>
      </c>
      <c r="F134" s="2" t="s">
        <v>450</v>
      </c>
    </row>
    <row r="135" spans="1:6" x14ac:dyDescent="0.25">
      <c r="A135" s="2" t="str">
        <f t="shared" si="2"/>
        <v>PHYS 451</v>
      </c>
      <c r="B135" s="2">
        <v>451</v>
      </c>
      <c r="C135" s="2">
        <v>134</v>
      </c>
      <c r="D135" s="2" t="s">
        <v>408</v>
      </c>
      <c r="E135" s="2" t="s">
        <v>451</v>
      </c>
      <c r="F135" s="2" t="s">
        <v>452</v>
      </c>
    </row>
    <row r="136" spans="1:6" x14ac:dyDescent="0.25">
      <c r="A136" s="2" t="str">
        <f t="shared" si="2"/>
        <v>PHYS 455</v>
      </c>
      <c r="B136" s="2">
        <v>455</v>
      </c>
      <c r="C136" s="2">
        <v>135</v>
      </c>
      <c r="D136" s="2" t="s">
        <v>408</v>
      </c>
      <c r="E136" s="2" t="s">
        <v>453</v>
      </c>
      <c r="F136" s="2" t="s">
        <v>454</v>
      </c>
    </row>
    <row r="137" spans="1:6" x14ac:dyDescent="0.25">
      <c r="A137" s="2" t="str">
        <f t="shared" si="2"/>
        <v>PHYS 457</v>
      </c>
      <c r="B137" s="2">
        <v>457</v>
      </c>
      <c r="C137" s="2">
        <v>136</v>
      </c>
      <c r="D137" s="2" t="s">
        <v>408</v>
      </c>
      <c r="E137" s="2" t="s">
        <v>455</v>
      </c>
      <c r="F137" s="2" t="s">
        <v>456</v>
      </c>
    </row>
    <row r="138" spans="1:6" x14ac:dyDescent="0.25">
      <c r="A138" s="2" t="str">
        <f t="shared" si="2"/>
        <v>PHYS 481</v>
      </c>
      <c r="B138" s="2">
        <v>481</v>
      </c>
      <c r="C138" s="2">
        <v>137</v>
      </c>
      <c r="D138" s="2" t="s">
        <v>408</v>
      </c>
      <c r="E138" s="2" t="s">
        <v>457</v>
      </c>
      <c r="F138" s="2" t="s">
        <v>444</v>
      </c>
    </row>
    <row r="139" spans="1:6" x14ac:dyDescent="0.25">
      <c r="A139" s="2" t="str">
        <f t="shared" si="2"/>
        <v>PHYS 497</v>
      </c>
      <c r="B139" s="2">
        <v>497</v>
      </c>
      <c r="C139" s="2">
        <v>138</v>
      </c>
      <c r="D139" s="2" t="s">
        <v>408</v>
      </c>
      <c r="E139" s="2" t="s">
        <v>458</v>
      </c>
      <c r="F139" s="2" t="s">
        <v>459</v>
      </c>
    </row>
    <row r="140" spans="1:6" x14ac:dyDescent="0.25">
      <c r="A140" s="2" t="str">
        <f t="shared" si="2"/>
        <v>PHYS 501</v>
      </c>
      <c r="B140" s="2">
        <v>501</v>
      </c>
      <c r="C140" s="2">
        <v>139</v>
      </c>
      <c r="D140" s="2" t="s">
        <v>408</v>
      </c>
      <c r="E140" s="2" t="s">
        <v>460</v>
      </c>
      <c r="F140" s="2" t="s">
        <v>461</v>
      </c>
    </row>
    <row r="141" spans="1:6" x14ac:dyDescent="0.25">
      <c r="A141" s="2" t="str">
        <f t="shared" si="2"/>
        <v>PHYS 507</v>
      </c>
      <c r="B141" s="2">
        <v>507</v>
      </c>
      <c r="C141" s="2">
        <v>140</v>
      </c>
      <c r="D141" s="2" t="s">
        <v>408</v>
      </c>
      <c r="E141" s="2" t="s">
        <v>462</v>
      </c>
      <c r="F141" s="2" t="s">
        <v>463</v>
      </c>
    </row>
    <row r="142" spans="1:6" x14ac:dyDescent="0.25">
      <c r="A142" s="2" t="str">
        <f t="shared" si="2"/>
        <v>PHYS 509</v>
      </c>
      <c r="B142" s="2">
        <v>509</v>
      </c>
      <c r="C142" s="2">
        <v>141</v>
      </c>
      <c r="D142" s="2" t="s">
        <v>408</v>
      </c>
      <c r="E142" s="2" t="s">
        <v>464</v>
      </c>
      <c r="F142" s="2" t="s">
        <v>465</v>
      </c>
    </row>
    <row r="143" spans="1:6" x14ac:dyDescent="0.25">
      <c r="A143" s="2" t="str">
        <f t="shared" si="2"/>
        <v>PHYS 521</v>
      </c>
      <c r="B143" s="2">
        <v>521</v>
      </c>
      <c r="C143" s="2">
        <v>142</v>
      </c>
      <c r="D143" s="2" t="s">
        <v>408</v>
      </c>
      <c r="E143" s="2" t="s">
        <v>466</v>
      </c>
      <c r="F143" s="2" t="s">
        <v>467</v>
      </c>
    </row>
    <row r="144" spans="1:6" x14ac:dyDescent="0.25">
      <c r="A144" s="2" t="str">
        <f t="shared" si="2"/>
        <v>PHYS 543</v>
      </c>
      <c r="B144" s="2">
        <v>543</v>
      </c>
      <c r="C144" s="2">
        <v>143</v>
      </c>
      <c r="D144" s="2" t="s">
        <v>408</v>
      </c>
      <c r="E144" s="2" t="s">
        <v>468</v>
      </c>
      <c r="F144" s="2" t="s">
        <v>469</v>
      </c>
    </row>
    <row r="145" spans="1:6" x14ac:dyDescent="0.25">
      <c r="A145" s="2" t="str">
        <f t="shared" si="2"/>
        <v>PHYS 561</v>
      </c>
      <c r="B145" s="2">
        <v>561</v>
      </c>
      <c r="C145" s="2">
        <v>144</v>
      </c>
      <c r="D145" s="2" t="s">
        <v>408</v>
      </c>
      <c r="E145" s="2" t="s">
        <v>470</v>
      </c>
      <c r="F145" s="2" t="s">
        <v>471</v>
      </c>
    </row>
    <row r="146" spans="1:6" x14ac:dyDescent="0.25">
      <c r="A146" s="2" t="str">
        <f t="shared" si="2"/>
        <v>PHYS 575</v>
      </c>
      <c r="B146" s="2">
        <v>575</v>
      </c>
      <c r="C146" s="2">
        <v>145</v>
      </c>
      <c r="D146" s="2" t="s">
        <v>408</v>
      </c>
      <c r="E146" s="2" t="s">
        <v>472</v>
      </c>
      <c r="F146" s="2" t="s">
        <v>473</v>
      </c>
    </row>
    <row r="147" spans="1:6" x14ac:dyDescent="0.25">
      <c r="A147" s="2" t="str">
        <f t="shared" si="2"/>
        <v>PHYS 581</v>
      </c>
      <c r="B147" s="2">
        <v>581</v>
      </c>
      <c r="C147" s="2">
        <v>146</v>
      </c>
      <c r="D147" s="2" t="s">
        <v>408</v>
      </c>
      <c r="E147" s="2" t="s">
        <v>474</v>
      </c>
      <c r="F147" s="2" t="s">
        <v>475</v>
      </c>
    </row>
    <row r="148" spans="1:6" x14ac:dyDescent="0.25">
      <c r="A148" s="2" t="str">
        <f t="shared" si="2"/>
        <v>PHYS 593</v>
      </c>
      <c r="B148" s="2">
        <v>593</v>
      </c>
      <c r="C148" s="2">
        <v>147</v>
      </c>
      <c r="D148" s="2" t="s">
        <v>408</v>
      </c>
      <c r="E148" s="2" t="s">
        <v>476</v>
      </c>
      <c r="F148" s="2" t="s">
        <v>477</v>
      </c>
    </row>
    <row r="149" spans="1:6" x14ac:dyDescent="0.25">
      <c r="A149" s="2" t="str">
        <f t="shared" si="2"/>
        <v>PHYS 597</v>
      </c>
      <c r="B149" s="2">
        <v>597</v>
      </c>
      <c r="C149" s="2">
        <v>148</v>
      </c>
      <c r="D149" s="2" t="s">
        <v>408</v>
      </c>
      <c r="E149" s="2" t="s">
        <v>478</v>
      </c>
      <c r="F149" s="2" t="s">
        <v>479</v>
      </c>
    </row>
    <row r="150" spans="1:6" x14ac:dyDescent="0.25">
      <c r="A150" s="2" t="str">
        <f t="shared" si="2"/>
        <v>PHYS 598</v>
      </c>
      <c r="B150" s="2">
        <v>598</v>
      </c>
      <c r="C150" s="2">
        <v>149</v>
      </c>
      <c r="D150" s="2" t="s">
        <v>408</v>
      </c>
      <c r="E150" s="2" t="s">
        <v>480</v>
      </c>
      <c r="F150" s="2" t="s">
        <v>481</v>
      </c>
    </row>
    <row r="151" spans="1:6" x14ac:dyDescent="0.25">
      <c r="A151" s="2" t="str">
        <f t="shared" si="2"/>
        <v>PHYS 599</v>
      </c>
      <c r="B151" s="2">
        <v>599</v>
      </c>
      <c r="C151" s="2">
        <v>150</v>
      </c>
      <c r="D151" s="2" t="s">
        <v>408</v>
      </c>
      <c r="E151" s="2" t="s">
        <v>482</v>
      </c>
      <c r="F151" s="2" t="s">
        <v>481</v>
      </c>
    </row>
    <row r="152" spans="1:6" x14ac:dyDescent="0.25">
      <c r="A152" s="2" t="str">
        <f t="shared" si="2"/>
        <v>PHYS 603</v>
      </c>
      <c r="B152" s="2">
        <v>603</v>
      </c>
      <c r="C152" s="2">
        <v>151</v>
      </c>
      <c r="D152" s="2" t="s">
        <v>408</v>
      </c>
      <c r="E152" s="2" t="s">
        <v>483</v>
      </c>
      <c r="F152" s="2" t="s">
        <v>484</v>
      </c>
    </row>
    <row r="153" spans="1:6" x14ac:dyDescent="0.25">
      <c r="A153" s="2" t="str">
        <f t="shared" si="2"/>
        <v>PHYS 605</v>
      </c>
      <c r="B153" s="2">
        <v>605</v>
      </c>
      <c r="C153" s="2">
        <v>152</v>
      </c>
      <c r="D153" s="2" t="s">
        <v>408</v>
      </c>
      <c r="E153" s="2" t="s">
        <v>485</v>
      </c>
      <c r="F153" s="2" t="s">
        <v>486</v>
      </c>
    </row>
    <row r="154" spans="1:6" x14ac:dyDescent="0.25">
      <c r="A154" s="2" t="str">
        <f t="shared" si="2"/>
        <v>PHYS 609</v>
      </c>
      <c r="B154" s="2">
        <v>609</v>
      </c>
      <c r="C154" s="2">
        <v>153</v>
      </c>
      <c r="D154" s="2" t="s">
        <v>408</v>
      </c>
      <c r="E154" s="2" t="s">
        <v>487</v>
      </c>
      <c r="F154" s="2" t="s">
        <v>488</v>
      </c>
    </row>
    <row r="155" spans="1:6" x14ac:dyDescent="0.25">
      <c r="A155" s="2" t="str">
        <f t="shared" si="2"/>
        <v>PHYS 611</v>
      </c>
      <c r="B155" s="2">
        <v>611</v>
      </c>
      <c r="C155" s="2">
        <v>154</v>
      </c>
      <c r="D155" s="2" t="s">
        <v>408</v>
      </c>
      <c r="E155" s="2" t="s">
        <v>489</v>
      </c>
      <c r="F155" s="2" t="s">
        <v>490</v>
      </c>
    </row>
    <row r="156" spans="1:6" x14ac:dyDescent="0.25">
      <c r="A156" s="2" t="str">
        <f t="shared" si="2"/>
        <v>PHYS 613</v>
      </c>
      <c r="B156" s="2">
        <v>613</v>
      </c>
      <c r="C156" s="2">
        <v>155</v>
      </c>
      <c r="D156" s="2" t="s">
        <v>408</v>
      </c>
      <c r="E156" s="2" t="s">
        <v>491</v>
      </c>
      <c r="F156" s="2" t="s">
        <v>492</v>
      </c>
    </row>
    <row r="157" spans="1:6" x14ac:dyDescent="0.25">
      <c r="A157" s="2" t="str">
        <f t="shared" si="2"/>
        <v>PHYS 615</v>
      </c>
      <c r="B157" s="2">
        <v>615</v>
      </c>
      <c r="C157" s="2">
        <v>156</v>
      </c>
      <c r="D157" s="2" t="s">
        <v>408</v>
      </c>
      <c r="E157" s="2" t="s">
        <v>493</v>
      </c>
      <c r="F157" s="2" t="s">
        <v>494</v>
      </c>
    </row>
    <row r="158" spans="1:6" x14ac:dyDescent="0.25">
      <c r="A158" s="2" t="str">
        <f t="shared" si="2"/>
        <v>PHYS 617</v>
      </c>
      <c r="B158" s="2">
        <v>617</v>
      </c>
      <c r="C158" s="2">
        <v>157</v>
      </c>
      <c r="D158" s="2" t="s">
        <v>408</v>
      </c>
      <c r="E158" s="2" t="s">
        <v>495</v>
      </c>
      <c r="F158" s="2" t="s">
        <v>496</v>
      </c>
    </row>
    <row r="159" spans="1:6" x14ac:dyDescent="0.25">
      <c r="A159" s="2" t="str">
        <f t="shared" si="2"/>
        <v>PHYS 619</v>
      </c>
      <c r="B159" s="2">
        <v>619</v>
      </c>
      <c r="C159" s="2">
        <v>158</v>
      </c>
      <c r="D159" s="2" t="s">
        <v>408</v>
      </c>
      <c r="E159" s="2" t="s">
        <v>497</v>
      </c>
      <c r="F159" s="2" t="s">
        <v>498</v>
      </c>
    </row>
    <row r="160" spans="1:6" x14ac:dyDescent="0.25">
      <c r="A160" s="2" t="str">
        <f t="shared" si="2"/>
        <v>PHYS 621</v>
      </c>
      <c r="B160" s="2">
        <v>621</v>
      </c>
      <c r="C160" s="2">
        <v>159</v>
      </c>
      <c r="D160" s="2" t="s">
        <v>408</v>
      </c>
      <c r="E160" s="2" t="s">
        <v>499</v>
      </c>
      <c r="F160" s="2" t="s">
        <v>500</v>
      </c>
    </row>
    <row r="161" spans="1:6" x14ac:dyDescent="0.25">
      <c r="A161" s="2" t="str">
        <f t="shared" si="2"/>
        <v>PHYS 629</v>
      </c>
      <c r="B161" s="2">
        <v>629</v>
      </c>
      <c r="C161" s="2">
        <v>160</v>
      </c>
      <c r="D161" s="2" t="s">
        <v>408</v>
      </c>
      <c r="E161" s="2" t="s">
        <v>501</v>
      </c>
      <c r="F161" s="2" t="s">
        <v>502</v>
      </c>
    </row>
    <row r="162" spans="1:6" x14ac:dyDescent="0.25">
      <c r="A162" s="2" t="str">
        <f t="shared" si="2"/>
        <v>PHYS 663</v>
      </c>
      <c r="B162" s="2">
        <v>663</v>
      </c>
      <c r="C162" s="2">
        <v>161</v>
      </c>
      <c r="D162" s="2" t="s">
        <v>408</v>
      </c>
      <c r="E162" s="2" t="s">
        <v>503</v>
      </c>
      <c r="F162" s="2" t="s">
        <v>504</v>
      </c>
    </row>
    <row r="163" spans="1:6" x14ac:dyDescent="0.25">
      <c r="A163" s="2" t="str">
        <f t="shared" si="2"/>
        <v>PHYS 671</v>
      </c>
      <c r="B163" s="2">
        <v>671</v>
      </c>
      <c r="C163" s="2">
        <v>162</v>
      </c>
      <c r="D163" s="2" t="s">
        <v>408</v>
      </c>
      <c r="E163" s="2" t="s">
        <v>505</v>
      </c>
      <c r="F163" s="2" t="s">
        <v>506</v>
      </c>
    </row>
    <row r="164" spans="1:6" x14ac:dyDescent="0.25">
      <c r="A164" s="2" t="str">
        <f t="shared" si="2"/>
        <v>PHYS 673</v>
      </c>
      <c r="B164" s="2">
        <v>673</v>
      </c>
      <c r="C164" s="2">
        <v>163</v>
      </c>
      <c r="D164" s="2" t="s">
        <v>408</v>
      </c>
      <c r="E164" s="2" t="s">
        <v>507</v>
      </c>
      <c r="F164" s="2" t="s">
        <v>508</v>
      </c>
    </row>
    <row r="165" spans="1:6" x14ac:dyDescent="0.25">
      <c r="A165" s="2" t="str">
        <f t="shared" si="2"/>
        <v>PHYS 675</v>
      </c>
      <c r="B165" s="2">
        <v>675</v>
      </c>
      <c r="C165" s="2">
        <v>164</v>
      </c>
      <c r="D165" s="2" t="s">
        <v>408</v>
      </c>
      <c r="E165" s="2" t="s">
        <v>509</v>
      </c>
      <c r="F165" s="2" t="s">
        <v>510</v>
      </c>
    </row>
    <row r="166" spans="1:6" x14ac:dyDescent="0.25">
      <c r="A166" s="2" t="str">
        <f t="shared" si="2"/>
        <v>PHYS 677</v>
      </c>
      <c r="B166" s="2">
        <v>677</v>
      </c>
      <c r="C166" s="2">
        <v>165</v>
      </c>
      <c r="D166" s="2" t="s">
        <v>408</v>
      </c>
      <c r="E166" s="2" t="s">
        <v>511</v>
      </c>
      <c r="F166" s="2" t="s">
        <v>512</v>
      </c>
    </row>
    <row r="167" spans="1:6" x14ac:dyDescent="0.25">
      <c r="A167" s="2" t="str">
        <f t="shared" si="2"/>
        <v>PHYS 691</v>
      </c>
      <c r="B167" s="2">
        <v>691</v>
      </c>
      <c r="C167" s="2">
        <v>166</v>
      </c>
      <c r="D167" s="2" t="s">
        <v>408</v>
      </c>
      <c r="E167" s="2" t="s">
        <v>513</v>
      </c>
      <c r="F167" s="2" t="s">
        <v>514</v>
      </c>
    </row>
    <row r="168" spans="1:6" x14ac:dyDescent="0.25">
      <c r="A168" s="2" t="str">
        <f t="shared" si="2"/>
        <v>PHYS 697</v>
      </c>
      <c r="B168" s="2">
        <v>697</v>
      </c>
      <c r="C168" s="2">
        <v>167</v>
      </c>
      <c r="D168" s="2" t="s">
        <v>408</v>
      </c>
      <c r="E168" s="2" t="s">
        <v>476</v>
      </c>
      <c r="F168" s="2" t="s">
        <v>477</v>
      </c>
    </row>
    <row r="169" spans="1:6" x14ac:dyDescent="0.25">
      <c r="A169" s="2" t="str">
        <f t="shared" si="2"/>
        <v>PHYS 699</v>
      </c>
      <c r="B169" s="2">
        <v>699</v>
      </c>
      <c r="C169" s="2">
        <v>168</v>
      </c>
      <c r="D169" s="2" t="s">
        <v>408</v>
      </c>
      <c r="E169" s="2" t="s">
        <v>515</v>
      </c>
      <c r="F169" s="2" t="s">
        <v>516</v>
      </c>
    </row>
    <row r="170" spans="1:6" x14ac:dyDescent="0.25">
      <c r="A170" s="2" t="str">
        <f t="shared" si="2"/>
        <v>PHYS 701</v>
      </c>
      <c r="B170" s="2">
        <v>701</v>
      </c>
      <c r="C170" s="2">
        <v>169</v>
      </c>
      <c r="D170" s="2" t="s">
        <v>408</v>
      </c>
      <c r="E170" s="2" t="s">
        <v>517</v>
      </c>
      <c r="F170" s="2" t="s">
        <v>518</v>
      </c>
    </row>
    <row r="171" spans="1:6" x14ac:dyDescent="0.25">
      <c r="A171" s="2" t="str">
        <f t="shared" si="2"/>
        <v>JPNS 205</v>
      </c>
      <c r="B171" s="2">
        <v>205</v>
      </c>
      <c r="C171" s="2">
        <v>170</v>
      </c>
      <c r="D171" s="2" t="s">
        <v>519</v>
      </c>
      <c r="E171" s="2" t="s">
        <v>520</v>
      </c>
      <c r="F171" s="2" t="s">
        <v>521</v>
      </c>
    </row>
    <row r="172" spans="1:6" x14ac:dyDescent="0.25">
      <c r="A172" s="2" t="str">
        <f t="shared" si="2"/>
        <v>JPNS 207</v>
      </c>
      <c r="B172" s="2">
        <v>207</v>
      </c>
      <c r="C172" s="2">
        <v>171</v>
      </c>
      <c r="D172" s="2" t="s">
        <v>519</v>
      </c>
      <c r="E172" s="2" t="s">
        <v>522</v>
      </c>
      <c r="F172" s="2" t="s">
        <v>523</v>
      </c>
    </row>
    <row r="173" spans="1:6" x14ac:dyDescent="0.25">
      <c r="A173" s="2" t="str">
        <f t="shared" si="2"/>
        <v>JPNS 301</v>
      </c>
      <c r="B173" s="2">
        <v>301</v>
      </c>
      <c r="C173" s="2">
        <v>172</v>
      </c>
      <c r="D173" s="2" t="s">
        <v>519</v>
      </c>
      <c r="E173" s="2" t="s">
        <v>524</v>
      </c>
      <c r="F173" s="2" t="s">
        <v>525</v>
      </c>
    </row>
    <row r="174" spans="1:6" x14ac:dyDescent="0.25">
      <c r="A174" s="2" t="str">
        <f t="shared" si="2"/>
        <v>JPNS 303</v>
      </c>
      <c r="B174" s="2">
        <v>303</v>
      </c>
      <c r="C174" s="2">
        <v>173</v>
      </c>
      <c r="D174" s="2" t="s">
        <v>519</v>
      </c>
      <c r="E174" s="2" t="s">
        <v>526</v>
      </c>
      <c r="F174" s="2" t="s">
        <v>527</v>
      </c>
    </row>
    <row r="175" spans="1:6" x14ac:dyDescent="0.25">
      <c r="A175" s="2" t="str">
        <f t="shared" si="2"/>
        <v>JPNS 309</v>
      </c>
      <c r="B175" s="2">
        <v>309</v>
      </c>
      <c r="C175" s="2">
        <v>174</v>
      </c>
      <c r="D175" s="2" t="s">
        <v>519</v>
      </c>
      <c r="E175" s="2" t="s">
        <v>528</v>
      </c>
      <c r="F175" s="2" t="s">
        <v>529</v>
      </c>
    </row>
    <row r="176" spans="1:6" x14ac:dyDescent="0.25">
      <c r="A176" s="2" t="str">
        <f t="shared" si="2"/>
        <v>JPNS 311</v>
      </c>
      <c r="B176" s="2">
        <v>311</v>
      </c>
      <c r="C176" s="2">
        <v>175</v>
      </c>
      <c r="D176" s="2" t="s">
        <v>519</v>
      </c>
      <c r="E176" s="2" t="s">
        <v>530</v>
      </c>
      <c r="F176" s="2" t="s">
        <v>531</v>
      </c>
    </row>
    <row r="177" spans="1:6" x14ac:dyDescent="0.25">
      <c r="A177" s="2" t="str">
        <f t="shared" si="2"/>
        <v>JPNS 313</v>
      </c>
      <c r="B177" s="2">
        <v>313</v>
      </c>
      <c r="C177" s="2">
        <v>176</v>
      </c>
      <c r="D177" s="2" t="s">
        <v>519</v>
      </c>
      <c r="E177" s="2" t="s">
        <v>532</v>
      </c>
      <c r="F177" s="2" t="s">
        <v>533</v>
      </c>
    </row>
    <row r="178" spans="1:6" x14ac:dyDescent="0.25">
      <c r="A178" s="2" t="str">
        <f t="shared" si="2"/>
        <v>JPNS 317</v>
      </c>
      <c r="B178" s="2">
        <v>317</v>
      </c>
      <c r="C178" s="2">
        <v>177</v>
      </c>
      <c r="D178" s="2" t="s">
        <v>519</v>
      </c>
      <c r="E178" s="2" t="s">
        <v>534</v>
      </c>
      <c r="F178" s="2" t="s">
        <v>535</v>
      </c>
    </row>
    <row r="179" spans="1:6" x14ac:dyDescent="0.25">
      <c r="A179" s="2" t="str">
        <f t="shared" si="2"/>
        <v>JPNS 331</v>
      </c>
      <c r="B179" s="2">
        <v>331</v>
      </c>
      <c r="C179" s="2">
        <v>178</v>
      </c>
      <c r="D179" s="2" t="s">
        <v>519</v>
      </c>
      <c r="E179" s="2" t="s">
        <v>536</v>
      </c>
      <c r="F179" s="2" t="s">
        <v>537</v>
      </c>
    </row>
    <row r="180" spans="1:6" x14ac:dyDescent="0.25">
      <c r="A180" s="2" t="str">
        <f t="shared" si="2"/>
        <v>JPNS 333</v>
      </c>
      <c r="B180" s="2">
        <v>333</v>
      </c>
      <c r="C180" s="2">
        <v>179</v>
      </c>
      <c r="D180" s="2" t="s">
        <v>519</v>
      </c>
      <c r="E180" s="2" t="s">
        <v>538</v>
      </c>
      <c r="F180" s="2" t="s">
        <v>539</v>
      </c>
    </row>
    <row r="181" spans="1:6" x14ac:dyDescent="0.25">
      <c r="A181" s="2" t="str">
        <f t="shared" si="2"/>
        <v>JPNS 341</v>
      </c>
      <c r="B181" s="2">
        <v>341</v>
      </c>
      <c r="C181" s="2">
        <v>180</v>
      </c>
      <c r="D181" s="2" t="s">
        <v>519</v>
      </c>
      <c r="E181" s="2" t="s">
        <v>540</v>
      </c>
      <c r="F181" s="2" t="s">
        <v>541</v>
      </c>
    </row>
    <row r="182" spans="1:6" x14ac:dyDescent="0.25">
      <c r="A182" s="2" t="str">
        <f t="shared" si="2"/>
        <v>JPNS 441</v>
      </c>
      <c r="B182" s="2">
        <v>441</v>
      </c>
      <c r="C182" s="2">
        <v>181</v>
      </c>
      <c r="D182" s="2" t="s">
        <v>519</v>
      </c>
      <c r="E182" s="2" t="s">
        <v>542</v>
      </c>
      <c r="F182" s="2" t="s">
        <v>543</v>
      </c>
    </row>
    <row r="183" spans="1:6" x14ac:dyDescent="0.25">
      <c r="A183" s="2" t="str">
        <f t="shared" si="2"/>
        <v>JPNS 451</v>
      </c>
      <c r="B183" s="2">
        <v>451</v>
      </c>
      <c r="C183" s="2">
        <v>182</v>
      </c>
      <c r="D183" s="2" t="s">
        <v>519</v>
      </c>
      <c r="E183" s="2" t="s">
        <v>544</v>
      </c>
      <c r="F183" s="2" t="s">
        <v>545</v>
      </c>
    </row>
    <row r="184" spans="1:6" x14ac:dyDescent="0.25">
      <c r="A184" s="2" t="str">
        <f t="shared" si="2"/>
        <v>JPNS 461</v>
      </c>
      <c r="B184" s="2">
        <v>461</v>
      </c>
      <c r="C184" s="2">
        <v>183</v>
      </c>
      <c r="D184" s="2" t="s">
        <v>519</v>
      </c>
      <c r="E184" s="2" t="s">
        <v>546</v>
      </c>
      <c r="F184" s="2" t="s">
        <v>547</v>
      </c>
    </row>
    <row r="185" spans="1:6" x14ac:dyDescent="0.25">
      <c r="A185" s="2" t="str">
        <f t="shared" si="2"/>
        <v>CPSC 50201</v>
      </c>
      <c r="B185" s="2">
        <v>50201</v>
      </c>
      <c r="C185" s="2">
        <v>184</v>
      </c>
      <c r="D185" s="2" t="s">
        <v>0</v>
      </c>
      <c r="E185" s="2" t="s">
        <v>401</v>
      </c>
      <c r="F185" s="2" t="s">
        <v>401</v>
      </c>
    </row>
    <row r="186" spans="1:6" x14ac:dyDescent="0.25">
      <c r="A186" s="2" t="str">
        <f t="shared" si="2"/>
        <v>CPSC 50202</v>
      </c>
      <c r="B186" s="2">
        <v>50202</v>
      </c>
      <c r="C186" s="2">
        <v>185</v>
      </c>
      <c r="D186" s="2" t="s">
        <v>0</v>
      </c>
      <c r="E186" s="2" t="s">
        <v>402</v>
      </c>
      <c r="F186" s="2" t="s">
        <v>402</v>
      </c>
    </row>
    <row r="187" spans="1:6" x14ac:dyDescent="0.25">
      <c r="A187" s="2" t="str">
        <f t="shared" si="2"/>
        <v>CPSC 50203</v>
      </c>
      <c r="B187" s="2">
        <v>50203</v>
      </c>
      <c r="C187" s="2">
        <v>186</v>
      </c>
      <c r="D187" s="2" t="s">
        <v>0</v>
      </c>
      <c r="E187" s="2" t="s">
        <v>403</v>
      </c>
      <c r="F187" s="2" t="s">
        <v>403</v>
      </c>
    </row>
    <row r="188" spans="1:6" x14ac:dyDescent="0.25">
      <c r="A188" s="2" t="str">
        <f t="shared" si="2"/>
        <v>CPSC 50204</v>
      </c>
      <c r="B188" s="2">
        <v>50204</v>
      </c>
      <c r="C188" s="2">
        <v>187</v>
      </c>
      <c r="D188" s="2" t="s">
        <v>0</v>
      </c>
      <c r="E188" s="2" t="s">
        <v>404</v>
      </c>
      <c r="F188" s="2" t="s">
        <v>404</v>
      </c>
    </row>
    <row r="189" spans="1:6" x14ac:dyDescent="0.25">
      <c r="A189" s="2" t="str">
        <f t="shared" si="2"/>
        <v>CPSC 50205</v>
      </c>
      <c r="B189" s="2">
        <v>50205</v>
      </c>
      <c r="C189" s="2">
        <v>188</v>
      </c>
      <c r="D189" s="2" t="s">
        <v>0</v>
      </c>
      <c r="E189" s="2" t="s">
        <v>405</v>
      </c>
      <c r="F189" s="2" t="s">
        <v>405</v>
      </c>
    </row>
    <row r="190" spans="1:6" x14ac:dyDescent="0.25">
      <c r="A190" s="2" t="str">
        <f t="shared" si="2"/>
        <v>CPSC 50206</v>
      </c>
      <c r="B190" s="2">
        <v>50206</v>
      </c>
      <c r="C190" s="2">
        <v>189</v>
      </c>
      <c r="D190" s="2" t="s">
        <v>0</v>
      </c>
      <c r="E190" s="2" t="s">
        <v>406</v>
      </c>
      <c r="F190" s="2" t="s">
        <v>406</v>
      </c>
    </row>
    <row r="191" spans="1:6" x14ac:dyDescent="0.25">
      <c r="A191" s="2" t="str">
        <f t="shared" si="2"/>
        <v>CPSC 50207</v>
      </c>
      <c r="B191" s="2">
        <v>50207</v>
      </c>
      <c r="C191" s="2">
        <v>190</v>
      </c>
      <c r="D191" s="2" t="s">
        <v>0</v>
      </c>
      <c r="E191" s="2" t="s">
        <v>407</v>
      </c>
      <c r="F191" s="2" t="s">
        <v>407</v>
      </c>
    </row>
    <row r="192" spans="1:6" x14ac:dyDescent="0.25">
      <c r="A192" s="2" t="str">
        <f t="shared" si="2"/>
        <v>CPSC 50301</v>
      </c>
      <c r="B192" s="2">
        <v>50301</v>
      </c>
      <c r="C192" s="2">
        <v>191</v>
      </c>
      <c r="D192" s="2" t="s">
        <v>0</v>
      </c>
      <c r="E192" s="2" t="s">
        <v>548</v>
      </c>
      <c r="F192" s="2" t="s">
        <v>548</v>
      </c>
    </row>
    <row r="193" spans="1:6" x14ac:dyDescent="0.25">
      <c r="A193" s="2" t="str">
        <f t="shared" si="2"/>
        <v>CPSC 50302</v>
      </c>
      <c r="B193" s="2">
        <v>50302</v>
      </c>
      <c r="C193" s="2">
        <v>192</v>
      </c>
      <c r="D193" s="2" t="s">
        <v>0</v>
      </c>
      <c r="E193" s="2" t="s">
        <v>549</v>
      </c>
      <c r="F193" s="2" t="s">
        <v>549</v>
      </c>
    </row>
    <row r="194" spans="1:6" x14ac:dyDescent="0.25">
      <c r="A194" s="2" t="str">
        <f t="shared" si="2"/>
        <v>CPSC 50303</v>
      </c>
      <c r="B194" s="2">
        <v>50303</v>
      </c>
      <c r="C194" s="2">
        <v>193</v>
      </c>
      <c r="D194" s="2" t="s">
        <v>0</v>
      </c>
      <c r="E194" s="2" t="s">
        <v>550</v>
      </c>
      <c r="F194" s="2" t="s">
        <v>550</v>
      </c>
    </row>
    <row r="195" spans="1:6" x14ac:dyDescent="0.25">
      <c r="A195" s="2" t="str">
        <f t="shared" ref="A195:A215" si="3">CONCATENATE(D195, " ", B195)</f>
        <v>CPSC 50304</v>
      </c>
      <c r="B195" s="2">
        <v>50304</v>
      </c>
      <c r="C195" s="2">
        <v>194</v>
      </c>
      <c r="D195" s="2" t="s">
        <v>0</v>
      </c>
      <c r="E195" s="2" t="s">
        <v>551</v>
      </c>
      <c r="F195" s="2" t="s">
        <v>551</v>
      </c>
    </row>
    <row r="196" spans="1:6" x14ac:dyDescent="0.25">
      <c r="A196" s="2" t="str">
        <f t="shared" si="3"/>
        <v>CPSC 50305</v>
      </c>
      <c r="B196" s="2">
        <v>50305</v>
      </c>
      <c r="C196" s="2">
        <v>195</v>
      </c>
      <c r="D196" s="2" t="s">
        <v>0</v>
      </c>
      <c r="E196" s="2" t="s">
        <v>552</v>
      </c>
      <c r="F196" s="2" t="s">
        <v>552</v>
      </c>
    </row>
    <row r="197" spans="1:6" x14ac:dyDescent="0.25">
      <c r="A197" s="2" t="str">
        <f t="shared" si="3"/>
        <v>CPSC 50306</v>
      </c>
      <c r="B197" s="2">
        <v>50306</v>
      </c>
      <c r="C197" s="2">
        <v>196</v>
      </c>
      <c r="D197" s="2" t="s">
        <v>0</v>
      </c>
      <c r="E197" s="2" t="s">
        <v>553</v>
      </c>
      <c r="F197" s="2" t="s">
        <v>553</v>
      </c>
    </row>
    <row r="198" spans="1:6" x14ac:dyDescent="0.25">
      <c r="A198" s="2" t="str">
        <f t="shared" si="3"/>
        <v>CPSC 50307</v>
      </c>
      <c r="B198" s="2">
        <v>50307</v>
      </c>
      <c r="C198" s="2">
        <v>197</v>
      </c>
      <c r="D198" s="2" t="s">
        <v>0</v>
      </c>
      <c r="E198" s="2" t="s">
        <v>554</v>
      </c>
      <c r="F198" s="2" t="s">
        <v>554</v>
      </c>
    </row>
    <row r="199" spans="1:6" x14ac:dyDescent="0.25">
      <c r="A199" s="2" t="str">
        <f t="shared" si="3"/>
        <v>SENG 301</v>
      </c>
      <c r="B199" s="2">
        <v>301</v>
      </c>
      <c r="C199" s="2">
        <v>198</v>
      </c>
      <c r="D199" s="2" t="s">
        <v>397</v>
      </c>
      <c r="E199" s="2" t="s">
        <v>759</v>
      </c>
      <c r="F199" s="2" t="s">
        <v>762</v>
      </c>
    </row>
    <row r="200" spans="1:6" x14ac:dyDescent="0.25">
      <c r="A200" s="2" t="str">
        <f t="shared" si="3"/>
        <v>SENG 521</v>
      </c>
      <c r="B200" s="2">
        <v>521</v>
      </c>
      <c r="C200" s="2">
        <v>199</v>
      </c>
      <c r="D200" s="2" t="s">
        <v>397</v>
      </c>
      <c r="E200" s="2" t="s">
        <v>760</v>
      </c>
      <c r="F200" s="2" t="s">
        <v>761</v>
      </c>
    </row>
    <row r="201" spans="1:6" x14ac:dyDescent="0.25">
      <c r="A201" s="2" t="str">
        <f t="shared" si="3"/>
        <v>STAT 213</v>
      </c>
      <c r="B201" s="2">
        <v>213</v>
      </c>
      <c r="C201" s="2">
        <v>200</v>
      </c>
      <c r="D201" s="2" t="s">
        <v>398</v>
      </c>
      <c r="E201" s="2" t="s">
        <v>763</v>
      </c>
      <c r="F201" s="2" t="s">
        <v>764</v>
      </c>
    </row>
    <row r="202" spans="1:6" x14ac:dyDescent="0.25">
      <c r="A202" s="2" t="str">
        <f t="shared" si="3"/>
        <v>STAT 321</v>
      </c>
      <c r="B202" s="2">
        <v>321</v>
      </c>
      <c r="C202" s="2">
        <v>201</v>
      </c>
      <c r="D202" s="2" t="s">
        <v>398</v>
      </c>
      <c r="E202" s="2" t="s">
        <v>765</v>
      </c>
      <c r="F202" s="2" t="s">
        <v>766</v>
      </c>
    </row>
    <row r="203" spans="1:6" x14ac:dyDescent="0.25">
      <c r="A203" s="2" t="str">
        <f t="shared" si="3"/>
        <v>PMAT 418</v>
      </c>
      <c r="B203" s="2">
        <v>418</v>
      </c>
      <c r="C203" s="2">
        <v>202</v>
      </c>
      <c r="D203" s="2" t="s">
        <v>767</v>
      </c>
      <c r="E203" s="2" t="s">
        <v>207</v>
      </c>
      <c r="F203" s="2" t="s">
        <v>768</v>
      </c>
    </row>
    <row r="204" spans="1:6" x14ac:dyDescent="0.25">
      <c r="A204" s="2" t="str">
        <f t="shared" si="3"/>
        <v>MATH 249</v>
      </c>
      <c r="B204" s="2">
        <v>249</v>
      </c>
      <c r="C204" s="2">
        <v>203</v>
      </c>
      <c r="D204" s="2" t="s">
        <v>399</v>
      </c>
      <c r="E204" s="2" t="s">
        <v>769</v>
      </c>
      <c r="F204" s="2" t="s">
        <v>770</v>
      </c>
    </row>
    <row r="205" spans="1:6" x14ac:dyDescent="0.25">
      <c r="A205" s="2" t="str">
        <f t="shared" si="3"/>
        <v>MATH 265</v>
      </c>
      <c r="B205" s="2">
        <v>265</v>
      </c>
      <c r="C205" s="2">
        <v>204</v>
      </c>
      <c r="D205" s="2" t="s">
        <v>399</v>
      </c>
      <c r="E205" s="2" t="s">
        <v>771</v>
      </c>
      <c r="F205" s="2" t="s">
        <v>772</v>
      </c>
    </row>
    <row r="206" spans="1:6" x14ac:dyDescent="0.25">
      <c r="A206" s="2" t="str">
        <f t="shared" si="3"/>
        <v>MATH 275</v>
      </c>
      <c r="B206" s="2">
        <v>275</v>
      </c>
      <c r="C206" s="2">
        <v>205</v>
      </c>
      <c r="D206" s="2" t="s">
        <v>399</v>
      </c>
      <c r="E206" s="2" t="s">
        <v>773</v>
      </c>
      <c r="F206" s="2" t="s">
        <v>774</v>
      </c>
    </row>
    <row r="207" spans="1:6" x14ac:dyDescent="0.25">
      <c r="A207" s="2" t="str">
        <f t="shared" si="3"/>
        <v>MATH 211</v>
      </c>
      <c r="B207" s="2">
        <v>211</v>
      </c>
      <c r="C207" s="2">
        <v>206</v>
      </c>
      <c r="D207" s="2" t="s">
        <v>399</v>
      </c>
      <c r="E207" s="2" t="s">
        <v>775</v>
      </c>
      <c r="F207" s="2" t="s">
        <v>776</v>
      </c>
    </row>
    <row r="208" spans="1:6" x14ac:dyDescent="0.25">
      <c r="A208" s="2" t="str">
        <f t="shared" si="3"/>
        <v>MATH 213</v>
      </c>
      <c r="B208" s="2">
        <v>213</v>
      </c>
      <c r="C208" s="2">
        <v>207</v>
      </c>
      <c r="D208" s="2" t="s">
        <v>399</v>
      </c>
      <c r="E208" s="2" t="s">
        <v>777</v>
      </c>
      <c r="F208" s="2" t="s">
        <v>778</v>
      </c>
    </row>
    <row r="209" spans="1:6" x14ac:dyDescent="0.25">
      <c r="A209" s="2" t="str">
        <f t="shared" si="3"/>
        <v>MATH 271</v>
      </c>
      <c r="B209" s="2">
        <v>271</v>
      </c>
      <c r="C209" s="2">
        <v>208</v>
      </c>
      <c r="D209" s="2" t="s">
        <v>399</v>
      </c>
      <c r="E209" s="2" t="s">
        <v>779</v>
      </c>
      <c r="F209" s="2" t="s">
        <v>780</v>
      </c>
    </row>
    <row r="210" spans="1:6" x14ac:dyDescent="0.25">
      <c r="A210" s="2" t="str">
        <f t="shared" si="3"/>
        <v>MATH 273</v>
      </c>
      <c r="B210" s="2">
        <v>273</v>
      </c>
      <c r="C210" s="2">
        <v>209</v>
      </c>
      <c r="D210" s="2" t="s">
        <v>399</v>
      </c>
      <c r="E210" s="2" t="s">
        <v>781</v>
      </c>
      <c r="F210" s="2" t="s">
        <v>782</v>
      </c>
    </row>
    <row r="211" spans="1:6" x14ac:dyDescent="0.25">
      <c r="A211" s="2" t="str">
        <f t="shared" si="3"/>
        <v>PHIL 279</v>
      </c>
      <c r="B211" s="2">
        <v>279</v>
      </c>
      <c r="C211" s="2">
        <v>210</v>
      </c>
      <c r="D211" s="2" t="s">
        <v>400</v>
      </c>
      <c r="E211" s="2" t="s">
        <v>785</v>
      </c>
      <c r="F211" s="2" t="s">
        <v>786</v>
      </c>
    </row>
    <row r="212" spans="1:6" x14ac:dyDescent="0.25">
      <c r="A212" s="2" t="str">
        <f t="shared" si="3"/>
        <v>PHIL 377</v>
      </c>
      <c r="B212" s="2">
        <v>377</v>
      </c>
      <c r="C212" s="2">
        <v>211</v>
      </c>
      <c r="D212" s="2" t="s">
        <v>400</v>
      </c>
      <c r="E212" s="2" t="s">
        <v>791</v>
      </c>
      <c r="F212" s="2" t="s">
        <v>792</v>
      </c>
    </row>
    <row r="213" spans="1:6" x14ac:dyDescent="0.25">
      <c r="A213" s="2" t="str">
        <f t="shared" si="3"/>
        <v>PHIL 249</v>
      </c>
      <c r="B213" s="2">
        <v>249</v>
      </c>
      <c r="C213" s="2">
        <v>212</v>
      </c>
      <c r="D213" s="2" t="s">
        <v>400</v>
      </c>
      <c r="E213" s="2" t="s">
        <v>783</v>
      </c>
      <c r="F213" s="2" t="s">
        <v>784</v>
      </c>
    </row>
    <row r="214" spans="1:6" x14ac:dyDescent="0.25">
      <c r="A214" s="2" t="str">
        <f t="shared" si="3"/>
        <v>PHIL 314</v>
      </c>
      <c r="B214" s="2">
        <v>314</v>
      </c>
      <c r="C214" s="2">
        <v>213</v>
      </c>
      <c r="D214" s="2" t="s">
        <v>400</v>
      </c>
      <c r="E214" s="2" t="s">
        <v>787</v>
      </c>
      <c r="F214" s="2" t="s">
        <v>788</v>
      </c>
    </row>
    <row r="215" spans="1:6" x14ac:dyDescent="0.25">
      <c r="A215" s="2" t="str">
        <f t="shared" si="3"/>
        <v>PHIL 329</v>
      </c>
      <c r="B215" s="2">
        <v>329</v>
      </c>
      <c r="C215" s="2">
        <v>214</v>
      </c>
      <c r="D215" s="2" t="s">
        <v>400</v>
      </c>
      <c r="E215" s="2" t="s">
        <v>789</v>
      </c>
      <c r="F215" s="2" t="s">
        <v>790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6"/>
  <sheetViews>
    <sheetView topLeftCell="A129" workbookViewId="0">
      <selection activeCell="G167" sqref="G167"/>
    </sheetView>
  </sheetViews>
  <sheetFormatPr defaultRowHeight="15" x14ac:dyDescent="0.25"/>
  <cols>
    <col min="1" max="16384" width="9.140625" style="2"/>
  </cols>
  <sheetData>
    <row r="2" spans="1:6" x14ac:dyDescent="0.25">
      <c r="A2" s="2" t="s">
        <v>362</v>
      </c>
      <c r="B2" s="2" t="s">
        <v>161</v>
      </c>
      <c r="C2" s="2" t="s">
        <v>363</v>
      </c>
      <c r="D2" s="2" t="s">
        <v>364</v>
      </c>
      <c r="E2" s="2" t="s">
        <v>365</v>
      </c>
      <c r="F2" s="2" t="s">
        <v>366</v>
      </c>
    </row>
    <row r="3" spans="1:6" x14ac:dyDescent="0.25">
      <c r="A3" s="2">
        <v>1</v>
      </c>
      <c r="B3" s="2">
        <v>4</v>
      </c>
      <c r="C3" s="2" t="s">
        <v>367</v>
      </c>
      <c r="D3" s="2" t="s">
        <v>368</v>
      </c>
      <c r="E3" s="2" t="s">
        <v>369</v>
      </c>
      <c r="F3" s="2" t="s">
        <v>361</v>
      </c>
    </row>
    <row r="4" spans="1:6" x14ac:dyDescent="0.25">
      <c r="A4" s="2">
        <v>2</v>
      </c>
      <c r="B4" s="2">
        <v>4</v>
      </c>
      <c r="C4" s="2" t="s">
        <v>370</v>
      </c>
      <c r="D4" s="2" t="s">
        <v>371</v>
      </c>
      <c r="E4" s="2" t="s">
        <v>372</v>
      </c>
      <c r="F4" s="2" t="s">
        <v>361</v>
      </c>
    </row>
    <row r="5" spans="1:6" x14ac:dyDescent="0.25">
      <c r="A5" s="2">
        <v>3</v>
      </c>
      <c r="B5" s="2">
        <v>4</v>
      </c>
      <c r="C5" s="2" t="s">
        <v>370</v>
      </c>
      <c r="D5" s="2" t="s">
        <v>371</v>
      </c>
      <c r="E5" s="2" t="s">
        <v>373</v>
      </c>
      <c r="F5" s="2" t="s">
        <v>361</v>
      </c>
    </row>
    <row r="6" spans="1:6" x14ac:dyDescent="0.25">
      <c r="A6" s="2">
        <v>4</v>
      </c>
      <c r="B6" s="2">
        <v>4</v>
      </c>
      <c r="C6" s="2" t="s">
        <v>370</v>
      </c>
      <c r="D6" s="2" t="s">
        <v>371</v>
      </c>
      <c r="E6" s="2" t="s">
        <v>374</v>
      </c>
      <c r="F6" s="2" t="s">
        <v>361</v>
      </c>
    </row>
    <row r="7" spans="1:6" x14ac:dyDescent="0.25">
      <c r="A7" s="2">
        <v>5</v>
      </c>
      <c r="B7" s="2">
        <v>4</v>
      </c>
      <c r="C7" s="2" t="s">
        <v>370</v>
      </c>
      <c r="D7" s="2" t="s">
        <v>371</v>
      </c>
      <c r="E7" s="2" t="s">
        <v>375</v>
      </c>
      <c r="F7" s="2" t="s">
        <v>361</v>
      </c>
    </row>
    <row r="8" spans="1:6" x14ac:dyDescent="0.25">
      <c r="A8" s="2">
        <v>6</v>
      </c>
      <c r="B8" s="2">
        <v>4</v>
      </c>
      <c r="C8" s="2" t="s">
        <v>370</v>
      </c>
      <c r="D8" s="2" t="s">
        <v>368</v>
      </c>
      <c r="E8" s="2" t="s">
        <v>373</v>
      </c>
      <c r="F8" s="2" t="s">
        <v>361</v>
      </c>
    </row>
    <row r="9" spans="1:6" x14ac:dyDescent="0.25">
      <c r="A9" s="2">
        <v>7</v>
      </c>
      <c r="B9" s="2">
        <v>4</v>
      </c>
      <c r="C9" s="2" t="s">
        <v>370</v>
      </c>
      <c r="D9" s="2" t="s">
        <v>368</v>
      </c>
      <c r="E9" s="2" t="s">
        <v>376</v>
      </c>
      <c r="F9" s="2" t="s">
        <v>361</v>
      </c>
    </row>
    <row r="12" spans="1:6" x14ac:dyDescent="0.25">
      <c r="A12" s="2">
        <v>8</v>
      </c>
      <c r="B12" s="2">
        <v>7</v>
      </c>
      <c r="C12" s="2" t="s">
        <v>377</v>
      </c>
      <c r="D12" s="2" t="s">
        <v>368</v>
      </c>
      <c r="E12" s="2" t="s">
        <v>378</v>
      </c>
      <c r="F12" s="2" t="s">
        <v>361</v>
      </c>
    </row>
    <row r="13" spans="1:6" x14ac:dyDescent="0.25">
      <c r="A13" s="2">
        <v>9</v>
      </c>
      <c r="B13" s="2">
        <v>7</v>
      </c>
      <c r="C13" s="2" t="s">
        <v>377</v>
      </c>
      <c r="D13" s="2" t="s">
        <v>368</v>
      </c>
      <c r="E13" s="2" t="s">
        <v>379</v>
      </c>
      <c r="F13" s="2" t="s">
        <v>361</v>
      </c>
    </row>
    <row r="14" spans="1:6" x14ac:dyDescent="0.25">
      <c r="A14" s="2">
        <v>10</v>
      </c>
      <c r="B14" s="2">
        <v>7</v>
      </c>
      <c r="C14" s="2" t="s">
        <v>377</v>
      </c>
      <c r="D14" s="2" t="s">
        <v>368</v>
      </c>
      <c r="E14" s="2" t="s">
        <v>380</v>
      </c>
      <c r="F14" s="2" t="s">
        <v>361</v>
      </c>
    </row>
    <row r="15" spans="1:6" x14ac:dyDescent="0.25">
      <c r="A15" s="2">
        <v>11</v>
      </c>
      <c r="B15" s="2">
        <v>7</v>
      </c>
      <c r="C15" s="2" t="s">
        <v>381</v>
      </c>
      <c r="D15" s="2" t="s">
        <v>371</v>
      </c>
      <c r="E15" s="2" t="s">
        <v>372</v>
      </c>
      <c r="F15" s="2" t="s">
        <v>361</v>
      </c>
    </row>
    <row r="16" spans="1:6" x14ac:dyDescent="0.25">
      <c r="A16" s="2">
        <v>12</v>
      </c>
      <c r="B16" s="2">
        <v>7</v>
      </c>
      <c r="C16" s="2" t="s">
        <v>381</v>
      </c>
      <c r="D16" s="2" t="s">
        <v>371</v>
      </c>
      <c r="E16" s="2" t="s">
        <v>382</v>
      </c>
      <c r="F16" s="2" t="s">
        <v>361</v>
      </c>
    </row>
    <row r="17" spans="1:6" x14ac:dyDescent="0.25">
      <c r="A17" s="2">
        <v>13</v>
      </c>
      <c r="B17" s="2">
        <v>7</v>
      </c>
      <c r="C17" s="2" t="s">
        <v>381</v>
      </c>
      <c r="D17" s="2" t="s">
        <v>368</v>
      </c>
      <c r="E17" s="2" t="s">
        <v>374</v>
      </c>
      <c r="F17" s="2" t="s">
        <v>361</v>
      </c>
    </row>
    <row r="18" spans="1:6" x14ac:dyDescent="0.25">
      <c r="A18" s="2">
        <v>14</v>
      </c>
      <c r="B18" s="2">
        <v>7</v>
      </c>
      <c r="C18" s="2" t="s">
        <v>383</v>
      </c>
      <c r="D18" s="2" t="s">
        <v>368</v>
      </c>
      <c r="E18" s="2" t="s">
        <v>384</v>
      </c>
      <c r="F18" s="2" t="s">
        <v>361</v>
      </c>
    </row>
    <row r="19" spans="1:6" x14ac:dyDescent="0.25">
      <c r="A19" s="2">
        <v>15</v>
      </c>
      <c r="B19" s="2">
        <v>7</v>
      </c>
      <c r="C19" s="2" t="s">
        <v>381</v>
      </c>
      <c r="D19" s="2" t="s">
        <v>368</v>
      </c>
      <c r="E19" s="2" t="s">
        <v>376</v>
      </c>
      <c r="F19" s="2" t="s">
        <v>361</v>
      </c>
    </row>
    <row r="20" spans="1:6" x14ac:dyDescent="0.25">
      <c r="A20" s="2">
        <v>16</v>
      </c>
      <c r="B20" s="2">
        <v>7</v>
      </c>
      <c r="C20" s="2" t="s">
        <v>381</v>
      </c>
      <c r="D20" s="2" t="s">
        <v>371</v>
      </c>
      <c r="E20" s="2" t="s">
        <v>374</v>
      </c>
      <c r="F20" s="2" t="s">
        <v>361</v>
      </c>
    </row>
    <row r="21" spans="1:6" x14ac:dyDescent="0.25">
      <c r="A21" s="2">
        <v>17</v>
      </c>
      <c r="B21" s="2">
        <v>7</v>
      </c>
      <c r="C21" s="2" t="s">
        <v>383</v>
      </c>
      <c r="D21" s="2" t="s">
        <v>371</v>
      </c>
      <c r="E21" s="2" t="s">
        <v>384</v>
      </c>
      <c r="F21" s="2" t="s">
        <v>361</v>
      </c>
    </row>
    <row r="22" spans="1:6" x14ac:dyDescent="0.25">
      <c r="A22" s="2">
        <v>18</v>
      </c>
      <c r="B22" s="2">
        <v>7</v>
      </c>
      <c r="C22" s="2" t="s">
        <v>381</v>
      </c>
      <c r="D22" s="2" t="s">
        <v>368</v>
      </c>
      <c r="E22" s="2" t="s">
        <v>373</v>
      </c>
      <c r="F22" s="2" t="s">
        <v>361</v>
      </c>
    </row>
    <row r="23" spans="1:6" x14ac:dyDescent="0.25">
      <c r="A23" s="2">
        <v>19</v>
      </c>
      <c r="B23" s="2">
        <v>7</v>
      </c>
      <c r="C23" s="2" t="s">
        <v>383</v>
      </c>
      <c r="D23" s="2" t="s">
        <v>371</v>
      </c>
      <c r="E23" s="2" t="s">
        <v>385</v>
      </c>
      <c r="F23" s="2" t="s">
        <v>361</v>
      </c>
    </row>
    <row r="24" spans="1:6" x14ac:dyDescent="0.25">
      <c r="A24" s="2">
        <v>20</v>
      </c>
      <c r="B24" s="2">
        <v>7</v>
      </c>
      <c r="C24" s="2" t="s">
        <v>383</v>
      </c>
      <c r="D24" s="2" t="s">
        <v>371</v>
      </c>
      <c r="E24" s="2" t="s">
        <v>375</v>
      </c>
      <c r="F24" s="2" t="s">
        <v>361</v>
      </c>
    </row>
    <row r="25" spans="1:6" x14ac:dyDescent="0.25">
      <c r="A25" s="2">
        <v>21</v>
      </c>
      <c r="B25" s="2">
        <v>7</v>
      </c>
      <c r="C25" s="2" t="s">
        <v>383</v>
      </c>
      <c r="D25" s="2" t="s">
        <v>368</v>
      </c>
      <c r="E25" s="2" t="s">
        <v>372</v>
      </c>
      <c r="F25" s="2" t="s">
        <v>361</v>
      </c>
    </row>
    <row r="26" spans="1:6" x14ac:dyDescent="0.25">
      <c r="A26" s="2">
        <v>22</v>
      </c>
      <c r="B26" s="2">
        <v>7</v>
      </c>
      <c r="C26" s="2" t="s">
        <v>381</v>
      </c>
      <c r="D26" s="2" t="s">
        <v>371</v>
      </c>
      <c r="E26" s="2" t="s">
        <v>384</v>
      </c>
      <c r="F26" s="2" t="s">
        <v>361</v>
      </c>
    </row>
    <row r="29" spans="1:6" x14ac:dyDescent="0.25">
      <c r="A29" s="2">
        <v>23</v>
      </c>
      <c r="B29" s="2">
        <v>20</v>
      </c>
      <c r="C29" s="2" t="s">
        <v>386</v>
      </c>
      <c r="D29" s="2" t="s">
        <v>368</v>
      </c>
      <c r="E29" s="2" t="s">
        <v>378</v>
      </c>
      <c r="F29" s="2" t="s">
        <v>361</v>
      </c>
    </row>
    <row r="30" spans="1:6" x14ac:dyDescent="0.25">
      <c r="A30" s="2">
        <v>24</v>
      </c>
      <c r="B30" s="2">
        <v>20</v>
      </c>
      <c r="C30" s="2" t="s">
        <v>387</v>
      </c>
      <c r="D30" s="2" t="s">
        <v>371</v>
      </c>
      <c r="E30" s="2" t="s">
        <v>388</v>
      </c>
      <c r="F30" s="2" t="s">
        <v>361</v>
      </c>
    </row>
    <row r="31" spans="1:6" x14ac:dyDescent="0.25">
      <c r="A31" s="2">
        <v>25</v>
      </c>
      <c r="B31" s="2">
        <v>20</v>
      </c>
      <c r="C31" s="2" t="s">
        <v>387</v>
      </c>
      <c r="D31" s="2" t="s">
        <v>371</v>
      </c>
      <c r="E31" s="2" t="s">
        <v>373</v>
      </c>
      <c r="F31" s="2" t="s">
        <v>361</v>
      </c>
    </row>
    <row r="32" spans="1:6" x14ac:dyDescent="0.25">
      <c r="A32" s="2">
        <v>26</v>
      </c>
      <c r="B32" s="2">
        <v>20</v>
      </c>
      <c r="C32" s="2" t="s">
        <v>387</v>
      </c>
      <c r="D32" s="2" t="s">
        <v>368</v>
      </c>
      <c r="E32" s="2" t="s">
        <v>376</v>
      </c>
      <c r="F32" s="2" t="s">
        <v>361</v>
      </c>
    </row>
    <row r="33" spans="1:6" x14ac:dyDescent="0.25">
      <c r="A33" s="2">
        <v>27</v>
      </c>
      <c r="B33" s="2">
        <v>20</v>
      </c>
      <c r="C33" s="2" t="s">
        <v>387</v>
      </c>
      <c r="D33" s="2" t="s">
        <v>371</v>
      </c>
      <c r="E33" s="2" t="s">
        <v>382</v>
      </c>
      <c r="F33" s="2" t="s">
        <v>361</v>
      </c>
    </row>
    <row r="36" spans="1:6" x14ac:dyDescent="0.25">
      <c r="A36" s="2">
        <v>28</v>
      </c>
      <c r="B36" s="2">
        <v>25</v>
      </c>
      <c r="C36" s="2" t="s">
        <v>389</v>
      </c>
      <c r="D36" s="2" t="s">
        <v>390</v>
      </c>
      <c r="E36" s="2" t="s">
        <v>373</v>
      </c>
      <c r="F36" s="2" t="s">
        <v>361</v>
      </c>
    </row>
    <row r="37" spans="1:6" x14ac:dyDescent="0.25">
      <c r="A37" s="2">
        <v>29</v>
      </c>
      <c r="B37" s="2">
        <v>25</v>
      </c>
      <c r="C37" s="2" t="s">
        <v>391</v>
      </c>
      <c r="D37" s="2" t="s">
        <v>371</v>
      </c>
      <c r="E37" s="2" t="s">
        <v>374</v>
      </c>
      <c r="F37" s="2" t="s">
        <v>361</v>
      </c>
    </row>
    <row r="38" spans="1:6" x14ac:dyDescent="0.25">
      <c r="A38" s="2">
        <v>30</v>
      </c>
      <c r="B38" s="2">
        <v>25</v>
      </c>
      <c r="C38" s="2" t="s">
        <v>391</v>
      </c>
      <c r="D38" s="2" t="s">
        <v>368</v>
      </c>
      <c r="E38" s="2" t="s">
        <v>373</v>
      </c>
      <c r="F38" s="2" t="s">
        <v>361</v>
      </c>
    </row>
    <row r="39" spans="1:6" x14ac:dyDescent="0.25">
      <c r="A39" s="2">
        <v>31</v>
      </c>
      <c r="B39" s="2">
        <v>25</v>
      </c>
      <c r="C39" s="2" t="s">
        <v>391</v>
      </c>
      <c r="D39" s="2" t="s">
        <v>371</v>
      </c>
      <c r="E39" s="2" t="s">
        <v>376</v>
      </c>
      <c r="F39" s="2" t="s">
        <v>361</v>
      </c>
    </row>
    <row r="40" spans="1:6" x14ac:dyDescent="0.25">
      <c r="A40" s="2">
        <v>32</v>
      </c>
      <c r="B40" s="2">
        <v>25</v>
      </c>
      <c r="C40" s="2" t="s">
        <v>391</v>
      </c>
      <c r="D40" s="2" t="s">
        <v>371</v>
      </c>
      <c r="E40" s="2" t="s">
        <v>375</v>
      </c>
      <c r="F40" s="2" t="s">
        <v>361</v>
      </c>
    </row>
    <row r="41" spans="1:6" x14ac:dyDescent="0.25">
      <c r="A41" s="2">
        <v>33</v>
      </c>
      <c r="B41" s="2">
        <v>25</v>
      </c>
      <c r="C41" s="2" t="s">
        <v>391</v>
      </c>
      <c r="D41" s="2" t="s">
        <v>368</v>
      </c>
      <c r="E41" s="2" t="s">
        <v>376</v>
      </c>
      <c r="F41" s="2" t="s">
        <v>361</v>
      </c>
    </row>
    <row r="44" spans="1:6" x14ac:dyDescent="0.25">
      <c r="A44" s="2">
        <v>34</v>
      </c>
      <c r="B44" s="2">
        <v>23</v>
      </c>
      <c r="C44" s="2" t="s">
        <v>367</v>
      </c>
      <c r="D44" s="2" t="s">
        <v>390</v>
      </c>
      <c r="E44" s="2" t="s">
        <v>372</v>
      </c>
      <c r="F44" s="2" t="s">
        <v>361</v>
      </c>
    </row>
    <row r="45" spans="1:6" x14ac:dyDescent="0.25">
      <c r="A45" s="2">
        <v>35</v>
      </c>
      <c r="B45" s="2">
        <v>23</v>
      </c>
      <c r="C45" s="2" t="s">
        <v>392</v>
      </c>
      <c r="D45" s="2" t="s">
        <v>368</v>
      </c>
      <c r="E45" s="2" t="s">
        <v>376</v>
      </c>
      <c r="F45" s="2" t="s">
        <v>361</v>
      </c>
    </row>
    <row r="46" spans="1:6" x14ac:dyDescent="0.25">
      <c r="A46" s="2">
        <v>36</v>
      </c>
      <c r="B46" s="2">
        <v>23</v>
      </c>
      <c r="C46" s="2" t="s">
        <v>392</v>
      </c>
      <c r="D46" s="2" t="s">
        <v>368</v>
      </c>
      <c r="E46" s="2" t="s">
        <v>373</v>
      </c>
      <c r="F46" s="2" t="s">
        <v>361</v>
      </c>
    </row>
    <row r="47" spans="1:6" x14ac:dyDescent="0.25">
      <c r="A47" s="2">
        <v>37</v>
      </c>
      <c r="B47" s="2">
        <v>23</v>
      </c>
      <c r="C47" s="2" t="s">
        <v>392</v>
      </c>
      <c r="D47" s="2" t="s">
        <v>371</v>
      </c>
      <c r="E47" s="2" t="s">
        <v>385</v>
      </c>
      <c r="F47" s="2" t="s">
        <v>361</v>
      </c>
    </row>
    <row r="48" spans="1:6" x14ac:dyDescent="0.25">
      <c r="A48" s="2">
        <v>38</v>
      </c>
      <c r="B48" s="2">
        <v>23</v>
      </c>
      <c r="C48" s="2" t="s">
        <v>392</v>
      </c>
      <c r="D48" s="2" t="s">
        <v>368</v>
      </c>
      <c r="E48" s="2" t="s">
        <v>388</v>
      </c>
      <c r="F48" s="2" t="s">
        <v>361</v>
      </c>
    </row>
    <row r="49" spans="1:7" x14ac:dyDescent="0.25">
      <c r="A49" s="2">
        <v>39</v>
      </c>
      <c r="B49" s="2">
        <v>23</v>
      </c>
      <c r="C49" s="2" t="s">
        <v>393</v>
      </c>
      <c r="D49" s="2" t="s">
        <v>371</v>
      </c>
      <c r="E49" s="2" t="s">
        <v>373</v>
      </c>
      <c r="F49" s="2" t="s">
        <v>361</v>
      </c>
    </row>
    <row r="50" spans="1:7" x14ac:dyDescent="0.25">
      <c r="A50" s="2">
        <v>40</v>
      </c>
      <c r="B50" s="2">
        <v>23</v>
      </c>
      <c r="C50" s="2" t="s">
        <v>392</v>
      </c>
      <c r="D50" s="2" t="s">
        <v>371</v>
      </c>
      <c r="E50" s="2" t="s">
        <v>382</v>
      </c>
      <c r="F50" s="2" t="s">
        <v>361</v>
      </c>
    </row>
    <row r="53" spans="1:7" x14ac:dyDescent="0.25">
      <c r="A53" s="2">
        <v>41</v>
      </c>
      <c r="B53" s="2">
        <v>46</v>
      </c>
      <c r="C53" s="2" t="s">
        <v>394</v>
      </c>
      <c r="D53" s="2" t="s">
        <v>368</v>
      </c>
      <c r="E53" s="2" t="s">
        <v>379</v>
      </c>
      <c r="F53" s="2" t="s">
        <v>361</v>
      </c>
    </row>
    <row r="54" spans="1:7" x14ac:dyDescent="0.25">
      <c r="A54" s="2">
        <v>42</v>
      </c>
      <c r="B54" s="2">
        <v>46</v>
      </c>
      <c r="C54" s="2" t="s">
        <v>394</v>
      </c>
      <c r="D54" s="2" t="s">
        <v>368</v>
      </c>
      <c r="E54" s="2" t="s">
        <v>382</v>
      </c>
      <c r="F54" s="2" t="s">
        <v>361</v>
      </c>
    </row>
    <row r="55" spans="1:7" x14ac:dyDescent="0.25">
      <c r="A55" s="2">
        <v>43</v>
      </c>
      <c r="B55" s="2">
        <v>46</v>
      </c>
      <c r="C55" s="2" t="s">
        <v>395</v>
      </c>
      <c r="D55" s="2" t="s">
        <v>368</v>
      </c>
      <c r="E55" s="2" t="s">
        <v>373</v>
      </c>
      <c r="F55" s="2" t="s">
        <v>361</v>
      </c>
    </row>
    <row r="57" spans="1:7" x14ac:dyDescent="0.25">
      <c r="G57" s="5" t="s">
        <v>733</v>
      </c>
    </row>
    <row r="58" spans="1:7" x14ac:dyDescent="0.25">
      <c r="A58" s="2">
        <v>44</v>
      </c>
      <c r="B58" s="2">
        <v>8</v>
      </c>
      <c r="C58" s="2" t="s">
        <v>737</v>
      </c>
      <c r="D58" s="2" t="s">
        <v>390</v>
      </c>
      <c r="E58" s="2" t="s">
        <v>372</v>
      </c>
      <c r="F58" s="2" t="s">
        <v>361</v>
      </c>
    </row>
    <row r="59" spans="1:7" x14ac:dyDescent="0.25">
      <c r="A59" s="2">
        <v>45</v>
      </c>
      <c r="B59" s="2">
        <v>8</v>
      </c>
      <c r="C59" s="2" t="s">
        <v>383</v>
      </c>
      <c r="D59" s="2" t="s">
        <v>371</v>
      </c>
      <c r="E59" s="2" t="s">
        <v>388</v>
      </c>
      <c r="F59" s="2" t="s">
        <v>361</v>
      </c>
    </row>
    <row r="60" spans="1:7" x14ac:dyDescent="0.25">
      <c r="A60" s="2">
        <v>46</v>
      </c>
      <c r="B60" s="2">
        <v>8</v>
      </c>
      <c r="C60" s="2" t="s">
        <v>381</v>
      </c>
      <c r="D60" s="2" t="s">
        <v>368</v>
      </c>
      <c r="E60" s="2" t="s">
        <v>385</v>
      </c>
      <c r="F60" s="2" t="s">
        <v>361</v>
      </c>
    </row>
    <row r="61" spans="1:7" x14ac:dyDescent="0.25">
      <c r="A61" s="2">
        <v>47</v>
      </c>
      <c r="B61" s="2">
        <v>8</v>
      </c>
      <c r="C61" s="2" t="s">
        <v>381</v>
      </c>
      <c r="D61" s="2" t="s">
        <v>371</v>
      </c>
      <c r="E61" s="2" t="s">
        <v>375</v>
      </c>
      <c r="F61" s="2" t="s">
        <v>361</v>
      </c>
    </row>
    <row r="62" spans="1:7" x14ac:dyDescent="0.25">
      <c r="A62" s="2">
        <v>48</v>
      </c>
      <c r="B62" s="2">
        <v>8</v>
      </c>
      <c r="C62" s="2" t="s">
        <v>383</v>
      </c>
      <c r="D62" s="2" t="s">
        <v>368</v>
      </c>
      <c r="E62" s="2" t="s">
        <v>738</v>
      </c>
      <c r="F62" s="2" t="s">
        <v>361</v>
      </c>
    </row>
    <row r="65" spans="1:6" x14ac:dyDescent="0.25">
      <c r="A65" s="2">
        <v>49</v>
      </c>
      <c r="B65" s="2">
        <v>5</v>
      </c>
      <c r="C65" s="2" t="s">
        <v>367</v>
      </c>
      <c r="D65" s="2" t="s">
        <v>390</v>
      </c>
      <c r="E65" s="2" t="s">
        <v>388</v>
      </c>
      <c r="F65" s="2" t="s">
        <v>361</v>
      </c>
    </row>
    <row r="66" spans="1:6" x14ac:dyDescent="0.25">
      <c r="A66" s="2">
        <v>50</v>
      </c>
      <c r="B66" s="2">
        <v>5</v>
      </c>
      <c r="C66" s="2" t="s">
        <v>367</v>
      </c>
      <c r="D66" s="2" t="s">
        <v>390</v>
      </c>
      <c r="E66" s="2" t="s">
        <v>375</v>
      </c>
      <c r="F66" s="2" t="s">
        <v>361</v>
      </c>
    </row>
    <row r="67" spans="1:6" x14ac:dyDescent="0.25">
      <c r="A67" s="2">
        <v>51</v>
      </c>
      <c r="B67" s="2">
        <v>5</v>
      </c>
      <c r="C67" s="2" t="s">
        <v>381</v>
      </c>
      <c r="D67" s="2" t="s">
        <v>368</v>
      </c>
      <c r="E67" s="2" t="s">
        <v>375</v>
      </c>
      <c r="F67" s="2" t="s">
        <v>361</v>
      </c>
    </row>
    <row r="68" spans="1:6" x14ac:dyDescent="0.25">
      <c r="A68" s="2">
        <v>52</v>
      </c>
      <c r="B68" s="2">
        <v>5</v>
      </c>
      <c r="C68" s="2" t="s">
        <v>381</v>
      </c>
      <c r="D68" s="2" t="s">
        <v>371</v>
      </c>
      <c r="E68" s="2" t="s">
        <v>376</v>
      </c>
      <c r="F68" s="2" t="s">
        <v>361</v>
      </c>
    </row>
    <row r="69" spans="1:6" x14ac:dyDescent="0.25">
      <c r="A69" s="2">
        <v>53</v>
      </c>
      <c r="B69" s="2">
        <v>5</v>
      </c>
      <c r="C69" s="2" t="s">
        <v>383</v>
      </c>
      <c r="D69" s="2" t="s">
        <v>371</v>
      </c>
      <c r="E69" s="2" t="s">
        <v>372</v>
      </c>
      <c r="F69" s="2" t="s">
        <v>361</v>
      </c>
    </row>
    <row r="70" spans="1:6" x14ac:dyDescent="0.25">
      <c r="A70" s="2">
        <v>54</v>
      </c>
      <c r="B70" s="2">
        <v>5</v>
      </c>
      <c r="C70" s="2" t="s">
        <v>383</v>
      </c>
      <c r="D70" s="2" t="s">
        <v>368</v>
      </c>
      <c r="E70" s="2" t="s">
        <v>373</v>
      </c>
      <c r="F70" s="2" t="s">
        <v>361</v>
      </c>
    </row>
    <row r="71" spans="1:6" x14ac:dyDescent="0.25">
      <c r="A71" s="2">
        <v>55</v>
      </c>
      <c r="B71" s="2">
        <v>5</v>
      </c>
      <c r="C71" s="2" t="s">
        <v>383</v>
      </c>
      <c r="D71" s="2" t="s">
        <v>371</v>
      </c>
      <c r="E71" s="2" t="s">
        <v>376</v>
      </c>
      <c r="F71" s="2" t="s">
        <v>361</v>
      </c>
    </row>
    <row r="72" spans="1:6" x14ac:dyDescent="0.25">
      <c r="A72" s="2">
        <v>56</v>
      </c>
      <c r="B72" s="2">
        <v>5</v>
      </c>
      <c r="C72" s="2" t="s">
        <v>381</v>
      </c>
      <c r="D72" s="2" t="s">
        <v>368</v>
      </c>
      <c r="E72" s="2" t="s">
        <v>372</v>
      </c>
      <c r="F72" s="2" t="s">
        <v>361</v>
      </c>
    </row>
    <row r="73" spans="1:6" x14ac:dyDescent="0.25">
      <c r="A73" s="2">
        <v>57</v>
      </c>
      <c r="B73" s="2">
        <v>5</v>
      </c>
      <c r="C73" s="2" t="s">
        <v>381</v>
      </c>
      <c r="D73" s="2" t="s">
        <v>368</v>
      </c>
      <c r="E73" s="2" t="s">
        <v>388</v>
      </c>
      <c r="F73" s="2" t="s">
        <v>361</v>
      </c>
    </row>
    <row r="74" spans="1:6" x14ac:dyDescent="0.25">
      <c r="A74" s="2">
        <v>58</v>
      </c>
      <c r="B74" s="2">
        <v>5</v>
      </c>
      <c r="C74" s="2" t="s">
        <v>383</v>
      </c>
      <c r="D74" s="2" t="s">
        <v>371</v>
      </c>
      <c r="E74" s="2" t="s">
        <v>373</v>
      </c>
      <c r="F74" s="2" t="s">
        <v>361</v>
      </c>
    </row>
    <row r="75" spans="1:6" x14ac:dyDescent="0.25">
      <c r="A75" s="2">
        <v>59</v>
      </c>
      <c r="B75" s="2">
        <v>5</v>
      </c>
      <c r="C75" s="2" t="s">
        <v>381</v>
      </c>
      <c r="D75" s="2" t="s">
        <v>371</v>
      </c>
      <c r="E75" s="2" t="s">
        <v>373</v>
      </c>
      <c r="F75" s="2" t="s">
        <v>361</v>
      </c>
    </row>
    <row r="76" spans="1:6" x14ac:dyDescent="0.25">
      <c r="A76" s="2">
        <v>60</v>
      </c>
      <c r="B76" s="2">
        <v>5</v>
      </c>
      <c r="C76" s="2" t="s">
        <v>383</v>
      </c>
      <c r="D76" s="2" t="s">
        <v>371</v>
      </c>
      <c r="E76" s="2" t="s">
        <v>374</v>
      </c>
      <c r="F76" s="2" t="s">
        <v>361</v>
      </c>
    </row>
    <row r="77" spans="1:6" x14ac:dyDescent="0.25">
      <c r="A77" s="2">
        <v>61</v>
      </c>
      <c r="B77" s="2">
        <v>5</v>
      </c>
      <c r="C77" s="2" t="s">
        <v>383</v>
      </c>
      <c r="D77" s="2" t="s">
        <v>368</v>
      </c>
      <c r="E77" s="2" t="s">
        <v>385</v>
      </c>
      <c r="F77" s="2" t="s">
        <v>361</v>
      </c>
    </row>
    <row r="78" spans="1:6" x14ac:dyDescent="0.25">
      <c r="A78" s="2">
        <v>62</v>
      </c>
      <c r="B78" s="2">
        <v>5</v>
      </c>
      <c r="C78" s="2" t="s">
        <v>381</v>
      </c>
      <c r="D78" s="2" t="s">
        <v>368</v>
      </c>
      <c r="E78" s="2" t="s">
        <v>384</v>
      </c>
      <c r="F78" s="2" t="s">
        <v>361</v>
      </c>
    </row>
    <row r="81" spans="1:6" x14ac:dyDescent="0.25">
      <c r="A81" s="2">
        <v>63</v>
      </c>
      <c r="B81" s="2">
        <v>10</v>
      </c>
      <c r="C81" s="2" t="s">
        <v>367</v>
      </c>
      <c r="D81" s="2" t="s">
        <v>390</v>
      </c>
      <c r="E81" s="2" t="s">
        <v>373</v>
      </c>
      <c r="F81" s="2" t="s">
        <v>361</v>
      </c>
    </row>
    <row r="82" spans="1:6" x14ac:dyDescent="0.25">
      <c r="A82" s="2">
        <v>64</v>
      </c>
      <c r="B82" s="2">
        <v>10</v>
      </c>
      <c r="C82" s="2" t="s">
        <v>739</v>
      </c>
      <c r="D82" s="2" t="s">
        <v>740</v>
      </c>
      <c r="E82" s="2" t="s">
        <v>372</v>
      </c>
      <c r="F82" s="2" t="s">
        <v>361</v>
      </c>
    </row>
    <row r="83" spans="1:6" x14ac:dyDescent="0.25">
      <c r="A83" s="2">
        <v>65</v>
      </c>
      <c r="B83" s="2">
        <v>10</v>
      </c>
      <c r="C83" s="2" t="s">
        <v>739</v>
      </c>
      <c r="D83" s="2" t="s">
        <v>741</v>
      </c>
      <c r="E83" s="2" t="s">
        <v>382</v>
      </c>
      <c r="F83" s="2" t="s">
        <v>361</v>
      </c>
    </row>
    <row r="84" spans="1:6" x14ac:dyDescent="0.25">
      <c r="A84" s="2">
        <v>66</v>
      </c>
      <c r="B84" s="2">
        <v>10</v>
      </c>
      <c r="C84" s="2" t="s">
        <v>739</v>
      </c>
      <c r="D84" s="2" t="s">
        <v>742</v>
      </c>
      <c r="E84" s="2" t="s">
        <v>374</v>
      </c>
      <c r="F84" s="2" t="s">
        <v>361</v>
      </c>
    </row>
    <row r="85" spans="1:6" x14ac:dyDescent="0.25">
      <c r="A85" s="2">
        <v>67</v>
      </c>
      <c r="B85" s="2">
        <v>10</v>
      </c>
      <c r="C85" s="2" t="s">
        <v>739</v>
      </c>
      <c r="D85" s="2" t="s">
        <v>742</v>
      </c>
      <c r="E85" s="2" t="s">
        <v>382</v>
      </c>
      <c r="F85" s="2" t="s">
        <v>361</v>
      </c>
    </row>
    <row r="86" spans="1:6" x14ac:dyDescent="0.25">
      <c r="A86" s="2">
        <v>68</v>
      </c>
      <c r="B86" s="2">
        <v>10</v>
      </c>
      <c r="C86" s="2" t="s">
        <v>739</v>
      </c>
      <c r="D86" s="2" t="s">
        <v>741</v>
      </c>
      <c r="E86" s="2" t="s">
        <v>388</v>
      </c>
      <c r="F86" s="2" t="s">
        <v>361</v>
      </c>
    </row>
    <row r="87" spans="1:6" x14ac:dyDescent="0.25">
      <c r="A87" s="2">
        <v>69</v>
      </c>
      <c r="B87" s="2">
        <v>10</v>
      </c>
      <c r="C87" s="2" t="s">
        <v>739</v>
      </c>
      <c r="D87" s="2" t="s">
        <v>742</v>
      </c>
      <c r="E87" s="2" t="s">
        <v>388</v>
      </c>
      <c r="F87" s="2" t="s">
        <v>361</v>
      </c>
    </row>
    <row r="90" spans="1:6" x14ac:dyDescent="0.25">
      <c r="A90" s="2">
        <v>70</v>
      </c>
      <c r="B90" s="2">
        <v>15</v>
      </c>
      <c r="C90" s="2" t="s">
        <v>386</v>
      </c>
      <c r="D90" s="2" t="s">
        <v>390</v>
      </c>
      <c r="E90" s="2" t="s">
        <v>376</v>
      </c>
      <c r="F90" s="2" t="s">
        <v>361</v>
      </c>
    </row>
    <row r="91" spans="1:6" x14ac:dyDescent="0.25">
      <c r="A91" s="2">
        <v>71</v>
      </c>
      <c r="B91" s="2">
        <v>15</v>
      </c>
      <c r="C91" s="2" t="s">
        <v>743</v>
      </c>
      <c r="D91" s="2" t="s">
        <v>390</v>
      </c>
      <c r="E91" s="2" t="s">
        <v>372</v>
      </c>
      <c r="F91" s="2" t="s">
        <v>361</v>
      </c>
    </row>
    <row r="92" spans="1:6" x14ac:dyDescent="0.25">
      <c r="A92" s="2">
        <v>72</v>
      </c>
      <c r="B92" s="2">
        <v>15</v>
      </c>
      <c r="C92" s="2" t="s">
        <v>392</v>
      </c>
      <c r="D92" s="2" t="s">
        <v>368</v>
      </c>
      <c r="E92" s="2" t="s">
        <v>385</v>
      </c>
      <c r="F92" s="2" t="s">
        <v>361</v>
      </c>
    </row>
    <row r="93" spans="1:6" x14ac:dyDescent="0.25">
      <c r="A93" s="2">
        <v>73</v>
      </c>
      <c r="B93" s="2">
        <v>15</v>
      </c>
      <c r="C93" s="2" t="s">
        <v>381</v>
      </c>
      <c r="D93" s="2" t="s">
        <v>371</v>
      </c>
      <c r="E93" s="2" t="s">
        <v>388</v>
      </c>
      <c r="F93" s="2" t="s">
        <v>361</v>
      </c>
    </row>
    <row r="94" spans="1:6" x14ac:dyDescent="0.25">
      <c r="A94" s="2">
        <v>74</v>
      </c>
      <c r="B94" s="2">
        <v>15</v>
      </c>
      <c r="C94" s="2" t="s">
        <v>393</v>
      </c>
      <c r="D94" s="2" t="s">
        <v>371</v>
      </c>
      <c r="E94" s="2" t="s">
        <v>384</v>
      </c>
      <c r="F94" s="2" t="s">
        <v>361</v>
      </c>
    </row>
    <row r="95" spans="1:6" x14ac:dyDescent="0.25">
      <c r="A95" s="2">
        <v>75</v>
      </c>
      <c r="B95" s="2">
        <v>15</v>
      </c>
      <c r="C95" s="2" t="s">
        <v>383</v>
      </c>
      <c r="D95" s="2" t="s">
        <v>368</v>
      </c>
      <c r="E95" s="2" t="s">
        <v>382</v>
      </c>
      <c r="F95" s="2" t="s">
        <v>361</v>
      </c>
    </row>
    <row r="96" spans="1:6" x14ac:dyDescent="0.25">
      <c r="A96" s="2">
        <v>76</v>
      </c>
      <c r="B96" s="2">
        <v>15</v>
      </c>
      <c r="C96" s="2" t="s">
        <v>393</v>
      </c>
      <c r="D96" s="2" t="s">
        <v>368</v>
      </c>
      <c r="E96" s="2" t="s">
        <v>385</v>
      </c>
      <c r="F96" s="2" t="s">
        <v>361</v>
      </c>
    </row>
    <row r="97" spans="1:6" x14ac:dyDescent="0.25">
      <c r="A97" s="2">
        <v>77</v>
      </c>
      <c r="B97" s="2">
        <v>15</v>
      </c>
      <c r="C97" s="2" t="s">
        <v>383</v>
      </c>
      <c r="D97" s="2" t="s">
        <v>371</v>
      </c>
      <c r="E97" s="2" t="s">
        <v>382</v>
      </c>
      <c r="F97" s="2" t="s">
        <v>361</v>
      </c>
    </row>
    <row r="98" spans="1:6" x14ac:dyDescent="0.25">
      <c r="A98" s="2">
        <v>78</v>
      </c>
      <c r="B98" s="2">
        <v>15</v>
      </c>
      <c r="C98" s="2" t="s">
        <v>393</v>
      </c>
      <c r="D98" s="2" t="s">
        <v>368</v>
      </c>
      <c r="E98" s="2" t="s">
        <v>384</v>
      </c>
      <c r="F98" s="2" t="s">
        <v>361</v>
      </c>
    </row>
    <row r="99" spans="1:6" x14ac:dyDescent="0.25">
      <c r="A99" s="2">
        <v>79</v>
      </c>
      <c r="B99" s="2">
        <v>15</v>
      </c>
      <c r="C99" s="2" t="s">
        <v>393</v>
      </c>
      <c r="D99" s="2" t="s">
        <v>368</v>
      </c>
      <c r="E99" s="2" t="s">
        <v>372</v>
      </c>
      <c r="F99" s="2" t="s">
        <v>361</v>
      </c>
    </row>
    <row r="102" spans="1:6" x14ac:dyDescent="0.25">
      <c r="A102" s="2">
        <v>80</v>
      </c>
      <c r="B102" s="2">
        <v>16</v>
      </c>
      <c r="C102" s="2" t="s">
        <v>744</v>
      </c>
      <c r="D102" s="2" t="s">
        <v>371</v>
      </c>
      <c r="E102" s="2" t="s">
        <v>379</v>
      </c>
      <c r="F102" s="2" t="s">
        <v>361</v>
      </c>
    </row>
    <row r="103" spans="1:6" x14ac:dyDescent="0.25">
      <c r="A103" s="2">
        <v>81</v>
      </c>
      <c r="B103" s="2">
        <v>16</v>
      </c>
      <c r="C103" s="2" t="s">
        <v>745</v>
      </c>
      <c r="D103" s="2" t="s">
        <v>371</v>
      </c>
      <c r="E103" s="2" t="s">
        <v>375</v>
      </c>
      <c r="F103" s="2" t="s">
        <v>361</v>
      </c>
    </row>
    <row r="104" spans="1:6" x14ac:dyDescent="0.25">
      <c r="A104" s="2">
        <v>82</v>
      </c>
      <c r="B104" s="2">
        <v>16</v>
      </c>
      <c r="C104" s="2" t="s">
        <v>745</v>
      </c>
      <c r="D104" s="2" t="s">
        <v>368</v>
      </c>
      <c r="E104" s="2" t="s">
        <v>373</v>
      </c>
      <c r="F104" s="2" t="s">
        <v>361</v>
      </c>
    </row>
    <row r="105" spans="1:6" x14ac:dyDescent="0.25">
      <c r="A105" s="2">
        <v>83</v>
      </c>
      <c r="B105" s="2">
        <v>16</v>
      </c>
      <c r="C105" s="2" t="s">
        <v>745</v>
      </c>
      <c r="D105" s="2" t="s">
        <v>368</v>
      </c>
      <c r="E105" s="2" t="s">
        <v>374</v>
      </c>
      <c r="F105" s="2" t="s">
        <v>361</v>
      </c>
    </row>
    <row r="106" spans="1:6" x14ac:dyDescent="0.25">
      <c r="A106" s="2">
        <v>84</v>
      </c>
      <c r="B106" s="2">
        <v>16</v>
      </c>
      <c r="C106" s="2" t="s">
        <v>745</v>
      </c>
      <c r="D106" s="2" t="s">
        <v>371</v>
      </c>
      <c r="E106" s="2" t="s">
        <v>372</v>
      </c>
      <c r="F106" s="2" t="s">
        <v>361</v>
      </c>
    </row>
    <row r="109" spans="1:6" x14ac:dyDescent="0.25">
      <c r="A109" s="2">
        <v>85</v>
      </c>
      <c r="B109" s="2">
        <v>24</v>
      </c>
      <c r="C109" s="2" t="s">
        <v>746</v>
      </c>
      <c r="D109" s="2" t="s">
        <v>390</v>
      </c>
      <c r="E109" s="2" t="s">
        <v>375</v>
      </c>
      <c r="F109" s="2" t="s">
        <v>361</v>
      </c>
    </row>
    <row r="110" spans="1:6" x14ac:dyDescent="0.25">
      <c r="A110" s="2">
        <v>86</v>
      </c>
      <c r="B110" s="2">
        <v>24</v>
      </c>
      <c r="C110" s="2" t="s">
        <v>392</v>
      </c>
      <c r="D110" s="2" t="s">
        <v>371</v>
      </c>
      <c r="E110" s="2" t="s">
        <v>373</v>
      </c>
      <c r="F110" s="2" t="s">
        <v>361</v>
      </c>
    </row>
    <row r="111" spans="1:6" x14ac:dyDescent="0.25">
      <c r="A111" s="2">
        <v>87</v>
      </c>
      <c r="B111" s="2">
        <v>24</v>
      </c>
      <c r="C111" s="2" t="s">
        <v>392</v>
      </c>
      <c r="D111" s="2" t="s">
        <v>368</v>
      </c>
      <c r="E111" s="2" t="s">
        <v>375</v>
      </c>
      <c r="F111" s="2" t="s">
        <v>361</v>
      </c>
    </row>
    <row r="112" spans="1:6" x14ac:dyDescent="0.25">
      <c r="A112" s="2">
        <v>88</v>
      </c>
      <c r="B112" s="2">
        <v>24</v>
      </c>
      <c r="C112" s="2" t="s">
        <v>392</v>
      </c>
      <c r="D112" s="2" t="s">
        <v>368</v>
      </c>
      <c r="E112" s="2" t="s">
        <v>384</v>
      </c>
      <c r="F112" s="2" t="s">
        <v>361</v>
      </c>
    </row>
    <row r="113" spans="1:6" x14ac:dyDescent="0.25">
      <c r="A113" s="2">
        <v>89</v>
      </c>
      <c r="B113" s="2">
        <v>24</v>
      </c>
      <c r="C113" s="2" t="s">
        <v>747</v>
      </c>
      <c r="D113" s="2" t="s">
        <v>371</v>
      </c>
      <c r="E113" s="2" t="s">
        <v>385</v>
      </c>
      <c r="F113" s="2" t="s">
        <v>361</v>
      </c>
    </row>
    <row r="114" spans="1:6" x14ac:dyDescent="0.25">
      <c r="A114" s="2">
        <v>90</v>
      </c>
      <c r="B114" s="2">
        <v>24</v>
      </c>
      <c r="C114" s="2" t="s">
        <v>391</v>
      </c>
      <c r="D114" s="2" t="s">
        <v>371</v>
      </c>
      <c r="E114" s="2" t="s">
        <v>388</v>
      </c>
      <c r="F114" s="2" t="s">
        <v>361</v>
      </c>
    </row>
    <row r="117" spans="1:6" x14ac:dyDescent="0.25">
      <c r="A117" s="2">
        <v>91</v>
      </c>
      <c r="B117" s="2">
        <v>26</v>
      </c>
      <c r="C117" s="2" t="s">
        <v>748</v>
      </c>
      <c r="D117" s="2" t="s">
        <v>371</v>
      </c>
      <c r="E117" s="2" t="s">
        <v>380</v>
      </c>
      <c r="F117" s="2" t="s">
        <v>361</v>
      </c>
    </row>
    <row r="118" spans="1:6" x14ac:dyDescent="0.25">
      <c r="A118" s="2">
        <v>92</v>
      </c>
      <c r="B118" s="2">
        <v>26</v>
      </c>
      <c r="C118" s="2" t="s">
        <v>381</v>
      </c>
      <c r="D118" s="2" t="s">
        <v>749</v>
      </c>
      <c r="E118" s="2" t="s">
        <v>750</v>
      </c>
      <c r="F118" s="2" t="s">
        <v>361</v>
      </c>
    </row>
    <row r="119" spans="1:6" x14ac:dyDescent="0.25">
      <c r="A119" s="2">
        <v>93</v>
      </c>
      <c r="B119" s="2">
        <v>26</v>
      </c>
      <c r="C119" s="2" t="s">
        <v>381</v>
      </c>
      <c r="D119" s="2" t="s">
        <v>368</v>
      </c>
      <c r="E119" s="2" t="s">
        <v>750</v>
      </c>
      <c r="F119" s="2" t="s">
        <v>361</v>
      </c>
    </row>
    <row r="120" spans="1:6" x14ac:dyDescent="0.25">
      <c r="A120" s="2">
        <v>94</v>
      </c>
      <c r="B120" s="2">
        <v>26</v>
      </c>
      <c r="C120" s="2" t="s">
        <v>393</v>
      </c>
      <c r="D120" s="2" t="s">
        <v>368</v>
      </c>
      <c r="E120" s="2" t="s">
        <v>382</v>
      </c>
      <c r="F120" s="2" t="s">
        <v>361</v>
      </c>
    </row>
    <row r="121" spans="1:6" x14ac:dyDescent="0.25">
      <c r="A121" s="2">
        <v>95</v>
      </c>
      <c r="B121" s="2">
        <v>26</v>
      </c>
      <c r="C121" s="2" t="s">
        <v>393</v>
      </c>
      <c r="D121" s="2" t="s">
        <v>368</v>
      </c>
      <c r="E121" s="2" t="s">
        <v>373</v>
      </c>
      <c r="F121" s="2" t="s">
        <v>361</v>
      </c>
    </row>
    <row r="122" spans="1:6" x14ac:dyDescent="0.25">
      <c r="A122" s="2">
        <v>96</v>
      </c>
      <c r="B122" s="2">
        <v>26</v>
      </c>
      <c r="C122" s="2" t="s">
        <v>391</v>
      </c>
      <c r="D122" s="2" t="s">
        <v>371</v>
      </c>
      <c r="E122" s="2" t="s">
        <v>384</v>
      </c>
      <c r="F122" s="2" t="s">
        <v>361</v>
      </c>
    </row>
    <row r="123" spans="1:6" x14ac:dyDescent="0.25">
      <c r="A123" s="2">
        <v>97</v>
      </c>
      <c r="B123" s="2">
        <v>26</v>
      </c>
      <c r="C123" s="2" t="s">
        <v>391</v>
      </c>
      <c r="D123" s="2" t="s">
        <v>368</v>
      </c>
      <c r="E123" s="2" t="s">
        <v>384</v>
      </c>
      <c r="F123" s="2" t="s">
        <v>361</v>
      </c>
    </row>
    <row r="126" spans="1:6" x14ac:dyDescent="0.25">
      <c r="A126" s="2">
        <v>98</v>
      </c>
      <c r="B126" s="2">
        <v>13</v>
      </c>
      <c r="C126" s="2" t="s">
        <v>367</v>
      </c>
      <c r="D126" s="2" t="s">
        <v>368</v>
      </c>
      <c r="E126" s="2" t="s">
        <v>378</v>
      </c>
      <c r="F126" s="2" t="s">
        <v>361</v>
      </c>
    </row>
    <row r="127" spans="1:6" x14ac:dyDescent="0.25">
      <c r="A127" s="2">
        <v>99</v>
      </c>
      <c r="B127" s="2">
        <v>13</v>
      </c>
      <c r="C127" s="2" t="s">
        <v>381</v>
      </c>
      <c r="D127" s="2" t="s">
        <v>371</v>
      </c>
      <c r="E127" s="2" t="s">
        <v>385</v>
      </c>
      <c r="F127" s="2" t="s">
        <v>361</v>
      </c>
    </row>
    <row r="128" spans="1:6" x14ac:dyDescent="0.25">
      <c r="A128" s="2">
        <v>100</v>
      </c>
      <c r="B128" s="2">
        <v>13</v>
      </c>
      <c r="C128" s="2" t="s">
        <v>393</v>
      </c>
      <c r="D128" s="2" t="s">
        <v>371</v>
      </c>
      <c r="E128" s="2" t="s">
        <v>374</v>
      </c>
      <c r="F128" s="2" t="s">
        <v>361</v>
      </c>
    </row>
    <row r="129" spans="1:6" x14ac:dyDescent="0.25">
      <c r="A129" s="2">
        <v>101</v>
      </c>
      <c r="B129" s="2">
        <v>13</v>
      </c>
      <c r="C129" s="2" t="s">
        <v>381</v>
      </c>
      <c r="D129" s="2" t="s">
        <v>368</v>
      </c>
      <c r="E129" s="2" t="s">
        <v>382</v>
      </c>
      <c r="F129" s="2" t="s">
        <v>361</v>
      </c>
    </row>
    <row r="130" spans="1:6" x14ac:dyDescent="0.25">
      <c r="A130" s="2">
        <v>102</v>
      </c>
      <c r="B130" s="2">
        <v>13</v>
      </c>
      <c r="C130" s="2" t="s">
        <v>393</v>
      </c>
      <c r="D130" s="2" t="s">
        <v>371</v>
      </c>
      <c r="E130" s="2" t="s">
        <v>388</v>
      </c>
      <c r="F130" s="2" t="s">
        <v>361</v>
      </c>
    </row>
    <row r="131" spans="1:6" x14ac:dyDescent="0.25">
      <c r="A131" s="2">
        <v>103</v>
      </c>
      <c r="B131" s="2">
        <v>13</v>
      </c>
      <c r="C131" s="2" t="s">
        <v>393</v>
      </c>
      <c r="D131" s="2" t="s">
        <v>368</v>
      </c>
      <c r="E131" s="2" t="s">
        <v>388</v>
      </c>
      <c r="F131" s="2" t="s">
        <v>361</v>
      </c>
    </row>
    <row r="132" spans="1:6" x14ac:dyDescent="0.25">
      <c r="A132" s="2">
        <v>104</v>
      </c>
      <c r="B132" s="2">
        <v>13</v>
      </c>
      <c r="C132" s="2" t="s">
        <v>392</v>
      </c>
      <c r="D132" s="2" t="s">
        <v>371</v>
      </c>
      <c r="E132" s="2" t="s">
        <v>374</v>
      </c>
      <c r="F132" s="2" t="s">
        <v>361</v>
      </c>
    </row>
    <row r="135" spans="1:6" x14ac:dyDescent="0.25">
      <c r="A135" s="2">
        <v>105</v>
      </c>
      <c r="B135" s="2">
        <v>42</v>
      </c>
      <c r="C135" s="2" t="s">
        <v>389</v>
      </c>
      <c r="D135" s="2" t="s">
        <v>368</v>
      </c>
      <c r="E135" s="2" t="s">
        <v>369</v>
      </c>
      <c r="F135" s="2" t="s">
        <v>361</v>
      </c>
    </row>
    <row r="136" spans="1:6" x14ac:dyDescent="0.25">
      <c r="A136" s="2">
        <v>106</v>
      </c>
      <c r="B136" s="2">
        <v>42</v>
      </c>
      <c r="C136" s="2" t="s">
        <v>747</v>
      </c>
      <c r="D136" s="2" t="s">
        <v>371</v>
      </c>
      <c r="E136" s="2" t="s">
        <v>376</v>
      </c>
      <c r="F136" s="2" t="s">
        <v>361</v>
      </c>
    </row>
    <row r="137" spans="1:6" x14ac:dyDescent="0.25">
      <c r="A137" s="2">
        <v>107</v>
      </c>
      <c r="B137" s="2">
        <v>42</v>
      </c>
      <c r="C137" s="2" t="s">
        <v>391</v>
      </c>
      <c r="D137" s="2" t="s">
        <v>371</v>
      </c>
      <c r="E137" s="2" t="s">
        <v>373</v>
      </c>
      <c r="F137" s="2" t="s">
        <v>361</v>
      </c>
    </row>
    <row r="138" spans="1:6" x14ac:dyDescent="0.25">
      <c r="A138" s="2">
        <v>108</v>
      </c>
      <c r="B138" s="2">
        <v>42</v>
      </c>
      <c r="C138" s="2" t="s">
        <v>391</v>
      </c>
      <c r="D138" s="2" t="s">
        <v>368</v>
      </c>
      <c r="E138" s="2" t="s">
        <v>388</v>
      </c>
      <c r="F138" s="2" t="s">
        <v>361</v>
      </c>
    </row>
    <row r="141" spans="1:6" x14ac:dyDescent="0.25">
      <c r="A141" s="2">
        <v>109</v>
      </c>
      <c r="B141" s="2">
        <v>43</v>
      </c>
      <c r="C141" s="2" t="s">
        <v>751</v>
      </c>
      <c r="D141" s="2" t="s">
        <v>368</v>
      </c>
      <c r="E141" s="2" t="s">
        <v>380</v>
      </c>
      <c r="F141" s="2" t="s">
        <v>736</v>
      </c>
    </row>
    <row r="142" spans="1:6" x14ac:dyDescent="0.25">
      <c r="A142" s="2">
        <v>110</v>
      </c>
      <c r="B142" s="2">
        <v>43</v>
      </c>
      <c r="C142" s="2" t="s">
        <v>391</v>
      </c>
      <c r="D142" s="2" t="s">
        <v>371</v>
      </c>
      <c r="E142" s="2" t="s">
        <v>375</v>
      </c>
      <c r="F142" s="2" t="s">
        <v>736</v>
      </c>
    </row>
    <row r="143" spans="1:6" x14ac:dyDescent="0.25">
      <c r="A143" s="2">
        <v>111</v>
      </c>
      <c r="B143" s="2">
        <v>43</v>
      </c>
      <c r="C143" s="2" t="s">
        <v>391</v>
      </c>
      <c r="D143" s="2" t="s">
        <v>368</v>
      </c>
      <c r="E143" s="2" t="s">
        <v>374</v>
      </c>
      <c r="F143" s="2" t="s">
        <v>736</v>
      </c>
    </row>
    <row r="144" spans="1:6" x14ac:dyDescent="0.25">
      <c r="A144" s="2">
        <v>112</v>
      </c>
      <c r="B144" s="2">
        <v>43</v>
      </c>
      <c r="C144" s="2" t="s">
        <v>391</v>
      </c>
      <c r="D144" s="2" t="s">
        <v>368</v>
      </c>
      <c r="E144" s="2" t="s">
        <v>738</v>
      </c>
      <c r="F144" s="2" t="s">
        <v>736</v>
      </c>
    </row>
    <row r="147" spans="1:6" x14ac:dyDescent="0.25">
      <c r="A147" s="2">
        <v>113</v>
      </c>
      <c r="B147" s="2">
        <v>21</v>
      </c>
      <c r="C147" s="2" t="s">
        <v>377</v>
      </c>
      <c r="D147" s="2" t="s">
        <v>390</v>
      </c>
      <c r="E147" s="2" t="s">
        <v>388</v>
      </c>
      <c r="F147" s="2" t="s">
        <v>361</v>
      </c>
    </row>
    <row r="148" spans="1:6" x14ac:dyDescent="0.25">
      <c r="A148" s="2">
        <v>114</v>
      </c>
      <c r="B148" s="2">
        <v>21</v>
      </c>
      <c r="C148" s="2" t="s">
        <v>752</v>
      </c>
      <c r="D148" s="2" t="s">
        <v>371</v>
      </c>
      <c r="E148" s="2" t="s">
        <v>382</v>
      </c>
      <c r="F148" s="2" t="s">
        <v>361</v>
      </c>
    </row>
    <row r="149" spans="1:6" x14ac:dyDescent="0.25">
      <c r="A149" s="2">
        <v>115</v>
      </c>
      <c r="B149" s="2">
        <v>21</v>
      </c>
      <c r="C149" s="2" t="s">
        <v>387</v>
      </c>
      <c r="D149" s="2" t="s">
        <v>368</v>
      </c>
      <c r="E149" s="2" t="s">
        <v>382</v>
      </c>
      <c r="F149" s="2" t="s">
        <v>361</v>
      </c>
    </row>
    <row r="150" spans="1:6" x14ac:dyDescent="0.25">
      <c r="A150" s="2">
        <v>116</v>
      </c>
      <c r="B150" s="2">
        <v>21</v>
      </c>
      <c r="C150" s="2" t="s">
        <v>387</v>
      </c>
      <c r="D150" s="2" t="s">
        <v>368</v>
      </c>
      <c r="E150" s="2" t="s">
        <v>388</v>
      </c>
      <c r="F150" s="2" t="s">
        <v>361</v>
      </c>
    </row>
    <row r="153" spans="1:6" x14ac:dyDescent="0.25">
      <c r="A153" s="2">
        <v>117</v>
      </c>
      <c r="B153" s="2">
        <v>187</v>
      </c>
      <c r="C153" s="2" t="s">
        <v>753</v>
      </c>
      <c r="D153" s="2" t="s">
        <v>742</v>
      </c>
      <c r="E153" s="2" t="s">
        <v>750</v>
      </c>
      <c r="F153" s="2" t="s">
        <v>361</v>
      </c>
    </row>
    <row r="154" spans="1:6" x14ac:dyDescent="0.25">
      <c r="A154" s="2">
        <v>118</v>
      </c>
      <c r="B154" s="2">
        <v>187</v>
      </c>
      <c r="C154" s="2" t="s">
        <v>754</v>
      </c>
      <c r="D154" s="2" t="s">
        <v>730</v>
      </c>
      <c r="E154" s="2" t="s">
        <v>755</v>
      </c>
      <c r="F154" s="2" t="s">
        <v>361</v>
      </c>
    </row>
    <row r="157" spans="1:6" x14ac:dyDescent="0.25">
      <c r="A157" s="2">
        <v>119</v>
      </c>
      <c r="B157" s="2">
        <v>194</v>
      </c>
      <c r="C157" s="2" t="s">
        <v>753</v>
      </c>
      <c r="D157" s="2" t="s">
        <v>740</v>
      </c>
      <c r="E157" s="2" t="s">
        <v>750</v>
      </c>
      <c r="F157" s="2" t="s">
        <v>361</v>
      </c>
    </row>
    <row r="158" spans="1:6" x14ac:dyDescent="0.25">
      <c r="A158" s="2">
        <v>120</v>
      </c>
      <c r="B158" s="2">
        <v>194</v>
      </c>
      <c r="C158" s="2" t="s">
        <v>754</v>
      </c>
      <c r="D158" s="2" t="s">
        <v>730</v>
      </c>
      <c r="E158" s="2" t="s">
        <v>755</v>
      </c>
      <c r="F158" s="2" t="s">
        <v>361</v>
      </c>
    </row>
    <row r="161" spans="1:7" x14ac:dyDescent="0.25">
      <c r="A161" s="2">
        <v>121</v>
      </c>
      <c r="B161" s="2">
        <v>44</v>
      </c>
      <c r="C161" s="2" t="s">
        <v>756</v>
      </c>
      <c r="D161" s="2" t="s">
        <v>368</v>
      </c>
      <c r="E161" s="2" t="s">
        <v>378</v>
      </c>
      <c r="F161" s="2" t="s">
        <v>734</v>
      </c>
    </row>
    <row r="164" spans="1:7" x14ac:dyDescent="0.25">
      <c r="A164" s="2">
        <v>122</v>
      </c>
      <c r="B164" s="2">
        <v>40</v>
      </c>
      <c r="C164" s="2" t="s">
        <v>395</v>
      </c>
      <c r="D164" s="2" t="s">
        <v>368</v>
      </c>
      <c r="E164" s="2" t="s">
        <v>379</v>
      </c>
      <c r="F164" s="2" t="s">
        <v>361</v>
      </c>
    </row>
    <row r="165" spans="1:7" x14ac:dyDescent="0.25">
      <c r="A165" s="2">
        <v>123</v>
      </c>
      <c r="B165" s="2">
        <v>40</v>
      </c>
      <c r="C165" s="2" t="s">
        <v>387</v>
      </c>
      <c r="D165" s="2" t="s">
        <v>371</v>
      </c>
      <c r="E165" s="2" t="s">
        <v>374</v>
      </c>
      <c r="F165" s="2" t="s">
        <v>361</v>
      </c>
    </row>
    <row r="166" spans="1:7" x14ac:dyDescent="0.25">
      <c r="G166" s="2" t="s">
        <v>757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tabSelected="1" workbookViewId="0">
      <selection activeCell="I10" sqref="I10"/>
    </sheetView>
  </sheetViews>
  <sheetFormatPr defaultRowHeight="15" x14ac:dyDescent="0.25"/>
  <cols>
    <col min="3" max="4" width="9.140625" style="2"/>
  </cols>
  <sheetData>
    <row r="1" spans="1:12" x14ac:dyDescent="0.25">
      <c r="A1" t="s">
        <v>0</v>
      </c>
      <c r="B1">
        <v>231</v>
      </c>
      <c r="C1" s="2" t="str">
        <f>CONCATENATE(A1, " ", B1)</f>
        <v>CPSC 231</v>
      </c>
      <c r="D1" s="2">
        <f>VLOOKUP(C1,courses!A:F,3,FALSE)</f>
        <v>7</v>
      </c>
      <c r="E1">
        <v>1</v>
      </c>
      <c r="L1" t="str">
        <f>CONCATENATE($G$5,D1,", ",E1,");")</f>
        <v>INSERT INTO major (Deg_ID, Cid, GroupBy) VALUES (1, 7, 1);</v>
      </c>
    </row>
    <row r="2" spans="1:12" x14ac:dyDescent="0.25">
      <c r="A2" s="2" t="s">
        <v>0</v>
      </c>
      <c r="B2">
        <v>233</v>
      </c>
      <c r="C2" s="2" t="str">
        <f t="shared" ref="C2:C38" si="0">CONCATENATE(A2, " ", B2)</f>
        <v>CPSC 233</v>
      </c>
      <c r="D2" s="2">
        <f>VLOOKUP(C2,courses!A:F,3,FALSE)</f>
        <v>8</v>
      </c>
      <c r="E2">
        <v>1</v>
      </c>
      <c r="L2" s="2" t="str">
        <f>CONCATENATE($G$5,D2,", ",E2,");")</f>
        <v>INSERT INTO major (Deg_ID, Cid, GroupBy) VALUES (1, 8, 1);</v>
      </c>
    </row>
    <row r="3" spans="1:12" x14ac:dyDescent="0.25">
      <c r="A3" s="2" t="s">
        <v>0</v>
      </c>
      <c r="B3">
        <v>217</v>
      </c>
      <c r="C3" s="2" t="str">
        <f t="shared" si="0"/>
        <v>CPSC 217</v>
      </c>
      <c r="D3" s="2">
        <f>VLOOKUP(C3,courses!A:F,3,FALSE)</f>
        <v>5</v>
      </c>
      <c r="E3">
        <v>2</v>
      </c>
      <c r="G3" t="s">
        <v>758</v>
      </c>
      <c r="L3" s="2" t="str">
        <f>CONCATENATE($G$5,D3,", ",E3,");")</f>
        <v>INSERT INTO major (Deg_ID, Cid, GroupBy) VALUES (1, 5, 2);</v>
      </c>
    </row>
    <row r="4" spans="1:12" x14ac:dyDescent="0.25">
      <c r="A4" s="2" t="s">
        <v>0</v>
      </c>
      <c r="B4">
        <v>219</v>
      </c>
      <c r="C4" s="2" t="str">
        <f t="shared" si="0"/>
        <v>CPSC 219</v>
      </c>
      <c r="D4" s="2">
        <f>VLOOKUP(C4,courses!A:F,3,FALSE)</f>
        <v>6</v>
      </c>
      <c r="E4">
        <v>2</v>
      </c>
      <c r="L4" s="2" t="str">
        <f>CONCATENATE($G$5,D4,", ",E4,");")</f>
        <v>INSERT INTO major (Deg_ID, Cid, GroupBy) VALUES (1, 6, 2);</v>
      </c>
    </row>
    <row r="5" spans="1:12" x14ac:dyDescent="0.25">
      <c r="A5" s="2" t="s">
        <v>0</v>
      </c>
      <c r="B5">
        <v>313</v>
      </c>
      <c r="C5" s="2" t="str">
        <f t="shared" si="0"/>
        <v>CPSC 313</v>
      </c>
      <c r="D5" s="2">
        <f>VLOOKUP(C5,courses!A:F,3,FALSE)</f>
        <v>10</v>
      </c>
      <c r="E5">
        <v>3</v>
      </c>
      <c r="G5" t="s">
        <v>811</v>
      </c>
      <c r="L5" s="2" t="str">
        <f>CONCATENATE($G$5,D5,", ",E5,");")</f>
        <v>INSERT INTO major (Deg_ID, Cid, GroupBy) VALUES (1, 10, 3);</v>
      </c>
    </row>
    <row r="6" spans="1:12" x14ac:dyDescent="0.25">
      <c r="A6" s="2" t="s">
        <v>0</v>
      </c>
      <c r="B6">
        <v>355</v>
      </c>
      <c r="C6" s="2" t="str">
        <f t="shared" si="0"/>
        <v>CPSC 355</v>
      </c>
      <c r="D6" s="2">
        <f>VLOOKUP(C6,courses!A:F,3,FALSE)</f>
        <v>15</v>
      </c>
      <c r="E6">
        <v>4</v>
      </c>
      <c r="L6" s="2" t="str">
        <f>CONCATENATE($G$5,D6,", ",E6,");")</f>
        <v>INSERT INTO major (Deg_ID, Cid, GroupBy) VALUES (1, 15, 4);</v>
      </c>
    </row>
    <row r="7" spans="1:12" x14ac:dyDescent="0.25">
      <c r="A7" s="2" t="s">
        <v>0</v>
      </c>
      <c r="B7">
        <v>413</v>
      </c>
      <c r="C7" s="2" t="str">
        <f t="shared" si="0"/>
        <v>CPSC 413</v>
      </c>
      <c r="D7" s="2">
        <f>VLOOKUP(C7,courses!A:F,3,FALSE)</f>
        <v>20</v>
      </c>
      <c r="E7">
        <v>5</v>
      </c>
      <c r="G7" t="s">
        <v>793</v>
      </c>
      <c r="L7" s="2" t="str">
        <f>CONCATENATE($G$5,D7,", ",E7,");")</f>
        <v>INSERT INTO major (Deg_ID, Cid, GroupBy) VALUES (1, 20, 5);</v>
      </c>
    </row>
    <row r="8" spans="1:12" x14ac:dyDescent="0.25">
      <c r="A8" s="2" t="s">
        <v>0</v>
      </c>
      <c r="B8">
        <v>449</v>
      </c>
      <c r="C8" s="2" t="str">
        <f t="shared" si="0"/>
        <v>CPSC 449</v>
      </c>
      <c r="D8" s="2">
        <f>VLOOKUP(C8,courses!A:F,3,FALSE)</f>
        <v>24</v>
      </c>
      <c r="E8">
        <v>6</v>
      </c>
      <c r="G8" t="s">
        <v>794</v>
      </c>
      <c r="L8" s="2" t="str">
        <f>CONCATENATE($G$5,D8,", ",E8,");")</f>
        <v>INSERT INTO major (Deg_ID, Cid, GroupBy) VALUES (1, 24, 6);</v>
      </c>
    </row>
    <row r="9" spans="1:12" x14ac:dyDescent="0.25">
      <c r="A9" s="2" t="s">
        <v>0</v>
      </c>
      <c r="B9">
        <v>457</v>
      </c>
      <c r="C9" s="2" t="str">
        <f t="shared" si="0"/>
        <v>CPSC 457</v>
      </c>
      <c r="D9" s="2">
        <f>VLOOKUP(C9,courses!A:F,3,FALSE)</f>
        <v>26</v>
      </c>
      <c r="E9">
        <v>7</v>
      </c>
      <c r="G9" t="s">
        <v>795</v>
      </c>
      <c r="L9" s="2" t="str">
        <f>CONCATENATE($G$5,D9,", ",E9,");")</f>
        <v>INSERT INTO major (Deg_ID, Cid, GroupBy) VALUES (1, 26, 7);</v>
      </c>
    </row>
    <row r="10" spans="1:12" x14ac:dyDescent="0.25">
      <c r="A10" s="2" t="s">
        <v>0</v>
      </c>
      <c r="B10">
        <v>359</v>
      </c>
      <c r="C10" s="2" t="str">
        <f t="shared" si="0"/>
        <v>CPSC 359</v>
      </c>
      <c r="D10" s="2">
        <f>VLOOKUP(C10,courses!A:F,3,FALSE)</f>
        <v>16</v>
      </c>
      <c r="E10">
        <v>8</v>
      </c>
      <c r="G10" t="s">
        <v>796</v>
      </c>
      <c r="L10" s="2" t="str">
        <f>CONCATENATE($G$5,D10,", ",E10,");")</f>
        <v>INSERT INTO major (Deg_ID, Cid, GroupBy) VALUES (1, 16, 8);</v>
      </c>
    </row>
    <row r="11" spans="1:12" x14ac:dyDescent="0.25">
      <c r="A11" s="2" t="s">
        <v>0</v>
      </c>
      <c r="B11">
        <v>331</v>
      </c>
      <c r="C11" s="2" t="str">
        <f t="shared" si="0"/>
        <v>CPSC 331</v>
      </c>
      <c r="D11" s="2">
        <f>VLOOKUP(C11,courses!A:F,3,FALSE)</f>
        <v>13</v>
      </c>
      <c r="E11">
        <v>9</v>
      </c>
      <c r="G11" t="s">
        <v>797</v>
      </c>
      <c r="L11" s="2" t="str">
        <f>CONCATENATE($G$5,D11,", ",E11,");")</f>
        <v>INSERT INTO major (Deg_ID, Cid, GroupBy) VALUES (1, 13, 9);</v>
      </c>
    </row>
    <row r="12" spans="1:12" x14ac:dyDescent="0.25">
      <c r="A12" s="2" t="s">
        <v>397</v>
      </c>
      <c r="B12">
        <v>301</v>
      </c>
      <c r="C12" s="2" t="str">
        <f t="shared" si="0"/>
        <v>SENG 301</v>
      </c>
      <c r="D12" s="2">
        <f>VLOOKUP(C12,courses!A:F,3,FALSE)</f>
        <v>198</v>
      </c>
      <c r="E12">
        <v>10</v>
      </c>
      <c r="G12" t="s">
        <v>798</v>
      </c>
      <c r="L12" s="2" t="str">
        <f>CONCATENATE($G$5,D12,", ",E12,");")</f>
        <v>INSERT INTO major (Deg_ID, Cid, GroupBy) VALUES (1, 198, 10);</v>
      </c>
    </row>
    <row r="13" spans="1:12" x14ac:dyDescent="0.25">
      <c r="A13" s="2" t="s">
        <v>0</v>
      </c>
      <c r="B13">
        <v>329</v>
      </c>
      <c r="C13" s="2" t="str">
        <f t="shared" si="0"/>
        <v>CPSC 329</v>
      </c>
      <c r="D13" s="2">
        <f>VLOOKUP(C13,courses!A:F,3,FALSE)</f>
        <v>12</v>
      </c>
      <c r="E13">
        <v>11</v>
      </c>
      <c r="G13" t="s">
        <v>799</v>
      </c>
      <c r="L13" s="2" t="str">
        <f>CONCATENATE($G$5,D13,", ",E13,");")</f>
        <v>INSERT INTO major (Deg_ID, Cid, GroupBy) VALUES (1, 12, 11);</v>
      </c>
    </row>
    <row r="14" spans="1:12" x14ac:dyDescent="0.25">
      <c r="A14" s="2" t="s">
        <v>0</v>
      </c>
      <c r="B14">
        <v>441</v>
      </c>
      <c r="C14" s="2" t="str">
        <f t="shared" si="0"/>
        <v>CPSC 441</v>
      </c>
      <c r="D14" s="2">
        <f>VLOOKUP(C14,courses!A:F,3,FALSE)</f>
        <v>23</v>
      </c>
      <c r="E14">
        <v>12</v>
      </c>
      <c r="G14" t="s">
        <v>800</v>
      </c>
      <c r="L14" s="2" t="str">
        <f>CONCATENATE($G$5,D14,", ",E14,");")</f>
        <v>INSERT INTO major (Deg_ID, Cid, GroupBy) VALUES (1, 23, 12);</v>
      </c>
    </row>
    <row r="15" spans="1:12" x14ac:dyDescent="0.25">
      <c r="A15" s="2" t="s">
        <v>0</v>
      </c>
      <c r="B15">
        <v>525</v>
      </c>
      <c r="C15" s="2" t="str">
        <f t="shared" si="0"/>
        <v>CPSC 525</v>
      </c>
      <c r="D15" s="2">
        <f>VLOOKUP(C15,courses!A:F,3,FALSE)</f>
        <v>42</v>
      </c>
      <c r="E15">
        <v>13</v>
      </c>
      <c r="G15" t="s">
        <v>801</v>
      </c>
      <c r="L15" s="2" t="str">
        <f>CONCATENATE($G$5,D15,", ",E15,");")</f>
        <v>INSERT INTO major (Deg_ID, Cid, GroupBy) VALUES (1, 42, 13);</v>
      </c>
    </row>
    <row r="16" spans="1:12" x14ac:dyDescent="0.25">
      <c r="A16" s="2" t="s">
        <v>0</v>
      </c>
      <c r="B16">
        <v>526</v>
      </c>
      <c r="C16" s="2" t="str">
        <f t="shared" si="0"/>
        <v>CPSC 526</v>
      </c>
      <c r="D16" s="2">
        <f>VLOOKUP(C16,courses!A:F,3,FALSE)</f>
        <v>43</v>
      </c>
      <c r="E16">
        <v>14</v>
      </c>
      <c r="G16" t="s">
        <v>802</v>
      </c>
      <c r="L16" s="2" t="str">
        <f>CONCATENATE($G$5,D16,", ",E16,");")</f>
        <v>INSERT INTO major (Deg_ID, Cid, GroupBy) VALUES (1, 43, 14);</v>
      </c>
    </row>
    <row r="17" spans="1:12" x14ac:dyDescent="0.25">
      <c r="A17" s="2" t="s">
        <v>0</v>
      </c>
      <c r="B17">
        <v>418</v>
      </c>
      <c r="C17" s="2" t="str">
        <f t="shared" si="0"/>
        <v>CPSC 418</v>
      </c>
      <c r="D17" s="2">
        <f>VLOOKUP(C17,courses!A:F,3,FALSE)</f>
        <v>21</v>
      </c>
      <c r="E17">
        <v>15</v>
      </c>
      <c r="G17" t="s">
        <v>803</v>
      </c>
      <c r="L17" s="2" t="str">
        <f>CONCATENATE($G$5,D17,", ",E17,");")</f>
        <v>INSERT INTO major (Deg_ID, Cid, GroupBy) VALUES (1, 21, 15);</v>
      </c>
    </row>
    <row r="18" spans="1:12" s="2" customFormat="1" x14ac:dyDescent="0.25">
      <c r="A18" s="2" t="s">
        <v>767</v>
      </c>
      <c r="B18" s="2">
        <v>418</v>
      </c>
      <c r="C18" s="2" t="str">
        <f t="shared" si="0"/>
        <v>PMAT 418</v>
      </c>
      <c r="D18" s="2">
        <f>VLOOKUP(C18,courses!A:F,3,FALSE)</f>
        <v>202</v>
      </c>
      <c r="E18" s="2">
        <v>15</v>
      </c>
      <c r="G18" s="2" t="s">
        <v>804</v>
      </c>
      <c r="L18" s="2" t="str">
        <f>CONCATENATE($G$5,D18,", ",E18,");")</f>
        <v>INSERT INTO major (Deg_ID, Cid, GroupBy) VALUES (1, 202, 15);</v>
      </c>
    </row>
    <row r="19" spans="1:12" x14ac:dyDescent="0.25">
      <c r="A19" s="2" t="s">
        <v>0</v>
      </c>
      <c r="B19">
        <v>50204</v>
      </c>
      <c r="C19" s="2" t="str">
        <f t="shared" si="0"/>
        <v>CPSC 50204</v>
      </c>
      <c r="D19" s="2">
        <f>VLOOKUP(C19,courses!A:F,3,FALSE)</f>
        <v>187</v>
      </c>
      <c r="E19">
        <v>16</v>
      </c>
      <c r="G19" t="s">
        <v>805</v>
      </c>
      <c r="L19" s="2" t="str">
        <f>CONCATENATE($G$5,D19,", ",E19,");")</f>
        <v>INSERT INTO major (Deg_ID, Cid, GroupBy) VALUES (1, 187, 16);</v>
      </c>
    </row>
    <row r="20" spans="1:12" x14ac:dyDescent="0.25">
      <c r="A20" s="2" t="s">
        <v>0</v>
      </c>
      <c r="B20">
        <v>50304</v>
      </c>
      <c r="C20" s="2" t="str">
        <f t="shared" si="0"/>
        <v>CPSC 50304</v>
      </c>
      <c r="D20" s="2">
        <f>VLOOKUP(C20,courses!A:F,3,FALSE)</f>
        <v>194</v>
      </c>
      <c r="E20">
        <v>16</v>
      </c>
      <c r="G20" t="s">
        <v>806</v>
      </c>
      <c r="L20" s="2" t="str">
        <f>CONCATENATE($G$5,D20,", ",E20,");")</f>
        <v>INSERT INTO major (Deg_ID, Cid, GroupBy) VALUES (1, 194, 16);</v>
      </c>
    </row>
    <row r="21" spans="1:12" x14ac:dyDescent="0.25">
      <c r="A21" s="2" t="s">
        <v>0</v>
      </c>
      <c r="B21">
        <v>527</v>
      </c>
      <c r="C21" s="2" t="str">
        <f t="shared" si="0"/>
        <v>CPSC 527</v>
      </c>
      <c r="D21" s="2">
        <f>VLOOKUP(C21,courses!A:F,3,FALSE)</f>
        <v>44</v>
      </c>
      <c r="E21">
        <v>16</v>
      </c>
      <c r="G21" t="s">
        <v>807</v>
      </c>
      <c r="L21" s="2" t="str">
        <f>CONCATENATE($G$5,D21,", ",E21,");")</f>
        <v>INSERT INTO major (Deg_ID, Cid, GroupBy) VALUES (1, 44, 16);</v>
      </c>
    </row>
    <row r="22" spans="1:12" x14ac:dyDescent="0.25">
      <c r="A22" s="2" t="s">
        <v>0</v>
      </c>
      <c r="B22">
        <v>528</v>
      </c>
      <c r="C22" s="2" t="str">
        <f t="shared" si="0"/>
        <v>CPSC 528</v>
      </c>
      <c r="D22" s="2">
        <f>VLOOKUP(C22,courses!A:F,3,FALSE)</f>
        <v>45</v>
      </c>
      <c r="E22">
        <v>16</v>
      </c>
      <c r="G22" t="s">
        <v>808</v>
      </c>
      <c r="L22" s="2" t="str">
        <f>CONCATENATE($G$5,D22,", ",E22,");")</f>
        <v>INSERT INTO major (Deg_ID, Cid, GroupBy) VALUES (1, 45, 16);</v>
      </c>
    </row>
    <row r="23" spans="1:12" x14ac:dyDescent="0.25">
      <c r="A23" s="2" t="s">
        <v>0</v>
      </c>
      <c r="B23">
        <v>530</v>
      </c>
      <c r="C23" s="2" t="str">
        <f t="shared" si="0"/>
        <v>CPSC 530</v>
      </c>
      <c r="D23" s="2">
        <f>VLOOKUP(C23,courses!A:F,3,FALSE)</f>
        <v>46</v>
      </c>
      <c r="E23">
        <v>16</v>
      </c>
      <c r="G23" t="s">
        <v>809</v>
      </c>
      <c r="L23" s="2" t="str">
        <f>CONCATENATE($G$5,D23,", ",E23,");")</f>
        <v>INSERT INTO major (Deg_ID, Cid, GroupBy) VALUES (1, 46, 16);</v>
      </c>
    </row>
    <row r="24" spans="1:12" s="2" customFormat="1" x14ac:dyDescent="0.25">
      <c r="A24" s="2" t="s">
        <v>397</v>
      </c>
      <c r="B24" s="2">
        <v>521</v>
      </c>
      <c r="C24" s="2" t="str">
        <f t="shared" si="0"/>
        <v>SENG 521</v>
      </c>
      <c r="D24" s="2">
        <f>VLOOKUP(C24,courses!A:F,3,FALSE)</f>
        <v>199</v>
      </c>
      <c r="E24" s="2">
        <v>16</v>
      </c>
      <c r="G24" s="2" t="s">
        <v>810</v>
      </c>
      <c r="L24" s="2" t="str">
        <f>CONCATENATE($G$5,D24,", ",E24,");")</f>
        <v>INSERT INTO major (Deg_ID, Cid, GroupBy) VALUES (1, 199, 16);</v>
      </c>
    </row>
    <row r="25" spans="1:12" x14ac:dyDescent="0.25">
      <c r="A25" s="2" t="s">
        <v>398</v>
      </c>
      <c r="B25">
        <v>213</v>
      </c>
      <c r="C25" s="2" t="str">
        <f t="shared" si="0"/>
        <v>STAT 213</v>
      </c>
      <c r="D25" s="2">
        <f>VLOOKUP(C25,courses!A:F,3,FALSE)</f>
        <v>200</v>
      </c>
      <c r="E25">
        <v>17</v>
      </c>
      <c r="L25" s="2" t="str">
        <f>CONCATENATE($G$5,D25,", ",E25,");")</f>
        <v>INSERT INTO major (Deg_ID, Cid, GroupBy) VALUES (1, 200, 17);</v>
      </c>
    </row>
    <row r="26" spans="1:12" x14ac:dyDescent="0.25">
      <c r="A26" s="2" t="s">
        <v>398</v>
      </c>
      <c r="B26">
        <v>321</v>
      </c>
      <c r="C26" s="2" t="str">
        <f t="shared" si="0"/>
        <v>STAT 321</v>
      </c>
      <c r="D26" s="2">
        <f>VLOOKUP(C26,courses!A:F,3,FALSE)</f>
        <v>201</v>
      </c>
      <c r="E26">
        <v>17</v>
      </c>
      <c r="L26" s="2" t="str">
        <f>CONCATENATE($G$5,D26,", ",E26,");")</f>
        <v>INSERT INTO major (Deg_ID, Cid, GroupBy) VALUES (1, 201, 17);</v>
      </c>
    </row>
    <row r="27" spans="1:12" x14ac:dyDescent="0.25">
      <c r="A27" s="2" t="s">
        <v>399</v>
      </c>
      <c r="B27">
        <v>249</v>
      </c>
      <c r="C27" s="2" t="str">
        <f t="shared" si="0"/>
        <v>MATH 249</v>
      </c>
      <c r="D27" s="2">
        <f>VLOOKUP(C27,courses!A:F,3,FALSE)</f>
        <v>203</v>
      </c>
      <c r="E27">
        <v>18</v>
      </c>
      <c r="L27" s="2" t="str">
        <f>CONCATENATE($G$5,D27,", ",E27,");")</f>
        <v>INSERT INTO major (Deg_ID, Cid, GroupBy) VALUES (1, 203, 18);</v>
      </c>
    </row>
    <row r="28" spans="1:12" x14ac:dyDescent="0.25">
      <c r="A28" s="2" t="s">
        <v>399</v>
      </c>
      <c r="B28">
        <v>265</v>
      </c>
      <c r="C28" s="2" t="str">
        <f t="shared" si="0"/>
        <v>MATH 265</v>
      </c>
      <c r="D28" s="2">
        <f>VLOOKUP(C28,courses!A:F,3,FALSE)</f>
        <v>204</v>
      </c>
      <c r="E28">
        <v>18</v>
      </c>
      <c r="L28" s="2" t="str">
        <f>CONCATENATE($G$5,D28,", ",E28,");")</f>
        <v>INSERT INTO major (Deg_ID, Cid, GroupBy) VALUES (1, 204, 18);</v>
      </c>
    </row>
    <row r="29" spans="1:12" x14ac:dyDescent="0.25">
      <c r="A29" s="2" t="s">
        <v>399</v>
      </c>
      <c r="B29">
        <v>275</v>
      </c>
      <c r="C29" s="2" t="str">
        <f t="shared" si="0"/>
        <v>MATH 275</v>
      </c>
      <c r="D29" s="2">
        <f>VLOOKUP(C29,courses!A:F,3,FALSE)</f>
        <v>205</v>
      </c>
      <c r="E29">
        <v>18</v>
      </c>
      <c r="L29" s="2" t="str">
        <f>CONCATENATE($G$5,D29,", ",E29,");")</f>
        <v>INSERT INTO major (Deg_ID, Cid, GroupBy) VALUES (1, 205, 18);</v>
      </c>
    </row>
    <row r="30" spans="1:12" x14ac:dyDescent="0.25">
      <c r="A30" s="2" t="s">
        <v>399</v>
      </c>
      <c r="B30">
        <v>211</v>
      </c>
      <c r="C30" s="2" t="str">
        <f t="shared" si="0"/>
        <v>MATH 211</v>
      </c>
      <c r="D30" s="2">
        <f>VLOOKUP(C30,courses!A:F,3,FALSE)</f>
        <v>206</v>
      </c>
      <c r="E30">
        <v>19</v>
      </c>
      <c r="L30" s="2" t="str">
        <f>CONCATENATE($G$5,D30,", ",E30,");")</f>
        <v>INSERT INTO major (Deg_ID, Cid, GroupBy) VALUES (1, 206, 19);</v>
      </c>
    </row>
    <row r="31" spans="1:12" x14ac:dyDescent="0.25">
      <c r="A31" s="2" t="s">
        <v>399</v>
      </c>
      <c r="B31">
        <v>213</v>
      </c>
      <c r="C31" s="2" t="str">
        <f t="shared" si="0"/>
        <v>MATH 213</v>
      </c>
      <c r="D31" s="2">
        <f>VLOOKUP(C31,courses!A:F,3,FALSE)</f>
        <v>207</v>
      </c>
      <c r="E31">
        <v>19</v>
      </c>
      <c r="L31" s="2" t="str">
        <f>CONCATENATE($G$5,D31,", ",E31,");")</f>
        <v>INSERT INTO major (Deg_ID, Cid, GroupBy) VALUES (1, 207, 19);</v>
      </c>
    </row>
    <row r="32" spans="1:12" x14ac:dyDescent="0.25">
      <c r="A32" s="2" t="s">
        <v>399</v>
      </c>
      <c r="B32">
        <v>271</v>
      </c>
      <c r="C32" s="2" t="str">
        <f t="shared" si="0"/>
        <v>MATH 271</v>
      </c>
      <c r="D32" s="2">
        <f>VLOOKUP(C32,courses!A:F,3,FALSE)</f>
        <v>208</v>
      </c>
      <c r="E32">
        <v>20</v>
      </c>
      <c r="L32" s="2" t="str">
        <f>CONCATENATE($G$5,D32,", ",E32,");")</f>
        <v>INSERT INTO major (Deg_ID, Cid, GroupBy) VALUES (1, 208, 20);</v>
      </c>
    </row>
    <row r="33" spans="1:12" x14ac:dyDescent="0.25">
      <c r="A33" s="2" t="s">
        <v>399</v>
      </c>
      <c r="B33">
        <v>273</v>
      </c>
      <c r="C33" s="2" t="str">
        <f t="shared" si="0"/>
        <v>MATH 273</v>
      </c>
      <c r="D33" s="2">
        <f>VLOOKUP(C33,courses!A:F,3,FALSE)</f>
        <v>209</v>
      </c>
      <c r="E33">
        <v>20</v>
      </c>
      <c r="L33" s="2" t="str">
        <f>CONCATENATE($G$5,D33,", ",E33,");")</f>
        <v>INSERT INTO major (Deg_ID, Cid, GroupBy) VALUES (1, 209, 20);</v>
      </c>
    </row>
    <row r="34" spans="1:12" x14ac:dyDescent="0.25">
      <c r="A34" s="2" t="s">
        <v>400</v>
      </c>
      <c r="B34">
        <v>279</v>
      </c>
      <c r="C34" s="2" t="str">
        <f t="shared" si="0"/>
        <v>PHIL 279</v>
      </c>
      <c r="D34" s="2">
        <f>VLOOKUP(C34,courses!A:F,3,FALSE)</f>
        <v>210</v>
      </c>
      <c r="E34">
        <v>21</v>
      </c>
      <c r="L34" s="2" t="str">
        <f>CONCATENATE($G$5,D34,", ",E34,");")</f>
        <v>INSERT INTO major (Deg_ID, Cid, GroupBy) VALUES (1, 210, 21);</v>
      </c>
    </row>
    <row r="35" spans="1:12" x14ac:dyDescent="0.25">
      <c r="A35" s="2" t="s">
        <v>400</v>
      </c>
      <c r="B35">
        <v>377</v>
      </c>
      <c r="C35" s="2" t="str">
        <f t="shared" si="0"/>
        <v>PHIL 377</v>
      </c>
      <c r="D35" s="2">
        <f>VLOOKUP(C35,courses!A:F,3,FALSE)</f>
        <v>211</v>
      </c>
      <c r="E35">
        <v>21</v>
      </c>
      <c r="L35" s="2" t="str">
        <f>CONCATENATE($G$5,D35,", ",E35,");")</f>
        <v>INSERT INTO major (Deg_ID, Cid, GroupBy) VALUES (1, 211, 21);</v>
      </c>
    </row>
    <row r="36" spans="1:12" x14ac:dyDescent="0.25">
      <c r="A36" s="2" t="s">
        <v>400</v>
      </c>
      <c r="B36">
        <v>249</v>
      </c>
      <c r="C36" s="2" t="str">
        <f t="shared" si="0"/>
        <v>PHIL 249</v>
      </c>
      <c r="D36" s="2">
        <f>VLOOKUP(C36,courses!A:F,3,FALSE)</f>
        <v>212</v>
      </c>
      <c r="E36">
        <v>22</v>
      </c>
      <c r="L36" s="2" t="str">
        <f>CONCATENATE($G$5,D36,", ",E36,");")</f>
        <v>INSERT INTO major (Deg_ID, Cid, GroupBy) VALUES (1, 212, 22);</v>
      </c>
    </row>
    <row r="37" spans="1:12" x14ac:dyDescent="0.25">
      <c r="A37" s="2" t="s">
        <v>400</v>
      </c>
      <c r="B37">
        <v>314</v>
      </c>
      <c r="C37" s="2" t="str">
        <f t="shared" si="0"/>
        <v>PHIL 314</v>
      </c>
      <c r="D37" s="2">
        <f>VLOOKUP(C37,courses!A:F,3,FALSE)</f>
        <v>213</v>
      </c>
      <c r="E37">
        <v>22</v>
      </c>
      <c r="L37" s="2" t="str">
        <f>CONCATENATE($G$5,D37,", ",E37,");")</f>
        <v>INSERT INTO major (Deg_ID, Cid, GroupBy) VALUES (1, 213, 22);</v>
      </c>
    </row>
    <row r="38" spans="1:12" x14ac:dyDescent="0.25">
      <c r="A38" s="2" t="s">
        <v>400</v>
      </c>
      <c r="B38">
        <v>329</v>
      </c>
      <c r="C38" s="2" t="str">
        <f t="shared" si="0"/>
        <v>PHIL 329</v>
      </c>
      <c r="D38" s="2">
        <f>VLOOKUP(C38,courses!A:F,3,FALSE)</f>
        <v>214</v>
      </c>
      <c r="E38">
        <v>22</v>
      </c>
      <c r="L38" s="2" t="str">
        <f>CONCATENATE($G$5,D38,", ",E38,");")</f>
        <v>INSERT INTO major (Deg_ID, Cid, GroupBy) VALUES (1, 214, 22);</v>
      </c>
    </row>
    <row r="45" spans="1:12" x14ac:dyDescent="0.25">
      <c r="L45" s="2"/>
    </row>
    <row r="46" spans="1:12" x14ac:dyDescent="0.25">
      <c r="L46" s="2"/>
    </row>
    <row r="47" spans="1:12" x14ac:dyDescent="0.25">
      <c r="L47" s="2"/>
    </row>
    <row r="48" spans="1:12" x14ac:dyDescent="0.25">
      <c r="L48" s="2"/>
    </row>
    <row r="49" spans="12:12" x14ac:dyDescent="0.25">
      <c r="L49" s="2"/>
    </row>
    <row r="50" spans="12:12" x14ac:dyDescent="0.25">
      <c r="L50" s="2"/>
    </row>
    <row r="51" spans="12:12" x14ac:dyDescent="0.25">
      <c r="L51" s="2"/>
    </row>
    <row r="52" spans="12:12" x14ac:dyDescent="0.25">
      <c r="L52" s="2"/>
    </row>
    <row r="53" spans="12:12" x14ac:dyDescent="0.25">
      <c r="L53" s="2"/>
    </row>
    <row r="54" spans="12:12" x14ac:dyDescent="0.25">
      <c r="L54" s="2"/>
    </row>
    <row r="55" spans="12:12" x14ac:dyDescent="0.25">
      <c r="L55" s="2"/>
    </row>
    <row r="56" spans="12:12" x14ac:dyDescent="0.25">
      <c r="L56" s="2"/>
    </row>
    <row r="57" spans="12:12" x14ac:dyDescent="0.25">
      <c r="L57" s="2"/>
    </row>
    <row r="58" spans="12:12" x14ac:dyDescent="0.25">
      <c r="L58" s="2"/>
    </row>
    <row r="59" spans="12:12" x14ac:dyDescent="0.25">
      <c r="L59" s="2"/>
    </row>
    <row r="60" spans="12:12" x14ac:dyDescent="0.25">
      <c r="L60" s="2"/>
    </row>
    <row r="61" spans="12:12" x14ac:dyDescent="0.25">
      <c r="L61" s="2"/>
    </row>
    <row r="62" spans="12:12" x14ac:dyDescent="0.25">
      <c r="L62" s="2"/>
    </row>
    <row r="63" spans="12:12" x14ac:dyDescent="0.25">
      <c r="L63" s="2"/>
    </row>
    <row r="64" spans="12:12" x14ac:dyDescent="0.25">
      <c r="L64"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section</vt:lpstr>
      <vt:lpstr>courses</vt:lpstr>
      <vt:lpstr>specialization</vt:lpstr>
      <vt:lpstr>Degree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MDuh</dc:creator>
  <cp:lastModifiedBy>MDuh</cp:lastModifiedBy>
  <dcterms:created xsi:type="dcterms:W3CDTF">2017-03-27T18:37:30Z</dcterms:created>
  <dcterms:modified xsi:type="dcterms:W3CDTF">2017-03-28T23:30:55Z</dcterms:modified>
</cp:coreProperties>
</file>