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uh\Documents\Visual Studio 2013\Projects\db471\"/>
    </mc:Choice>
  </mc:AlternateContent>
  <bookViews>
    <workbookView xWindow="0" yWindow="0" windowWidth="28800" windowHeight="12435" activeTab="1"/>
  </bookViews>
  <sheets>
    <sheet name="data" sheetId="2" r:id="rId1"/>
    <sheet name="section" sheetId="1" r:id="rId2"/>
    <sheet name="courses" sheetId="3" r:id="rId3"/>
    <sheet name="specialization"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P6" i="1"/>
  <c r="P7" i="1"/>
  <c r="P8" i="1"/>
  <c r="P9" i="1"/>
  <c r="P12" i="1"/>
  <c r="P13" i="1"/>
  <c r="P14" i="1"/>
  <c r="P15" i="1"/>
  <c r="P16" i="1"/>
  <c r="P17" i="1"/>
  <c r="P18" i="1"/>
  <c r="P19" i="1"/>
  <c r="P20" i="1"/>
  <c r="P21" i="1"/>
  <c r="P22" i="1"/>
  <c r="P23" i="1"/>
  <c r="P24" i="1"/>
  <c r="P25" i="1"/>
  <c r="P26" i="1"/>
  <c r="P29" i="1"/>
  <c r="P30" i="1"/>
  <c r="P31" i="1"/>
  <c r="P32" i="1"/>
  <c r="P33" i="1"/>
  <c r="P36" i="1"/>
  <c r="P37" i="1"/>
  <c r="P38" i="1"/>
  <c r="P39" i="1"/>
  <c r="P40" i="1"/>
  <c r="P41" i="1"/>
  <c r="P44" i="1"/>
  <c r="P45" i="1"/>
  <c r="P46" i="1"/>
  <c r="P47" i="1"/>
  <c r="P48" i="1"/>
  <c r="P49" i="1"/>
  <c r="P50" i="1"/>
  <c r="P53" i="1"/>
  <c r="P54" i="1"/>
  <c r="P55" i="1"/>
  <c r="P3" i="1"/>
  <c r="O6" i="1"/>
  <c r="R6" i="1" s="1"/>
  <c r="O7" i="1"/>
  <c r="R7" i="1" s="1"/>
  <c r="O16" i="1"/>
  <c r="R16" i="1" s="1"/>
  <c r="O24" i="1"/>
  <c r="R24" i="1" s="1"/>
  <c r="O32" i="1"/>
  <c r="R32" i="1" s="1"/>
  <c r="O38" i="1"/>
  <c r="R38" i="1" s="1"/>
  <c r="O47" i="1"/>
  <c r="R47" i="1" s="1"/>
  <c r="O48" i="1"/>
  <c r="R48" i="1" s="1"/>
  <c r="O54" i="1"/>
  <c r="R54" i="1" s="1"/>
  <c r="N4" i="1"/>
  <c r="O4" i="1" s="1"/>
  <c r="R4" i="1" s="1"/>
  <c r="N5" i="1"/>
  <c r="O5" i="1" s="1"/>
  <c r="R5" i="1" s="1"/>
  <c r="N6" i="1"/>
  <c r="N7" i="1"/>
  <c r="N8" i="1"/>
  <c r="O8" i="1" s="1"/>
  <c r="R8" i="1" s="1"/>
  <c r="N9" i="1"/>
  <c r="O9" i="1" s="1"/>
  <c r="R9" i="1" s="1"/>
  <c r="N10" i="1"/>
  <c r="N11" i="1"/>
  <c r="N12" i="1"/>
  <c r="O12" i="1" s="1"/>
  <c r="R12" i="1" s="1"/>
  <c r="N13" i="1"/>
  <c r="O13" i="1" s="1"/>
  <c r="R13" i="1" s="1"/>
  <c r="N14" i="1"/>
  <c r="O14" i="1" s="1"/>
  <c r="R14" i="1" s="1"/>
  <c r="N15" i="1"/>
  <c r="O15" i="1" s="1"/>
  <c r="R15" i="1" s="1"/>
  <c r="N16" i="1"/>
  <c r="N17" i="1"/>
  <c r="O17" i="1" s="1"/>
  <c r="R17" i="1" s="1"/>
  <c r="N18" i="1"/>
  <c r="O18" i="1" s="1"/>
  <c r="R18" i="1" s="1"/>
  <c r="N19" i="1"/>
  <c r="O19" i="1" s="1"/>
  <c r="N20" i="1"/>
  <c r="O20" i="1" s="1"/>
  <c r="R20" i="1" s="1"/>
  <c r="N21" i="1"/>
  <c r="O21" i="1" s="1"/>
  <c r="R21" i="1" s="1"/>
  <c r="N22" i="1"/>
  <c r="O22" i="1" s="1"/>
  <c r="R22" i="1" s="1"/>
  <c r="N23" i="1"/>
  <c r="O23" i="1" s="1"/>
  <c r="R23" i="1" s="1"/>
  <c r="N24" i="1"/>
  <c r="N25" i="1"/>
  <c r="O25" i="1" s="1"/>
  <c r="R25" i="1" s="1"/>
  <c r="N26" i="1"/>
  <c r="O26" i="1" s="1"/>
  <c r="R26" i="1" s="1"/>
  <c r="N27" i="1"/>
  <c r="N28" i="1"/>
  <c r="N29" i="1"/>
  <c r="O29" i="1" s="1"/>
  <c r="R29" i="1" s="1"/>
  <c r="N30" i="1"/>
  <c r="O30" i="1" s="1"/>
  <c r="R30" i="1" s="1"/>
  <c r="N31" i="1"/>
  <c r="O31" i="1" s="1"/>
  <c r="R31" i="1" s="1"/>
  <c r="N32" i="1"/>
  <c r="N33" i="1"/>
  <c r="O33" i="1" s="1"/>
  <c r="R33" i="1" s="1"/>
  <c r="N34" i="1"/>
  <c r="N35" i="1"/>
  <c r="N36" i="1"/>
  <c r="O36" i="1" s="1"/>
  <c r="R36" i="1" s="1"/>
  <c r="N37" i="1"/>
  <c r="O37" i="1" s="1"/>
  <c r="R37" i="1" s="1"/>
  <c r="N38" i="1"/>
  <c r="N39" i="1"/>
  <c r="O39" i="1" s="1"/>
  <c r="R39" i="1" s="1"/>
  <c r="N40" i="1"/>
  <c r="O40" i="1" s="1"/>
  <c r="R40" i="1" s="1"/>
  <c r="N41" i="1"/>
  <c r="O41" i="1" s="1"/>
  <c r="R41" i="1" s="1"/>
  <c r="N42" i="1"/>
  <c r="N43" i="1"/>
  <c r="N44" i="1"/>
  <c r="O44" i="1" s="1"/>
  <c r="N45" i="1"/>
  <c r="O45" i="1" s="1"/>
  <c r="R45" i="1" s="1"/>
  <c r="N46" i="1"/>
  <c r="O46" i="1" s="1"/>
  <c r="R46" i="1" s="1"/>
  <c r="N47" i="1"/>
  <c r="N48" i="1"/>
  <c r="N49" i="1"/>
  <c r="O49" i="1" s="1"/>
  <c r="R49" i="1" s="1"/>
  <c r="N50" i="1"/>
  <c r="O50" i="1" s="1"/>
  <c r="R50" i="1" s="1"/>
  <c r="N51" i="1"/>
  <c r="N52" i="1"/>
  <c r="N53" i="1"/>
  <c r="O53" i="1" s="1"/>
  <c r="R53" i="1" s="1"/>
  <c r="N54" i="1"/>
  <c r="N55" i="1"/>
  <c r="O55" i="1" s="1"/>
  <c r="R55" i="1" s="1"/>
  <c r="N3" i="1"/>
  <c r="O3" i="1" s="1"/>
  <c r="R19" i="1" l="1"/>
  <c r="R44" i="1"/>
  <c r="R3" i="1"/>
  <c r="J8" i="1"/>
  <c r="J16" i="1"/>
  <c r="J24" i="1"/>
  <c r="J32" i="1"/>
  <c r="J40" i="1"/>
  <c r="J48" i="1"/>
  <c r="J3" i="1"/>
  <c r="I4" i="1"/>
  <c r="J4" i="1" s="1"/>
  <c r="I5" i="1"/>
  <c r="J5" i="1" s="1"/>
  <c r="I6" i="1"/>
  <c r="J6" i="1" s="1"/>
  <c r="I7" i="1"/>
  <c r="J7" i="1" s="1"/>
  <c r="I8" i="1"/>
  <c r="I9" i="1"/>
  <c r="J9" i="1" s="1"/>
  <c r="I10" i="1"/>
  <c r="J10" i="1" s="1"/>
  <c r="I11" i="1"/>
  <c r="J11" i="1" s="1"/>
  <c r="I12" i="1"/>
  <c r="J12" i="1" s="1"/>
  <c r="I13" i="1"/>
  <c r="J13" i="1" s="1"/>
  <c r="L13" i="1" s="1"/>
  <c r="I14" i="1"/>
  <c r="J14" i="1" s="1"/>
  <c r="I15" i="1"/>
  <c r="J15" i="1" s="1"/>
  <c r="I16" i="1"/>
  <c r="I17" i="1"/>
  <c r="J17" i="1" s="1"/>
  <c r="I18" i="1"/>
  <c r="J18" i="1" s="1"/>
  <c r="I19" i="1"/>
  <c r="J19" i="1" s="1"/>
  <c r="I20" i="1"/>
  <c r="J20" i="1" s="1"/>
  <c r="I21" i="1"/>
  <c r="J21" i="1" s="1"/>
  <c r="L21" i="1" s="1"/>
  <c r="I22" i="1"/>
  <c r="J22" i="1" s="1"/>
  <c r="I23" i="1"/>
  <c r="J23" i="1" s="1"/>
  <c r="I24" i="1"/>
  <c r="I25" i="1"/>
  <c r="J25" i="1" s="1"/>
  <c r="I26" i="1"/>
  <c r="J26" i="1" s="1"/>
  <c r="I27" i="1"/>
  <c r="J27" i="1" s="1"/>
  <c r="I28" i="1"/>
  <c r="J28" i="1" s="1"/>
  <c r="I29" i="1"/>
  <c r="J29" i="1" s="1"/>
  <c r="I30" i="1"/>
  <c r="J30" i="1" s="1"/>
  <c r="I31" i="1"/>
  <c r="J31" i="1" s="1"/>
  <c r="I32" i="1"/>
  <c r="I33" i="1"/>
  <c r="J33" i="1" s="1"/>
  <c r="I34" i="1"/>
  <c r="J34" i="1" s="1"/>
  <c r="I35" i="1"/>
  <c r="J35" i="1" s="1"/>
  <c r="I36" i="1"/>
  <c r="J36" i="1" s="1"/>
  <c r="I37" i="1"/>
  <c r="J37" i="1" s="1"/>
  <c r="I38" i="1"/>
  <c r="J38" i="1" s="1"/>
  <c r="I39" i="1"/>
  <c r="J39" i="1" s="1"/>
  <c r="I40" i="1"/>
  <c r="I41" i="1"/>
  <c r="J41" i="1" s="1"/>
  <c r="L41" i="1" s="1"/>
  <c r="I42" i="1"/>
  <c r="J42" i="1" s="1"/>
  <c r="I43" i="1"/>
  <c r="J43" i="1" s="1"/>
  <c r="I44" i="1"/>
  <c r="J44" i="1" s="1"/>
  <c r="I45" i="1"/>
  <c r="J45" i="1" s="1"/>
  <c r="I46" i="1"/>
  <c r="J46" i="1" s="1"/>
  <c r="I47" i="1"/>
  <c r="J47" i="1" s="1"/>
  <c r="I48" i="1"/>
  <c r="I49" i="1"/>
  <c r="J49" i="1" s="1"/>
  <c r="I50" i="1"/>
  <c r="J50" i="1" s="1"/>
  <c r="I51" i="1"/>
  <c r="J51" i="1" s="1"/>
  <c r="I52" i="1"/>
  <c r="J52" i="1" s="1"/>
  <c r="I53" i="1"/>
  <c r="J53" i="1" s="1"/>
  <c r="L53" i="1" s="1"/>
  <c r="I54" i="1"/>
  <c r="J54" i="1" s="1"/>
  <c r="I55" i="1"/>
  <c r="J55" i="1" s="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3" i="1"/>
  <c r="G39" i="1"/>
  <c r="E39" i="1"/>
  <c r="F39" i="1" s="1"/>
  <c r="F22" i="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E23" i="1"/>
  <c r="F23" i="1" s="1"/>
  <c r="E24" i="1"/>
  <c r="F24" i="1" s="1"/>
  <c r="E25" i="1"/>
  <c r="F25" i="1" s="1"/>
  <c r="E26" i="1"/>
  <c r="F26" i="1" s="1"/>
  <c r="E27" i="1"/>
  <c r="F27" i="1" s="1"/>
  <c r="E28" i="1"/>
  <c r="F28" i="1" s="1"/>
  <c r="E29" i="1"/>
  <c r="F29" i="1" s="1"/>
  <c r="E30" i="1"/>
  <c r="F30" i="1" s="1"/>
  <c r="E31" i="1"/>
  <c r="F31" i="1" s="1"/>
  <c r="L31" i="1" s="1"/>
  <c r="E32" i="1"/>
  <c r="F32" i="1" s="1"/>
  <c r="E33" i="1"/>
  <c r="F33" i="1" s="1"/>
  <c r="E34" i="1"/>
  <c r="F34" i="1" s="1"/>
  <c r="E35" i="1"/>
  <c r="F35" i="1" s="1"/>
  <c r="E36" i="1"/>
  <c r="F36" i="1" s="1"/>
  <c r="E37" i="1"/>
  <c r="F37" i="1" s="1"/>
  <c r="E38" i="1"/>
  <c r="F38"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3" i="1"/>
  <c r="F3"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40" i="1"/>
  <c r="G41" i="1"/>
  <c r="G42" i="1"/>
  <c r="G43" i="1"/>
  <c r="G44" i="1"/>
  <c r="G45" i="1"/>
  <c r="G46" i="1"/>
  <c r="G47" i="1"/>
  <c r="G48" i="1"/>
  <c r="G49" i="1"/>
  <c r="G50" i="1"/>
  <c r="G51" i="1"/>
  <c r="G52" i="1"/>
  <c r="G53" i="1"/>
  <c r="G54" i="1"/>
  <c r="G55" i="1"/>
  <c r="G3" i="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c r="C28" i="1"/>
  <c r="D28" i="1" s="1"/>
  <c r="C29" i="1"/>
  <c r="D29" i="1" s="1"/>
  <c r="C30" i="1"/>
  <c r="D30" i="1" s="1"/>
  <c r="C31" i="1"/>
  <c r="D31" i="1" s="1"/>
  <c r="C32" i="1"/>
  <c r="D32" i="1" s="1"/>
  <c r="C33" i="1"/>
  <c r="D33" i="1" s="1"/>
  <c r="C34" i="1"/>
  <c r="D34" i="1" s="1"/>
  <c r="C35" i="1"/>
  <c r="D35" i="1" s="1"/>
  <c r="C36" i="1"/>
  <c r="D36" i="1" s="1"/>
  <c r="C37" i="1"/>
  <c r="D37" i="1" s="1"/>
  <c r="C38" i="1"/>
  <c r="D38" i="1" s="1"/>
  <c r="C39" i="1"/>
  <c r="D39" i="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3" i="1"/>
  <c r="D3" i="1" s="1"/>
  <c r="B4" i="1"/>
  <c r="B5" i="1"/>
  <c r="L5" i="1" s="1"/>
  <c r="B6" i="1"/>
  <c r="L6" i="1" s="1"/>
  <c r="B7" i="1"/>
  <c r="L7" i="1" s="1"/>
  <c r="B8" i="1"/>
  <c r="L8" i="1" s="1"/>
  <c r="B9" i="1"/>
  <c r="L9" i="1" s="1"/>
  <c r="B10" i="1"/>
  <c r="B11" i="1"/>
  <c r="B12" i="1"/>
  <c r="B13" i="1"/>
  <c r="B14" i="1"/>
  <c r="L14" i="1" s="1"/>
  <c r="B15" i="1"/>
  <c r="L15" i="1" s="1"/>
  <c r="B16" i="1"/>
  <c r="L16" i="1" s="1"/>
  <c r="B17" i="1"/>
  <c r="L17" i="1" s="1"/>
  <c r="B18" i="1"/>
  <c r="L18" i="1" s="1"/>
  <c r="B19" i="1"/>
  <c r="L19" i="1" s="1"/>
  <c r="B20" i="1"/>
  <c r="B21" i="1"/>
  <c r="B22" i="1"/>
  <c r="L22" i="1" s="1"/>
  <c r="B23" i="1"/>
  <c r="L23" i="1" s="1"/>
  <c r="B24" i="1"/>
  <c r="L24" i="1" s="1"/>
  <c r="B25" i="1"/>
  <c r="L25" i="1" s="1"/>
  <c r="B26" i="1"/>
  <c r="L26" i="1" s="1"/>
  <c r="B27" i="1"/>
  <c r="B28" i="1"/>
  <c r="B29" i="1"/>
  <c r="L29" i="1" s="1"/>
  <c r="B30" i="1"/>
  <c r="L30" i="1" s="1"/>
  <c r="B31" i="1"/>
  <c r="B32" i="1"/>
  <c r="L32" i="1" s="1"/>
  <c r="B33" i="1"/>
  <c r="L33" i="1" s="1"/>
  <c r="B34" i="1"/>
  <c r="B35" i="1"/>
  <c r="B36" i="1"/>
  <c r="B37" i="1"/>
  <c r="L37" i="1" s="1"/>
  <c r="B38" i="1"/>
  <c r="L38" i="1" s="1"/>
  <c r="B39" i="1"/>
  <c r="L39" i="1" s="1"/>
  <c r="B40" i="1"/>
  <c r="L40" i="1" s="1"/>
  <c r="B41" i="1"/>
  <c r="B42" i="1"/>
  <c r="B43" i="1"/>
  <c r="B44" i="1"/>
  <c r="B45" i="1"/>
  <c r="L45" i="1" s="1"/>
  <c r="B46" i="1"/>
  <c r="L46" i="1" s="1"/>
  <c r="B47" i="1"/>
  <c r="L47" i="1" s="1"/>
  <c r="B48" i="1"/>
  <c r="L48" i="1" s="1"/>
  <c r="B49" i="1"/>
  <c r="L49" i="1" s="1"/>
  <c r="B50" i="1"/>
  <c r="L50" i="1" s="1"/>
  <c r="B51" i="1"/>
  <c r="B52" i="1"/>
  <c r="B53" i="1"/>
  <c r="B54" i="1"/>
  <c r="L54" i="1" s="1"/>
  <c r="B55" i="1"/>
  <c r="L55" i="1" s="1"/>
  <c r="B56" i="1"/>
  <c r="B57" i="1"/>
  <c r="B58" i="1"/>
  <c r="B3" i="1"/>
  <c r="L3" i="1" s="1"/>
  <c r="AD3" i="2"/>
  <c r="AD4" i="2"/>
  <c r="AD5" i="2"/>
  <c r="AD6" i="2"/>
  <c r="AD7" i="2"/>
  <c r="AD8" i="2"/>
  <c r="AD9" i="2"/>
  <c r="AD10" i="2"/>
  <c r="AD11" i="2"/>
  <c r="AD12" i="2"/>
  <c r="AD13" i="2"/>
  <c r="AD14" i="2"/>
  <c r="AD15" i="2"/>
  <c r="AD16" i="2"/>
  <c r="AD17" i="2"/>
  <c r="AD18" i="2"/>
  <c r="AD19" i="2"/>
  <c r="AD20" i="2"/>
  <c r="AD22" i="2"/>
  <c r="AD23" i="2"/>
  <c r="AD24" i="2"/>
  <c r="AD25" i="2"/>
  <c r="AD26" i="2"/>
  <c r="AD27" i="2"/>
  <c r="AD2" i="2"/>
  <c r="Z8" i="2"/>
  <c r="Z25" i="2"/>
  <c r="X6" i="2"/>
  <c r="X7" i="2"/>
  <c r="X22" i="2"/>
  <c r="Y5" i="2"/>
  <c r="Y12" i="2"/>
  <c r="U3" i="2"/>
  <c r="Y2" i="2" s="1"/>
  <c r="U4" i="2"/>
  <c r="U5" i="2"/>
  <c r="Y3" i="2" s="1"/>
  <c r="U6" i="2"/>
  <c r="U7" i="2"/>
  <c r="U8" i="2"/>
  <c r="U11" i="2"/>
  <c r="U12" i="2"/>
  <c r="U13" i="2"/>
  <c r="U14" i="2"/>
  <c r="Y6" i="2" s="1"/>
  <c r="U15" i="2"/>
  <c r="U16" i="2"/>
  <c r="Y8" i="2" s="1"/>
  <c r="U17" i="2"/>
  <c r="Y9" i="2" s="1"/>
  <c r="U18" i="2"/>
  <c r="U19" i="2"/>
  <c r="U20" i="2"/>
  <c r="Y10" i="2" s="1"/>
  <c r="U21" i="2"/>
  <c r="U22" i="2"/>
  <c r="Y11" i="2" s="1"/>
  <c r="U23" i="2"/>
  <c r="U24" i="2"/>
  <c r="U25" i="2"/>
  <c r="U28" i="2"/>
  <c r="U29" i="2"/>
  <c r="Y14" i="2" s="1"/>
  <c r="U30" i="2"/>
  <c r="U31" i="2"/>
  <c r="Y16" i="2" s="1"/>
  <c r="U32" i="2"/>
  <c r="U35" i="2"/>
  <c r="Y17" i="2" s="1"/>
  <c r="U36" i="2"/>
  <c r="Y18" i="2" s="1"/>
  <c r="U37" i="2"/>
  <c r="Y19" i="2" s="1"/>
  <c r="U38" i="2"/>
  <c r="U39" i="2"/>
  <c r="U40" i="2"/>
  <c r="U43" i="2"/>
  <c r="Y21" i="2" s="1"/>
  <c r="U44" i="2"/>
  <c r="Y22" i="2" s="1"/>
  <c r="U45" i="2"/>
  <c r="U46" i="2"/>
  <c r="Y23" i="2" s="1"/>
  <c r="U47" i="2"/>
  <c r="Y24" i="2" s="1"/>
  <c r="U48" i="2"/>
  <c r="U49" i="2"/>
  <c r="U52" i="2"/>
  <c r="Y25" i="2" s="1"/>
  <c r="U53" i="2"/>
  <c r="Y26" i="2" s="1"/>
  <c r="U54" i="2"/>
  <c r="U2" i="2"/>
  <c r="Y1" i="2" s="1"/>
  <c r="V52" i="2"/>
  <c r="V43" i="2"/>
  <c r="Z21" i="2" s="1"/>
  <c r="V38" i="2"/>
  <c r="Z20" i="2" s="1"/>
  <c r="V40" i="2"/>
  <c r="V39" i="2"/>
  <c r="V37" i="2"/>
  <c r="Z19" i="2" s="1"/>
  <c r="V36" i="2"/>
  <c r="Z18" i="2" s="1"/>
  <c r="V32" i="2"/>
  <c r="V30" i="2"/>
  <c r="Y15" i="2" s="1"/>
  <c r="V25" i="2"/>
  <c r="V24" i="2"/>
  <c r="Z12" i="2" s="1"/>
  <c r="V21" i="2"/>
  <c r="V19" i="2"/>
  <c r="V18" i="2"/>
  <c r="V17" i="2"/>
  <c r="Z9" i="2" s="1"/>
  <c r="V16" i="2"/>
  <c r="V15" i="2"/>
  <c r="Y7" i="2" s="1"/>
  <c r="V12" i="2"/>
  <c r="V6" i="2"/>
  <c r="V5" i="2"/>
  <c r="Z3" i="2" s="1"/>
  <c r="V2" i="2"/>
  <c r="Z1" i="2" s="1"/>
  <c r="V4" i="2"/>
  <c r="V7" i="2"/>
  <c r="Z4" i="2" s="1"/>
  <c r="V8" i="2"/>
  <c r="V11" i="2"/>
  <c r="Z5" i="2" s="1"/>
  <c r="V13" i="2"/>
  <c r="V14" i="2"/>
  <c r="Z6" i="2" s="1"/>
  <c r="V20" i="2"/>
  <c r="Z10" i="2" s="1"/>
  <c r="V22" i="2"/>
  <c r="Z11" i="2" s="1"/>
  <c r="V23" i="2"/>
  <c r="V28" i="2"/>
  <c r="Z13" i="2" s="1"/>
  <c r="V29" i="2"/>
  <c r="Z14" i="2" s="1"/>
  <c r="V31" i="2"/>
  <c r="Z16" i="2" s="1"/>
  <c r="V35" i="2"/>
  <c r="Z17" i="2" s="1"/>
  <c r="V44" i="2"/>
  <c r="Z22" i="2" s="1"/>
  <c r="V45" i="2"/>
  <c r="V46" i="2"/>
  <c r="Z23" i="2" s="1"/>
  <c r="V47" i="2"/>
  <c r="Z24" i="2" s="1"/>
  <c r="V48" i="2"/>
  <c r="V49" i="2"/>
  <c r="V53" i="2"/>
  <c r="Z26" i="2" s="1"/>
  <c r="V54" i="2"/>
  <c r="T3" i="2"/>
  <c r="X2" i="2" s="1"/>
  <c r="T4" i="2"/>
  <c r="T5" i="2"/>
  <c r="X3" i="2" s="1"/>
  <c r="T6" i="2"/>
  <c r="T7" i="2"/>
  <c r="X4" i="2" s="1"/>
  <c r="T8" i="2"/>
  <c r="T11" i="2"/>
  <c r="X5" i="2" s="1"/>
  <c r="T12" i="2"/>
  <c r="T13" i="2"/>
  <c r="T14" i="2"/>
  <c r="T15" i="2"/>
  <c r="T16" i="2"/>
  <c r="X8" i="2" s="1"/>
  <c r="T17" i="2"/>
  <c r="X9" i="2" s="1"/>
  <c r="T18" i="2"/>
  <c r="T19" i="2"/>
  <c r="T20" i="2"/>
  <c r="X10" i="2" s="1"/>
  <c r="T21" i="2"/>
  <c r="T22" i="2"/>
  <c r="X11" i="2" s="1"/>
  <c r="T23" i="2"/>
  <c r="T24" i="2"/>
  <c r="X12" i="2" s="1"/>
  <c r="T25" i="2"/>
  <c r="T28" i="2"/>
  <c r="X13" i="2" s="1"/>
  <c r="T29" i="2"/>
  <c r="X14" i="2" s="1"/>
  <c r="T30" i="2"/>
  <c r="X15" i="2" s="1"/>
  <c r="T31" i="2"/>
  <c r="X16" i="2" s="1"/>
  <c r="T32" i="2"/>
  <c r="T35" i="2"/>
  <c r="X17" i="2" s="1"/>
  <c r="T36" i="2"/>
  <c r="X18" i="2" s="1"/>
  <c r="T37" i="2"/>
  <c r="X19" i="2" s="1"/>
  <c r="T38" i="2"/>
  <c r="X20" i="2" s="1"/>
  <c r="T39" i="2"/>
  <c r="T40" i="2"/>
  <c r="T43" i="2"/>
  <c r="X21" i="2" s="1"/>
  <c r="T44" i="2"/>
  <c r="T45" i="2"/>
  <c r="T46" i="2"/>
  <c r="X23" i="2" s="1"/>
  <c r="T47" i="2"/>
  <c r="X24" i="2" s="1"/>
  <c r="T48" i="2"/>
  <c r="T49" i="2"/>
  <c r="T52" i="2"/>
  <c r="X25" i="2" s="1"/>
  <c r="T53" i="2"/>
  <c r="X26" i="2" s="1"/>
  <c r="T54" i="2"/>
  <c r="T2" i="2"/>
  <c r="X1" i="2" s="1"/>
  <c r="V3" i="2"/>
  <c r="Z2" i="2" s="1"/>
  <c r="L44" i="1" l="1"/>
  <c r="L36" i="1"/>
  <c r="L20" i="1"/>
  <c r="L12" i="1"/>
  <c r="L4" i="1"/>
  <c r="Y20" i="2"/>
  <c r="AD21" i="2" s="1"/>
  <c r="Y13" i="2"/>
  <c r="Y4" i="2"/>
  <c r="Z15" i="2"/>
  <c r="Z7" i="2"/>
</calcChain>
</file>

<file path=xl/sharedStrings.xml><?xml version="1.0" encoding="utf-8"?>
<sst xmlns="http://schemas.openxmlformats.org/spreadsheetml/2006/main" count="1319" uniqueCount="397">
  <si>
    <t>CPSC</t>
  </si>
  <si>
    <t>Introduction</t>
  </si>
  <si>
    <t>to</t>
  </si>
  <si>
    <t>Problem</t>
  </si>
  <si>
    <t>Solving</t>
  </si>
  <si>
    <t>using</t>
  </si>
  <si>
    <t>Application</t>
  </si>
  <si>
    <t>Software</t>
  </si>
  <si>
    <t>L01:</t>
  </si>
  <si>
    <t>Lecture</t>
  </si>
  <si>
    <t>in</t>
  </si>
  <si>
    <t>EEEL</t>
  </si>
  <si>
    <t>161,</t>
  </si>
  <si>
    <t>group</t>
  </si>
  <si>
    <t>1,</t>
  </si>
  <si>
    <t>taught</t>
  </si>
  <si>
    <t>by</t>
  </si>
  <si>
    <t>James</t>
  </si>
  <si>
    <t>Roger</t>
  </si>
  <si>
    <t>Tam</t>
  </si>
  <si>
    <t>(TuTh</t>
  </si>
  <si>
    <t>12:30PM</t>
  </si>
  <si>
    <t>-</t>
  </si>
  <si>
    <t>1:45PM)</t>
  </si>
  <si>
    <t>T01:</t>
  </si>
  <si>
    <t>Tutorial</t>
  </si>
  <si>
    <t>MS</t>
  </si>
  <si>
    <t>237,</t>
  </si>
  <si>
    <t>Serhan</t>
  </si>
  <si>
    <t>Polat</t>
  </si>
  <si>
    <t>(MoWe</t>
  </si>
  <si>
    <t>10:00AM</t>
  </si>
  <si>
    <t>10:50AM)</t>
  </si>
  <si>
    <t>T02:</t>
  </si>
  <si>
    <t>11:00AM</t>
  </si>
  <si>
    <t>11:50AM)</t>
  </si>
  <si>
    <t>T03:</t>
  </si>
  <si>
    <t>Nwanneka</t>
  </si>
  <si>
    <t>Okeoghene</t>
  </si>
  <si>
    <t>Onyejekwe</t>
  </si>
  <si>
    <t>12:00PM</t>
  </si>
  <si>
    <t>12:50PM)</t>
  </si>
  <si>
    <t>T04:</t>
  </si>
  <si>
    <t>1:00PM</t>
  </si>
  <si>
    <t>1:50PM)</t>
  </si>
  <si>
    <t>T05:</t>
  </si>
  <si>
    <t>Thanh</t>
  </si>
  <si>
    <t>Doan</t>
  </si>
  <si>
    <t>T06:</t>
  </si>
  <si>
    <t>2:00PM</t>
  </si>
  <si>
    <t>2:50PM)</t>
  </si>
  <si>
    <t>Computer</t>
  </si>
  <si>
    <t>Science</t>
  </si>
  <si>
    <t>for</t>
  </si>
  <si>
    <t>Majors</t>
  </si>
  <si>
    <t>I</t>
  </si>
  <si>
    <t>SA</t>
  </si>
  <si>
    <t>104,</t>
  </si>
  <si>
    <t>Pavol</t>
  </si>
  <si>
    <t>Federl</t>
  </si>
  <si>
    <t>9:30AM</t>
  </si>
  <si>
    <t>10:45AM)</t>
  </si>
  <si>
    <t>L02:</t>
  </si>
  <si>
    <t>2,</t>
  </si>
  <si>
    <t>3:30PM</t>
  </si>
  <si>
    <t>4:45PM)</t>
  </si>
  <si>
    <t>L03:</t>
  </si>
  <si>
    <t>3,</t>
  </si>
  <si>
    <t>3:15PM)</t>
  </si>
  <si>
    <t>160,</t>
  </si>
  <si>
    <t>Asma</t>
  </si>
  <si>
    <t>Khalid</t>
  </si>
  <si>
    <t>Fatema</t>
  </si>
  <si>
    <t>Tuz</t>
  </si>
  <si>
    <t>Zohra</t>
  </si>
  <si>
    <t>5:00PM</t>
  </si>
  <si>
    <t>5:50PM)</t>
  </si>
  <si>
    <t>Kathleen</t>
  </si>
  <si>
    <t>Danielle</t>
  </si>
  <si>
    <t>Ang</t>
  </si>
  <si>
    <t>176,</t>
  </si>
  <si>
    <t>Fahim</t>
  </si>
  <si>
    <t>Hasan</t>
  </si>
  <si>
    <t>Khan</t>
  </si>
  <si>
    <t>4:00PM</t>
  </si>
  <si>
    <t>4:50PM)</t>
  </si>
  <si>
    <t>T07:</t>
  </si>
  <si>
    <t>Mahshid</t>
  </si>
  <si>
    <t>Marbouti</t>
  </si>
  <si>
    <t>T08:</t>
  </si>
  <si>
    <t>T09:</t>
  </si>
  <si>
    <t>Kashfia</t>
  </si>
  <si>
    <t>Sailunaz</t>
  </si>
  <si>
    <t>9:00AM</t>
  </si>
  <si>
    <t>9:50AM)</t>
  </si>
  <si>
    <t>T10:</t>
  </si>
  <si>
    <t>T11:</t>
  </si>
  <si>
    <t>Emmanuel</t>
  </si>
  <si>
    <t>Ikenna</t>
  </si>
  <si>
    <t>Onu</t>
  </si>
  <si>
    <t>T12:</t>
  </si>
  <si>
    <t>Design</t>
  </si>
  <si>
    <t>&amp;</t>
  </si>
  <si>
    <t>Analysis</t>
  </si>
  <si>
    <t>of</t>
  </si>
  <si>
    <t>Algorithms</t>
  </si>
  <si>
    <t>106,</t>
  </si>
  <si>
    <t>Philipp</t>
  </si>
  <si>
    <t>Woelfel</t>
  </si>
  <si>
    <t>ST</t>
  </si>
  <si>
    <t>055,</t>
  </si>
  <si>
    <t>Aryaz</t>
  </si>
  <si>
    <t>Eghbali</t>
  </si>
  <si>
    <t>3:00PM</t>
  </si>
  <si>
    <t>3:50PM)</t>
  </si>
  <si>
    <t>Mehrdad</t>
  </si>
  <si>
    <t>Jafari</t>
  </si>
  <si>
    <t>Giv</t>
  </si>
  <si>
    <t>Ruiting</t>
  </si>
  <si>
    <t>Zhou</t>
  </si>
  <si>
    <t>Graphics</t>
  </si>
  <si>
    <t>ICT</t>
  </si>
  <si>
    <t>114,</t>
  </si>
  <si>
    <t>Sonny</t>
  </si>
  <si>
    <t>Chan</t>
  </si>
  <si>
    <t>(MoWeFr</t>
  </si>
  <si>
    <t>239,</t>
  </si>
  <si>
    <t>Lee</t>
  </si>
  <si>
    <t>Aaron</t>
  </si>
  <si>
    <t>Ringham</t>
  </si>
  <si>
    <t>Jeremy</t>
  </si>
  <si>
    <t>Adam</t>
  </si>
  <si>
    <t>Hart</t>
  </si>
  <si>
    <t>Kamyar</t>
  </si>
  <si>
    <t>Haji</t>
  </si>
  <si>
    <t>Allahverdi</t>
  </si>
  <si>
    <t>Networks</t>
  </si>
  <si>
    <t>Majid</t>
  </si>
  <si>
    <t>Ghaderi</t>
  </si>
  <si>
    <t>Dehkordi</t>
  </si>
  <si>
    <t>156,</t>
  </si>
  <si>
    <t>Cyriac</t>
  </si>
  <si>
    <t>Abolfazl</t>
  </si>
  <si>
    <t>Samani</t>
  </si>
  <si>
    <t>Ali</t>
  </si>
  <si>
    <t>Sehati</t>
  </si>
  <si>
    <t>119,</t>
  </si>
  <si>
    <t>Information</t>
  </si>
  <si>
    <t>Theory</t>
  </si>
  <si>
    <t>and</t>
  </si>
  <si>
    <t>Security</t>
  </si>
  <si>
    <t>527,</t>
  </si>
  <si>
    <t>Reyhaneh</t>
  </si>
  <si>
    <t>Alsadat</t>
  </si>
  <si>
    <t>Safavi-Naeini</t>
  </si>
  <si>
    <t>Masoumeh</t>
  </si>
  <si>
    <t>Shafieinejad</t>
  </si>
  <si>
    <t>063,</t>
  </si>
  <si>
    <t>Project</t>
  </si>
  <si>
    <t>Rendering</t>
  </si>
  <si>
    <t>Description</t>
  </si>
  <si>
    <t>Cid</t>
  </si>
  <si>
    <t>Acronym</t>
  </si>
  <si>
    <t>Number</t>
  </si>
  <si>
    <t>Name</t>
  </si>
  <si>
    <t>Computability</t>
  </si>
  <si>
    <t>Cryptography</t>
  </si>
  <si>
    <t>Introduction to Unix</t>
  </si>
  <si>
    <t>An introduction to the Unix operating system, including the text editor "emacs," its programming modes and macros; shell usage (including "sh" and "tcsh"); and some advanced Unix commands.</t>
  </si>
  <si>
    <t>Advanced Unix</t>
  </si>
  <si>
    <t>Unix signals, processes, and file system; interprocess communication; advanced shell programming; program profiling.</t>
  </si>
  <si>
    <t>Introduction to the Analysis of Algorithms</t>
  </si>
  <si>
    <t>Techniques to prove the correctness and measure the efficiency of algorithms.</t>
  </si>
  <si>
    <t>Introduction to Problem Solving using Application Software</t>
  </si>
  <si>
    <t>Introduction to computer fundamentals; contemporary topics, such as security and privacy, and the Internet and World Wide Web. Problem solving, analysis and design using application software, including spreadsheets and databases.</t>
  </si>
  <si>
    <t>Introduction to Computer Science for Multidisciplinary Studies I</t>
  </si>
  <si>
    <t>Introduction to problem solving, analysis and design of small-scale computational systems and implementation using a procedural programming language. For students wishing to combine studies in computer science with studies in other disciplines.</t>
  </si>
  <si>
    <t>Introduction to Computer Science for Multidisciplinary Studies II</t>
  </si>
  <si>
    <t>Continuation of Introduction to Computer Science for Multidisciplinary Studies I. Emphasis on object oriented analysis and design of small-scale computational systems and implementation using an object oriented language. Issues of design, modularization and programming style will be emphasized.</t>
  </si>
  <si>
    <t>Introduction to Computer Science for Computer Science Majors I</t>
  </si>
  <si>
    <t>Introduction to problem solving, the analysis and design of small-scale computational systems, and implementation using a procedural programming language. For computer science majors.</t>
  </si>
  <si>
    <t>Introduction to Computer Science for Computer Science Majors II</t>
  </si>
  <si>
    <t>Continuation of Introduction to Computer Science for Computer Science Majors I. Emphasis on object-oriented analysis and design of small-scale computational systems and implementation using an object oriented language. Issues of design, modularization, and programming style will be emphasized.</t>
  </si>
  <si>
    <t>Advanced Introduction to Computer Science</t>
  </si>
  <si>
    <t>An accelerated introduction to problem solving, the analysis and design of small-scale computational systems and implementation using both procedural and object oriented programming languages. Issues of design, modularization, and programming style will be emphasized.</t>
  </si>
  <si>
    <t>Introduction to Computability</t>
  </si>
  <si>
    <t>An introduction to abstract models of sequential computation, including finite automata, regular expressions, context-free grammars, and Turing machines. Formal languages, including regular, context-free, and recursive languages, methods for classifying languages according to these types, and relationships among these classes.</t>
  </si>
  <si>
    <t>Data Structures, Algorithms, and Their Applications</t>
  </si>
  <si>
    <t>Fundamental data structures, including arrays, lists, stacks, queues, trees, hash tables, and graphs. Algorithms for searching and sorting. Applications of these data structures and algorithms. For students wishing to combine studies in computer science with studies in other disciplines.</t>
  </si>
  <si>
    <t>Explorations in Information Security and Privacy</t>
  </si>
  <si>
    <t>A broad survey of topics in information security and privacy, with the purpose of cultivating an appropriate mindset for approaching security and privacy issues. Topics will be motivated by recreational puzzles. Legal and ethical considerations will be introduced as necessary.</t>
  </si>
  <si>
    <t>Data Structures, Algorithms, and Their Analysis</t>
  </si>
  <si>
    <t>Fundamental data structures, including arrays, lists, stacks, queues, trees, hash tables, and graphs. Algorithms for searching and sorting. Introduction to the correctness and analysis of algorithms. For computer science majors and those interested in algorithm design and analysis, information security, and other mathematically-intensive areas.</t>
  </si>
  <si>
    <t>Intermediate Information Structures</t>
  </si>
  <si>
    <t>A continuation of Computer Science 319 or 331. Collision resolution in hash tables, search algorithms, advanced tree structures, strings. Advanced algorithmic tools for the storing and manipulation of information.</t>
  </si>
  <si>
    <t>Computing Machinery I</t>
  </si>
  <si>
    <t>An introduction to computing machinery establishing the connection between programs expressed in a compiled language, an assembly language, and machine code, and how such code is executed. Includes the detailed study of a modern CPU architecture, its assembly language and internal data representation, and the relationship between high-level program constructs and machine operations.</t>
  </si>
  <si>
    <t>Computing Machinery II</t>
  </si>
  <si>
    <t>An introduction to hardware and microprocessor design, including the connection between gate-level digital logic circuits and sequential machines that can execute an algorithm and perform input and output.</t>
  </si>
  <si>
    <t>Special Topics in Computer Science</t>
  </si>
  <si>
    <t>Exploration of various areas in Computer Science. Topics will vary from year-to-year. It will be offered as required to provide the opportunity for students to engage in additional areas in Computer Science. Before registration, consult the Department of Computer Science for topics offered.</t>
  </si>
  <si>
    <t>History of Computation</t>
  </si>
  <si>
    <t>The history of computation from the earliest times to the modern era.</t>
  </si>
  <si>
    <t>Compiler Construction</t>
  </si>
  <si>
    <t>Introduction to compilers, interpreters, and the tools for parsing and translation. Lexical analysis, context free grammars and software tools for their recognition. Attribute grammars and their applications in translation and compiling.</t>
  </si>
  <si>
    <t>Design and Analysis of Algorithms I</t>
  </si>
  <si>
    <t>Techniques for the analysis of algorithms, including counting, summation, recurrences, and asymptotic relations; techniques for the design of efficient algorithms, including greedy methods, divide and conquer, and dynamic programming; examples of their application; an introduction to tractable and intractable problems.</t>
  </si>
  <si>
    <t>Introduction to Cryptography</t>
  </si>
  <si>
    <t>The basics of cryptography, with emphasis on attaining well-defined and practical notations of security. Symmetric and public key cryptosystems; one-way and trapdoor functions; mechanisms for data integrity; digital signatures; key management; applications to the design of cryptographic systems. In addition to written homework, assessment will involve application programming; additional mathematical theory and proof-oriented exercises will be available for extra credit.</t>
  </si>
  <si>
    <t>Artificial Intelligence</t>
  </si>
  <si>
    <t>An examination of the objectives, key techniques and achievements of work on artificial intelligence in Computer Science.</t>
  </si>
  <si>
    <t>Computer Networks</t>
  </si>
  <si>
    <t>Principles and practice in modern telecommunications, computer communications and networks. Layered communication protocols and current physical, data link, network and Internet protocol layers. Circuit switching, packet switching, and an introduction to broadband multimedia networking.</t>
  </si>
  <si>
    <t>Programming Paradigms</t>
  </si>
  <si>
    <t>Examination of the basic principles of the major programming language paradigms. Focus on declarative paradigms such as functional and logic programming. Data types, control expressions, loops, types of references, lazy evaluation, different interpretation principles, information hiding.</t>
  </si>
  <si>
    <t>Introduction to Computer Graphics</t>
  </si>
  <si>
    <t>Introduction to computer graphics. Principles of raster image generation. Example of a graphics API. Graphics primitives. Co-ordinate systems, affine transformations and viewing of graphical objects. Introduction to rendering including shading models and ray tracing. Introduction to modelling including polygon meshes, subdivision, and parametric curves and surfaces.</t>
  </si>
  <si>
    <t>Principles of Operating Systems</t>
  </si>
  <si>
    <t>An introduction to operating systems principles. Performance measurement; concurrent programs; the management of information, memory and processor resources.</t>
  </si>
  <si>
    <t>Information Structures III</t>
  </si>
  <si>
    <t>File architecture and manipulation techniques for various file types. Physical characteristics of current mass storage devices. Advanced data structures and algorithms for implementing various sequential and hierarchical file structures. File organization and design for various applications, file systems and other storage management techniques including website design.</t>
  </si>
  <si>
    <t>Data Base Management Systems</t>
  </si>
  <si>
    <t>Conceptual, internal and external data bases. Relational data base systems and SQL. The normal forms, data base design, and the entity-relationship approach.</t>
  </si>
  <si>
    <t>Human-Computer Interaction I</t>
  </si>
  <si>
    <t>Fundamental theory and practice of the design, implementation, and evaluation of human-computer interfaces. Topics include: principles of design; methods for evaluating interfaces with or without user involvement; techniques for prototyping and implementing graphical user interfaces.</t>
  </si>
  <si>
    <t>Techniques for Numerical Computation</t>
  </si>
  <si>
    <t>Elementary techniques for the numerical solution of mathematical problems on a computer, including methods for solving linear and non-linear equations, numerical integration, and interpolation.</t>
  </si>
  <si>
    <t>Exploration of various areas in Computer Science. Topics will vary from year to year. It will be offered as required to provide the opportunity for students to engage in additional areas in Computer Science. Before registration, consult the Department of Computer Science for topics offered.</t>
  </si>
  <si>
    <t>Advanced Programming Techniques</t>
  </si>
  <si>
    <t>Theory and application of advanced programming methods and tools. Recent issues as well as those of an enduring nature will be discussed.</t>
  </si>
  <si>
    <t>Research Project</t>
  </si>
  <si>
    <t>A substantial research project under the guidance of a faculty member. A report must be written and presented on completion of the course. 502.01. Research Project in Computer Science 502.02. Research Project in Theoretical Computer Science 502.03. Research Project in Computer Graphics 502.04. Research Project in Information Security 502.05. Research Project in Scientific Computation 502.06. Research Project in Software Engineering 502.07. Research Project in Human Computer Interaction 502.08. Research Project in Networks and Distributed Computing</t>
  </si>
  <si>
    <t>A research project conducted under the guidance of a faculty member. A report must be presented on completion of the course. 503.01. Project in Computer Science 503.02. Project in Theoretical Computer Science 503.03. Project in Computer Graphics 503.04. Project in Information Security 503.05. Project in Scientific Computation 503.06. Project in Software Engineering 503.07. Project in Human Computer Interaction 503.08. Project in Networks and Distributed Computing</t>
  </si>
  <si>
    <t>Introduction to Complexity Theory</t>
  </si>
  <si>
    <t>Time and space complexity; the classes P, LOGSPACE, PSPACE and their nondeterministic counterparts; containments and separations between complexity classes; intractability and the theory of NP-completeness; complexity theories for probabilistic algorithms and for parallel algorithms.</t>
  </si>
  <si>
    <t>Computable functions; decidable and undecidable problems; Church's thesis and recursive functions.</t>
  </si>
  <si>
    <t>Design and Analysis of Algorithms II</t>
  </si>
  <si>
    <t>Advanced techniques for the design and analysis of deterministic and probabilistic algorithms; techniques for deriving lower bounds on the complexity of problems.</t>
  </si>
  <si>
    <t>Introduction to Computer Algebra</t>
  </si>
  <si>
    <t>Fundamental problems, classical and modern algorithms, and algorithm design and analysis techniques of use in computer algebra. Integer and polynomial arithmetic. Additional problems in computer algebra, possibly including problems in computational linear algebra, factorization, and concerning systems of polynomial equations will be considered as time permits.</t>
  </si>
  <si>
    <t>Introduction to Quantum Computation</t>
  </si>
  <si>
    <t>Quantum information, quantum algorithms including Shor's quantum factoring algorithm and Grover's quantum searching technique, quantum error correcting codes, quantum cryptography, nonlocality and quantum communication complexity, and quantum computational complexity.</t>
  </si>
  <si>
    <t>Foundations of Functional Programming</t>
  </si>
  <si>
    <t>Theoretical foundations of functional programming: the lambda-calculus, beta-reduction, confluence, and reduction strategies. Programming syntax: solving recursive equations with the Y-combinator, let and letrec, types, datatypes, and patterns. Programming in a functional language: recursion patterns, useful combinators, maps, and folds, for datatypes. Example applications: recursive descent parsing, unification, combinatorial algorithms, theorem proving.</t>
  </si>
  <si>
    <t>Introduction to Randomized Algorithms</t>
  </si>
  <si>
    <t>Techniques for the design and analysis of randomized algorithms; discrete probability theory; randomized data structures; lower bound techniques; randomized complexity classes; advanced algorithmic applications from various areas.</t>
  </si>
  <si>
    <t>Principles of Computer Security</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</si>
  <si>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t>
  </si>
  <si>
    <t>Network Systems Security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</si>
  <si>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t>
  </si>
  <si>
    <t>Computer Viruses and Malware</t>
  </si>
  <si>
    <t>Study of computer viruses, worms, Trojan horses, and other forms of malicious software. Countermeasures to malicious software. Legal and ethical issues, and some general computer and network security issues.</t>
  </si>
  <si>
    <t>Spam and Spyware</t>
  </si>
  <si>
    <t>Spam and other unsolicited bulk electronic communication, and spyware. Legal and ethical issues. Countermeasures and related security problems.</t>
  </si>
  <si>
    <t>Information Theory and Security </t>
  </si>
  <si>
    <t>Information theoretic concepts such as entropy and mutual information and their applications to defining and evaluating information security systems including encryption, authentication, secret sharing and secure message transmission.</t>
  </si>
  <si>
    <t>Systems Modelling and Simulation</t>
  </si>
  <si>
    <t>An introduction to the modelling and simulation of stochastic systems; programming language issues; model and tool design; input data modelling; simulation experiments; and the interpretation of simulation results.</t>
  </si>
  <si>
    <t>Introduction to Image Analysis and Computer Vision</t>
  </si>
  <si>
    <t>Standard methods used in the analysis of digital images. Image acquisition and display: visual perception; digital representation. Sampling and enhancement. Feature extraction and classification methods. Object recognition.</t>
  </si>
  <si>
    <t>Systems Administration</t>
  </si>
  <si>
    <t>Topics and practices in systems administration and management. Required and optional administration duties and responsibilities. Moral and ethical conundrums, and legal responsibilities, in systems operation. Configuration and installation of operating systems and network and systems services.</t>
  </si>
  <si>
    <t>Introduction to Distributed Systems</t>
  </si>
  <si>
    <t>Designing and implementing distributed systems that overcome challenges due to concurrent computation, failure of components in the system and heterogeneity of processors and communication channels.</t>
  </si>
  <si>
    <t>Introduction to Distributed Algorithms</t>
  </si>
  <si>
    <t>Basic problems in distributed systems such as symmetry breaking, consensus, resource allocation, and synchronization. The impact of system characteristics, such as models of communication, timing and failure, and of solution requirements, such as correctness and complexity criteria and algorithmic constraints, on the computability and complexity of these problems. Techniques for solving problems under different models will be emphasized.</t>
  </si>
  <si>
    <t>Emergent Computing</t>
  </si>
  <si>
    <t>An insight into a new mindset for programming as an emergent and evolutionary process of "breeding," rather than constructing. Programs can evolve to perform specific tasks in a bottom-up fashion rather than being manually coded. Topics will include: decentralized agent-based programming, massive parallelism and interaction, evolution, swarm intelligence.</t>
  </si>
  <si>
    <t>Foundations of Multi-Agent Systems</t>
  </si>
  <si>
    <t>Modelling of agents and properties of multi-agent systems. Communication issues, including interaction and co-ordination concepts, forming and maintaining organizations, and competitive agent environments. Example systems; the implementation of a multi-agent system will be performed as the assignment.</t>
  </si>
  <si>
    <t>Agent Communications</t>
  </si>
  <si>
    <t>An examination of communication paradigms in multi-agent systems. A number of paradigms will be covered including simple protocols, BDI (Believe, Desire, Intension), and social commitments.</t>
  </si>
  <si>
    <t>Design and Implementation of Database Systems</t>
  </si>
  <si>
    <t>Implementation and design of modern database systems including query modification/optimization, recovery, concurrency, integrity, and distribution.</t>
  </si>
  <si>
    <t>Fundamentals of Social Network Analysis and Data Mining</t>
  </si>
  <si>
    <t>Introduction to data mining with emphasis on frequent pattern mining, clustering and classification, data collection, network construction, basic graph theory concepts and network analysis metrics, and case studies.</t>
  </si>
  <si>
    <t>Human-Computer Interaction II</t>
  </si>
  <si>
    <t>Intermediate and advanced topics and applications in human-computer interaction, to further one's skills for designing highly interactive human-computer interfaces.</t>
  </si>
  <si>
    <t>Introduction to Information Visualization</t>
  </si>
  <si>
    <t>Principles of information representation, presentation and interaction. Development of mappings from data to visual structures and exploration, navigation, cues, distortion and emphasis techniques.</t>
  </si>
  <si>
    <t>Human-Robot Interaction</t>
  </si>
  <si>
    <t>Introduction to the design, implementation and evaluation of human-robot interfaces. Topics include the evaluation of human-robot interaction (HRI), theoretical, philosophical and ethical issues, exploration of applications and tasks, prototyping HRI tools, and practical implementation and evaluation methods.</t>
  </si>
  <si>
    <t>Games Programming</t>
  </si>
  <si>
    <t>Standard techniques for the implementation of computer games. Standard multimedia programming environments and high performance multimedia. Special purpose rendering engines. Interactive control and feedback; modelling.</t>
  </si>
  <si>
    <t>Fundamentals of Computer Animation</t>
  </si>
  <si>
    <t>Principles of traditional animation, key framing, parametric and track animation, free form deformation, inverse kinematics, dynamics, spring mass systems, particle systems, numerical integration, Lagrangian constraints, space time constraints, collisions, human animation, behavioural animation, metamorphosis, implicit animation techniques, animating liquids, gases and cloth, motion capture.</t>
  </si>
  <si>
    <t>Modelling for Computer Graphics</t>
  </si>
  <si>
    <t>Parametric Modelling. B-splines and NURBS. Subdivision schemes. Surface subdivision. Multiresolution. Wavelets. Implicit modelling. Blends. Polygonization. Blobtree. Precise contact modelling. Solid modelling. CSG. Procedural modelling. Special topics, e.g. Differential geometry. Graph-based modelling. Topology.</t>
  </si>
  <si>
    <t>Physical foundations of illuminations techniques. Colour. Radiometry and photometry. Reflection models. The rendering equation. Ray tracing. Monte Carlo techniques. Sampling and antialiasing. Texturing. Radiosity. Photon tracing. Volume rendering. Image-based rendering. Real-time shading.</t>
  </si>
  <si>
    <t>Software Engineering Project</t>
  </si>
  <si>
    <t>A software engineering project conducted under the guidance of a faculty member.</t>
  </si>
  <si>
    <t>New areas in Computer Science. It will be offered only as required. Before registration consult the Department of Computer Science for topics offered.</t>
  </si>
  <si>
    <t>A study of problems of particular interest to graduate students in Computer Science.</t>
  </si>
  <si>
    <t>Information Storage and Processing in Biological Systems</t>
  </si>
  <si>
    <t>Examination of complex biological systems; concepts and fundamentals of biological solutions to information storage and processing; modelling and computer simulation of biological systems; information storage in biological molecules; genetic networks; hierarchical organization of biological information processing in signal transduction, development, evolution, and ecology; biological control systems.</t>
  </si>
  <si>
    <t>Biological Computation</t>
  </si>
  <si>
    <t>Examination and modelling of biological networks; focus on the latest developments in biological computing and their theoretical backgrounds, such as: DNA computing; genomic algorithms; artificial chemistries; complex adaptive systems, chaos and fractals; immune system computing; gene regulatory networks; swarm intelligence systems.</t>
  </si>
  <si>
    <t>Compiler Code Generation and Optimization</t>
  </si>
  <si>
    <t>Compiler code generation and optimization techniques, including register allocation, instruction selection, dataflow analysis, and code optimization techniques using intermediate representations. Implementation of special language features and tools for automated code generation.</t>
  </si>
  <si>
    <t>Complexity Theory</t>
  </si>
  <si>
    <t>Deterministic and non-deterministic time and space complexity; complexity classes and hierarchies; NP-complete problems and intractable problems; axiomatic complexity theory.</t>
  </si>
  <si>
    <t>Computational Techniques for Graphics and Visualization</t>
  </si>
  <si>
    <t>Various case studies from the fields of graphics and visualization.</t>
  </si>
  <si>
    <t>Category Theory for Computer Science</t>
  </si>
  <si>
    <t>Introduction to category theory with applications in computer science. Functors, natural transformations, adjoints and monads, initial and final algebras. Introduction to 2-categories and fibrations.</t>
  </si>
  <si>
    <t>Quantum Computation</t>
  </si>
  <si>
    <t>Randomized Algorithms</t>
  </si>
  <si>
    <t>Design and analysis of randomized algorithms; discrete probability theory; randomized data structures; lower bound techniques; randomized complexity classes; advanced algorithmic applications from various areas.</t>
  </si>
  <si>
    <t>Security policies and protection mechanisms for a computing system, including such topics as design principles of protection systems, authentication and authorization, reference monitors, security architecture of popular platforms, formal modelling of protection systems, discretionary access control, safety analysis, information flow control, integrity, role-based access control. Legal and ethical considerations will be introduced as necessary.</t>
  </si>
  <si>
    <t>Attacks on networked systems, tools and techniques for detection and protection against attacks including firewalls and intrusion detection and protection systems, authentication and identification in distributed systems, cryptographic protocols for IP networks, security protocols for emerging networks and technologies, privacy enhancing communication. Legal and ethical issues will be introduced as necessary.</t>
  </si>
  <si>
    <t>Spam and other unsolicited bulk electronic communication, and spyware. Legal and ethical issues. Countermeasures, and related security problems.</t>
  </si>
  <si>
    <t>Elliptic Curves and Cryptography</t>
  </si>
  <si>
    <t>An introduction to elliptic curves over the rationals and finite fields. The focus is on both theoretical and computational aspects; subjects covered will include the study of endomorphism rings, Weil pairing, torsion points, group structure, and effective implementation of point addition. Applications to cryptography will be discussed, including elliptic curve-based Diffie-Helman key exchange, El Gamal encryption, and digital signatures, as well as the associated computational problems on which their security is based.</t>
  </si>
  <si>
    <t>Information theoretic concepts such as entropy and mutual information, and their applications to defining and evaluating information security systems including encryption, authentication, secret sharing and secure message transmission.</t>
  </si>
  <si>
    <t>Image Analysis and Computer Vision</t>
  </si>
  <si>
    <t>Performance Issues in High Speed Networks</t>
  </si>
  <si>
    <t>An overview of current research in high speed networks. Topics covered will include the current Internet, the future Internet, wireless networks, optical networks, Asynchronous Transfer Mode (ATM), TCP/IP, network traffic measurement, web server performance, and mobile computing. Emphasis will be placed on network performance issues for next-generation Internet protocols and applications.</t>
  </si>
  <si>
    <t>Modern Wireless Networks</t>
  </si>
  <si>
    <t>An introduction to the fundamentals and applications of wireless networks.</t>
  </si>
  <si>
    <t>Computational Geometry</t>
  </si>
  <si>
    <t>Geometric searching, hull proximity and intersection data structures and algorithms and their complexity.</t>
  </si>
  <si>
    <t>Modelling And Visualization of Plants</t>
  </si>
  <si>
    <t>Modelling, simulation and visualization of plants for computer graphics and biological purposes. Modelling of plants as an example of interdisciplinary research including computer science, biology, mathematics and physics. L-systems as a formal basis for model construction. Modelling languages. Information flow in plants. Symmetry, self-similarity and allometry of plants. Descriptive models of plant architecture. Models integrating plant structure and function. Simulation of plant development. Case studies: competition for space, phyllotaxis, tropisms, and biomechanical considerations. Reaction-diffusion models of morphogensis. Genotype-to-phenotype mapping. Modelling of plant ecosystems. Rendering and visualization of the models. A survey of applications and research directions.</t>
  </si>
  <si>
    <t>Algorithms for Distributed Computation</t>
  </si>
  <si>
    <t>Fundamental algorithmic problems in distributed computation; impact of communication, timing, failures and other characteristics on computability and complexity of solutions.</t>
  </si>
  <si>
    <t>Computer Algebra</t>
  </si>
  <si>
    <t>An overview of the basic techniques in modern cryptography, with emphasis on fit-for-application primitives and protocols. Topics will include symmetric and public-key cryptosystems; digital signatures; elliptic curve cryptography; key management; attack models and well-defined notions of security.</t>
  </si>
  <si>
    <t>Database Management Systems</t>
  </si>
  <si>
    <t>Foundations of database applications and database systems, plus some advanced topics in data management systems will be introduced.</t>
  </si>
  <si>
    <t>Distributed Database Systems</t>
  </si>
  <si>
    <t>Introduction to distributed database systems. Topics covered include: architecture, data design, query processing, transaction management, multidatabases, object-oriented databases and advanced system issues.</t>
  </si>
  <si>
    <t>Datawarehouse Systems</t>
  </si>
  <si>
    <t>Design, development and deployment of datawarehouses. Schemas, models, data organization, OLAP, tuning, data mining and architectural models may be discussed.</t>
  </si>
  <si>
    <t>Research Methods in Human-Computer Interaction</t>
  </si>
  <si>
    <t>Application of the theory and methodology of human-machine studies to real systems; theory and practice.</t>
  </si>
  <si>
    <t>Information Visualization: Theory and Practice</t>
  </si>
  <si>
    <t>The theory and development of interactive visual representations of abstract data for the purpose of amplifying cognition. Topics covered can include representational issues, perceptual issues, visual literacy, spatial abstraction, and interaction issues.</t>
  </si>
  <si>
    <t>Computer Animation</t>
  </si>
  <si>
    <t>Data Management in Geographical Information Systems</t>
  </si>
  <si>
    <t>Examination of advanced geometric algorithms for representation, analysis and visualization of Geographical Information Systems. Data structures such as progressive mesh, ROAM, multidimensional Delauney triangulization, quadtree and space partitioning. Algorithmic techniques such as incremental, divide and conquer, sweep-plane, and dimension reduction. Algorithms for surface simplification, culling, quality measurement and reduction.</t>
  </si>
  <si>
    <t>Information Security Seminar</t>
  </si>
  <si>
    <t>Topics in information security, such as security management, emerging threats, research frontiers using case studies and best practices.</t>
  </si>
  <si>
    <t>Biometric Security</t>
  </si>
  <si>
    <t>Principles of biometric system design, technology and performance evaluation. Verification, identification and synthesis in biometrics. Traditional and emerging techniques for fingerprint matching, face recognition, iris modelling, signature authentication, and biometric pattern recognition. Multi-modal biometrics and biometric security.</t>
  </si>
  <si>
    <t>Information Security Project</t>
  </si>
  <si>
    <t>An information security project conducted under the guidance of a faculty member. A report must be written and presented on completion of the course.</t>
  </si>
  <si>
    <t>Research Methodology in Computer Science</t>
  </si>
  <si>
    <t>An introduction to and survey of research areas and methods in Computer Science. Professional skills in computer science research such as reviewing, critical evaluation, and the preparation of research proposals.</t>
  </si>
  <si>
    <t>Research Topics in Computer Science</t>
  </si>
  <si>
    <t>In-depth course on a focused current research topic in Computer Science. Involves a significant research component and requires substantial background knowledge.</t>
  </si>
  <si>
    <t>Advanced Topics in Multiagent Systems</t>
  </si>
  <si>
    <t>An in-depth study of a selected subfield of multiagent systems including state-of-the-art research. This is a project-driven course.</t>
  </si>
  <si>
    <t>Current Trends in Database Technology</t>
  </si>
  <si>
    <t>Advanced topics chosen from Bioinformatics, Data mining, Mobile Databases, Spatial Databases and Web Databases. There is a large project component.</t>
  </si>
  <si>
    <t>Advanced Topics in Human-Computer Interaction</t>
  </si>
  <si>
    <t>The topics covered will change year by year depending on current advances in human computer interaction.</t>
  </si>
  <si>
    <t>Implicit Modelling</t>
  </si>
  <si>
    <t>A detailed look at modelling using implicit and iso-surface techniques taking an in-depth review of the literature. Algebraic methods will be followed by skeletal models, field function design, modelling techniques, rendering and texture mapping. Polygonisation algorithms, ray tracing implicits, techniques for animation, meta-morphosis, precise contact modelling, deformation and warping. Algorithms and data structures and implementation details will be presented. Students will be expected to make a new contribution in their project and term paper.</t>
  </si>
  <si>
    <t>Advanced Geometric Modelling</t>
  </si>
  <si>
    <t>Current research topics including spline modelling, Subdivision Surfaces, multiresolution, wavelets, analysis of the subdivision surfaces and reverse subdivision.</t>
  </si>
  <si>
    <t>INSERT INTO section (Cid, Room, Day, Time, Semester) VALUES ( , '', '', '', '')</t>
  </si>
  <si>
    <t>Fall2016</t>
  </si>
  <si>
    <t>Sid</t>
  </si>
  <si>
    <t>Room</t>
  </si>
  <si>
    <t>Day</t>
  </si>
  <si>
    <t>Time</t>
  </si>
  <si>
    <t>Semester</t>
  </si>
  <si>
    <t>EEEL 161</t>
  </si>
  <si>
    <t>TuTh</t>
  </si>
  <si>
    <t>12:30PM-1:45PM</t>
  </si>
  <si>
    <t>MS 237</t>
  </si>
  <si>
    <t>MoWe</t>
  </si>
  <si>
    <t>10:00AM-10:50AM</t>
  </si>
  <si>
    <t>11:00AM-11:50AM</t>
  </si>
  <si>
    <t>12:00PM-12:50PM</t>
  </si>
  <si>
    <t>1:00PM-1:50PM</t>
  </si>
  <si>
    <t>2:00PM-2:50PM</t>
  </si>
  <si>
    <t>SA 104</t>
  </si>
  <si>
    <t>9:30AM-10:45AM</t>
  </si>
  <si>
    <t>3:30PM-4:45PM</t>
  </si>
  <si>
    <t>2:00PM-3:15PM</t>
  </si>
  <si>
    <t>MS 160</t>
  </si>
  <si>
    <t>5:00PM-5:50PM</t>
  </si>
  <si>
    <t>MS 176</t>
  </si>
  <si>
    <t>4:00PM-4:50PM</t>
  </si>
  <si>
    <t>9:00AM-9:50AM</t>
  </si>
  <si>
    <t>SA 106</t>
  </si>
  <si>
    <t>ST 055</t>
  </si>
  <si>
    <t>3:00PM-3:50PM</t>
  </si>
  <si>
    <t>ICT 114</t>
  </si>
  <si>
    <t>MoWeFr</t>
  </si>
  <si>
    <t>MS 239</t>
  </si>
  <si>
    <t>MS 156</t>
  </si>
  <si>
    <t>MS 119</t>
  </si>
  <si>
    <t>MS 527</t>
  </si>
  <si>
    <t>ST 063</t>
  </si>
  <si>
    <t>INSERT INTO lect/lab/tut (Sid, Eid) VALUES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</si>
</sst>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6"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topLeftCell="K1" workbookViewId="0">
      <selection activeCell="X11" sqref="X11"/>
    </sheetView>
  </sheetViews>
  <sheetFormatPr defaultRowHeight="15" x14ac:dyDescent="0.25"/>
  <sheetData>
    <row r="1" spans="1:30" x14ac:dyDescent="0.25">
      <c r="A1" t="s">
        <v>0</v>
      </c>
      <c r="B1" s="1">
        <v>8.4583333333333339</v>
      </c>
      <c r="C1" t="s">
        <v>1</v>
      </c>
      <c r="D1" t="s">
        <v>2</v>
      </c>
      <c r="E1" t="s">
        <v>3</v>
      </c>
      <c r="F1" t="s">
        <v>4</v>
      </c>
      <c r="G1" t="s">
        <v>5</v>
      </c>
      <c r="H1" t="s">
        <v>6</v>
      </c>
      <c r="I1" t="s">
        <v>7</v>
      </c>
      <c r="X1" t="str">
        <f>T2</f>
        <v>James</v>
      </c>
      <c r="Y1" t="str">
        <f>IF(U2=V2, "",U2)</f>
        <v>Roger</v>
      </c>
      <c r="Z1" t="str">
        <f>V2</f>
        <v>Tam</v>
      </c>
      <c r="AA1">
        <v>53571491</v>
      </c>
      <c r="AB1">
        <v>53571491</v>
      </c>
    </row>
    <row r="2" spans="1:30" x14ac:dyDescent="0.25">
      <c r="A2" t="s">
        <v>0</v>
      </c>
      <c r="B2">
        <v>203</v>
      </c>
      <c r="C2" t="s">
        <v>8</v>
      </c>
      <c r="D2" t="s">
        <v>9</v>
      </c>
      <c r="E2" t="s">
        <v>10</v>
      </c>
      <c r="F2" t="s">
        <v>11</v>
      </c>
      <c r="G2" t="s">
        <v>12</v>
      </c>
      <c r="H2" t="s">
        <v>13</v>
      </c>
      <c r="I2" t="s">
        <v>14</v>
      </c>
      <c r="J2" t="s">
        <v>15</v>
      </c>
      <c r="K2" t="s">
        <v>16</v>
      </c>
      <c r="L2" t="s">
        <v>17</v>
      </c>
      <c r="M2" t="s">
        <v>18</v>
      </c>
      <c r="N2" t="s">
        <v>19</v>
      </c>
      <c r="O2" t="s">
        <v>20</v>
      </c>
      <c r="P2" t="s">
        <v>21</v>
      </c>
      <c r="Q2" t="s">
        <v>22</v>
      </c>
      <c r="R2" t="s">
        <v>23</v>
      </c>
      <c r="T2" t="str">
        <f>L2</f>
        <v>James</v>
      </c>
      <c r="U2" t="str">
        <f>M2</f>
        <v>Roger</v>
      </c>
      <c r="V2" t="str">
        <f>N2</f>
        <v>Tam</v>
      </c>
      <c r="X2" t="str">
        <f>T3</f>
        <v>Serhan</v>
      </c>
      <c r="Y2" t="str">
        <f>IF(U3=V3, "",U3)</f>
        <v/>
      </c>
      <c r="Z2" t="str">
        <f>V3</f>
        <v>Polat</v>
      </c>
      <c r="AA2">
        <v>83544179</v>
      </c>
      <c r="AB2">
        <v>83544179</v>
      </c>
      <c r="AD2" t="str">
        <f>CONCATENATE("INSERT INTO instructor (Eid, Fname, Mname, Lname) VALUES (",AB1,",'",X1,"','",Y1,"','",Z1,"');")</f>
        <v>INSERT INTO instructor (Eid, Fname, Mname, Lname) VALUES (53571491,'James','Roger','Tam');</v>
      </c>
    </row>
    <row r="3" spans="1:30" x14ac:dyDescent="0.25">
      <c r="A3" t="s">
        <v>0</v>
      </c>
      <c r="B3">
        <v>203</v>
      </c>
      <c r="C3" t="s">
        <v>24</v>
      </c>
      <c r="D3" t="s">
        <v>25</v>
      </c>
      <c r="E3" t="s">
        <v>10</v>
      </c>
      <c r="F3" t="s">
        <v>26</v>
      </c>
      <c r="G3" t="s">
        <v>27</v>
      </c>
      <c r="H3" t="s">
        <v>13</v>
      </c>
      <c r="I3" t="s">
        <v>14</v>
      </c>
      <c r="J3" t="s">
        <v>15</v>
      </c>
      <c r="K3" t="s">
        <v>16</v>
      </c>
      <c r="L3" t="s">
        <v>28</v>
      </c>
      <c r="M3" t="s">
        <v>29</v>
      </c>
      <c r="N3" t="s">
        <v>30</v>
      </c>
      <c r="O3" t="s">
        <v>31</v>
      </c>
      <c r="P3" t="s">
        <v>22</v>
      </c>
      <c r="Q3" t="s">
        <v>32</v>
      </c>
      <c r="T3" t="str">
        <f t="shared" ref="T3:T54" si="0">L3</f>
        <v>Serhan</v>
      </c>
      <c r="U3" t="str">
        <f t="shared" ref="U3:U54" si="1">M3</f>
        <v>Polat</v>
      </c>
      <c r="V3" t="str">
        <f>M3</f>
        <v>Polat</v>
      </c>
      <c r="X3" t="str">
        <f>T5</f>
        <v>Nwanneka</v>
      </c>
      <c r="Y3" t="str">
        <f>IF(U5=V5, "",U5)</f>
        <v>Okeoghene</v>
      </c>
      <c r="Z3" t="str">
        <f>V5</f>
        <v>Onyejekwe</v>
      </c>
      <c r="AA3">
        <v>90491341</v>
      </c>
      <c r="AB3">
        <v>90491341</v>
      </c>
      <c r="AD3" t="str">
        <f>CONCATENATE("INSERT INTO instructor (Eid, Fname, Mname, Lname) VALUES (",AB2,",'",X2,"','",Y2,"','",Z2,"');")</f>
        <v>INSERT INTO instructor (Eid, Fname, Mname, Lname) VALUES (83544179,'Serhan','','Polat');</v>
      </c>
    </row>
    <row r="4" spans="1:30" x14ac:dyDescent="0.25">
      <c r="A4" t="s">
        <v>0</v>
      </c>
      <c r="B4">
        <v>203</v>
      </c>
      <c r="C4" t="s">
        <v>33</v>
      </c>
      <c r="D4" t="s">
        <v>25</v>
      </c>
      <c r="E4" t="s">
        <v>10</v>
      </c>
      <c r="F4" t="s">
        <v>26</v>
      </c>
      <c r="G4" t="s">
        <v>27</v>
      </c>
      <c r="H4" t="s">
        <v>13</v>
      </c>
      <c r="I4" t="s">
        <v>14</v>
      </c>
      <c r="J4" t="s">
        <v>15</v>
      </c>
      <c r="K4" t="s">
        <v>16</v>
      </c>
      <c r="L4" t="s">
        <v>28</v>
      </c>
      <c r="M4" t="s">
        <v>29</v>
      </c>
      <c r="N4" t="s">
        <v>30</v>
      </c>
      <c r="O4" t="s">
        <v>34</v>
      </c>
      <c r="P4" t="s">
        <v>22</v>
      </c>
      <c r="Q4" t="s">
        <v>35</v>
      </c>
      <c r="T4" t="str">
        <f t="shared" si="0"/>
        <v>Serhan</v>
      </c>
      <c r="U4" t="str">
        <f t="shared" si="1"/>
        <v>Polat</v>
      </c>
      <c r="V4" t="str">
        <f t="shared" ref="V4:V54" si="2">M4</f>
        <v>Polat</v>
      </c>
      <c r="X4" t="str">
        <f>T7</f>
        <v>Tam</v>
      </c>
      <c r="Y4" t="str">
        <f>IF(U7=V7, "",U7)</f>
        <v/>
      </c>
      <c r="Z4" t="str">
        <f>V7</f>
        <v>Thanh</v>
      </c>
      <c r="AA4">
        <v>95509472</v>
      </c>
      <c r="AB4">
        <v>95509472</v>
      </c>
      <c r="AD4" t="str">
        <f>CONCATENATE("INSERT INTO instructor (Eid, Fname, Mname, Lname) VALUES (",AB3,",'",X3,"','",Y3,"','",Z3,"');")</f>
        <v>INSERT INTO instructor (Eid, Fname, Mname, Lname) VALUES (90491341,'Nwanneka','Okeoghene','Onyejekwe');</v>
      </c>
    </row>
    <row r="5" spans="1:30" x14ac:dyDescent="0.25">
      <c r="A5" t="s">
        <v>0</v>
      </c>
      <c r="B5">
        <v>203</v>
      </c>
      <c r="C5" t="s">
        <v>36</v>
      </c>
      <c r="D5" t="s">
        <v>25</v>
      </c>
      <c r="E5" t="s">
        <v>10</v>
      </c>
      <c r="F5" t="s">
        <v>26</v>
      </c>
      <c r="G5" t="s">
        <v>27</v>
      </c>
      <c r="H5" t="s">
        <v>13</v>
      </c>
      <c r="I5" t="s">
        <v>14</v>
      </c>
      <c r="J5" t="s">
        <v>15</v>
      </c>
      <c r="K5" t="s">
        <v>16</v>
      </c>
      <c r="L5" t="s">
        <v>37</v>
      </c>
      <c r="M5" t="s">
        <v>38</v>
      </c>
      <c r="N5" t="s">
        <v>39</v>
      </c>
      <c r="O5" t="s">
        <v>30</v>
      </c>
      <c r="P5" t="s">
        <v>40</v>
      </c>
      <c r="Q5" t="s">
        <v>22</v>
      </c>
      <c r="R5" t="s">
        <v>41</v>
      </c>
      <c r="T5" t="str">
        <f t="shared" si="0"/>
        <v>Nwanneka</v>
      </c>
      <c r="U5" t="str">
        <f t="shared" si="1"/>
        <v>Okeoghene</v>
      </c>
      <c r="V5" t="str">
        <f>N5</f>
        <v>Onyejekwe</v>
      </c>
      <c r="X5" t="str">
        <f>T11</f>
        <v>Pavol</v>
      </c>
      <c r="Y5" t="str">
        <f>IF(U11=V11, "",U11)</f>
        <v/>
      </c>
      <c r="Z5" t="str">
        <f>V11</f>
        <v>Federl</v>
      </c>
      <c r="AA5">
        <v>60300262</v>
      </c>
      <c r="AB5">
        <v>60300262</v>
      </c>
      <c r="AD5" t="str">
        <f>CONCATENATE("INSERT INTO instructor (Eid, Fname, Mname, Lname) VALUES (",AB4,",'",X4,"','",Y4,"','",Z4,"');")</f>
        <v>INSERT INTO instructor (Eid, Fname, Mname, Lname) VALUES (95509472,'Tam','','Thanh');</v>
      </c>
    </row>
    <row r="6" spans="1:30" x14ac:dyDescent="0.25">
      <c r="A6" t="s">
        <v>0</v>
      </c>
      <c r="B6">
        <v>203</v>
      </c>
      <c r="C6" t="s">
        <v>42</v>
      </c>
      <c r="D6" t="s">
        <v>25</v>
      </c>
      <c r="E6" t="s">
        <v>10</v>
      </c>
      <c r="F6" t="s">
        <v>26</v>
      </c>
      <c r="G6" t="s">
        <v>27</v>
      </c>
      <c r="H6" t="s">
        <v>13</v>
      </c>
      <c r="I6" t="s">
        <v>14</v>
      </c>
      <c r="J6" t="s">
        <v>15</v>
      </c>
      <c r="K6" t="s">
        <v>16</v>
      </c>
      <c r="L6" t="s">
        <v>37</v>
      </c>
      <c r="M6" t="s">
        <v>38</v>
      </c>
      <c r="N6" t="s">
        <v>39</v>
      </c>
      <c r="O6" t="s">
        <v>30</v>
      </c>
      <c r="P6" t="s">
        <v>43</v>
      </c>
      <c r="Q6" t="s">
        <v>22</v>
      </c>
      <c r="R6" t="s">
        <v>44</v>
      </c>
      <c r="T6" t="str">
        <f t="shared" si="0"/>
        <v>Nwanneka</v>
      </c>
      <c r="U6" t="str">
        <f t="shared" si="1"/>
        <v>Okeoghene</v>
      </c>
      <c r="V6" t="str">
        <f>N6</f>
        <v>Onyejekwe</v>
      </c>
      <c r="X6" t="str">
        <f>T14</f>
        <v>Asma</v>
      </c>
      <c r="Y6" t="str">
        <f>IF(U14=V14, "",U14)</f>
        <v/>
      </c>
      <c r="Z6" t="str">
        <f>V14</f>
        <v>Khalid</v>
      </c>
      <c r="AA6">
        <v>55028424</v>
      </c>
      <c r="AB6">
        <v>55028424</v>
      </c>
      <c r="AD6" t="str">
        <f>CONCATENATE("INSERT INTO instructor (Eid, Fname, Mname, Lname) VALUES (",AB5,",'",X5,"','",Y5,"','",Z5,"');")</f>
        <v>INSERT INTO instructor (Eid, Fname, Mname, Lname) VALUES (60300262,'Pavol','','Federl');</v>
      </c>
    </row>
    <row r="7" spans="1:30" x14ac:dyDescent="0.25">
      <c r="A7" t="s">
        <v>0</v>
      </c>
      <c r="B7">
        <v>203</v>
      </c>
      <c r="C7" t="s">
        <v>45</v>
      </c>
      <c r="D7" t="s">
        <v>25</v>
      </c>
      <c r="E7" t="s">
        <v>10</v>
      </c>
      <c r="F7" t="s">
        <v>26</v>
      </c>
      <c r="G7" t="s">
        <v>27</v>
      </c>
      <c r="H7" t="s">
        <v>13</v>
      </c>
      <c r="I7" t="s">
        <v>14</v>
      </c>
      <c r="J7" t="s">
        <v>15</v>
      </c>
      <c r="K7" t="s">
        <v>16</v>
      </c>
      <c r="L7" t="s">
        <v>19</v>
      </c>
      <c r="M7" t="s">
        <v>46</v>
      </c>
      <c r="N7" t="s">
        <v>47</v>
      </c>
      <c r="O7" t="s">
        <v>20</v>
      </c>
      <c r="P7" t="s">
        <v>34</v>
      </c>
      <c r="Q7" t="s">
        <v>22</v>
      </c>
      <c r="R7" t="s">
        <v>35</v>
      </c>
      <c r="T7" t="str">
        <f t="shared" si="0"/>
        <v>Tam</v>
      </c>
      <c r="U7" t="str">
        <f t="shared" si="1"/>
        <v>Thanh</v>
      </c>
      <c r="V7" t="str">
        <f t="shared" si="2"/>
        <v>Thanh</v>
      </c>
      <c r="X7" t="str">
        <f>T15</f>
        <v>Fatema</v>
      </c>
      <c r="Y7" t="str">
        <f>IF(U15=V15, "",U15)</f>
        <v>Tuz</v>
      </c>
      <c r="Z7" t="str">
        <f>V15</f>
        <v>Zohra</v>
      </c>
      <c r="AA7">
        <v>51379864</v>
      </c>
      <c r="AB7">
        <v>51379864</v>
      </c>
      <c r="AD7" t="str">
        <f>CONCATENATE("INSERT INTO instructor (Eid, Fname, Mname, Lname) VALUES (",AB6,",'",X6,"','",Y6,"','",Z6,"');")</f>
        <v>INSERT INTO instructor (Eid, Fname, Mname, Lname) VALUES (55028424,'Asma','','Khalid');</v>
      </c>
    </row>
    <row r="8" spans="1:30" x14ac:dyDescent="0.25">
      <c r="A8" t="s">
        <v>0</v>
      </c>
      <c r="B8">
        <v>203</v>
      </c>
      <c r="C8" t="s">
        <v>48</v>
      </c>
      <c r="D8" t="s">
        <v>25</v>
      </c>
      <c r="E8" t="s">
        <v>10</v>
      </c>
      <c r="F8" t="s">
        <v>26</v>
      </c>
      <c r="G8" t="s">
        <v>27</v>
      </c>
      <c r="H8" t="s">
        <v>13</v>
      </c>
      <c r="I8" t="s">
        <v>14</v>
      </c>
      <c r="J8" t="s">
        <v>15</v>
      </c>
      <c r="K8" t="s">
        <v>16</v>
      </c>
      <c r="L8" t="s">
        <v>19</v>
      </c>
      <c r="M8" t="s">
        <v>46</v>
      </c>
      <c r="N8" t="s">
        <v>47</v>
      </c>
      <c r="O8" t="s">
        <v>20</v>
      </c>
      <c r="P8" t="s">
        <v>49</v>
      </c>
      <c r="Q8" t="s">
        <v>22</v>
      </c>
      <c r="R8" t="s">
        <v>50</v>
      </c>
      <c r="T8" t="str">
        <f t="shared" si="0"/>
        <v>Tam</v>
      </c>
      <c r="U8" t="str">
        <f t="shared" si="1"/>
        <v>Thanh</v>
      </c>
      <c r="V8" t="str">
        <f t="shared" si="2"/>
        <v>Thanh</v>
      </c>
      <c r="X8" t="str">
        <f>T16</f>
        <v>Kathleen</v>
      </c>
      <c r="Y8" t="str">
        <f>IF(U16=V16, "",U16)</f>
        <v>Danielle</v>
      </c>
      <c r="Z8" t="str">
        <f>V16</f>
        <v>Ang</v>
      </c>
      <c r="AA8">
        <v>61995382</v>
      </c>
      <c r="AB8">
        <v>61995382</v>
      </c>
      <c r="AD8" t="str">
        <f>CONCATENATE("INSERT INTO instructor (Eid, Fname, Mname, Lname) VALUES (",AB7,",'",X7,"','",Y7,"','",Z7,"');")</f>
        <v>INSERT INTO instructor (Eid, Fname, Mname, Lname) VALUES (51379864,'Fatema','Tuz','Zohra');</v>
      </c>
    </row>
    <row r="9" spans="1:30" x14ac:dyDescent="0.25">
      <c r="X9" t="str">
        <f>T17</f>
        <v>Fahim</v>
      </c>
      <c r="Y9" t="str">
        <f>IF(U17=V17, "",U17)</f>
        <v>Hasan</v>
      </c>
      <c r="Z9" t="str">
        <f>V17</f>
        <v>Khan</v>
      </c>
      <c r="AA9">
        <v>98485364</v>
      </c>
      <c r="AB9">
        <v>98485364</v>
      </c>
      <c r="AD9" t="str">
        <f>CONCATENATE("INSERT INTO instructor (Eid, Fname, Mname, Lname) VALUES (",AB8,",'",X8,"','",Y8,"','",Z8,"');")</f>
        <v>INSERT INTO instructor (Eid, Fname, Mname, Lname) VALUES (61995382,'Kathleen','Danielle','Ang');</v>
      </c>
    </row>
    <row r="10" spans="1:30" x14ac:dyDescent="0.25">
      <c r="A10" t="s">
        <v>0</v>
      </c>
      <c r="B10" s="1">
        <v>9.625</v>
      </c>
      <c r="C10" t="s">
        <v>1</v>
      </c>
      <c r="D10" t="s">
        <v>2</v>
      </c>
      <c r="E10" t="s">
        <v>51</v>
      </c>
      <c r="F10" t="s">
        <v>52</v>
      </c>
      <c r="G10" t="s">
        <v>53</v>
      </c>
      <c r="H10" t="s">
        <v>51</v>
      </c>
      <c r="I10" t="s">
        <v>52</v>
      </c>
      <c r="J10" t="s">
        <v>54</v>
      </c>
      <c r="K10" t="s">
        <v>55</v>
      </c>
      <c r="X10" t="str">
        <f>T20</f>
        <v>Mahshid</v>
      </c>
      <c r="Y10" t="str">
        <f>IF(U20=V20, "",U20)</f>
        <v/>
      </c>
      <c r="Z10" t="str">
        <f>V20</f>
        <v>Marbouti</v>
      </c>
      <c r="AA10">
        <v>23790894</v>
      </c>
      <c r="AB10">
        <v>23790894</v>
      </c>
      <c r="AD10" t="str">
        <f>CONCATENATE("INSERT INTO instructor (Eid, Fname, Mname, Lname) VALUES (",AB9,",'",X9,"','",Y9,"','",Z9,"');")</f>
        <v>INSERT INTO instructor (Eid, Fname, Mname, Lname) VALUES (98485364,'Fahim','Hasan','Khan');</v>
      </c>
    </row>
    <row r="11" spans="1:30" x14ac:dyDescent="0.25">
      <c r="A11" t="s">
        <v>0</v>
      </c>
      <c r="B11">
        <v>231</v>
      </c>
      <c r="C11" t="s">
        <v>8</v>
      </c>
      <c r="D11" t="s">
        <v>9</v>
      </c>
      <c r="E11" t="s">
        <v>10</v>
      </c>
      <c r="F11" t="s">
        <v>56</v>
      </c>
      <c r="G11" t="s">
        <v>57</v>
      </c>
      <c r="H11" t="s">
        <v>13</v>
      </c>
      <c r="I11" t="s">
        <v>14</v>
      </c>
      <c r="J11" t="s">
        <v>15</v>
      </c>
      <c r="K11" t="s">
        <v>16</v>
      </c>
      <c r="L11" t="s">
        <v>58</v>
      </c>
      <c r="M11" t="s">
        <v>59</v>
      </c>
      <c r="N11" t="s">
        <v>20</v>
      </c>
      <c r="O11" t="s">
        <v>60</v>
      </c>
      <c r="P11" t="s">
        <v>22</v>
      </c>
      <c r="Q11" t="s">
        <v>61</v>
      </c>
      <c r="T11" t="str">
        <f t="shared" si="0"/>
        <v>Pavol</v>
      </c>
      <c r="U11" t="str">
        <f t="shared" si="1"/>
        <v>Federl</v>
      </c>
      <c r="V11" t="str">
        <f t="shared" si="2"/>
        <v>Federl</v>
      </c>
      <c r="X11" t="str">
        <f>T22</f>
        <v>Kashfia</v>
      </c>
      <c r="Y11" t="str">
        <f>IF(U22=V22, "",U22)</f>
        <v/>
      </c>
      <c r="Z11" t="str">
        <f>V22</f>
        <v>Sailunaz</v>
      </c>
      <c r="AA11">
        <v>17040261</v>
      </c>
      <c r="AB11">
        <v>17040261</v>
      </c>
      <c r="AD11" t="str">
        <f>CONCATENATE("INSERT INTO instructor (Eid, Fname, Mname, Lname) VALUES (",AB10,",'",X10,"','",Y10,"','",Z10,"');")</f>
        <v>INSERT INTO instructor (Eid, Fname, Mname, Lname) VALUES (23790894,'Mahshid','','Marbouti');</v>
      </c>
    </row>
    <row r="12" spans="1:30" x14ac:dyDescent="0.25">
      <c r="A12" t="s">
        <v>0</v>
      </c>
      <c r="B12">
        <v>231</v>
      </c>
      <c r="C12" t="s">
        <v>62</v>
      </c>
      <c r="D12" t="s">
        <v>9</v>
      </c>
      <c r="E12" t="s">
        <v>10</v>
      </c>
      <c r="F12" t="s">
        <v>56</v>
      </c>
      <c r="G12" t="s">
        <v>57</v>
      </c>
      <c r="H12" t="s">
        <v>13</v>
      </c>
      <c r="I12" t="s">
        <v>63</v>
      </c>
      <c r="J12" t="s">
        <v>15</v>
      </c>
      <c r="K12" t="s">
        <v>16</v>
      </c>
      <c r="L12" t="s">
        <v>17</v>
      </c>
      <c r="M12" t="s">
        <v>18</v>
      </c>
      <c r="N12" t="s">
        <v>19</v>
      </c>
      <c r="O12" t="s">
        <v>20</v>
      </c>
      <c r="P12" t="s">
        <v>64</v>
      </c>
      <c r="Q12" t="s">
        <v>22</v>
      </c>
      <c r="R12" t="s">
        <v>65</v>
      </c>
      <c r="T12" t="str">
        <f t="shared" si="0"/>
        <v>James</v>
      </c>
      <c r="U12" t="str">
        <f t="shared" si="1"/>
        <v>Roger</v>
      </c>
      <c r="V12" t="str">
        <f>N12</f>
        <v>Tam</v>
      </c>
      <c r="X12" t="str">
        <f>T24</f>
        <v>Emmanuel</v>
      </c>
      <c r="Y12" t="str">
        <f>IF(U24=V24, "",U24)</f>
        <v>Ikenna</v>
      </c>
      <c r="Z12" t="str">
        <f>V24</f>
        <v>Onu</v>
      </c>
      <c r="AA12">
        <v>30087272</v>
      </c>
      <c r="AB12">
        <v>30087272</v>
      </c>
      <c r="AD12" t="str">
        <f>CONCATENATE("INSERT INTO instructor (Eid, Fname, Mname, Lname) VALUES (",AB11,",'",X11,"','",Y11,"','",Z11,"');")</f>
        <v>INSERT INTO instructor (Eid, Fname, Mname, Lname) VALUES (17040261,'Kashfia','','Sailunaz');</v>
      </c>
    </row>
    <row r="13" spans="1:30" x14ac:dyDescent="0.25">
      <c r="A13" t="s">
        <v>0</v>
      </c>
      <c r="B13">
        <v>231</v>
      </c>
      <c r="C13" t="s">
        <v>66</v>
      </c>
      <c r="D13" t="s">
        <v>9</v>
      </c>
      <c r="E13" t="s">
        <v>10</v>
      </c>
      <c r="F13" t="s">
        <v>56</v>
      </c>
      <c r="G13" t="s">
        <v>57</v>
      </c>
      <c r="H13" t="s">
        <v>13</v>
      </c>
      <c r="I13" t="s">
        <v>67</v>
      </c>
      <c r="J13" t="s">
        <v>15</v>
      </c>
      <c r="K13" t="s">
        <v>16</v>
      </c>
      <c r="L13" t="s">
        <v>58</v>
      </c>
      <c r="M13" t="s">
        <v>59</v>
      </c>
      <c r="N13" t="s">
        <v>20</v>
      </c>
      <c r="O13" t="s">
        <v>49</v>
      </c>
      <c r="P13" t="s">
        <v>22</v>
      </c>
      <c r="Q13" t="s">
        <v>68</v>
      </c>
      <c r="T13" t="str">
        <f t="shared" si="0"/>
        <v>Pavol</v>
      </c>
      <c r="U13" t="str">
        <f t="shared" si="1"/>
        <v>Federl</v>
      </c>
      <c r="V13" t="str">
        <f t="shared" si="2"/>
        <v>Federl</v>
      </c>
      <c r="X13" t="str">
        <f>T28</f>
        <v>Philipp</v>
      </c>
      <c r="Y13" t="str">
        <f>IF(U28=V28, "",U28)</f>
        <v/>
      </c>
      <c r="Z13" t="str">
        <f>V28</f>
        <v>Woelfel</v>
      </c>
      <c r="AA13">
        <v>13786805</v>
      </c>
      <c r="AB13">
        <v>13786805</v>
      </c>
      <c r="AD13" t="str">
        <f>CONCATENATE("INSERT INTO instructor (Eid, Fname, Mname, Lname) VALUES (",AB12,",'",X12,"','",Y12,"','",Z12,"');")</f>
        <v>INSERT INTO instructor (Eid, Fname, Mname, Lname) VALUES (30087272,'Emmanuel','Ikenna','Onu');</v>
      </c>
    </row>
    <row r="14" spans="1:30" x14ac:dyDescent="0.25">
      <c r="A14" t="s">
        <v>0</v>
      </c>
      <c r="B14">
        <v>231</v>
      </c>
      <c r="C14" t="s">
        <v>24</v>
      </c>
      <c r="D14" t="s">
        <v>25</v>
      </c>
      <c r="E14" t="s">
        <v>10</v>
      </c>
      <c r="F14" t="s">
        <v>26</v>
      </c>
      <c r="G14" t="s">
        <v>69</v>
      </c>
      <c r="H14" t="s">
        <v>13</v>
      </c>
      <c r="I14" t="s">
        <v>14</v>
      </c>
      <c r="J14" t="s">
        <v>15</v>
      </c>
      <c r="K14" t="s">
        <v>16</v>
      </c>
      <c r="L14" t="s">
        <v>70</v>
      </c>
      <c r="M14" t="s">
        <v>71</v>
      </c>
      <c r="N14" t="s">
        <v>30</v>
      </c>
      <c r="O14" t="s">
        <v>31</v>
      </c>
      <c r="P14" t="s">
        <v>22</v>
      </c>
      <c r="Q14" t="s">
        <v>32</v>
      </c>
      <c r="T14" t="str">
        <f t="shared" si="0"/>
        <v>Asma</v>
      </c>
      <c r="U14" t="str">
        <f t="shared" si="1"/>
        <v>Khalid</v>
      </c>
      <c r="V14" t="str">
        <f t="shared" si="2"/>
        <v>Khalid</v>
      </c>
      <c r="X14" t="str">
        <f>T29</f>
        <v>Aryaz</v>
      </c>
      <c r="Y14" t="str">
        <f>IF(U29=V29, "",U29)</f>
        <v/>
      </c>
      <c r="Z14" t="str">
        <f>V29</f>
        <v>Eghbali</v>
      </c>
      <c r="AA14">
        <v>61480420</v>
      </c>
      <c r="AB14">
        <v>61480420</v>
      </c>
      <c r="AD14" t="str">
        <f>CONCATENATE("INSERT INTO instructor (Eid, Fname, Mname, Lname) VALUES (",AB13,",'",X13,"','",Y13,"','",Z13,"');")</f>
        <v>INSERT INTO instructor (Eid, Fname, Mname, Lname) VALUES (13786805,'Philipp','','Woelfel');</v>
      </c>
    </row>
    <row r="15" spans="1:30" x14ac:dyDescent="0.25">
      <c r="A15" t="s">
        <v>0</v>
      </c>
      <c r="B15">
        <v>231</v>
      </c>
      <c r="C15" t="s">
        <v>33</v>
      </c>
      <c r="D15" t="s">
        <v>25</v>
      </c>
      <c r="E15" t="s">
        <v>10</v>
      </c>
      <c r="F15" t="s">
        <v>26</v>
      </c>
      <c r="G15" t="s">
        <v>69</v>
      </c>
      <c r="H15" t="s">
        <v>13</v>
      </c>
      <c r="I15" t="s">
        <v>14</v>
      </c>
      <c r="J15" t="s">
        <v>15</v>
      </c>
      <c r="K15" t="s">
        <v>16</v>
      </c>
      <c r="L15" t="s">
        <v>72</v>
      </c>
      <c r="M15" t="s">
        <v>73</v>
      </c>
      <c r="N15" t="s">
        <v>74</v>
      </c>
      <c r="O15" t="s">
        <v>30</v>
      </c>
      <c r="P15" t="s">
        <v>75</v>
      </c>
      <c r="Q15" t="s">
        <v>22</v>
      </c>
      <c r="R15" t="s">
        <v>76</v>
      </c>
      <c r="T15" t="str">
        <f t="shared" si="0"/>
        <v>Fatema</v>
      </c>
      <c r="U15" t="str">
        <f t="shared" si="1"/>
        <v>Tuz</v>
      </c>
      <c r="V15" t="str">
        <f t="shared" ref="V15:V21" si="3">N15</f>
        <v>Zohra</v>
      </c>
      <c r="X15" t="str">
        <f>T30</f>
        <v>Mehrdad</v>
      </c>
      <c r="Y15" t="str">
        <f>IF(U30=V30, "",U30)</f>
        <v>Jafari</v>
      </c>
      <c r="Z15" t="str">
        <f>V30</f>
        <v>Giv</v>
      </c>
      <c r="AA15">
        <v>33151223</v>
      </c>
      <c r="AB15">
        <v>33151223</v>
      </c>
      <c r="AD15" t="str">
        <f>CONCATENATE("INSERT INTO instructor (Eid, Fname, Mname, Lname) VALUES (",AB14,",'",X14,"','",Y14,"','",Z14,"');")</f>
        <v>INSERT INTO instructor (Eid, Fname, Mname, Lname) VALUES (61480420,'Aryaz','','Eghbali');</v>
      </c>
    </row>
    <row r="16" spans="1:30" x14ac:dyDescent="0.25">
      <c r="A16" t="s">
        <v>0</v>
      </c>
      <c r="B16">
        <v>231</v>
      </c>
      <c r="C16" t="s">
        <v>36</v>
      </c>
      <c r="D16" t="s">
        <v>25</v>
      </c>
      <c r="E16" t="s">
        <v>10</v>
      </c>
      <c r="F16" t="s">
        <v>26</v>
      </c>
      <c r="G16" t="s">
        <v>69</v>
      </c>
      <c r="H16" t="s">
        <v>13</v>
      </c>
      <c r="I16" t="s">
        <v>14</v>
      </c>
      <c r="J16" t="s">
        <v>15</v>
      </c>
      <c r="K16" t="s">
        <v>16</v>
      </c>
      <c r="L16" t="s">
        <v>77</v>
      </c>
      <c r="M16" t="s">
        <v>78</v>
      </c>
      <c r="N16" t="s">
        <v>79</v>
      </c>
      <c r="O16" t="s">
        <v>20</v>
      </c>
      <c r="P16" t="s">
        <v>40</v>
      </c>
      <c r="Q16" t="s">
        <v>22</v>
      </c>
      <c r="R16" t="s">
        <v>41</v>
      </c>
      <c r="T16" t="str">
        <f t="shared" si="0"/>
        <v>Kathleen</v>
      </c>
      <c r="U16" t="str">
        <f t="shared" si="1"/>
        <v>Danielle</v>
      </c>
      <c r="V16" t="str">
        <f t="shared" si="3"/>
        <v>Ang</v>
      </c>
      <c r="X16" t="str">
        <f>T31</f>
        <v>Ruiting</v>
      </c>
      <c r="Y16" t="str">
        <f>IF(U31=V31, "",U31)</f>
        <v/>
      </c>
      <c r="Z16" t="str">
        <f>V31</f>
        <v>Zhou</v>
      </c>
      <c r="AA16">
        <v>79204929</v>
      </c>
      <c r="AB16">
        <v>79204929</v>
      </c>
      <c r="AD16" t="str">
        <f>CONCATENATE("INSERT INTO instructor (Eid, Fname, Mname, Lname) VALUES (",AB15,",'",X15,"','",Y15,"','",Z15,"');")</f>
        <v>INSERT INTO instructor (Eid, Fname, Mname, Lname) VALUES (33151223,'Mehrdad','Jafari','Giv');</v>
      </c>
    </row>
    <row r="17" spans="1:30" x14ac:dyDescent="0.25">
      <c r="A17" t="s">
        <v>0</v>
      </c>
      <c r="B17">
        <v>231</v>
      </c>
      <c r="C17" t="s">
        <v>42</v>
      </c>
      <c r="D17" t="s">
        <v>25</v>
      </c>
      <c r="E17" t="s">
        <v>10</v>
      </c>
      <c r="F17" t="s">
        <v>26</v>
      </c>
      <c r="G17" t="s">
        <v>80</v>
      </c>
      <c r="H17" t="s">
        <v>13</v>
      </c>
      <c r="I17" t="s">
        <v>14</v>
      </c>
      <c r="J17" t="s">
        <v>15</v>
      </c>
      <c r="K17" t="s">
        <v>16</v>
      </c>
      <c r="L17" t="s">
        <v>81</v>
      </c>
      <c r="M17" t="s">
        <v>82</v>
      </c>
      <c r="N17" t="s">
        <v>83</v>
      </c>
      <c r="O17" t="s">
        <v>20</v>
      </c>
      <c r="P17" t="s">
        <v>84</v>
      </c>
      <c r="Q17" t="s">
        <v>22</v>
      </c>
      <c r="R17" t="s">
        <v>85</v>
      </c>
      <c r="T17" t="str">
        <f t="shared" si="0"/>
        <v>Fahim</v>
      </c>
      <c r="U17" t="str">
        <f t="shared" si="1"/>
        <v>Hasan</v>
      </c>
      <c r="V17" t="str">
        <f t="shared" si="3"/>
        <v>Khan</v>
      </c>
      <c r="X17" t="str">
        <f>T35</f>
        <v>Sonny</v>
      </c>
      <c r="Y17" t="str">
        <f>IF(U35=V35, "",U35)</f>
        <v/>
      </c>
      <c r="Z17" t="str">
        <f>V35</f>
        <v>Chan</v>
      </c>
      <c r="AA17">
        <v>89402101</v>
      </c>
      <c r="AB17">
        <v>89402101</v>
      </c>
      <c r="AD17" t="str">
        <f>CONCATENATE("INSERT INTO instructor (Eid, Fname, Mname, Lname) VALUES (",AB16,",'",X16,"','",Y16,"','",Z16,"');")</f>
        <v>INSERT INTO instructor (Eid, Fname, Mname, Lname) VALUES (79204929,'Ruiting','','Zhou');</v>
      </c>
    </row>
    <row r="18" spans="1:30" x14ac:dyDescent="0.25">
      <c r="A18" t="s">
        <v>0</v>
      </c>
      <c r="B18">
        <v>231</v>
      </c>
      <c r="C18" t="s">
        <v>45</v>
      </c>
      <c r="D18" t="s">
        <v>25</v>
      </c>
      <c r="E18" t="s">
        <v>10</v>
      </c>
      <c r="F18" t="s">
        <v>26</v>
      </c>
      <c r="G18" t="s">
        <v>69</v>
      </c>
      <c r="H18" t="s">
        <v>13</v>
      </c>
      <c r="I18" t="s">
        <v>63</v>
      </c>
      <c r="J18" t="s">
        <v>15</v>
      </c>
      <c r="K18" t="s">
        <v>16</v>
      </c>
      <c r="L18" t="s">
        <v>81</v>
      </c>
      <c r="M18" t="s">
        <v>82</v>
      </c>
      <c r="N18" t="s">
        <v>83</v>
      </c>
      <c r="O18" t="s">
        <v>20</v>
      </c>
      <c r="P18" t="s">
        <v>49</v>
      </c>
      <c r="Q18" t="s">
        <v>22</v>
      </c>
      <c r="R18" t="s">
        <v>50</v>
      </c>
      <c r="T18" t="str">
        <f t="shared" si="0"/>
        <v>Fahim</v>
      </c>
      <c r="U18" t="str">
        <f t="shared" si="1"/>
        <v>Hasan</v>
      </c>
      <c r="V18" t="str">
        <f t="shared" si="3"/>
        <v>Khan</v>
      </c>
      <c r="X18" t="str">
        <f>T36</f>
        <v>Lee</v>
      </c>
      <c r="Y18" t="str">
        <f>IF(U36=V36, "",U36)</f>
        <v>Aaron</v>
      </c>
      <c r="Z18" t="str">
        <f>V36</f>
        <v>Ringham</v>
      </c>
      <c r="AA18">
        <v>27507628</v>
      </c>
      <c r="AB18">
        <v>27507628</v>
      </c>
      <c r="AD18" t="str">
        <f>CONCATENATE("INSERT INTO instructor (Eid, Fname, Mname, Lname) VALUES (",AB17,",'",X17,"','",Y17,"','",Z17,"');")</f>
        <v>INSERT INTO instructor (Eid, Fname, Mname, Lname) VALUES (89402101,'Sonny','','Chan');</v>
      </c>
    </row>
    <row r="19" spans="1:30" x14ac:dyDescent="0.25">
      <c r="A19" t="s">
        <v>0</v>
      </c>
      <c r="B19">
        <v>231</v>
      </c>
      <c r="C19" t="s">
        <v>48</v>
      </c>
      <c r="D19" t="s">
        <v>25</v>
      </c>
      <c r="E19" t="s">
        <v>10</v>
      </c>
      <c r="F19" t="s">
        <v>26</v>
      </c>
      <c r="G19" t="s">
        <v>69</v>
      </c>
      <c r="H19" t="s">
        <v>13</v>
      </c>
      <c r="I19" t="s">
        <v>63</v>
      </c>
      <c r="J19" t="s">
        <v>15</v>
      </c>
      <c r="K19" t="s">
        <v>16</v>
      </c>
      <c r="L19" t="s">
        <v>70</v>
      </c>
      <c r="M19" t="s">
        <v>71</v>
      </c>
      <c r="N19" t="s">
        <v>30</v>
      </c>
      <c r="O19" t="s">
        <v>40</v>
      </c>
      <c r="P19" t="s">
        <v>22</v>
      </c>
      <c r="Q19" t="s">
        <v>41</v>
      </c>
      <c r="T19" t="str">
        <f t="shared" si="0"/>
        <v>Asma</v>
      </c>
      <c r="U19" t="str">
        <f t="shared" si="1"/>
        <v>Khalid</v>
      </c>
      <c r="V19" t="str">
        <f>M19</f>
        <v>Khalid</v>
      </c>
      <c r="X19" t="str">
        <f>T37</f>
        <v>Jeremy</v>
      </c>
      <c r="Y19" t="str">
        <f>IF(U37=V37, "",U37)</f>
        <v>Adam</v>
      </c>
      <c r="Z19" t="str">
        <f>V37</f>
        <v>Hart</v>
      </c>
      <c r="AA19">
        <v>81906451</v>
      </c>
      <c r="AB19">
        <v>81906451</v>
      </c>
      <c r="AD19" t="str">
        <f>CONCATENATE("INSERT INTO instructor (Eid, Fname, Mname, Lname) VALUES (",AB18,",'",X18,"','",Y18,"','",Z18,"');")</f>
        <v>INSERT INTO instructor (Eid, Fname, Mname, Lname) VALUES (27507628,'Lee','Aaron','Ringham');</v>
      </c>
    </row>
    <row r="20" spans="1:30" x14ac:dyDescent="0.25">
      <c r="A20" t="s">
        <v>0</v>
      </c>
      <c r="B20">
        <v>231</v>
      </c>
      <c r="C20" t="s">
        <v>86</v>
      </c>
      <c r="D20" t="s">
        <v>25</v>
      </c>
      <c r="E20" t="s">
        <v>10</v>
      </c>
      <c r="F20" t="s">
        <v>26</v>
      </c>
      <c r="G20" t="s">
        <v>80</v>
      </c>
      <c r="H20" t="s">
        <v>13</v>
      </c>
      <c r="I20" t="s">
        <v>63</v>
      </c>
      <c r="J20" t="s">
        <v>15</v>
      </c>
      <c r="K20" t="s">
        <v>16</v>
      </c>
      <c r="L20" t="s">
        <v>87</v>
      </c>
      <c r="M20" t="s">
        <v>88</v>
      </c>
      <c r="N20" t="s">
        <v>30</v>
      </c>
      <c r="O20" t="s">
        <v>84</v>
      </c>
      <c r="P20" t="s">
        <v>22</v>
      </c>
      <c r="Q20" t="s">
        <v>85</v>
      </c>
      <c r="T20" t="str">
        <f t="shared" si="0"/>
        <v>Mahshid</v>
      </c>
      <c r="U20" t="str">
        <f t="shared" si="1"/>
        <v>Marbouti</v>
      </c>
      <c r="V20" t="str">
        <f t="shared" si="2"/>
        <v>Marbouti</v>
      </c>
      <c r="X20" t="str">
        <f>T38</f>
        <v>Kamyar</v>
      </c>
      <c r="Y20" t="e">
        <f>IF(U38=V38, "",U38)</f>
        <v>#REF!</v>
      </c>
      <c r="Z20" t="e">
        <f>V38</f>
        <v>#REF!</v>
      </c>
      <c r="AA20">
        <v>60039975</v>
      </c>
      <c r="AB20">
        <v>60039975</v>
      </c>
      <c r="AD20" t="str">
        <f>CONCATENATE("INSERT INTO instructor (Eid, Fname, Mname, Lname) VALUES (",AB19,",'",X19,"','",Y19,"','",Z19,"');")</f>
        <v>INSERT INTO instructor (Eid, Fname, Mname, Lname) VALUES (81906451,'Jeremy','Adam','Hart');</v>
      </c>
    </row>
    <row r="21" spans="1:30" x14ac:dyDescent="0.25">
      <c r="A21" t="s">
        <v>0</v>
      </c>
      <c r="B21">
        <v>231</v>
      </c>
      <c r="C21" t="s">
        <v>89</v>
      </c>
      <c r="D21" t="s">
        <v>25</v>
      </c>
      <c r="E21" t="s">
        <v>10</v>
      </c>
      <c r="F21" t="s">
        <v>26</v>
      </c>
      <c r="G21" t="s">
        <v>69</v>
      </c>
      <c r="H21" t="s">
        <v>13</v>
      </c>
      <c r="I21" t="s">
        <v>63</v>
      </c>
      <c r="J21" t="s">
        <v>15</v>
      </c>
      <c r="K21" t="s">
        <v>16</v>
      </c>
      <c r="L21" t="s">
        <v>77</v>
      </c>
      <c r="M21" t="s">
        <v>78</v>
      </c>
      <c r="N21" t="s">
        <v>79</v>
      </c>
      <c r="O21" t="s">
        <v>20</v>
      </c>
      <c r="P21" t="s">
        <v>34</v>
      </c>
      <c r="Q21" t="s">
        <v>22</v>
      </c>
      <c r="R21" t="s">
        <v>35</v>
      </c>
      <c r="T21" t="str">
        <f t="shared" si="0"/>
        <v>Kathleen</v>
      </c>
      <c r="U21" t="str">
        <f t="shared" si="1"/>
        <v>Danielle</v>
      </c>
      <c r="V21" t="str">
        <f t="shared" si="3"/>
        <v>Ang</v>
      </c>
      <c r="X21" t="str">
        <f>T43</f>
        <v>Majid</v>
      </c>
      <c r="Y21" t="str">
        <f>IF(U43=V43, "",U43)</f>
        <v>Ghaderi</v>
      </c>
      <c r="Z21" t="str">
        <f>V43</f>
        <v>Dehkordi</v>
      </c>
      <c r="AA21">
        <v>27320955</v>
      </c>
      <c r="AB21">
        <v>27320955</v>
      </c>
      <c r="AD21" t="e">
        <f>CONCATENATE("INSERT INTO instructor (Eid, Fname, Mname, Lname) VALUES (",AB20,",'",X20,"','",Y20,"','",Z20,"');")</f>
        <v>#REF!</v>
      </c>
    </row>
    <row r="22" spans="1:30" x14ac:dyDescent="0.25">
      <c r="A22" t="s">
        <v>0</v>
      </c>
      <c r="B22">
        <v>231</v>
      </c>
      <c r="C22" t="s">
        <v>90</v>
      </c>
      <c r="D22" t="s">
        <v>25</v>
      </c>
      <c r="E22" t="s">
        <v>10</v>
      </c>
      <c r="F22" t="s">
        <v>26</v>
      </c>
      <c r="G22" t="s">
        <v>80</v>
      </c>
      <c r="H22" t="s">
        <v>13</v>
      </c>
      <c r="I22" t="s">
        <v>67</v>
      </c>
      <c r="J22" t="s">
        <v>15</v>
      </c>
      <c r="K22" t="s">
        <v>16</v>
      </c>
      <c r="L22" t="s">
        <v>91</v>
      </c>
      <c r="M22" t="s">
        <v>92</v>
      </c>
      <c r="N22" t="s">
        <v>30</v>
      </c>
      <c r="O22" t="s">
        <v>93</v>
      </c>
      <c r="P22" t="s">
        <v>22</v>
      </c>
      <c r="Q22" t="s">
        <v>94</v>
      </c>
      <c r="T22" t="str">
        <f t="shared" si="0"/>
        <v>Kashfia</v>
      </c>
      <c r="U22" t="str">
        <f t="shared" si="1"/>
        <v>Sailunaz</v>
      </c>
      <c r="V22" t="str">
        <f t="shared" si="2"/>
        <v>Sailunaz</v>
      </c>
      <c r="X22" t="str">
        <f>T44</f>
        <v>Cyriac</v>
      </c>
      <c r="Y22" t="str">
        <f>IF(U44=V44, "",U44)</f>
        <v/>
      </c>
      <c r="Z22" t="str">
        <f>V44</f>
        <v>James</v>
      </c>
      <c r="AA22">
        <v>68483983</v>
      </c>
      <c r="AB22">
        <v>68483983</v>
      </c>
      <c r="AD22" t="str">
        <f>CONCATENATE("INSERT INTO instructor (Eid, Fname, Mname, Lname) VALUES (",AB21,",'",X21,"','",Y21,"','",Z21,"');")</f>
        <v>INSERT INTO instructor (Eid, Fname, Mname, Lname) VALUES (27320955,'Majid','Ghaderi','Dehkordi');</v>
      </c>
    </row>
    <row r="23" spans="1:30" x14ac:dyDescent="0.25">
      <c r="A23" t="s">
        <v>0</v>
      </c>
      <c r="B23">
        <v>231</v>
      </c>
      <c r="C23" t="s">
        <v>95</v>
      </c>
      <c r="D23" t="s">
        <v>25</v>
      </c>
      <c r="E23" t="s">
        <v>10</v>
      </c>
      <c r="F23" t="s">
        <v>26</v>
      </c>
      <c r="G23" t="s">
        <v>80</v>
      </c>
      <c r="H23" t="s">
        <v>13</v>
      </c>
      <c r="I23" t="s">
        <v>67</v>
      </c>
      <c r="J23" t="s">
        <v>15</v>
      </c>
      <c r="K23" t="s">
        <v>16</v>
      </c>
      <c r="L23" t="s">
        <v>91</v>
      </c>
      <c r="M23" t="s">
        <v>92</v>
      </c>
      <c r="N23" t="s">
        <v>30</v>
      </c>
      <c r="O23" t="s">
        <v>43</v>
      </c>
      <c r="P23" t="s">
        <v>22</v>
      </c>
      <c r="Q23" t="s">
        <v>44</v>
      </c>
      <c r="T23" t="str">
        <f t="shared" si="0"/>
        <v>Kashfia</v>
      </c>
      <c r="U23" t="str">
        <f t="shared" si="1"/>
        <v>Sailunaz</v>
      </c>
      <c r="V23" t="str">
        <f t="shared" si="2"/>
        <v>Sailunaz</v>
      </c>
      <c r="X23" t="str">
        <f>T46</f>
        <v>Abolfazl</v>
      </c>
      <c r="Y23" t="str">
        <f>IF(U46=V46, "",U46)</f>
        <v/>
      </c>
      <c r="Z23" t="str">
        <f>V46</f>
        <v>Samani</v>
      </c>
      <c r="AA23">
        <v>22360678</v>
      </c>
      <c r="AB23">
        <v>22360678</v>
      </c>
      <c r="AD23" t="str">
        <f>CONCATENATE("INSERT INTO instructor (Eid, Fname, Mname, Lname) VALUES (",AB22,",'",X22,"','",Y22,"','",Z22,"');")</f>
        <v>INSERT INTO instructor (Eid, Fname, Mname, Lname) VALUES (68483983,'Cyriac','','James');</v>
      </c>
    </row>
    <row r="24" spans="1:30" x14ac:dyDescent="0.25">
      <c r="A24" t="s">
        <v>0</v>
      </c>
      <c r="B24">
        <v>231</v>
      </c>
      <c r="C24" t="s">
        <v>96</v>
      </c>
      <c r="D24" t="s">
        <v>25</v>
      </c>
      <c r="E24" t="s">
        <v>10</v>
      </c>
      <c r="F24" t="s">
        <v>26</v>
      </c>
      <c r="G24" t="s">
        <v>80</v>
      </c>
      <c r="H24" t="s">
        <v>13</v>
      </c>
      <c r="I24" t="s">
        <v>67</v>
      </c>
      <c r="J24" t="s">
        <v>15</v>
      </c>
      <c r="K24" t="s">
        <v>16</v>
      </c>
      <c r="L24" t="s">
        <v>97</v>
      </c>
      <c r="M24" t="s">
        <v>98</v>
      </c>
      <c r="N24" t="s">
        <v>99</v>
      </c>
      <c r="O24" t="s">
        <v>20</v>
      </c>
      <c r="P24" t="s">
        <v>31</v>
      </c>
      <c r="Q24" t="s">
        <v>22</v>
      </c>
      <c r="R24" t="s">
        <v>32</v>
      </c>
      <c r="T24" t="str">
        <f t="shared" si="0"/>
        <v>Emmanuel</v>
      </c>
      <c r="U24" t="str">
        <f t="shared" si="1"/>
        <v>Ikenna</v>
      </c>
      <c r="V24" t="str">
        <f t="shared" ref="V24:V25" si="4">N24</f>
        <v>Onu</v>
      </c>
      <c r="X24" t="str">
        <f>T47</f>
        <v>Ali</v>
      </c>
      <c r="Y24" t="str">
        <f>IF(U47=V47, "",U47)</f>
        <v/>
      </c>
      <c r="Z24" t="str">
        <f>V47</f>
        <v>Sehati</v>
      </c>
      <c r="AA24">
        <v>47852584</v>
      </c>
      <c r="AB24">
        <v>47852584</v>
      </c>
      <c r="AD24" t="str">
        <f>CONCATENATE("INSERT INTO instructor (Eid, Fname, Mname, Lname) VALUES (",AB23,",'",X23,"','",Y23,"','",Z23,"');")</f>
        <v>INSERT INTO instructor (Eid, Fname, Mname, Lname) VALUES (22360678,'Abolfazl','','Samani');</v>
      </c>
    </row>
    <row r="25" spans="1:30" x14ac:dyDescent="0.25">
      <c r="A25" t="s">
        <v>0</v>
      </c>
      <c r="B25">
        <v>231</v>
      </c>
      <c r="C25" t="s">
        <v>100</v>
      </c>
      <c r="D25" t="s">
        <v>25</v>
      </c>
      <c r="E25" t="s">
        <v>10</v>
      </c>
      <c r="F25" t="s">
        <v>26</v>
      </c>
      <c r="G25" t="s">
        <v>69</v>
      </c>
      <c r="H25" t="s">
        <v>13</v>
      </c>
      <c r="I25" t="s">
        <v>67</v>
      </c>
      <c r="J25" t="s">
        <v>15</v>
      </c>
      <c r="K25" t="s">
        <v>16</v>
      </c>
      <c r="L25" t="s">
        <v>72</v>
      </c>
      <c r="M25" t="s">
        <v>73</v>
      </c>
      <c r="N25" t="s">
        <v>74</v>
      </c>
      <c r="O25" t="s">
        <v>30</v>
      </c>
      <c r="P25" t="s">
        <v>84</v>
      </c>
      <c r="Q25" t="s">
        <v>22</v>
      </c>
      <c r="R25" t="s">
        <v>85</v>
      </c>
      <c r="T25" t="str">
        <f t="shared" si="0"/>
        <v>Fatema</v>
      </c>
      <c r="U25" t="str">
        <f t="shared" si="1"/>
        <v>Tuz</v>
      </c>
      <c r="V25" t="str">
        <f t="shared" si="4"/>
        <v>Zohra</v>
      </c>
      <c r="X25" t="str">
        <f>T52</f>
        <v>Reyhaneh</v>
      </c>
      <c r="Y25" t="str">
        <f>IF(U52=V52, "",U52)</f>
        <v>Alsadat</v>
      </c>
      <c r="Z25" t="str">
        <f>V52</f>
        <v>Safavi-Naeini</v>
      </c>
      <c r="AA25">
        <v>80362891</v>
      </c>
      <c r="AB25">
        <v>80362891</v>
      </c>
      <c r="AD25" t="str">
        <f>CONCATENATE("INSERT INTO instructor (Eid, Fname, Mname, Lname) VALUES (",AB24,",'",X24,"','",Y24,"','",Z24,"');")</f>
        <v>INSERT INTO instructor (Eid, Fname, Mname, Lname) VALUES (47852584,'Ali','','Sehati');</v>
      </c>
    </row>
    <row r="26" spans="1:30" x14ac:dyDescent="0.25">
      <c r="X26" t="str">
        <f>T53</f>
        <v>Masoumeh</v>
      </c>
      <c r="Y26" t="str">
        <f>IF(U53=V53, "",U53)</f>
        <v/>
      </c>
      <c r="Z26" t="str">
        <f>V53</f>
        <v>Shafieinejad</v>
      </c>
      <c r="AA26">
        <v>95546009</v>
      </c>
      <c r="AB26">
        <v>95546009</v>
      </c>
      <c r="AD26" t="str">
        <f>CONCATENATE("INSERT INTO instructor (Eid, Fname, Mname, Lname) VALUES (",AB25,",'",X25,"','",Y25,"','",Z25,"');")</f>
        <v>INSERT INTO instructor (Eid, Fname, Mname, Lname) VALUES (80362891,'Reyhaneh','Alsadat','Safavi-Naeini');</v>
      </c>
    </row>
    <row r="27" spans="1:30" x14ac:dyDescent="0.25">
      <c r="A27" t="s">
        <v>0</v>
      </c>
      <c r="B27" s="1">
        <v>17.208333333333332</v>
      </c>
      <c r="C27" t="s">
        <v>101</v>
      </c>
      <c r="D27" t="s">
        <v>102</v>
      </c>
      <c r="E27" t="s">
        <v>103</v>
      </c>
      <c r="F27" t="s">
        <v>104</v>
      </c>
      <c r="G27" t="s">
        <v>105</v>
      </c>
      <c r="H27" t="s">
        <v>55</v>
      </c>
      <c r="AA27">
        <v>36974991</v>
      </c>
      <c r="AB27">
        <v>36974991</v>
      </c>
      <c r="AD27" t="str">
        <f>CONCATENATE("INSERT INTO instructor (Eid, Fname, Mname, Lname) VALUES (",AB26,",'",X26,"','",Y26,"','",Z26,"');")</f>
        <v>INSERT INTO instructor (Eid, Fname, Mname, Lname) VALUES (95546009,'Masoumeh','','Shafieinejad');</v>
      </c>
    </row>
    <row r="28" spans="1:30" x14ac:dyDescent="0.25">
      <c r="A28" t="s">
        <v>0</v>
      </c>
      <c r="B28">
        <v>413</v>
      </c>
      <c r="C28" t="s">
        <v>8</v>
      </c>
      <c r="D28" t="s">
        <v>9</v>
      </c>
      <c r="E28" t="s">
        <v>10</v>
      </c>
      <c r="F28" t="s">
        <v>56</v>
      </c>
      <c r="G28" t="s">
        <v>106</v>
      </c>
      <c r="H28" t="s">
        <v>13</v>
      </c>
      <c r="I28" t="s">
        <v>14</v>
      </c>
      <c r="J28" t="s">
        <v>15</v>
      </c>
      <c r="K28" t="s">
        <v>16</v>
      </c>
      <c r="L28" t="s">
        <v>107</v>
      </c>
      <c r="M28" t="s">
        <v>108</v>
      </c>
      <c r="N28" t="s">
        <v>20</v>
      </c>
      <c r="O28" t="s">
        <v>60</v>
      </c>
      <c r="P28" t="s">
        <v>22</v>
      </c>
      <c r="Q28" t="s">
        <v>61</v>
      </c>
      <c r="T28" t="str">
        <f t="shared" si="0"/>
        <v>Philipp</v>
      </c>
      <c r="U28" t="str">
        <f t="shared" si="1"/>
        <v>Woelfel</v>
      </c>
      <c r="V28" t="str">
        <f t="shared" si="2"/>
        <v>Woelfel</v>
      </c>
      <c r="AA28">
        <v>40120292</v>
      </c>
      <c r="AB28">
        <v>40120292</v>
      </c>
    </row>
    <row r="29" spans="1:30" x14ac:dyDescent="0.25">
      <c r="A29" t="s">
        <v>0</v>
      </c>
      <c r="B29">
        <v>413</v>
      </c>
      <c r="C29" t="s">
        <v>24</v>
      </c>
      <c r="D29" t="s">
        <v>25</v>
      </c>
      <c r="E29" t="s">
        <v>10</v>
      </c>
      <c r="F29" t="s">
        <v>109</v>
      </c>
      <c r="G29" t="s">
        <v>110</v>
      </c>
      <c r="H29" t="s">
        <v>13</v>
      </c>
      <c r="I29" t="s">
        <v>14</v>
      </c>
      <c r="J29" t="s">
        <v>15</v>
      </c>
      <c r="K29" t="s">
        <v>16</v>
      </c>
      <c r="L29" t="s">
        <v>111</v>
      </c>
      <c r="M29" t="s">
        <v>112</v>
      </c>
      <c r="N29" t="s">
        <v>30</v>
      </c>
      <c r="O29" t="s">
        <v>113</v>
      </c>
      <c r="P29" t="s">
        <v>22</v>
      </c>
      <c r="Q29" t="s">
        <v>114</v>
      </c>
      <c r="T29" t="str">
        <f t="shared" si="0"/>
        <v>Aryaz</v>
      </c>
      <c r="U29" t="str">
        <f t="shared" si="1"/>
        <v>Eghbali</v>
      </c>
      <c r="V29" t="str">
        <f t="shared" si="2"/>
        <v>Eghbali</v>
      </c>
      <c r="AA29">
        <v>95241730</v>
      </c>
      <c r="AB29">
        <v>95241730</v>
      </c>
    </row>
    <row r="30" spans="1:30" x14ac:dyDescent="0.25">
      <c r="A30" t="s">
        <v>0</v>
      </c>
      <c r="B30">
        <v>413</v>
      </c>
      <c r="C30" t="s">
        <v>33</v>
      </c>
      <c r="D30" t="s">
        <v>25</v>
      </c>
      <c r="E30" t="s">
        <v>10</v>
      </c>
      <c r="F30" t="s">
        <v>109</v>
      </c>
      <c r="G30" t="s">
        <v>110</v>
      </c>
      <c r="H30" t="s">
        <v>13</v>
      </c>
      <c r="I30" t="s">
        <v>14</v>
      </c>
      <c r="J30" t="s">
        <v>15</v>
      </c>
      <c r="K30" t="s">
        <v>16</v>
      </c>
      <c r="L30" t="s">
        <v>115</v>
      </c>
      <c r="M30" t="s">
        <v>116</v>
      </c>
      <c r="N30" t="s">
        <v>117</v>
      </c>
      <c r="O30" t="s">
        <v>30</v>
      </c>
      <c r="P30" t="s">
        <v>34</v>
      </c>
      <c r="Q30" t="s">
        <v>22</v>
      </c>
      <c r="R30" t="s">
        <v>35</v>
      </c>
      <c r="T30" t="str">
        <f t="shared" si="0"/>
        <v>Mehrdad</v>
      </c>
      <c r="U30" t="str">
        <f t="shared" si="1"/>
        <v>Jafari</v>
      </c>
      <c r="V30" t="str">
        <f t="shared" ref="V30" si="5">N30</f>
        <v>Giv</v>
      </c>
      <c r="AA30">
        <v>81500100</v>
      </c>
      <c r="AB30">
        <v>81500100</v>
      </c>
    </row>
    <row r="31" spans="1:30" x14ac:dyDescent="0.25">
      <c r="A31" t="s">
        <v>0</v>
      </c>
      <c r="B31">
        <v>413</v>
      </c>
      <c r="C31" t="s">
        <v>36</v>
      </c>
      <c r="D31" t="s">
        <v>25</v>
      </c>
      <c r="E31" t="s">
        <v>10</v>
      </c>
      <c r="F31" t="s">
        <v>109</v>
      </c>
      <c r="G31" t="s">
        <v>110</v>
      </c>
      <c r="H31" t="s">
        <v>13</v>
      </c>
      <c r="I31" t="s">
        <v>14</v>
      </c>
      <c r="J31" t="s">
        <v>15</v>
      </c>
      <c r="K31" t="s">
        <v>16</v>
      </c>
      <c r="L31" t="s">
        <v>118</v>
      </c>
      <c r="M31" t="s">
        <v>119</v>
      </c>
      <c r="N31" t="s">
        <v>20</v>
      </c>
      <c r="O31" t="s">
        <v>49</v>
      </c>
      <c r="P31" t="s">
        <v>22</v>
      </c>
      <c r="Q31" t="s">
        <v>50</v>
      </c>
      <c r="T31" t="str">
        <f t="shared" si="0"/>
        <v>Ruiting</v>
      </c>
      <c r="U31" t="str">
        <f t="shared" si="1"/>
        <v>Zhou</v>
      </c>
      <c r="V31" t="str">
        <f t="shared" si="2"/>
        <v>Zhou</v>
      </c>
      <c r="AA31">
        <v>67145270</v>
      </c>
      <c r="AB31">
        <v>67145270</v>
      </c>
    </row>
    <row r="32" spans="1:30" x14ac:dyDescent="0.25">
      <c r="A32" t="s">
        <v>0</v>
      </c>
      <c r="B32">
        <v>413</v>
      </c>
      <c r="C32" t="s">
        <v>42</v>
      </c>
      <c r="D32" t="s">
        <v>25</v>
      </c>
      <c r="E32" t="s">
        <v>10</v>
      </c>
      <c r="F32" t="s">
        <v>109</v>
      </c>
      <c r="G32" t="s">
        <v>110</v>
      </c>
      <c r="H32" t="s">
        <v>13</v>
      </c>
      <c r="I32" t="s">
        <v>14</v>
      </c>
      <c r="J32" t="s">
        <v>15</v>
      </c>
      <c r="K32" t="s">
        <v>16</v>
      </c>
      <c r="L32" t="s">
        <v>115</v>
      </c>
      <c r="M32" t="s">
        <v>116</v>
      </c>
      <c r="N32" t="s">
        <v>117</v>
      </c>
      <c r="O32" t="s">
        <v>30</v>
      </c>
      <c r="P32" t="s">
        <v>75</v>
      </c>
      <c r="Q32" t="s">
        <v>22</v>
      </c>
      <c r="R32" t="s">
        <v>76</v>
      </c>
      <c r="T32" t="str">
        <f t="shared" si="0"/>
        <v>Mehrdad</v>
      </c>
      <c r="U32" t="str">
        <f t="shared" si="1"/>
        <v>Jafari</v>
      </c>
      <c r="V32" t="str">
        <f t="shared" ref="V32" si="6">N32</f>
        <v>Giv</v>
      </c>
      <c r="AA32">
        <v>61781003</v>
      </c>
      <c r="AB32">
        <v>61781003</v>
      </c>
    </row>
    <row r="33" spans="1:28" x14ac:dyDescent="0.25">
      <c r="AA33">
        <v>10241884</v>
      </c>
      <c r="AB33">
        <v>10241884</v>
      </c>
    </row>
    <row r="34" spans="1:28" x14ac:dyDescent="0.25">
      <c r="A34" t="s">
        <v>0</v>
      </c>
      <c r="B34" s="1">
        <v>18.875</v>
      </c>
      <c r="C34" t="s">
        <v>1</v>
      </c>
      <c r="D34" t="s">
        <v>2</v>
      </c>
      <c r="E34" t="s">
        <v>51</v>
      </c>
      <c r="F34" t="s">
        <v>120</v>
      </c>
      <c r="AA34">
        <v>97549138</v>
      </c>
      <c r="AB34">
        <v>97549138</v>
      </c>
    </row>
    <row r="35" spans="1:28" x14ac:dyDescent="0.25">
      <c r="A35" t="s">
        <v>0</v>
      </c>
      <c r="B35">
        <v>453</v>
      </c>
      <c r="C35" t="s">
        <v>8</v>
      </c>
      <c r="D35" t="s">
        <v>9</v>
      </c>
      <c r="E35" t="s">
        <v>10</v>
      </c>
      <c r="F35" t="s">
        <v>121</v>
      </c>
      <c r="G35" t="s">
        <v>122</v>
      </c>
      <c r="H35" t="s">
        <v>13</v>
      </c>
      <c r="I35" t="s">
        <v>14</v>
      </c>
      <c r="J35" t="s">
        <v>15</v>
      </c>
      <c r="K35" t="s">
        <v>16</v>
      </c>
      <c r="L35" t="s">
        <v>123</v>
      </c>
      <c r="M35" t="s">
        <v>124</v>
      </c>
      <c r="N35" t="s">
        <v>125</v>
      </c>
      <c r="O35" t="s">
        <v>34</v>
      </c>
      <c r="P35" t="s">
        <v>22</v>
      </c>
      <c r="Q35" t="s">
        <v>35</v>
      </c>
      <c r="T35" t="str">
        <f t="shared" si="0"/>
        <v>Sonny</v>
      </c>
      <c r="U35" t="str">
        <f t="shared" si="1"/>
        <v>Chan</v>
      </c>
      <c r="V35" t="str">
        <f t="shared" si="2"/>
        <v>Chan</v>
      </c>
      <c r="AA35">
        <v>54683299</v>
      </c>
      <c r="AB35">
        <v>54683299</v>
      </c>
    </row>
    <row r="36" spans="1:28" x14ac:dyDescent="0.25">
      <c r="A36" t="s">
        <v>0</v>
      </c>
      <c r="B36">
        <v>453</v>
      </c>
      <c r="C36" t="s">
        <v>24</v>
      </c>
      <c r="D36" t="s">
        <v>25</v>
      </c>
      <c r="E36" t="s">
        <v>10</v>
      </c>
      <c r="F36" t="s">
        <v>26</v>
      </c>
      <c r="G36" t="s">
        <v>126</v>
      </c>
      <c r="H36" t="s">
        <v>13</v>
      </c>
      <c r="I36" t="s">
        <v>14</v>
      </c>
      <c r="J36" t="s">
        <v>15</v>
      </c>
      <c r="K36" t="s">
        <v>16</v>
      </c>
      <c r="L36" t="s">
        <v>127</v>
      </c>
      <c r="M36" t="s">
        <v>128</v>
      </c>
      <c r="N36" t="s">
        <v>129</v>
      </c>
      <c r="O36" t="s">
        <v>30</v>
      </c>
      <c r="P36" t="s">
        <v>40</v>
      </c>
      <c r="Q36" t="s">
        <v>22</v>
      </c>
      <c r="R36" t="s">
        <v>41</v>
      </c>
      <c r="T36" t="str">
        <f t="shared" si="0"/>
        <v>Lee</v>
      </c>
      <c r="U36" t="str">
        <f t="shared" si="1"/>
        <v>Aaron</v>
      </c>
      <c r="V36" t="str">
        <f t="shared" ref="V36:V40" si="7">N36</f>
        <v>Ringham</v>
      </c>
      <c r="AA36">
        <v>82566632</v>
      </c>
      <c r="AB36">
        <v>82566632</v>
      </c>
    </row>
    <row r="37" spans="1:28" x14ac:dyDescent="0.25">
      <c r="A37" t="s">
        <v>0</v>
      </c>
      <c r="B37">
        <v>453</v>
      </c>
      <c r="C37" t="s">
        <v>33</v>
      </c>
      <c r="D37" t="s">
        <v>25</v>
      </c>
      <c r="E37" t="s">
        <v>10</v>
      </c>
      <c r="F37" t="s">
        <v>26</v>
      </c>
      <c r="G37" t="s">
        <v>126</v>
      </c>
      <c r="H37" t="s">
        <v>13</v>
      </c>
      <c r="I37" t="s">
        <v>14</v>
      </c>
      <c r="J37" t="s">
        <v>15</v>
      </c>
      <c r="K37" t="s">
        <v>16</v>
      </c>
      <c r="L37" t="s">
        <v>130</v>
      </c>
      <c r="M37" t="s">
        <v>131</v>
      </c>
      <c r="N37" t="s">
        <v>132</v>
      </c>
      <c r="O37" t="s">
        <v>20</v>
      </c>
      <c r="P37" t="s">
        <v>34</v>
      </c>
      <c r="Q37" t="s">
        <v>22</v>
      </c>
      <c r="R37" t="s">
        <v>35</v>
      </c>
      <c r="T37" t="str">
        <f t="shared" si="0"/>
        <v>Jeremy</v>
      </c>
      <c r="U37" t="str">
        <f t="shared" si="1"/>
        <v>Adam</v>
      </c>
      <c r="V37" t="str">
        <f t="shared" si="7"/>
        <v>Hart</v>
      </c>
      <c r="AA37">
        <v>57097659</v>
      </c>
      <c r="AB37">
        <v>57097659</v>
      </c>
    </row>
    <row r="38" spans="1:28" x14ac:dyDescent="0.25">
      <c r="A38" t="s">
        <v>0</v>
      </c>
      <c r="B38">
        <v>453</v>
      </c>
      <c r="C38" t="s">
        <v>36</v>
      </c>
      <c r="D38" t="s">
        <v>25</v>
      </c>
      <c r="E38" t="s">
        <v>10</v>
      </c>
      <c r="F38" t="s">
        <v>26</v>
      </c>
      <c r="G38" t="s">
        <v>126</v>
      </c>
      <c r="H38" t="s">
        <v>13</v>
      </c>
      <c r="I38" t="s">
        <v>14</v>
      </c>
      <c r="J38" t="s">
        <v>15</v>
      </c>
      <c r="K38" t="s">
        <v>16</v>
      </c>
      <c r="L38" t="s">
        <v>133</v>
      </c>
      <c r="M38" t="s">
        <v>134</v>
      </c>
      <c r="N38" t="s">
        <v>135</v>
      </c>
      <c r="O38" t="s">
        <v>30</v>
      </c>
      <c r="P38" t="s">
        <v>49</v>
      </c>
      <c r="Q38" t="s">
        <v>22</v>
      </c>
      <c r="R38" t="s">
        <v>50</v>
      </c>
      <c r="T38" t="str">
        <f t="shared" si="0"/>
        <v>Kamyar</v>
      </c>
      <c r="U38" t="str">
        <f t="shared" si="1"/>
        <v>Haji</v>
      </c>
      <c r="V38" t="e">
        <f>CONCATENATE(N38," ",#REF!)</f>
        <v>#REF!</v>
      </c>
      <c r="AA38">
        <v>40681195</v>
      </c>
      <c r="AB38">
        <v>40681195</v>
      </c>
    </row>
    <row r="39" spans="1:28" x14ac:dyDescent="0.25">
      <c r="A39" t="s">
        <v>0</v>
      </c>
      <c r="B39">
        <v>453</v>
      </c>
      <c r="C39" t="s">
        <v>42</v>
      </c>
      <c r="D39" t="s">
        <v>25</v>
      </c>
      <c r="E39" t="s">
        <v>10</v>
      </c>
      <c r="F39" t="s">
        <v>26</v>
      </c>
      <c r="G39" t="s">
        <v>126</v>
      </c>
      <c r="H39" t="s">
        <v>13</v>
      </c>
      <c r="I39" t="s">
        <v>14</v>
      </c>
      <c r="J39" t="s">
        <v>15</v>
      </c>
      <c r="K39" t="s">
        <v>16</v>
      </c>
      <c r="L39" t="s">
        <v>127</v>
      </c>
      <c r="M39" t="s">
        <v>128</v>
      </c>
      <c r="N39" t="s">
        <v>129</v>
      </c>
      <c r="O39" t="s">
        <v>30</v>
      </c>
      <c r="P39" t="s">
        <v>43</v>
      </c>
      <c r="Q39" t="s">
        <v>22</v>
      </c>
      <c r="R39" t="s">
        <v>44</v>
      </c>
      <c r="T39" t="str">
        <f t="shared" si="0"/>
        <v>Lee</v>
      </c>
      <c r="U39" t="str">
        <f t="shared" si="1"/>
        <v>Aaron</v>
      </c>
      <c r="V39" t="str">
        <f t="shared" si="7"/>
        <v>Ringham</v>
      </c>
      <c r="AA39">
        <v>53806363</v>
      </c>
      <c r="AB39">
        <v>53806363</v>
      </c>
    </row>
    <row r="40" spans="1:28" x14ac:dyDescent="0.25">
      <c r="A40" t="s">
        <v>0</v>
      </c>
      <c r="B40">
        <v>453</v>
      </c>
      <c r="C40" t="s">
        <v>45</v>
      </c>
      <c r="D40" t="s">
        <v>25</v>
      </c>
      <c r="E40" t="s">
        <v>10</v>
      </c>
      <c r="F40" t="s">
        <v>26</v>
      </c>
      <c r="G40" t="s">
        <v>126</v>
      </c>
      <c r="H40" t="s">
        <v>13</v>
      </c>
      <c r="I40" t="s">
        <v>14</v>
      </c>
      <c r="J40" t="s">
        <v>15</v>
      </c>
      <c r="K40" t="s">
        <v>16</v>
      </c>
      <c r="L40" t="s">
        <v>130</v>
      </c>
      <c r="M40" t="s">
        <v>131</v>
      </c>
      <c r="N40" t="s">
        <v>132</v>
      </c>
      <c r="O40" t="s">
        <v>20</v>
      </c>
      <c r="P40" t="s">
        <v>49</v>
      </c>
      <c r="Q40" t="s">
        <v>22</v>
      </c>
      <c r="R40" t="s">
        <v>50</v>
      </c>
      <c r="T40" t="str">
        <f t="shared" si="0"/>
        <v>Jeremy</v>
      </c>
      <c r="U40" t="str">
        <f t="shared" si="1"/>
        <v>Adam</v>
      </c>
      <c r="V40" t="str">
        <f t="shared" si="7"/>
        <v>Hart</v>
      </c>
      <c r="AA40">
        <v>18797188</v>
      </c>
      <c r="AB40">
        <v>18797188</v>
      </c>
    </row>
    <row r="42" spans="1:28" x14ac:dyDescent="0.25">
      <c r="A42" t="s">
        <v>0</v>
      </c>
      <c r="B42" s="1">
        <v>18.375</v>
      </c>
      <c r="C42" t="s">
        <v>51</v>
      </c>
      <c r="D42" t="s">
        <v>136</v>
      </c>
    </row>
    <row r="43" spans="1:28" x14ac:dyDescent="0.25">
      <c r="A43" t="s">
        <v>0</v>
      </c>
      <c r="B43">
        <v>441</v>
      </c>
      <c r="C43" t="s">
        <v>8</v>
      </c>
      <c r="D43" t="s">
        <v>9</v>
      </c>
      <c r="E43" t="s">
        <v>10</v>
      </c>
      <c r="F43" t="s">
        <v>11</v>
      </c>
      <c r="G43" t="s">
        <v>12</v>
      </c>
      <c r="H43" t="s">
        <v>13</v>
      </c>
      <c r="I43" t="s">
        <v>14</v>
      </c>
      <c r="J43" t="s">
        <v>15</v>
      </c>
      <c r="K43" t="s">
        <v>16</v>
      </c>
      <c r="L43" t="s">
        <v>137</v>
      </c>
      <c r="M43" t="s">
        <v>138</v>
      </c>
      <c r="N43" t="s">
        <v>139</v>
      </c>
      <c r="O43" t="s">
        <v>125</v>
      </c>
      <c r="P43" t="s">
        <v>31</v>
      </c>
      <c r="Q43" t="s">
        <v>22</v>
      </c>
      <c r="R43" t="s">
        <v>32</v>
      </c>
      <c r="T43" t="str">
        <f t="shared" si="0"/>
        <v>Majid</v>
      </c>
      <c r="U43" t="str">
        <f t="shared" si="1"/>
        <v>Ghaderi</v>
      </c>
      <c r="V43" t="str">
        <f t="shared" ref="V43" si="8">N43</f>
        <v>Dehkordi</v>
      </c>
    </row>
    <row r="44" spans="1:28" x14ac:dyDescent="0.25">
      <c r="A44" t="s">
        <v>0</v>
      </c>
      <c r="B44">
        <v>441</v>
      </c>
      <c r="C44" t="s">
        <v>24</v>
      </c>
      <c r="D44" t="s">
        <v>25</v>
      </c>
      <c r="E44" t="s">
        <v>10</v>
      </c>
      <c r="F44" t="s">
        <v>26</v>
      </c>
      <c r="G44" t="s">
        <v>140</v>
      </c>
      <c r="H44" t="s">
        <v>13</v>
      </c>
      <c r="I44" t="s">
        <v>14</v>
      </c>
      <c r="J44" t="s">
        <v>15</v>
      </c>
      <c r="K44" t="s">
        <v>16</v>
      </c>
      <c r="L44" t="s">
        <v>141</v>
      </c>
      <c r="M44" t="s">
        <v>17</v>
      </c>
      <c r="N44" t="s">
        <v>20</v>
      </c>
      <c r="O44" t="s">
        <v>49</v>
      </c>
      <c r="P44" t="s">
        <v>22</v>
      </c>
      <c r="Q44" t="s">
        <v>50</v>
      </c>
      <c r="T44" t="str">
        <f t="shared" si="0"/>
        <v>Cyriac</v>
      </c>
      <c r="U44" t="str">
        <f t="shared" si="1"/>
        <v>James</v>
      </c>
      <c r="V44" t="str">
        <f t="shared" si="2"/>
        <v>James</v>
      </c>
    </row>
    <row r="45" spans="1:28" x14ac:dyDescent="0.25">
      <c r="A45" t="s">
        <v>0</v>
      </c>
      <c r="B45">
        <v>441</v>
      </c>
      <c r="C45" t="s">
        <v>33</v>
      </c>
      <c r="D45" t="s">
        <v>25</v>
      </c>
      <c r="E45" t="s">
        <v>10</v>
      </c>
      <c r="F45" t="s">
        <v>26</v>
      </c>
      <c r="G45" t="s">
        <v>140</v>
      </c>
      <c r="H45" t="s">
        <v>13</v>
      </c>
      <c r="I45" t="s">
        <v>14</v>
      </c>
      <c r="J45" t="s">
        <v>15</v>
      </c>
      <c r="K45" t="s">
        <v>16</v>
      </c>
      <c r="L45" t="s">
        <v>141</v>
      </c>
      <c r="M45" t="s">
        <v>17</v>
      </c>
      <c r="N45" t="s">
        <v>20</v>
      </c>
      <c r="O45" t="s">
        <v>34</v>
      </c>
      <c r="P45" t="s">
        <v>22</v>
      </c>
      <c r="Q45" t="s">
        <v>35</v>
      </c>
      <c r="T45" t="str">
        <f t="shared" si="0"/>
        <v>Cyriac</v>
      </c>
      <c r="U45" t="str">
        <f t="shared" si="1"/>
        <v>James</v>
      </c>
      <c r="V45" t="str">
        <f t="shared" si="2"/>
        <v>James</v>
      </c>
    </row>
    <row r="46" spans="1:28" x14ac:dyDescent="0.25">
      <c r="A46" t="s">
        <v>0</v>
      </c>
      <c r="B46">
        <v>441</v>
      </c>
      <c r="C46" t="s">
        <v>36</v>
      </c>
      <c r="D46" t="s">
        <v>25</v>
      </c>
      <c r="E46" t="s">
        <v>10</v>
      </c>
      <c r="F46" t="s">
        <v>26</v>
      </c>
      <c r="G46" t="s">
        <v>140</v>
      </c>
      <c r="H46" t="s">
        <v>13</v>
      </c>
      <c r="I46" t="s">
        <v>14</v>
      </c>
      <c r="J46" t="s">
        <v>15</v>
      </c>
      <c r="K46" t="s">
        <v>16</v>
      </c>
      <c r="L46" t="s">
        <v>142</v>
      </c>
      <c r="M46" t="s">
        <v>143</v>
      </c>
      <c r="N46" t="s">
        <v>30</v>
      </c>
      <c r="O46" t="s">
        <v>93</v>
      </c>
      <c r="P46" t="s">
        <v>22</v>
      </c>
      <c r="Q46" t="s">
        <v>94</v>
      </c>
      <c r="T46" t="str">
        <f t="shared" si="0"/>
        <v>Abolfazl</v>
      </c>
      <c r="U46" t="str">
        <f t="shared" si="1"/>
        <v>Samani</v>
      </c>
      <c r="V46" t="str">
        <f t="shared" si="2"/>
        <v>Samani</v>
      </c>
    </row>
    <row r="47" spans="1:28" x14ac:dyDescent="0.25">
      <c r="A47" t="s">
        <v>0</v>
      </c>
      <c r="B47">
        <v>441</v>
      </c>
      <c r="C47" t="s">
        <v>42</v>
      </c>
      <c r="D47" t="s">
        <v>25</v>
      </c>
      <c r="E47" t="s">
        <v>10</v>
      </c>
      <c r="F47" t="s">
        <v>26</v>
      </c>
      <c r="G47" t="s">
        <v>140</v>
      </c>
      <c r="H47" t="s">
        <v>13</v>
      </c>
      <c r="I47" t="s">
        <v>14</v>
      </c>
      <c r="J47" t="s">
        <v>15</v>
      </c>
      <c r="K47" t="s">
        <v>16</v>
      </c>
      <c r="L47" t="s">
        <v>144</v>
      </c>
      <c r="M47" t="s">
        <v>145</v>
      </c>
      <c r="N47" t="s">
        <v>20</v>
      </c>
      <c r="O47" t="s">
        <v>113</v>
      </c>
      <c r="P47" t="s">
        <v>22</v>
      </c>
      <c r="Q47" t="s">
        <v>114</v>
      </c>
      <c r="T47" t="str">
        <f t="shared" si="0"/>
        <v>Ali</v>
      </c>
      <c r="U47" t="str">
        <f t="shared" si="1"/>
        <v>Sehati</v>
      </c>
      <c r="V47" t="str">
        <f t="shared" si="2"/>
        <v>Sehati</v>
      </c>
    </row>
    <row r="48" spans="1:28" x14ac:dyDescent="0.25">
      <c r="A48" t="s">
        <v>0</v>
      </c>
      <c r="B48">
        <v>441</v>
      </c>
      <c r="C48" t="s">
        <v>45</v>
      </c>
      <c r="D48" t="s">
        <v>25</v>
      </c>
      <c r="E48" t="s">
        <v>10</v>
      </c>
      <c r="F48" t="s">
        <v>26</v>
      </c>
      <c r="G48" t="s">
        <v>146</v>
      </c>
      <c r="H48" t="s">
        <v>13</v>
      </c>
      <c r="I48" t="s">
        <v>14</v>
      </c>
      <c r="J48" t="s">
        <v>15</v>
      </c>
      <c r="K48" t="s">
        <v>16</v>
      </c>
      <c r="L48" t="s">
        <v>142</v>
      </c>
      <c r="M48" t="s">
        <v>143</v>
      </c>
      <c r="N48" t="s">
        <v>30</v>
      </c>
      <c r="O48" t="s">
        <v>34</v>
      </c>
      <c r="P48" t="s">
        <v>22</v>
      </c>
      <c r="Q48" t="s">
        <v>35</v>
      </c>
      <c r="T48" t="str">
        <f t="shared" si="0"/>
        <v>Abolfazl</v>
      </c>
      <c r="U48" t="str">
        <f t="shared" si="1"/>
        <v>Samani</v>
      </c>
      <c r="V48" t="str">
        <f t="shared" si="2"/>
        <v>Samani</v>
      </c>
    </row>
    <row r="49" spans="1:22" x14ac:dyDescent="0.25">
      <c r="A49" t="s">
        <v>0</v>
      </c>
      <c r="B49">
        <v>441</v>
      </c>
      <c r="C49" t="s">
        <v>48</v>
      </c>
      <c r="D49" t="s">
        <v>25</v>
      </c>
      <c r="E49" t="s">
        <v>10</v>
      </c>
      <c r="F49" t="s">
        <v>26</v>
      </c>
      <c r="G49" t="s">
        <v>140</v>
      </c>
      <c r="H49" t="s">
        <v>13</v>
      </c>
      <c r="I49" t="s">
        <v>14</v>
      </c>
      <c r="J49" t="s">
        <v>15</v>
      </c>
      <c r="K49" t="s">
        <v>16</v>
      </c>
      <c r="L49" t="s">
        <v>144</v>
      </c>
      <c r="M49" t="s">
        <v>145</v>
      </c>
      <c r="N49" t="s">
        <v>30</v>
      </c>
      <c r="O49" t="s">
        <v>75</v>
      </c>
      <c r="P49" t="s">
        <v>22</v>
      </c>
      <c r="Q49" t="s">
        <v>76</v>
      </c>
      <c r="T49" t="str">
        <f t="shared" si="0"/>
        <v>Ali</v>
      </c>
      <c r="U49" t="str">
        <f t="shared" si="1"/>
        <v>Sehati</v>
      </c>
      <c r="V49" t="str">
        <f t="shared" si="2"/>
        <v>Sehati</v>
      </c>
    </row>
    <row r="51" spans="1:22" x14ac:dyDescent="0.25">
      <c r="A51" t="s">
        <v>0</v>
      </c>
      <c r="B51" s="1">
        <v>22.083333333333332</v>
      </c>
      <c r="C51" t="s">
        <v>147</v>
      </c>
      <c r="D51" t="s">
        <v>148</v>
      </c>
      <c r="E51" t="s">
        <v>149</v>
      </c>
      <c r="F51" t="s">
        <v>150</v>
      </c>
    </row>
    <row r="52" spans="1:22" x14ac:dyDescent="0.25">
      <c r="A52" t="s">
        <v>0</v>
      </c>
      <c r="B52">
        <v>530</v>
      </c>
      <c r="C52" t="s">
        <v>8</v>
      </c>
      <c r="D52" t="s">
        <v>9</v>
      </c>
      <c r="E52" t="s">
        <v>10</v>
      </c>
      <c r="F52" t="s">
        <v>26</v>
      </c>
      <c r="G52" t="s">
        <v>151</v>
      </c>
      <c r="H52" t="s">
        <v>13</v>
      </c>
      <c r="I52" t="s">
        <v>14</v>
      </c>
      <c r="J52" t="s">
        <v>15</v>
      </c>
      <c r="K52" t="s">
        <v>16</v>
      </c>
      <c r="L52" t="s">
        <v>152</v>
      </c>
      <c r="M52" t="s">
        <v>153</v>
      </c>
      <c r="N52" t="s">
        <v>154</v>
      </c>
      <c r="O52" t="s">
        <v>20</v>
      </c>
      <c r="P52" t="s">
        <v>64</v>
      </c>
      <c r="Q52" t="s">
        <v>22</v>
      </c>
      <c r="R52" t="s">
        <v>65</v>
      </c>
      <c r="T52" t="str">
        <f t="shared" si="0"/>
        <v>Reyhaneh</v>
      </c>
      <c r="U52" t="str">
        <f t="shared" si="1"/>
        <v>Alsadat</v>
      </c>
      <c r="V52" t="str">
        <f t="shared" ref="V52" si="9">N52</f>
        <v>Safavi-Naeini</v>
      </c>
    </row>
    <row r="53" spans="1:22" x14ac:dyDescent="0.25">
      <c r="A53" t="s">
        <v>0</v>
      </c>
      <c r="B53">
        <v>530</v>
      </c>
      <c r="C53" t="s">
        <v>24</v>
      </c>
      <c r="D53" t="s">
        <v>25</v>
      </c>
      <c r="E53" t="s">
        <v>10</v>
      </c>
      <c r="F53" t="s">
        <v>26</v>
      </c>
      <c r="G53" t="s">
        <v>151</v>
      </c>
      <c r="H53" t="s">
        <v>13</v>
      </c>
      <c r="I53" t="s">
        <v>14</v>
      </c>
      <c r="J53" t="s">
        <v>15</v>
      </c>
      <c r="K53" t="s">
        <v>16</v>
      </c>
      <c r="L53" t="s">
        <v>155</v>
      </c>
      <c r="M53" t="s">
        <v>156</v>
      </c>
      <c r="N53" t="s">
        <v>20</v>
      </c>
      <c r="O53" t="s">
        <v>75</v>
      </c>
      <c r="P53" t="s">
        <v>22</v>
      </c>
      <c r="Q53" t="s">
        <v>76</v>
      </c>
      <c r="T53" t="str">
        <f t="shared" si="0"/>
        <v>Masoumeh</v>
      </c>
      <c r="U53" t="str">
        <f t="shared" si="1"/>
        <v>Shafieinejad</v>
      </c>
      <c r="V53" t="str">
        <f t="shared" si="2"/>
        <v>Shafieinejad</v>
      </c>
    </row>
    <row r="54" spans="1:22" x14ac:dyDescent="0.25">
      <c r="A54" t="s">
        <v>0</v>
      </c>
      <c r="B54">
        <v>530</v>
      </c>
      <c r="C54" t="s">
        <v>33</v>
      </c>
      <c r="D54" t="s">
        <v>25</v>
      </c>
      <c r="E54" t="s">
        <v>10</v>
      </c>
      <c r="F54" t="s">
        <v>109</v>
      </c>
      <c r="G54" t="s">
        <v>157</v>
      </c>
      <c r="H54" t="s">
        <v>13</v>
      </c>
      <c r="I54" t="s">
        <v>14</v>
      </c>
      <c r="J54" t="s">
        <v>15</v>
      </c>
      <c r="K54" t="s">
        <v>16</v>
      </c>
      <c r="L54" t="s">
        <v>155</v>
      </c>
      <c r="M54" t="s">
        <v>156</v>
      </c>
      <c r="N54" t="s">
        <v>20</v>
      </c>
      <c r="O54" t="s">
        <v>34</v>
      </c>
      <c r="P54" t="s">
        <v>22</v>
      </c>
      <c r="Q54" t="s">
        <v>35</v>
      </c>
      <c r="T54" t="str">
        <f t="shared" si="0"/>
        <v>Masoumeh</v>
      </c>
      <c r="U54" t="str">
        <f t="shared" si="1"/>
        <v>Shafieinejad</v>
      </c>
      <c r="V54" t="str">
        <f t="shared" si="2"/>
        <v>Shafieinejad</v>
      </c>
    </row>
  </sheetData>
  <conditionalFormatting sqref="X28:X1048576 X1:X26">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8"/>
  <sheetViews>
    <sheetView tabSelected="1" workbookViewId="0">
      <selection activeCell="L14" sqref="L14"/>
    </sheetView>
  </sheetViews>
  <sheetFormatPr defaultRowHeight="15" x14ac:dyDescent="0.25"/>
  <sheetData>
    <row r="1" spans="2:18" x14ac:dyDescent="0.25">
      <c r="B1" t="s">
        <v>360</v>
      </c>
      <c r="O1" t="s">
        <v>396</v>
      </c>
    </row>
    <row r="3" spans="2:18" x14ac:dyDescent="0.25">
      <c r="B3">
        <f>VLOOKUP(data!B2,courses!A:E,2,FALSE)</f>
        <v>4</v>
      </c>
      <c r="C3" t="str">
        <f>CONCATENATE(data!F2," ",data!G2)</f>
        <v>EEEL 161,</v>
      </c>
      <c r="D3" t="str">
        <f>LEFT(C3,LEN(C3)-1)</f>
        <v>EEEL 161</v>
      </c>
      <c r="E3" t="str">
        <f>IF(LEFT(data!N2,1)="(",data!N2,data!O2)</f>
        <v>(TuTh</v>
      </c>
      <c r="F3" t="str">
        <f>MID(E3,2,999)</f>
        <v>TuTh</v>
      </c>
      <c r="G3" t="str">
        <f>IF(LEFT(data!N2,1)="(",data!O2,data!P2)</f>
        <v>12:30PM</v>
      </c>
      <c r="H3" t="str">
        <f>IF(LEFT(data!N2,1)="(",data!P2,data!Q2)</f>
        <v>-</v>
      </c>
      <c r="I3" t="str">
        <f>IF(LEFT(data!N2,1)="(",data!Q2,data!R2)</f>
        <v>1:45PM)</v>
      </c>
      <c r="J3" t="str">
        <f>LEFT(I3,LEN(I3)-1)</f>
        <v>1:45PM</v>
      </c>
      <c r="K3" t="s">
        <v>361</v>
      </c>
      <c r="L3" t="str">
        <f>CONCATENATE("INSERT INTO section (Cid, Room, Day, Time, Semester) VALUES (",B3,",'",D3,"','",F3,"','",G3,H3,J3,"','",K3,"');")</f>
        <v>INSERT INTO section (Cid, Room, Day, Time, Semester) VALUES (4,'EEEL 161','TuTh','12:30PM-1:45PM','Fall2016');</v>
      </c>
      <c r="N3" t="str">
        <f>data!C2</f>
        <v>L01:</v>
      </c>
      <c r="O3" t="str">
        <f>IF(LEFT(N3,1)="L", "lecture", IF(LEFT(N3,1)="T", "tutorial", "lab"))</f>
        <v>lecture</v>
      </c>
      <c r="P3">
        <f>VLOOKUP(data!L2,data!$X$1:$AA$26,4,FALSE)</f>
        <v>53571491</v>
      </c>
      <c r="R3" t="str">
        <f>CONCATENATE("INSERT INTO ",O3," (Sid, Eid) VALUES (",specialization!A3,", ",P3,");")</f>
        <v>INSERT INTO lecture (Sid, Eid) VALUES (1, 53571491);</v>
      </c>
    </row>
    <row r="4" spans="2:18" x14ac:dyDescent="0.25">
      <c r="B4" s="2">
        <f>VLOOKUP(data!B3,courses!A:E,2,FALSE)</f>
        <v>4</v>
      </c>
      <c r="C4" s="2" t="str">
        <f>CONCATENATE(data!F3," ",data!G3)</f>
        <v>MS 237,</v>
      </c>
      <c r="D4" s="2" t="str">
        <f t="shared" ref="D4:D58" si="0">LEFT(C4,LEN(C4)-1)</f>
        <v>MS 237</v>
      </c>
      <c r="E4" s="2" t="str">
        <f>IF(LEFT(data!N3,1)="(",data!N3,data!O3)</f>
        <v>(MoWe</v>
      </c>
      <c r="F4" s="2" t="str">
        <f t="shared" ref="F4:F55" si="1">MID(E4,2,999)</f>
        <v>MoWe</v>
      </c>
      <c r="G4" s="2" t="str">
        <f>IF(LEFT(data!N3,1)="(",data!O3,data!P3)</f>
        <v>10:00AM</v>
      </c>
      <c r="H4" s="2" t="str">
        <f>IF(LEFT(data!N3,1)="(",data!P3,data!Q3)</f>
        <v>-</v>
      </c>
      <c r="I4" s="2" t="str">
        <f>IF(LEFT(data!N3,1)="(",data!Q3,data!R3)</f>
        <v>10:50AM)</v>
      </c>
      <c r="J4" s="2" t="str">
        <f t="shared" ref="J4:J55" si="2">LEFT(I4,LEN(I4)-1)</f>
        <v>10:50AM</v>
      </c>
      <c r="K4" s="2" t="s">
        <v>361</v>
      </c>
      <c r="L4" s="2" t="str">
        <f t="shared" ref="L4:L55" si="3">CONCATENATE("INSERT INTO section (Cid, Room, Day, Time, Semester) VALUES (",B4,",'",D4,"','",F4,"','",G4,H4,J4,"','",K4,"');")</f>
        <v>INSERT INTO section (Cid, Room, Day, Time, Semester) VALUES (4,'MS 237','MoWe','10:00AM-10:50AM','Fall2016');</v>
      </c>
      <c r="N4" s="2" t="str">
        <f>data!C3</f>
        <v>T01:</v>
      </c>
      <c r="O4" s="2" t="str">
        <f t="shared" ref="O4:O55" si="4">IF(LEFT(N4,1)="L", "lecture", IF(LEFT(N4,1)="T", "tutorial", "lab"))</f>
        <v>tutorial</v>
      </c>
      <c r="P4" s="2">
        <f>VLOOKUP(data!L3,data!$X$1:$AA$26,4,FALSE)</f>
        <v>83544179</v>
      </c>
      <c r="R4" s="2" t="str">
        <f>CONCATENATE("INSERT INTO ",O4," (Sid, Eid) VALUES (",specialization!A4,", ",P4,");")</f>
        <v>INSERT INTO tutorial (Sid, Eid) VALUES (2, 83544179);</v>
      </c>
    </row>
    <row r="5" spans="2:18" x14ac:dyDescent="0.25">
      <c r="B5" s="2">
        <f>VLOOKUP(data!B4,courses!A:E,2,FALSE)</f>
        <v>4</v>
      </c>
      <c r="C5" s="2" t="str">
        <f>CONCATENATE(data!F4," ",data!G4)</f>
        <v>MS 237,</v>
      </c>
      <c r="D5" s="2" t="str">
        <f t="shared" si="0"/>
        <v>MS 237</v>
      </c>
      <c r="E5" s="2" t="str">
        <f>IF(LEFT(data!N4,1)="(",data!N4,data!O4)</f>
        <v>(MoWe</v>
      </c>
      <c r="F5" s="2" t="str">
        <f t="shared" si="1"/>
        <v>MoWe</v>
      </c>
      <c r="G5" s="2" t="str">
        <f>IF(LEFT(data!N4,1)="(",data!O4,data!P4)</f>
        <v>11:00AM</v>
      </c>
      <c r="H5" s="2" t="str">
        <f>IF(LEFT(data!N4,1)="(",data!P4,data!Q4)</f>
        <v>-</v>
      </c>
      <c r="I5" s="2" t="str">
        <f>IF(LEFT(data!N4,1)="(",data!Q4,data!R4)</f>
        <v>11:50AM)</v>
      </c>
      <c r="J5" s="2" t="str">
        <f t="shared" si="2"/>
        <v>11:50AM</v>
      </c>
      <c r="K5" s="2" t="s">
        <v>361</v>
      </c>
      <c r="L5" s="2" t="str">
        <f t="shared" si="3"/>
        <v>INSERT INTO section (Cid, Room, Day, Time, Semester) VALUES (4,'MS 237','MoWe','11:00AM-11:50AM','Fall2016');</v>
      </c>
      <c r="N5" s="2" t="str">
        <f>data!C4</f>
        <v>T02:</v>
      </c>
      <c r="O5" s="2" t="str">
        <f t="shared" si="4"/>
        <v>tutorial</v>
      </c>
      <c r="P5" s="2">
        <f>VLOOKUP(data!L4,data!$X$1:$AA$26,4,FALSE)</f>
        <v>83544179</v>
      </c>
      <c r="R5" s="2" t="str">
        <f>CONCATENATE("INSERT INTO ",O5," (Sid, Eid) VALUES (",specialization!A5,", ",P5,");")</f>
        <v>INSERT INTO tutorial (Sid, Eid) VALUES (3, 83544179);</v>
      </c>
    </row>
    <row r="6" spans="2:18" x14ac:dyDescent="0.25">
      <c r="B6" s="2">
        <f>VLOOKUP(data!B5,courses!A:E,2,FALSE)</f>
        <v>4</v>
      </c>
      <c r="C6" s="2" t="str">
        <f>CONCATENATE(data!F5," ",data!G5)</f>
        <v>MS 237,</v>
      </c>
      <c r="D6" s="2" t="str">
        <f t="shared" si="0"/>
        <v>MS 237</v>
      </c>
      <c r="E6" s="2" t="str">
        <f>IF(LEFT(data!N5,1)="(",data!N5,data!O5)</f>
        <v>(MoWe</v>
      </c>
      <c r="F6" s="2" t="str">
        <f t="shared" si="1"/>
        <v>MoWe</v>
      </c>
      <c r="G6" s="2" t="str">
        <f>IF(LEFT(data!N5,1)="(",data!O5,data!P5)</f>
        <v>12:00PM</v>
      </c>
      <c r="H6" s="2" t="str">
        <f>IF(LEFT(data!N5,1)="(",data!P5,data!Q5)</f>
        <v>-</v>
      </c>
      <c r="I6" s="2" t="str">
        <f>IF(LEFT(data!N5,1)="(",data!Q5,data!R5)</f>
        <v>12:50PM)</v>
      </c>
      <c r="J6" s="2" t="str">
        <f t="shared" si="2"/>
        <v>12:50PM</v>
      </c>
      <c r="K6" s="2" t="s">
        <v>361</v>
      </c>
      <c r="L6" s="2" t="str">
        <f t="shared" si="3"/>
        <v>INSERT INTO section (Cid, Room, Day, Time, Semester) VALUES (4,'MS 237','MoWe','12:00PM-12:50PM','Fall2016');</v>
      </c>
      <c r="N6" s="2" t="str">
        <f>data!C5</f>
        <v>T03:</v>
      </c>
      <c r="O6" s="2" t="str">
        <f t="shared" si="4"/>
        <v>tutorial</v>
      </c>
      <c r="P6" s="2">
        <f>VLOOKUP(data!L5,data!$X$1:$AA$26,4,FALSE)</f>
        <v>90491341</v>
      </c>
      <c r="R6" s="2" t="str">
        <f>CONCATENATE("INSERT INTO ",O6," (Sid, Eid) VALUES (",specialization!A6,", ",P6,");")</f>
        <v>INSERT INTO tutorial (Sid, Eid) VALUES (4, 90491341);</v>
      </c>
    </row>
    <row r="7" spans="2:18" x14ac:dyDescent="0.25">
      <c r="B7" s="2">
        <f>VLOOKUP(data!B6,courses!A:E,2,FALSE)</f>
        <v>4</v>
      </c>
      <c r="C7" s="2" t="str">
        <f>CONCATENATE(data!F6," ",data!G6)</f>
        <v>MS 237,</v>
      </c>
      <c r="D7" s="2" t="str">
        <f t="shared" si="0"/>
        <v>MS 237</v>
      </c>
      <c r="E7" s="2" t="str">
        <f>IF(LEFT(data!N6,1)="(",data!N6,data!O6)</f>
        <v>(MoWe</v>
      </c>
      <c r="F7" s="2" t="str">
        <f t="shared" si="1"/>
        <v>MoWe</v>
      </c>
      <c r="G7" s="2" t="str">
        <f>IF(LEFT(data!N6,1)="(",data!O6,data!P6)</f>
        <v>1:00PM</v>
      </c>
      <c r="H7" s="2" t="str">
        <f>IF(LEFT(data!N6,1)="(",data!P6,data!Q6)</f>
        <v>-</v>
      </c>
      <c r="I7" s="2" t="str">
        <f>IF(LEFT(data!N6,1)="(",data!Q6,data!R6)</f>
        <v>1:50PM)</v>
      </c>
      <c r="J7" s="2" t="str">
        <f t="shared" si="2"/>
        <v>1:50PM</v>
      </c>
      <c r="K7" s="2" t="s">
        <v>361</v>
      </c>
      <c r="L7" s="2" t="str">
        <f t="shared" si="3"/>
        <v>INSERT INTO section (Cid, Room, Day, Time, Semester) VALUES (4,'MS 237','MoWe','1:00PM-1:50PM','Fall2016');</v>
      </c>
      <c r="N7" s="2" t="str">
        <f>data!C6</f>
        <v>T04:</v>
      </c>
      <c r="O7" s="2" t="str">
        <f t="shared" si="4"/>
        <v>tutorial</v>
      </c>
      <c r="P7" s="2">
        <f>VLOOKUP(data!L6,data!$X$1:$AA$26,4,FALSE)</f>
        <v>90491341</v>
      </c>
      <c r="R7" s="2" t="str">
        <f>CONCATENATE("INSERT INTO ",O7," (Sid, Eid) VALUES (",specialization!A7,", ",P7,");")</f>
        <v>INSERT INTO tutorial (Sid, Eid) VALUES (5, 90491341);</v>
      </c>
    </row>
    <row r="8" spans="2:18" x14ac:dyDescent="0.25">
      <c r="B8" s="2">
        <f>VLOOKUP(data!B7,courses!A:E,2,FALSE)</f>
        <v>4</v>
      </c>
      <c r="C8" s="2" t="str">
        <f>CONCATENATE(data!F7," ",data!G7)</f>
        <v>MS 237,</v>
      </c>
      <c r="D8" s="2" t="str">
        <f t="shared" si="0"/>
        <v>MS 237</v>
      </c>
      <c r="E8" s="2" t="str">
        <f>IF(LEFT(data!N7,1)="(",data!N7,data!O7)</f>
        <v>(TuTh</v>
      </c>
      <c r="F8" s="2" t="str">
        <f t="shared" si="1"/>
        <v>TuTh</v>
      </c>
      <c r="G8" s="2" t="str">
        <f>IF(LEFT(data!N7,1)="(",data!O7,data!P7)</f>
        <v>11:00AM</v>
      </c>
      <c r="H8" s="2" t="str">
        <f>IF(LEFT(data!N7,1)="(",data!P7,data!Q7)</f>
        <v>-</v>
      </c>
      <c r="I8" s="2" t="str">
        <f>IF(LEFT(data!N7,1)="(",data!Q7,data!R7)</f>
        <v>11:50AM)</v>
      </c>
      <c r="J8" s="2" t="str">
        <f t="shared" si="2"/>
        <v>11:50AM</v>
      </c>
      <c r="K8" s="2" t="s">
        <v>361</v>
      </c>
      <c r="L8" s="2" t="str">
        <f t="shared" si="3"/>
        <v>INSERT INTO section (Cid, Room, Day, Time, Semester) VALUES (4,'MS 237','TuTh','11:00AM-11:50AM','Fall2016');</v>
      </c>
      <c r="N8" s="2" t="str">
        <f>data!C7</f>
        <v>T05:</v>
      </c>
      <c r="O8" s="2" t="str">
        <f t="shared" si="4"/>
        <v>tutorial</v>
      </c>
      <c r="P8" s="2">
        <f>VLOOKUP(data!L7,data!$X$1:$AA$26,4,FALSE)</f>
        <v>95509472</v>
      </c>
      <c r="R8" s="2" t="str">
        <f>CONCATENATE("INSERT INTO ",O8," (Sid, Eid) VALUES (",specialization!A8,", ",P8,");")</f>
        <v>INSERT INTO tutorial (Sid, Eid) VALUES (6, 95509472);</v>
      </c>
    </row>
    <row r="9" spans="2:18" x14ac:dyDescent="0.25">
      <c r="B9" s="2">
        <f>VLOOKUP(data!B8,courses!A:E,2,FALSE)</f>
        <v>4</v>
      </c>
      <c r="C9" s="2" t="str">
        <f>CONCATENATE(data!F8," ",data!G8)</f>
        <v>MS 237,</v>
      </c>
      <c r="D9" s="2" t="str">
        <f t="shared" si="0"/>
        <v>MS 237</v>
      </c>
      <c r="E9" s="2" t="str">
        <f>IF(LEFT(data!N8,1)="(",data!N8,data!O8)</f>
        <v>(TuTh</v>
      </c>
      <c r="F9" s="2" t="str">
        <f t="shared" si="1"/>
        <v>TuTh</v>
      </c>
      <c r="G9" s="2" t="str">
        <f>IF(LEFT(data!N8,1)="(",data!O8,data!P8)</f>
        <v>2:00PM</v>
      </c>
      <c r="H9" s="2" t="str">
        <f>IF(LEFT(data!N8,1)="(",data!P8,data!Q8)</f>
        <v>-</v>
      </c>
      <c r="I9" s="2" t="str">
        <f>IF(LEFT(data!N8,1)="(",data!Q8,data!R8)</f>
        <v>2:50PM)</v>
      </c>
      <c r="J9" s="2" t="str">
        <f t="shared" si="2"/>
        <v>2:50PM</v>
      </c>
      <c r="K9" s="2" t="s">
        <v>361</v>
      </c>
      <c r="L9" s="2" t="str">
        <f t="shared" si="3"/>
        <v>INSERT INTO section (Cid, Room, Day, Time, Semester) VALUES (4,'MS 237','TuTh','2:00PM-2:50PM','Fall2016');</v>
      </c>
      <c r="N9" s="2" t="str">
        <f>data!C8</f>
        <v>T06:</v>
      </c>
      <c r="O9" s="2" t="str">
        <f t="shared" si="4"/>
        <v>tutorial</v>
      </c>
      <c r="P9" s="2">
        <f>VLOOKUP(data!L8,data!$X$1:$AA$26,4,FALSE)</f>
        <v>95509472</v>
      </c>
      <c r="R9" s="2" t="str">
        <f>CONCATENATE("INSERT INTO ",O9," (Sid, Eid) VALUES (",specialization!A9,", ",P9,");")</f>
        <v>INSERT INTO tutorial (Sid, Eid) VALUES (7, 95509472);</v>
      </c>
    </row>
    <row r="10" spans="2:18" x14ac:dyDescent="0.25">
      <c r="B10" s="2" t="e">
        <f>VLOOKUP(data!B9,courses!A:E,2,FALSE)</f>
        <v>#N/A</v>
      </c>
      <c r="C10" s="2" t="str">
        <f>CONCATENATE(data!F9," ",data!G9)</f>
        <v xml:space="preserve"> </v>
      </c>
      <c r="D10" s="2" t="str">
        <f t="shared" si="0"/>
        <v/>
      </c>
      <c r="E10" s="2">
        <f>IF(LEFT(data!N9,1)="(",data!N9,data!O9)</f>
        <v>0</v>
      </c>
      <c r="F10" s="2" t="str">
        <f t="shared" si="1"/>
        <v/>
      </c>
      <c r="G10" s="2">
        <f>IF(LEFT(data!N9,1)="(",data!O9,data!P9)</f>
        <v>0</v>
      </c>
      <c r="H10" s="2">
        <f>IF(LEFT(data!N9,1)="(",data!P9,data!Q9)</f>
        <v>0</v>
      </c>
      <c r="I10" s="2">
        <f>IF(LEFT(data!N9,1)="(",data!Q9,data!R9)</f>
        <v>0</v>
      </c>
      <c r="J10" s="2" t="str">
        <f t="shared" si="2"/>
        <v/>
      </c>
      <c r="K10" s="2" t="s">
        <v>361</v>
      </c>
      <c r="L10" s="2"/>
      <c r="N10" s="2">
        <f>data!C9</f>
        <v>0</v>
      </c>
      <c r="O10" s="2"/>
      <c r="P10" s="2"/>
      <c r="R10" s="2"/>
    </row>
    <row r="11" spans="2:18" x14ac:dyDescent="0.25">
      <c r="B11" s="2" t="e">
        <f>VLOOKUP(data!B10,courses!A:E,2,FALSE)</f>
        <v>#N/A</v>
      </c>
      <c r="C11" s="2" t="str">
        <f>CONCATENATE(data!F10," ",data!G10)</f>
        <v>Science for</v>
      </c>
      <c r="D11" s="2" t="str">
        <f t="shared" si="0"/>
        <v>Science fo</v>
      </c>
      <c r="E11" s="2">
        <f>IF(LEFT(data!N10,1)="(",data!N10,data!O10)</f>
        <v>0</v>
      </c>
      <c r="F11" s="2" t="str">
        <f t="shared" si="1"/>
        <v/>
      </c>
      <c r="G11" s="2">
        <f>IF(LEFT(data!N10,1)="(",data!O10,data!P10)</f>
        <v>0</v>
      </c>
      <c r="H11" s="2">
        <f>IF(LEFT(data!N10,1)="(",data!P10,data!Q10)</f>
        <v>0</v>
      </c>
      <c r="I11" s="2">
        <f>IF(LEFT(data!N10,1)="(",data!Q10,data!R10)</f>
        <v>0</v>
      </c>
      <c r="J11" s="2" t="str">
        <f t="shared" si="2"/>
        <v/>
      </c>
      <c r="K11" s="2" t="s">
        <v>361</v>
      </c>
      <c r="L11" s="2"/>
      <c r="N11" s="2" t="str">
        <f>data!C10</f>
        <v>Introduction</v>
      </c>
      <c r="O11" s="2"/>
      <c r="P11" s="2"/>
      <c r="R11" s="2"/>
    </row>
    <row r="12" spans="2:18" x14ac:dyDescent="0.25">
      <c r="B12" s="2">
        <f>VLOOKUP(data!B11,courses!A:E,2,FALSE)</f>
        <v>7</v>
      </c>
      <c r="C12" s="2" t="str">
        <f>CONCATENATE(data!F11," ",data!G11)</f>
        <v>SA 104,</v>
      </c>
      <c r="D12" s="2" t="str">
        <f t="shared" si="0"/>
        <v>SA 104</v>
      </c>
      <c r="E12" s="2" t="str">
        <f>IF(LEFT(data!N11,1)="(",data!N11,data!O11)</f>
        <v>(TuTh</v>
      </c>
      <c r="F12" s="2" t="str">
        <f t="shared" si="1"/>
        <v>TuTh</v>
      </c>
      <c r="G12" s="2" t="str">
        <f>IF(LEFT(data!N11,1)="(",data!O11,data!P11)</f>
        <v>9:30AM</v>
      </c>
      <c r="H12" s="2" t="str">
        <f>IF(LEFT(data!N11,1)="(",data!P11,data!Q11)</f>
        <v>-</v>
      </c>
      <c r="I12" s="2" t="str">
        <f>IF(LEFT(data!N11,1)="(",data!Q11,data!R11)</f>
        <v>10:45AM)</v>
      </c>
      <c r="J12" s="2" t="str">
        <f t="shared" si="2"/>
        <v>10:45AM</v>
      </c>
      <c r="K12" s="2" t="s">
        <v>361</v>
      </c>
      <c r="L12" s="2" t="str">
        <f t="shared" si="3"/>
        <v>INSERT INTO section (Cid, Room, Day, Time, Semester) VALUES (7,'SA 104','TuTh','9:30AM-10:45AM','Fall2016');</v>
      </c>
      <c r="N12" s="2" t="str">
        <f>data!C11</f>
        <v>L01:</v>
      </c>
      <c r="O12" s="2" t="str">
        <f t="shared" si="4"/>
        <v>lecture</v>
      </c>
      <c r="P12" s="2">
        <f>VLOOKUP(data!L11,data!$X$1:$AA$26,4,FALSE)</f>
        <v>60300262</v>
      </c>
      <c r="R12" s="2" t="str">
        <f>CONCATENATE("INSERT INTO ",O12," (Sid, Eid) VALUES (",specialization!A12,", ",P12,");")</f>
        <v>INSERT INTO lecture (Sid, Eid) VALUES (8, 60300262);</v>
      </c>
    </row>
    <row r="13" spans="2:18" x14ac:dyDescent="0.25">
      <c r="B13" s="2">
        <f>VLOOKUP(data!B12,courses!A:E,2,FALSE)</f>
        <v>7</v>
      </c>
      <c r="C13" s="2" t="str">
        <f>CONCATENATE(data!F12," ",data!G12)</f>
        <v>SA 104,</v>
      </c>
      <c r="D13" s="2" t="str">
        <f t="shared" si="0"/>
        <v>SA 104</v>
      </c>
      <c r="E13" s="2" t="str">
        <f>IF(LEFT(data!N12,1)="(",data!N12,data!O12)</f>
        <v>(TuTh</v>
      </c>
      <c r="F13" s="2" t="str">
        <f t="shared" si="1"/>
        <v>TuTh</v>
      </c>
      <c r="G13" s="2" t="str">
        <f>IF(LEFT(data!N12,1)="(",data!O12,data!P12)</f>
        <v>3:30PM</v>
      </c>
      <c r="H13" s="2" t="str">
        <f>IF(LEFT(data!N12,1)="(",data!P12,data!Q12)</f>
        <v>-</v>
      </c>
      <c r="I13" s="2" t="str">
        <f>IF(LEFT(data!N12,1)="(",data!Q12,data!R12)</f>
        <v>4:45PM)</v>
      </c>
      <c r="J13" s="2" t="str">
        <f t="shared" si="2"/>
        <v>4:45PM</v>
      </c>
      <c r="K13" s="2" t="s">
        <v>361</v>
      </c>
      <c r="L13" s="2" t="str">
        <f t="shared" si="3"/>
        <v>INSERT INTO section (Cid, Room, Day, Time, Semester) VALUES (7,'SA 104','TuTh','3:30PM-4:45PM','Fall2016');</v>
      </c>
      <c r="N13" s="2" t="str">
        <f>data!C12</f>
        <v>L02:</v>
      </c>
      <c r="O13" s="2" t="str">
        <f t="shared" si="4"/>
        <v>lecture</v>
      </c>
      <c r="P13" s="2">
        <f>VLOOKUP(data!L12,data!$X$1:$AA$26,4,FALSE)</f>
        <v>53571491</v>
      </c>
      <c r="R13" s="2" t="str">
        <f>CONCATENATE("INSERT INTO ",O13," (Sid, Eid) VALUES (",specialization!A13,", ",P13,");")</f>
        <v>INSERT INTO lecture (Sid, Eid) VALUES (9, 53571491);</v>
      </c>
    </row>
    <row r="14" spans="2:18" x14ac:dyDescent="0.25">
      <c r="B14" s="2">
        <f>VLOOKUP(data!B13,courses!A:E,2,FALSE)</f>
        <v>7</v>
      </c>
      <c r="C14" s="2" t="str">
        <f>CONCATENATE(data!F13," ",data!G13)</f>
        <v>SA 104,</v>
      </c>
      <c r="D14" s="2" t="str">
        <f t="shared" si="0"/>
        <v>SA 104</v>
      </c>
      <c r="E14" s="2" t="str">
        <f>IF(LEFT(data!N13,1)="(",data!N13,data!O13)</f>
        <v>(TuTh</v>
      </c>
      <c r="F14" s="2" t="str">
        <f t="shared" si="1"/>
        <v>TuTh</v>
      </c>
      <c r="G14" s="2" t="str">
        <f>IF(LEFT(data!N13,1)="(",data!O13,data!P13)</f>
        <v>2:00PM</v>
      </c>
      <c r="H14" s="2" t="str">
        <f>IF(LEFT(data!N13,1)="(",data!P13,data!Q13)</f>
        <v>-</v>
      </c>
      <c r="I14" s="2" t="str">
        <f>IF(LEFT(data!N13,1)="(",data!Q13,data!R13)</f>
        <v>3:15PM)</v>
      </c>
      <c r="J14" s="2" t="str">
        <f t="shared" si="2"/>
        <v>3:15PM</v>
      </c>
      <c r="K14" s="2" t="s">
        <v>361</v>
      </c>
      <c r="L14" s="2" t="str">
        <f t="shared" si="3"/>
        <v>INSERT INTO section (Cid, Room, Day, Time, Semester) VALUES (7,'SA 104','TuTh','2:00PM-3:15PM','Fall2016');</v>
      </c>
      <c r="N14" s="2" t="str">
        <f>data!C13</f>
        <v>L03:</v>
      </c>
      <c r="O14" s="2" t="str">
        <f t="shared" si="4"/>
        <v>lecture</v>
      </c>
      <c r="P14" s="2">
        <f>VLOOKUP(data!L13,data!$X$1:$AA$26,4,FALSE)</f>
        <v>60300262</v>
      </c>
      <c r="R14" s="2" t="str">
        <f>CONCATENATE("INSERT INTO ",O14," (Sid, Eid) VALUES (",specialization!A14,", ",P14,");")</f>
        <v>INSERT INTO lecture (Sid, Eid) VALUES (10, 60300262);</v>
      </c>
    </row>
    <row r="15" spans="2:18" x14ac:dyDescent="0.25">
      <c r="B15" s="2">
        <f>VLOOKUP(data!B14,courses!A:E,2,FALSE)</f>
        <v>7</v>
      </c>
      <c r="C15" s="2" t="str">
        <f>CONCATENATE(data!F14," ",data!G14)</f>
        <v>MS 160,</v>
      </c>
      <c r="D15" s="2" t="str">
        <f t="shared" si="0"/>
        <v>MS 160</v>
      </c>
      <c r="E15" s="2" t="str">
        <f>IF(LEFT(data!N14,1)="(",data!N14,data!O14)</f>
        <v>(MoWe</v>
      </c>
      <c r="F15" s="2" t="str">
        <f t="shared" si="1"/>
        <v>MoWe</v>
      </c>
      <c r="G15" s="2" t="str">
        <f>IF(LEFT(data!N14,1)="(",data!O14,data!P14)</f>
        <v>10:00AM</v>
      </c>
      <c r="H15" s="2" t="str">
        <f>IF(LEFT(data!N14,1)="(",data!P14,data!Q14)</f>
        <v>-</v>
      </c>
      <c r="I15" s="2" t="str">
        <f>IF(LEFT(data!N14,1)="(",data!Q14,data!R14)</f>
        <v>10:50AM)</v>
      </c>
      <c r="J15" s="2" t="str">
        <f t="shared" si="2"/>
        <v>10:50AM</v>
      </c>
      <c r="K15" s="2" t="s">
        <v>361</v>
      </c>
      <c r="L15" s="2" t="str">
        <f t="shared" si="3"/>
        <v>INSERT INTO section (Cid, Room, Day, Time, Semester) VALUES (7,'MS 160','MoWe','10:00AM-10:50AM','Fall2016');</v>
      </c>
      <c r="N15" s="2" t="str">
        <f>data!C14</f>
        <v>T01:</v>
      </c>
      <c r="O15" s="2" t="str">
        <f t="shared" si="4"/>
        <v>tutorial</v>
      </c>
      <c r="P15" s="2">
        <f>VLOOKUP(data!L14,data!$X$1:$AA$26,4,FALSE)</f>
        <v>55028424</v>
      </c>
      <c r="R15" s="2" t="str">
        <f>CONCATENATE("INSERT INTO ",O15," (Sid, Eid) VALUES (",specialization!A15,", ",P15,");")</f>
        <v>INSERT INTO tutorial (Sid, Eid) VALUES (11, 55028424);</v>
      </c>
    </row>
    <row r="16" spans="2:18" x14ac:dyDescent="0.25">
      <c r="B16" s="2">
        <f>VLOOKUP(data!B15,courses!A:E,2,FALSE)</f>
        <v>7</v>
      </c>
      <c r="C16" s="2" t="str">
        <f>CONCATENATE(data!F15," ",data!G15)</f>
        <v>MS 160,</v>
      </c>
      <c r="D16" s="2" t="str">
        <f t="shared" si="0"/>
        <v>MS 160</v>
      </c>
      <c r="E16" s="2" t="str">
        <f>IF(LEFT(data!N15,1)="(",data!N15,data!O15)</f>
        <v>(MoWe</v>
      </c>
      <c r="F16" s="2" t="str">
        <f t="shared" si="1"/>
        <v>MoWe</v>
      </c>
      <c r="G16" s="2" t="str">
        <f>IF(LEFT(data!N15,1)="(",data!O15,data!P15)</f>
        <v>5:00PM</v>
      </c>
      <c r="H16" s="2" t="str">
        <f>IF(LEFT(data!N15,1)="(",data!P15,data!Q15)</f>
        <v>-</v>
      </c>
      <c r="I16" s="2" t="str">
        <f>IF(LEFT(data!N15,1)="(",data!Q15,data!R15)</f>
        <v>5:50PM)</v>
      </c>
      <c r="J16" s="2" t="str">
        <f t="shared" si="2"/>
        <v>5:50PM</v>
      </c>
      <c r="K16" s="2" t="s">
        <v>361</v>
      </c>
      <c r="L16" s="2" t="str">
        <f t="shared" si="3"/>
        <v>INSERT INTO section (Cid, Room, Day, Time, Semester) VALUES (7,'MS 160','MoWe','5:00PM-5:50PM','Fall2016');</v>
      </c>
      <c r="N16" s="2" t="str">
        <f>data!C15</f>
        <v>T02:</v>
      </c>
      <c r="O16" s="2" t="str">
        <f t="shared" si="4"/>
        <v>tutorial</v>
      </c>
      <c r="P16" s="2">
        <f>VLOOKUP(data!L15,data!$X$1:$AA$26,4,FALSE)</f>
        <v>51379864</v>
      </c>
      <c r="R16" s="2" t="str">
        <f>CONCATENATE("INSERT INTO ",O16," (Sid, Eid) VALUES (",specialization!A16,", ",P16,");")</f>
        <v>INSERT INTO tutorial (Sid, Eid) VALUES (12, 51379864);</v>
      </c>
    </row>
    <row r="17" spans="2:18" x14ac:dyDescent="0.25">
      <c r="B17" s="2">
        <f>VLOOKUP(data!B16,courses!A:E,2,FALSE)</f>
        <v>7</v>
      </c>
      <c r="C17" s="2" t="str">
        <f>CONCATENATE(data!F16," ",data!G16)</f>
        <v>MS 160,</v>
      </c>
      <c r="D17" s="2" t="str">
        <f t="shared" si="0"/>
        <v>MS 160</v>
      </c>
      <c r="E17" s="2" t="str">
        <f>IF(LEFT(data!N16,1)="(",data!N16,data!O16)</f>
        <v>(TuTh</v>
      </c>
      <c r="F17" s="2" t="str">
        <f t="shared" si="1"/>
        <v>TuTh</v>
      </c>
      <c r="G17" s="2" t="str">
        <f>IF(LEFT(data!N16,1)="(",data!O16,data!P16)</f>
        <v>12:00PM</v>
      </c>
      <c r="H17" s="2" t="str">
        <f>IF(LEFT(data!N16,1)="(",data!P16,data!Q16)</f>
        <v>-</v>
      </c>
      <c r="I17" s="2" t="str">
        <f>IF(LEFT(data!N16,1)="(",data!Q16,data!R16)</f>
        <v>12:50PM)</v>
      </c>
      <c r="J17" s="2" t="str">
        <f t="shared" si="2"/>
        <v>12:50PM</v>
      </c>
      <c r="K17" s="2" t="s">
        <v>361</v>
      </c>
      <c r="L17" s="2" t="str">
        <f t="shared" si="3"/>
        <v>INSERT INTO section (Cid, Room, Day, Time, Semester) VALUES (7,'MS 160','TuTh','12:00PM-12:50PM','Fall2016');</v>
      </c>
      <c r="N17" s="2" t="str">
        <f>data!C16</f>
        <v>T03:</v>
      </c>
      <c r="O17" s="2" t="str">
        <f t="shared" si="4"/>
        <v>tutorial</v>
      </c>
      <c r="P17" s="2">
        <f>VLOOKUP(data!L16,data!$X$1:$AA$26,4,FALSE)</f>
        <v>61995382</v>
      </c>
      <c r="R17" s="2" t="str">
        <f>CONCATENATE("INSERT INTO ",O17," (Sid, Eid) VALUES (",specialization!A17,", ",P17,");")</f>
        <v>INSERT INTO tutorial (Sid, Eid) VALUES (13, 61995382);</v>
      </c>
    </row>
    <row r="18" spans="2:18" x14ac:dyDescent="0.25">
      <c r="B18" s="2">
        <f>VLOOKUP(data!B17,courses!A:E,2,FALSE)</f>
        <v>7</v>
      </c>
      <c r="C18" s="2" t="str">
        <f>CONCATENATE(data!F17," ",data!G17)</f>
        <v>MS 176,</v>
      </c>
      <c r="D18" s="2" t="str">
        <f t="shared" si="0"/>
        <v>MS 176</v>
      </c>
      <c r="E18" s="2" t="str">
        <f>IF(LEFT(data!N17,1)="(",data!N17,data!O17)</f>
        <v>(TuTh</v>
      </c>
      <c r="F18" s="2" t="str">
        <f t="shared" si="1"/>
        <v>TuTh</v>
      </c>
      <c r="G18" s="2" t="str">
        <f>IF(LEFT(data!N17,1)="(",data!O17,data!P17)</f>
        <v>4:00PM</v>
      </c>
      <c r="H18" s="2" t="str">
        <f>IF(LEFT(data!N17,1)="(",data!P17,data!Q17)</f>
        <v>-</v>
      </c>
      <c r="I18" s="2" t="str">
        <f>IF(LEFT(data!N17,1)="(",data!Q17,data!R17)</f>
        <v>4:50PM)</v>
      </c>
      <c r="J18" s="2" t="str">
        <f t="shared" si="2"/>
        <v>4:50PM</v>
      </c>
      <c r="K18" s="2" t="s">
        <v>361</v>
      </c>
      <c r="L18" s="2" t="str">
        <f t="shared" si="3"/>
        <v>INSERT INTO section (Cid, Room, Day, Time, Semester) VALUES (7,'MS 176','TuTh','4:00PM-4:50PM','Fall2016');</v>
      </c>
      <c r="N18" s="2" t="str">
        <f>data!C17</f>
        <v>T04:</v>
      </c>
      <c r="O18" s="2" t="str">
        <f t="shared" si="4"/>
        <v>tutorial</v>
      </c>
      <c r="P18" s="2">
        <f>VLOOKUP(data!L17,data!$X$1:$AA$26,4,FALSE)</f>
        <v>98485364</v>
      </c>
      <c r="R18" s="2" t="str">
        <f>CONCATENATE("INSERT INTO ",O18," (Sid, Eid) VALUES (",specialization!A18,", ",P18,");")</f>
        <v>INSERT INTO tutorial (Sid, Eid) VALUES (14, 98485364);</v>
      </c>
    </row>
    <row r="19" spans="2:18" x14ac:dyDescent="0.25">
      <c r="B19" s="2">
        <f>VLOOKUP(data!B18,courses!A:E,2,FALSE)</f>
        <v>7</v>
      </c>
      <c r="C19" s="2" t="str">
        <f>CONCATENATE(data!F18," ",data!G18)</f>
        <v>MS 160,</v>
      </c>
      <c r="D19" s="2" t="str">
        <f t="shared" si="0"/>
        <v>MS 160</v>
      </c>
      <c r="E19" s="2" t="str">
        <f>IF(LEFT(data!N18,1)="(",data!N18,data!O18)</f>
        <v>(TuTh</v>
      </c>
      <c r="F19" s="2" t="str">
        <f t="shared" si="1"/>
        <v>TuTh</v>
      </c>
      <c r="G19" s="2" t="str">
        <f>IF(LEFT(data!N18,1)="(",data!O18,data!P18)</f>
        <v>2:00PM</v>
      </c>
      <c r="H19" s="2" t="str">
        <f>IF(LEFT(data!N18,1)="(",data!P18,data!Q18)</f>
        <v>-</v>
      </c>
      <c r="I19" s="2" t="str">
        <f>IF(LEFT(data!N18,1)="(",data!Q18,data!R18)</f>
        <v>2:50PM)</v>
      </c>
      <c r="J19" s="2" t="str">
        <f t="shared" si="2"/>
        <v>2:50PM</v>
      </c>
      <c r="K19" s="2" t="s">
        <v>361</v>
      </c>
      <c r="L19" s="2" t="str">
        <f t="shared" si="3"/>
        <v>INSERT INTO section (Cid, Room, Day, Time, Semester) VALUES (7,'MS 160','TuTh','2:00PM-2:50PM','Fall2016');</v>
      </c>
      <c r="N19" s="2" t="str">
        <f>data!C18</f>
        <v>T05:</v>
      </c>
      <c r="O19" s="2" t="str">
        <f t="shared" si="4"/>
        <v>tutorial</v>
      </c>
      <c r="P19" s="2">
        <f>VLOOKUP(data!L18,data!$X$1:$AA$26,4,FALSE)</f>
        <v>98485364</v>
      </c>
      <c r="R19" s="2" t="str">
        <f>CONCATENATE("INSERT INTO ",O19," (Sid, Eid) VALUES (",specialization!A19,", ",P19,");")</f>
        <v>INSERT INTO tutorial (Sid, Eid) VALUES (15, 98485364);</v>
      </c>
    </row>
    <row r="20" spans="2:18" x14ac:dyDescent="0.25">
      <c r="B20" s="2">
        <f>VLOOKUP(data!B19,courses!A:E,2,FALSE)</f>
        <v>7</v>
      </c>
      <c r="C20" s="2" t="str">
        <f>CONCATENATE(data!F19," ",data!G19)</f>
        <v>MS 160,</v>
      </c>
      <c r="D20" s="2" t="str">
        <f t="shared" si="0"/>
        <v>MS 160</v>
      </c>
      <c r="E20" s="2" t="str">
        <f>IF(LEFT(data!N19,1)="(",data!N19,data!O19)</f>
        <v>(MoWe</v>
      </c>
      <c r="F20" s="2" t="str">
        <f t="shared" si="1"/>
        <v>MoWe</v>
      </c>
      <c r="G20" s="2" t="str">
        <f>IF(LEFT(data!N19,1)="(",data!O19,data!P19)</f>
        <v>12:00PM</v>
      </c>
      <c r="H20" s="2" t="str">
        <f>IF(LEFT(data!N19,1)="(",data!P19,data!Q19)</f>
        <v>-</v>
      </c>
      <c r="I20" s="2" t="str">
        <f>IF(LEFT(data!N19,1)="(",data!Q19,data!R19)</f>
        <v>12:50PM)</v>
      </c>
      <c r="J20" s="2" t="str">
        <f t="shared" si="2"/>
        <v>12:50PM</v>
      </c>
      <c r="K20" s="2" t="s">
        <v>361</v>
      </c>
      <c r="L20" s="2" t="str">
        <f t="shared" si="3"/>
        <v>INSERT INTO section (Cid, Room, Day, Time, Semester) VALUES (7,'MS 160','MoWe','12:00PM-12:50PM','Fall2016');</v>
      </c>
      <c r="N20" s="2" t="str">
        <f>data!C19</f>
        <v>T06:</v>
      </c>
      <c r="O20" s="2" t="str">
        <f t="shared" si="4"/>
        <v>tutorial</v>
      </c>
      <c r="P20" s="2">
        <f>VLOOKUP(data!L19,data!$X$1:$AA$26,4,FALSE)</f>
        <v>55028424</v>
      </c>
      <c r="R20" s="2" t="str">
        <f>CONCATENATE("INSERT INTO ",O20," (Sid, Eid) VALUES (",specialization!A20,", ",P20,");")</f>
        <v>INSERT INTO tutorial (Sid, Eid) VALUES (16, 55028424);</v>
      </c>
    </row>
    <row r="21" spans="2:18" x14ac:dyDescent="0.25">
      <c r="B21" s="2">
        <f>VLOOKUP(data!B20,courses!A:E,2,FALSE)</f>
        <v>7</v>
      </c>
      <c r="C21" s="2" t="str">
        <f>CONCATENATE(data!F20," ",data!G20)</f>
        <v>MS 176,</v>
      </c>
      <c r="D21" s="2" t="str">
        <f t="shared" si="0"/>
        <v>MS 176</v>
      </c>
      <c r="E21" s="2" t="str">
        <f>IF(LEFT(data!N20,1)="(",data!N20,data!O20)</f>
        <v>(MoWe</v>
      </c>
      <c r="F21" s="2" t="str">
        <f t="shared" si="1"/>
        <v>MoWe</v>
      </c>
      <c r="G21" s="2" t="str">
        <f>IF(LEFT(data!N20,1)="(",data!O20,data!P20)</f>
        <v>4:00PM</v>
      </c>
      <c r="H21" s="2" t="str">
        <f>IF(LEFT(data!N20,1)="(",data!P20,data!Q20)</f>
        <v>-</v>
      </c>
      <c r="I21" s="2" t="str">
        <f>IF(LEFT(data!N20,1)="(",data!Q20,data!R20)</f>
        <v>4:50PM)</v>
      </c>
      <c r="J21" s="2" t="str">
        <f t="shared" si="2"/>
        <v>4:50PM</v>
      </c>
      <c r="K21" s="2" t="s">
        <v>361</v>
      </c>
      <c r="L21" s="2" t="str">
        <f t="shared" si="3"/>
        <v>INSERT INTO section (Cid, Room, Day, Time, Semester) VALUES (7,'MS 176','MoWe','4:00PM-4:50PM','Fall2016');</v>
      </c>
      <c r="N21" s="2" t="str">
        <f>data!C20</f>
        <v>T07:</v>
      </c>
      <c r="O21" s="2" t="str">
        <f t="shared" si="4"/>
        <v>tutorial</v>
      </c>
      <c r="P21" s="2">
        <f>VLOOKUP(data!L20,data!$X$1:$AA$26,4,FALSE)</f>
        <v>23790894</v>
      </c>
      <c r="R21" s="2" t="str">
        <f>CONCATENATE("INSERT INTO ",O21," (Sid, Eid) VALUES (",specialization!A21,", ",P21,");")</f>
        <v>INSERT INTO tutorial (Sid, Eid) VALUES (17, 23790894);</v>
      </c>
    </row>
    <row r="22" spans="2:18" x14ac:dyDescent="0.25">
      <c r="B22" s="2">
        <f>VLOOKUP(data!B21,courses!A:E,2,FALSE)</f>
        <v>7</v>
      </c>
      <c r="C22" s="2" t="str">
        <f>CONCATENATE(data!F21," ",data!G21)</f>
        <v>MS 160,</v>
      </c>
      <c r="D22" s="2" t="str">
        <f t="shared" si="0"/>
        <v>MS 160</v>
      </c>
      <c r="E22" s="2" t="str">
        <f>IF(LEFT(data!N21,1)="(",data!N21,data!O21)</f>
        <v>(TuTh</v>
      </c>
      <c r="F22" s="2" t="str">
        <f t="shared" si="1"/>
        <v>TuTh</v>
      </c>
      <c r="G22" s="2" t="str">
        <f>IF(LEFT(data!N21,1)="(",data!O21,data!P21)</f>
        <v>11:00AM</v>
      </c>
      <c r="H22" s="2" t="str">
        <f>IF(LEFT(data!N21,1)="(",data!P21,data!Q21)</f>
        <v>-</v>
      </c>
      <c r="I22" s="2" t="str">
        <f>IF(LEFT(data!N21,1)="(",data!Q21,data!R21)</f>
        <v>11:50AM)</v>
      </c>
      <c r="J22" s="2" t="str">
        <f t="shared" si="2"/>
        <v>11:50AM</v>
      </c>
      <c r="K22" s="2" t="s">
        <v>361</v>
      </c>
      <c r="L22" s="2" t="str">
        <f t="shared" si="3"/>
        <v>INSERT INTO section (Cid, Room, Day, Time, Semester) VALUES (7,'MS 160','TuTh','11:00AM-11:50AM','Fall2016');</v>
      </c>
      <c r="N22" s="2" t="str">
        <f>data!C21</f>
        <v>T08:</v>
      </c>
      <c r="O22" s="2" t="str">
        <f t="shared" si="4"/>
        <v>tutorial</v>
      </c>
      <c r="P22" s="2">
        <f>VLOOKUP(data!L21,data!$X$1:$AA$26,4,FALSE)</f>
        <v>61995382</v>
      </c>
      <c r="R22" s="2" t="str">
        <f>CONCATENATE("INSERT INTO ",O22," (Sid, Eid) VALUES (",specialization!A22,", ",P22,");")</f>
        <v>INSERT INTO tutorial (Sid, Eid) VALUES (18, 61995382);</v>
      </c>
    </row>
    <row r="23" spans="2:18" x14ac:dyDescent="0.25">
      <c r="B23" s="2">
        <f>VLOOKUP(data!B22,courses!A:E,2,FALSE)</f>
        <v>7</v>
      </c>
      <c r="C23" s="2" t="str">
        <f>CONCATENATE(data!F22," ",data!G22)</f>
        <v>MS 176,</v>
      </c>
      <c r="D23" s="2" t="str">
        <f t="shared" si="0"/>
        <v>MS 176</v>
      </c>
      <c r="E23" s="2" t="str">
        <f>IF(LEFT(data!N22,1)="(",data!N22,data!O22)</f>
        <v>(MoWe</v>
      </c>
      <c r="F23" s="2" t="str">
        <f t="shared" si="1"/>
        <v>MoWe</v>
      </c>
      <c r="G23" s="2" t="str">
        <f>IF(LEFT(data!N22,1)="(",data!O22,data!P22)</f>
        <v>9:00AM</v>
      </c>
      <c r="H23" s="2" t="str">
        <f>IF(LEFT(data!N22,1)="(",data!P22,data!Q22)</f>
        <v>-</v>
      </c>
      <c r="I23" s="2" t="str">
        <f>IF(LEFT(data!N22,1)="(",data!Q22,data!R22)</f>
        <v>9:50AM)</v>
      </c>
      <c r="J23" s="2" t="str">
        <f t="shared" si="2"/>
        <v>9:50AM</v>
      </c>
      <c r="K23" s="2" t="s">
        <v>361</v>
      </c>
      <c r="L23" s="2" t="str">
        <f t="shared" si="3"/>
        <v>INSERT INTO section (Cid, Room, Day, Time, Semester) VALUES (7,'MS 176','MoWe','9:00AM-9:50AM','Fall2016');</v>
      </c>
      <c r="N23" s="2" t="str">
        <f>data!C22</f>
        <v>T09:</v>
      </c>
      <c r="O23" s="2" t="str">
        <f t="shared" si="4"/>
        <v>tutorial</v>
      </c>
      <c r="P23" s="2">
        <f>VLOOKUP(data!L22,data!$X$1:$AA$26,4,FALSE)</f>
        <v>17040261</v>
      </c>
      <c r="R23" s="2" t="str">
        <f>CONCATENATE("INSERT INTO ",O23," (Sid, Eid) VALUES (",specialization!A23,", ",P23,");")</f>
        <v>INSERT INTO tutorial (Sid, Eid) VALUES (19, 17040261);</v>
      </c>
    </row>
    <row r="24" spans="2:18" x14ac:dyDescent="0.25">
      <c r="B24" s="2">
        <f>VLOOKUP(data!B23,courses!A:E,2,FALSE)</f>
        <v>7</v>
      </c>
      <c r="C24" s="2" t="str">
        <f>CONCATENATE(data!F23," ",data!G23)</f>
        <v>MS 176,</v>
      </c>
      <c r="D24" s="2" t="str">
        <f t="shared" si="0"/>
        <v>MS 176</v>
      </c>
      <c r="E24" s="2" t="str">
        <f>IF(LEFT(data!N23,1)="(",data!N23,data!O23)</f>
        <v>(MoWe</v>
      </c>
      <c r="F24" s="2" t="str">
        <f t="shared" si="1"/>
        <v>MoWe</v>
      </c>
      <c r="G24" s="2" t="str">
        <f>IF(LEFT(data!N23,1)="(",data!O23,data!P23)</f>
        <v>1:00PM</v>
      </c>
      <c r="H24" s="2" t="str">
        <f>IF(LEFT(data!N23,1)="(",data!P23,data!Q23)</f>
        <v>-</v>
      </c>
      <c r="I24" s="2" t="str">
        <f>IF(LEFT(data!N23,1)="(",data!Q23,data!R23)</f>
        <v>1:50PM)</v>
      </c>
      <c r="J24" s="2" t="str">
        <f t="shared" si="2"/>
        <v>1:50PM</v>
      </c>
      <c r="K24" s="2" t="s">
        <v>361</v>
      </c>
      <c r="L24" s="2" t="str">
        <f t="shared" si="3"/>
        <v>INSERT INTO section (Cid, Room, Day, Time, Semester) VALUES (7,'MS 176','MoWe','1:00PM-1:50PM','Fall2016');</v>
      </c>
      <c r="N24" s="2" t="str">
        <f>data!C23</f>
        <v>T10:</v>
      </c>
      <c r="O24" s="2" t="str">
        <f t="shared" si="4"/>
        <v>tutorial</v>
      </c>
      <c r="P24" s="2">
        <f>VLOOKUP(data!L23,data!$X$1:$AA$26,4,FALSE)</f>
        <v>17040261</v>
      </c>
      <c r="R24" s="2" t="str">
        <f>CONCATENATE("INSERT INTO ",O24," (Sid, Eid) VALUES (",specialization!A24,", ",P24,");")</f>
        <v>INSERT INTO tutorial (Sid, Eid) VALUES (20, 17040261);</v>
      </c>
    </row>
    <row r="25" spans="2:18" x14ac:dyDescent="0.25">
      <c r="B25" s="2">
        <f>VLOOKUP(data!B24,courses!A:E,2,FALSE)</f>
        <v>7</v>
      </c>
      <c r="C25" s="2" t="str">
        <f>CONCATENATE(data!F24," ",data!G24)</f>
        <v>MS 176,</v>
      </c>
      <c r="D25" s="2" t="str">
        <f t="shared" si="0"/>
        <v>MS 176</v>
      </c>
      <c r="E25" s="2" t="str">
        <f>IF(LEFT(data!N24,1)="(",data!N24,data!O24)</f>
        <v>(TuTh</v>
      </c>
      <c r="F25" s="2" t="str">
        <f t="shared" si="1"/>
        <v>TuTh</v>
      </c>
      <c r="G25" s="2" t="str">
        <f>IF(LEFT(data!N24,1)="(",data!O24,data!P24)</f>
        <v>10:00AM</v>
      </c>
      <c r="H25" s="2" t="str">
        <f>IF(LEFT(data!N24,1)="(",data!P24,data!Q24)</f>
        <v>-</v>
      </c>
      <c r="I25" s="2" t="str">
        <f>IF(LEFT(data!N24,1)="(",data!Q24,data!R24)</f>
        <v>10:50AM)</v>
      </c>
      <c r="J25" s="2" t="str">
        <f t="shared" si="2"/>
        <v>10:50AM</v>
      </c>
      <c r="K25" s="2" t="s">
        <v>361</v>
      </c>
      <c r="L25" s="2" t="str">
        <f t="shared" si="3"/>
        <v>INSERT INTO section (Cid, Room, Day, Time, Semester) VALUES (7,'MS 176','TuTh','10:00AM-10:50AM','Fall2016');</v>
      </c>
      <c r="N25" s="2" t="str">
        <f>data!C24</f>
        <v>T11:</v>
      </c>
      <c r="O25" s="2" t="str">
        <f t="shared" si="4"/>
        <v>tutorial</v>
      </c>
      <c r="P25" s="2">
        <f>VLOOKUP(data!L24,data!$X$1:$AA$26,4,FALSE)</f>
        <v>30087272</v>
      </c>
      <c r="R25" s="2" t="str">
        <f>CONCATENATE("INSERT INTO ",O25," (Sid, Eid) VALUES (",specialization!A25,", ",P25,");")</f>
        <v>INSERT INTO tutorial (Sid, Eid) VALUES (21, 30087272);</v>
      </c>
    </row>
    <row r="26" spans="2:18" x14ac:dyDescent="0.25">
      <c r="B26" s="2">
        <f>VLOOKUP(data!B25,courses!A:E,2,FALSE)</f>
        <v>7</v>
      </c>
      <c r="C26" s="2" t="str">
        <f>CONCATENATE(data!F25," ",data!G25)</f>
        <v>MS 160,</v>
      </c>
      <c r="D26" s="2" t="str">
        <f t="shared" si="0"/>
        <v>MS 160</v>
      </c>
      <c r="E26" s="2" t="str">
        <f>IF(LEFT(data!N25,1)="(",data!N25,data!O25)</f>
        <v>(MoWe</v>
      </c>
      <c r="F26" s="2" t="str">
        <f t="shared" si="1"/>
        <v>MoWe</v>
      </c>
      <c r="G26" s="2" t="str">
        <f>IF(LEFT(data!N25,1)="(",data!O25,data!P25)</f>
        <v>4:00PM</v>
      </c>
      <c r="H26" s="2" t="str">
        <f>IF(LEFT(data!N25,1)="(",data!P25,data!Q25)</f>
        <v>-</v>
      </c>
      <c r="I26" s="2" t="str">
        <f>IF(LEFT(data!N25,1)="(",data!Q25,data!R25)</f>
        <v>4:50PM)</v>
      </c>
      <c r="J26" s="2" t="str">
        <f t="shared" si="2"/>
        <v>4:50PM</v>
      </c>
      <c r="K26" s="2" t="s">
        <v>361</v>
      </c>
      <c r="L26" s="2" t="str">
        <f t="shared" si="3"/>
        <v>INSERT INTO section (Cid, Room, Day, Time, Semester) VALUES (7,'MS 160','MoWe','4:00PM-4:50PM','Fall2016');</v>
      </c>
      <c r="N26" s="2" t="str">
        <f>data!C25</f>
        <v>T12:</v>
      </c>
      <c r="O26" s="2" t="str">
        <f t="shared" si="4"/>
        <v>tutorial</v>
      </c>
      <c r="P26" s="2">
        <f>VLOOKUP(data!L25,data!$X$1:$AA$26,4,FALSE)</f>
        <v>51379864</v>
      </c>
      <c r="R26" s="2" t="str">
        <f>CONCATENATE("INSERT INTO ",O26," (Sid, Eid) VALUES (",specialization!A26,", ",P26,");")</f>
        <v>INSERT INTO tutorial (Sid, Eid) VALUES (22, 51379864);</v>
      </c>
    </row>
    <row r="27" spans="2:18" x14ac:dyDescent="0.25">
      <c r="B27" s="2" t="e">
        <f>VLOOKUP(data!B26,courses!A:E,2,FALSE)</f>
        <v>#N/A</v>
      </c>
      <c r="C27" s="2" t="str">
        <f>CONCATENATE(data!F26," ",data!G26)</f>
        <v xml:space="preserve"> </v>
      </c>
      <c r="D27" s="2" t="str">
        <f t="shared" si="0"/>
        <v/>
      </c>
      <c r="E27" s="2">
        <f>IF(LEFT(data!N26,1)="(",data!N26,data!O26)</f>
        <v>0</v>
      </c>
      <c r="F27" s="2" t="str">
        <f t="shared" si="1"/>
        <v/>
      </c>
      <c r="G27" s="2">
        <f>IF(LEFT(data!N26,1)="(",data!O26,data!P26)</f>
        <v>0</v>
      </c>
      <c r="H27" s="2">
        <f>IF(LEFT(data!N26,1)="(",data!P26,data!Q26)</f>
        <v>0</v>
      </c>
      <c r="I27" s="2">
        <f>IF(LEFT(data!N26,1)="(",data!Q26,data!R26)</f>
        <v>0</v>
      </c>
      <c r="J27" s="2" t="str">
        <f t="shared" si="2"/>
        <v/>
      </c>
      <c r="K27" s="2" t="s">
        <v>361</v>
      </c>
      <c r="L27" s="2"/>
      <c r="N27" s="2">
        <f>data!C26</f>
        <v>0</v>
      </c>
      <c r="O27" s="2"/>
      <c r="P27" s="2"/>
      <c r="R27" s="2"/>
    </row>
    <row r="28" spans="2:18" x14ac:dyDescent="0.25">
      <c r="B28" s="2" t="e">
        <f>VLOOKUP(data!B27,courses!A:E,2,FALSE)</f>
        <v>#N/A</v>
      </c>
      <c r="C28" s="2" t="str">
        <f>CONCATENATE(data!F27," ",data!G27)</f>
        <v>of Algorithms</v>
      </c>
      <c r="D28" s="2" t="str">
        <f t="shared" si="0"/>
        <v>of Algorithm</v>
      </c>
      <c r="E28" s="2">
        <f>IF(LEFT(data!N27,1)="(",data!N27,data!O27)</f>
        <v>0</v>
      </c>
      <c r="F28" s="2" t="str">
        <f t="shared" si="1"/>
        <v/>
      </c>
      <c r="G28" s="2">
        <f>IF(LEFT(data!N27,1)="(",data!O27,data!P27)</f>
        <v>0</v>
      </c>
      <c r="H28" s="2">
        <f>IF(LEFT(data!N27,1)="(",data!P27,data!Q27)</f>
        <v>0</v>
      </c>
      <c r="I28" s="2">
        <f>IF(LEFT(data!N27,1)="(",data!Q27,data!R27)</f>
        <v>0</v>
      </c>
      <c r="J28" s="2" t="str">
        <f t="shared" si="2"/>
        <v/>
      </c>
      <c r="K28" s="2" t="s">
        <v>361</v>
      </c>
      <c r="L28" s="2"/>
      <c r="N28" s="2" t="str">
        <f>data!C27</f>
        <v>Design</v>
      </c>
      <c r="O28" s="2"/>
      <c r="P28" s="2"/>
      <c r="R28" s="2"/>
    </row>
    <row r="29" spans="2:18" x14ac:dyDescent="0.25">
      <c r="B29" s="2">
        <f>VLOOKUP(data!B28,courses!A:E,2,FALSE)</f>
        <v>20</v>
      </c>
      <c r="C29" s="2" t="str">
        <f>CONCATENATE(data!F28," ",data!G28)</f>
        <v>SA 106,</v>
      </c>
      <c r="D29" s="2" t="str">
        <f t="shared" si="0"/>
        <v>SA 106</v>
      </c>
      <c r="E29" s="2" t="str">
        <f>IF(LEFT(data!N28,1)="(",data!N28,data!O28)</f>
        <v>(TuTh</v>
      </c>
      <c r="F29" s="2" t="str">
        <f t="shared" si="1"/>
        <v>TuTh</v>
      </c>
      <c r="G29" s="2" t="str">
        <f>IF(LEFT(data!N28,1)="(",data!O28,data!P28)</f>
        <v>9:30AM</v>
      </c>
      <c r="H29" s="2" t="str">
        <f>IF(LEFT(data!N28,1)="(",data!P28,data!Q28)</f>
        <v>-</v>
      </c>
      <c r="I29" s="2" t="str">
        <f>IF(LEFT(data!N28,1)="(",data!Q28,data!R28)</f>
        <v>10:45AM)</v>
      </c>
      <c r="J29" s="2" t="str">
        <f t="shared" si="2"/>
        <v>10:45AM</v>
      </c>
      <c r="K29" s="2" t="s">
        <v>361</v>
      </c>
      <c r="L29" s="2" t="str">
        <f t="shared" si="3"/>
        <v>INSERT INTO section (Cid, Room, Day, Time, Semester) VALUES (20,'SA 106','TuTh','9:30AM-10:45AM','Fall2016');</v>
      </c>
      <c r="N29" s="2" t="str">
        <f>data!C28</f>
        <v>L01:</v>
      </c>
      <c r="O29" s="2" t="str">
        <f t="shared" si="4"/>
        <v>lecture</v>
      </c>
      <c r="P29" s="2">
        <f>VLOOKUP(data!L28,data!$X$1:$AA$26,4,FALSE)</f>
        <v>13786805</v>
      </c>
      <c r="R29" s="2" t="str">
        <f>CONCATENATE("INSERT INTO ",O29," (Sid, Eid) VALUES (",specialization!A29,", ",P29,");")</f>
        <v>INSERT INTO lecture (Sid, Eid) VALUES (23, 13786805);</v>
      </c>
    </row>
    <row r="30" spans="2:18" x14ac:dyDescent="0.25">
      <c r="B30" s="2">
        <f>VLOOKUP(data!B29,courses!A:E,2,FALSE)</f>
        <v>20</v>
      </c>
      <c r="C30" s="2" t="str">
        <f>CONCATENATE(data!F29," ",data!G29)</f>
        <v>ST 055,</v>
      </c>
      <c r="D30" s="2" t="str">
        <f t="shared" si="0"/>
        <v>ST 055</v>
      </c>
      <c r="E30" s="2" t="str">
        <f>IF(LEFT(data!N29,1)="(",data!N29,data!O29)</f>
        <v>(MoWe</v>
      </c>
      <c r="F30" s="2" t="str">
        <f t="shared" si="1"/>
        <v>MoWe</v>
      </c>
      <c r="G30" s="2" t="str">
        <f>IF(LEFT(data!N29,1)="(",data!O29,data!P29)</f>
        <v>3:00PM</v>
      </c>
      <c r="H30" s="2" t="str">
        <f>IF(LEFT(data!N29,1)="(",data!P29,data!Q29)</f>
        <v>-</v>
      </c>
      <c r="I30" s="2" t="str">
        <f>IF(LEFT(data!N29,1)="(",data!Q29,data!R29)</f>
        <v>3:50PM)</v>
      </c>
      <c r="J30" s="2" t="str">
        <f t="shared" si="2"/>
        <v>3:50PM</v>
      </c>
      <c r="K30" s="2" t="s">
        <v>361</v>
      </c>
      <c r="L30" s="2" t="str">
        <f t="shared" si="3"/>
        <v>INSERT INTO section (Cid, Room, Day, Time, Semester) VALUES (20,'ST 055','MoWe','3:00PM-3:50PM','Fall2016');</v>
      </c>
      <c r="N30" s="2" t="str">
        <f>data!C29</f>
        <v>T01:</v>
      </c>
      <c r="O30" s="2" t="str">
        <f t="shared" si="4"/>
        <v>tutorial</v>
      </c>
      <c r="P30" s="2">
        <f>VLOOKUP(data!L29,data!$X$1:$AA$26,4,FALSE)</f>
        <v>61480420</v>
      </c>
      <c r="R30" s="2" t="str">
        <f>CONCATENATE("INSERT INTO ",O30," (Sid, Eid) VALUES (",specialization!A30,", ",P30,");")</f>
        <v>INSERT INTO tutorial (Sid, Eid) VALUES (24, 61480420);</v>
      </c>
    </row>
    <row r="31" spans="2:18" x14ac:dyDescent="0.25">
      <c r="B31" s="2">
        <f>VLOOKUP(data!B30,courses!A:E,2,FALSE)</f>
        <v>20</v>
      </c>
      <c r="C31" s="2" t="str">
        <f>CONCATENATE(data!F30," ",data!G30)</f>
        <v>ST 055,</v>
      </c>
      <c r="D31" s="2" t="str">
        <f t="shared" si="0"/>
        <v>ST 055</v>
      </c>
      <c r="E31" s="2" t="str">
        <f>IF(LEFT(data!N30,1)="(",data!N30,data!O30)</f>
        <v>(MoWe</v>
      </c>
      <c r="F31" s="2" t="str">
        <f t="shared" si="1"/>
        <v>MoWe</v>
      </c>
      <c r="G31" s="2" t="str">
        <f>IF(LEFT(data!N30,1)="(",data!O30,data!P30)</f>
        <v>11:00AM</v>
      </c>
      <c r="H31" s="2" t="str">
        <f>IF(LEFT(data!N30,1)="(",data!P30,data!Q30)</f>
        <v>-</v>
      </c>
      <c r="I31" s="2" t="str">
        <f>IF(LEFT(data!N30,1)="(",data!Q30,data!R30)</f>
        <v>11:50AM)</v>
      </c>
      <c r="J31" s="2" t="str">
        <f t="shared" si="2"/>
        <v>11:50AM</v>
      </c>
      <c r="K31" s="2" t="s">
        <v>361</v>
      </c>
      <c r="L31" s="2" t="str">
        <f t="shared" si="3"/>
        <v>INSERT INTO section (Cid, Room, Day, Time, Semester) VALUES (20,'ST 055','MoWe','11:00AM-11:50AM','Fall2016');</v>
      </c>
      <c r="N31" s="2" t="str">
        <f>data!C30</f>
        <v>T02:</v>
      </c>
      <c r="O31" s="2" t="str">
        <f t="shared" si="4"/>
        <v>tutorial</v>
      </c>
      <c r="P31" s="2">
        <f>VLOOKUP(data!L30,data!$X$1:$AA$26,4,FALSE)</f>
        <v>33151223</v>
      </c>
      <c r="R31" s="2" t="str">
        <f>CONCATENATE("INSERT INTO ",O31," (Sid, Eid) VALUES (",specialization!A31,", ",P31,");")</f>
        <v>INSERT INTO tutorial (Sid, Eid) VALUES (25, 33151223);</v>
      </c>
    </row>
    <row r="32" spans="2:18" x14ac:dyDescent="0.25">
      <c r="B32" s="2">
        <f>VLOOKUP(data!B31,courses!A:E,2,FALSE)</f>
        <v>20</v>
      </c>
      <c r="C32" s="2" t="str">
        <f>CONCATENATE(data!F31," ",data!G31)</f>
        <v>ST 055,</v>
      </c>
      <c r="D32" s="2" t="str">
        <f t="shared" si="0"/>
        <v>ST 055</v>
      </c>
      <c r="E32" s="2" t="str">
        <f>IF(LEFT(data!N31,1)="(",data!N31,data!O31)</f>
        <v>(TuTh</v>
      </c>
      <c r="F32" s="2" t="str">
        <f t="shared" si="1"/>
        <v>TuTh</v>
      </c>
      <c r="G32" s="2" t="str">
        <f>IF(LEFT(data!N31,1)="(",data!O31,data!P31)</f>
        <v>2:00PM</v>
      </c>
      <c r="H32" s="2" t="str">
        <f>IF(LEFT(data!N31,1)="(",data!P31,data!Q31)</f>
        <v>-</v>
      </c>
      <c r="I32" s="2" t="str">
        <f>IF(LEFT(data!N31,1)="(",data!Q31,data!R31)</f>
        <v>2:50PM)</v>
      </c>
      <c r="J32" s="2" t="str">
        <f t="shared" si="2"/>
        <v>2:50PM</v>
      </c>
      <c r="K32" s="2" t="s">
        <v>361</v>
      </c>
      <c r="L32" s="2" t="str">
        <f t="shared" si="3"/>
        <v>INSERT INTO section (Cid, Room, Day, Time, Semester) VALUES (20,'ST 055','TuTh','2:00PM-2:50PM','Fall2016');</v>
      </c>
      <c r="N32" s="2" t="str">
        <f>data!C31</f>
        <v>T03:</v>
      </c>
      <c r="O32" s="2" t="str">
        <f t="shared" si="4"/>
        <v>tutorial</v>
      </c>
      <c r="P32" s="2">
        <f>VLOOKUP(data!L31,data!$X$1:$AA$26,4,FALSE)</f>
        <v>79204929</v>
      </c>
      <c r="R32" s="2" t="str">
        <f>CONCATENATE("INSERT INTO ",O32," (Sid, Eid) VALUES (",specialization!A32,", ",P32,");")</f>
        <v>INSERT INTO tutorial (Sid, Eid) VALUES (26, 79204929);</v>
      </c>
    </row>
    <row r="33" spans="2:18" x14ac:dyDescent="0.25">
      <c r="B33" s="2">
        <f>VLOOKUP(data!B32,courses!A:E,2,FALSE)</f>
        <v>20</v>
      </c>
      <c r="C33" s="2" t="str">
        <f>CONCATENATE(data!F32," ",data!G32)</f>
        <v>ST 055,</v>
      </c>
      <c r="D33" s="2" t="str">
        <f t="shared" si="0"/>
        <v>ST 055</v>
      </c>
      <c r="E33" s="2" t="str">
        <f>IF(LEFT(data!N32,1)="(",data!N32,data!O32)</f>
        <v>(MoWe</v>
      </c>
      <c r="F33" s="2" t="str">
        <f t="shared" si="1"/>
        <v>MoWe</v>
      </c>
      <c r="G33" s="2" t="str">
        <f>IF(LEFT(data!N32,1)="(",data!O32,data!P32)</f>
        <v>5:00PM</v>
      </c>
      <c r="H33" s="2" t="str">
        <f>IF(LEFT(data!N32,1)="(",data!P32,data!Q32)</f>
        <v>-</v>
      </c>
      <c r="I33" s="2" t="str">
        <f>IF(LEFT(data!N32,1)="(",data!Q32,data!R32)</f>
        <v>5:50PM)</v>
      </c>
      <c r="J33" s="2" t="str">
        <f t="shared" si="2"/>
        <v>5:50PM</v>
      </c>
      <c r="K33" s="2" t="s">
        <v>361</v>
      </c>
      <c r="L33" s="2" t="str">
        <f t="shared" si="3"/>
        <v>INSERT INTO section (Cid, Room, Day, Time, Semester) VALUES (20,'ST 055','MoWe','5:00PM-5:50PM','Fall2016');</v>
      </c>
      <c r="N33" s="2" t="str">
        <f>data!C32</f>
        <v>T04:</v>
      </c>
      <c r="O33" s="2" t="str">
        <f t="shared" si="4"/>
        <v>tutorial</v>
      </c>
      <c r="P33" s="2">
        <f>VLOOKUP(data!L32,data!$X$1:$AA$26,4,FALSE)</f>
        <v>33151223</v>
      </c>
      <c r="R33" s="2" t="str">
        <f>CONCATENATE("INSERT INTO ",O33," (Sid, Eid) VALUES (",specialization!A33,", ",P33,");")</f>
        <v>INSERT INTO tutorial (Sid, Eid) VALUES (27, 33151223);</v>
      </c>
    </row>
    <row r="34" spans="2:18" x14ac:dyDescent="0.25">
      <c r="B34" s="2" t="e">
        <f>VLOOKUP(data!B33,courses!A:E,2,FALSE)</f>
        <v>#N/A</v>
      </c>
      <c r="C34" s="2" t="str">
        <f>CONCATENATE(data!F33," ",data!G33)</f>
        <v xml:space="preserve"> </v>
      </c>
      <c r="D34" s="2" t="str">
        <f t="shared" si="0"/>
        <v/>
      </c>
      <c r="E34" s="2">
        <f>IF(LEFT(data!N33,1)="(",data!N33,data!O33)</f>
        <v>0</v>
      </c>
      <c r="F34" s="2" t="str">
        <f t="shared" si="1"/>
        <v/>
      </c>
      <c r="G34" s="2">
        <f>IF(LEFT(data!N33,1)="(",data!O33,data!P33)</f>
        <v>0</v>
      </c>
      <c r="H34" s="2">
        <f>IF(LEFT(data!N33,1)="(",data!P33,data!Q33)</f>
        <v>0</v>
      </c>
      <c r="I34" s="2">
        <f>IF(LEFT(data!N33,1)="(",data!Q33,data!R33)</f>
        <v>0</v>
      </c>
      <c r="J34" s="2" t="str">
        <f t="shared" si="2"/>
        <v/>
      </c>
      <c r="K34" s="2" t="s">
        <v>361</v>
      </c>
      <c r="L34" s="2"/>
      <c r="N34" s="2">
        <f>data!C33</f>
        <v>0</v>
      </c>
      <c r="O34" s="2"/>
      <c r="P34" s="2"/>
      <c r="R34" s="2"/>
    </row>
    <row r="35" spans="2:18" x14ac:dyDescent="0.25">
      <c r="B35" s="2" t="e">
        <f>VLOOKUP(data!B34,courses!A:E,2,FALSE)</f>
        <v>#N/A</v>
      </c>
      <c r="C35" s="2" t="str">
        <f>CONCATENATE(data!F34," ",data!G34)</f>
        <v xml:space="preserve">Graphics </v>
      </c>
      <c r="D35" s="2" t="str">
        <f t="shared" si="0"/>
        <v>Graphics</v>
      </c>
      <c r="E35" s="2">
        <f>IF(LEFT(data!N34,1)="(",data!N34,data!O34)</f>
        <v>0</v>
      </c>
      <c r="F35" s="2" t="str">
        <f t="shared" si="1"/>
        <v/>
      </c>
      <c r="G35" s="2">
        <f>IF(LEFT(data!N34,1)="(",data!O34,data!P34)</f>
        <v>0</v>
      </c>
      <c r="H35" s="2">
        <f>IF(LEFT(data!N34,1)="(",data!P34,data!Q34)</f>
        <v>0</v>
      </c>
      <c r="I35" s="2">
        <f>IF(LEFT(data!N34,1)="(",data!Q34,data!R34)</f>
        <v>0</v>
      </c>
      <c r="J35" s="2" t="str">
        <f t="shared" si="2"/>
        <v/>
      </c>
      <c r="K35" s="2" t="s">
        <v>361</v>
      </c>
      <c r="L35" s="2"/>
      <c r="N35" s="2" t="str">
        <f>data!C34</f>
        <v>Introduction</v>
      </c>
      <c r="O35" s="2"/>
      <c r="P35" s="2"/>
      <c r="R35" s="2"/>
    </row>
    <row r="36" spans="2:18" x14ac:dyDescent="0.25">
      <c r="B36" s="2">
        <f>VLOOKUP(data!B35,courses!A:E,2,FALSE)</f>
        <v>25</v>
      </c>
      <c r="C36" s="2" t="str">
        <f>CONCATENATE(data!F35," ",data!G35)</f>
        <v>ICT 114,</v>
      </c>
      <c r="D36" s="2" t="str">
        <f t="shared" si="0"/>
        <v>ICT 114</v>
      </c>
      <c r="E36" s="2" t="str">
        <f>IF(LEFT(data!N35,1)="(",data!N35,data!O35)</f>
        <v>(MoWeFr</v>
      </c>
      <c r="F36" s="2" t="str">
        <f t="shared" si="1"/>
        <v>MoWeFr</v>
      </c>
      <c r="G36" s="2" t="str">
        <f>IF(LEFT(data!N35,1)="(",data!O35,data!P35)</f>
        <v>11:00AM</v>
      </c>
      <c r="H36" s="2" t="str">
        <f>IF(LEFT(data!N35,1)="(",data!P35,data!Q35)</f>
        <v>-</v>
      </c>
      <c r="I36" s="2" t="str">
        <f>IF(LEFT(data!N35,1)="(",data!Q35,data!R35)</f>
        <v>11:50AM)</v>
      </c>
      <c r="J36" s="2" t="str">
        <f t="shared" si="2"/>
        <v>11:50AM</v>
      </c>
      <c r="K36" s="2" t="s">
        <v>361</v>
      </c>
      <c r="L36" s="2" t="str">
        <f t="shared" si="3"/>
        <v>INSERT INTO section (Cid, Room, Day, Time, Semester) VALUES (25,'ICT 114','MoWeFr','11:00AM-11:50AM','Fall2016');</v>
      </c>
      <c r="N36" s="2" t="str">
        <f>data!C35</f>
        <v>L01:</v>
      </c>
      <c r="O36" s="2" t="str">
        <f t="shared" si="4"/>
        <v>lecture</v>
      </c>
      <c r="P36" s="2">
        <f>VLOOKUP(data!L35,data!$X$1:$AA$26,4,FALSE)</f>
        <v>89402101</v>
      </c>
      <c r="R36" s="2" t="str">
        <f>CONCATENATE("INSERT INTO ",O36," (Sid, Eid) VALUES (",specialization!A36,", ",P36,");")</f>
        <v>INSERT INTO lecture (Sid, Eid) VALUES (28, 89402101);</v>
      </c>
    </row>
    <row r="37" spans="2:18" x14ac:dyDescent="0.25">
      <c r="B37" s="2">
        <f>VLOOKUP(data!B36,courses!A:E,2,FALSE)</f>
        <v>25</v>
      </c>
      <c r="C37" s="2" t="str">
        <f>CONCATENATE(data!F36," ",data!G36)</f>
        <v>MS 239,</v>
      </c>
      <c r="D37" s="2" t="str">
        <f t="shared" si="0"/>
        <v>MS 239</v>
      </c>
      <c r="E37" s="2" t="str">
        <f>IF(LEFT(data!N36,1)="(",data!N36,data!O36)</f>
        <v>(MoWe</v>
      </c>
      <c r="F37" s="2" t="str">
        <f t="shared" si="1"/>
        <v>MoWe</v>
      </c>
      <c r="G37" s="2" t="str">
        <f>IF(LEFT(data!N36,1)="(",data!O36,data!P36)</f>
        <v>12:00PM</v>
      </c>
      <c r="H37" s="2" t="str">
        <f>IF(LEFT(data!N36,1)="(",data!P36,data!Q36)</f>
        <v>-</v>
      </c>
      <c r="I37" s="2" t="str">
        <f>IF(LEFT(data!N36,1)="(",data!Q36,data!R36)</f>
        <v>12:50PM)</v>
      </c>
      <c r="J37" s="2" t="str">
        <f t="shared" si="2"/>
        <v>12:50PM</v>
      </c>
      <c r="K37" s="2" t="s">
        <v>361</v>
      </c>
      <c r="L37" s="2" t="str">
        <f t="shared" si="3"/>
        <v>INSERT INTO section (Cid, Room, Day, Time, Semester) VALUES (25,'MS 239','MoWe','12:00PM-12:50PM','Fall2016');</v>
      </c>
      <c r="N37" s="2" t="str">
        <f>data!C36</f>
        <v>T01:</v>
      </c>
      <c r="O37" s="2" t="str">
        <f t="shared" si="4"/>
        <v>tutorial</v>
      </c>
      <c r="P37" s="2">
        <f>VLOOKUP(data!L36,data!$X$1:$AA$26,4,FALSE)</f>
        <v>27507628</v>
      </c>
      <c r="R37" s="2" t="str">
        <f>CONCATENATE("INSERT INTO ",O37," (Sid, Eid) VALUES (",specialization!A37,", ",P37,");")</f>
        <v>INSERT INTO tutorial (Sid, Eid) VALUES (29, 27507628);</v>
      </c>
    </row>
    <row r="38" spans="2:18" x14ac:dyDescent="0.25">
      <c r="B38" s="2">
        <f>VLOOKUP(data!B37,courses!A:E,2,FALSE)</f>
        <v>25</v>
      </c>
      <c r="C38" s="2" t="str">
        <f>CONCATENATE(data!F37," ",data!G37)</f>
        <v>MS 239,</v>
      </c>
      <c r="D38" s="2" t="str">
        <f t="shared" si="0"/>
        <v>MS 239</v>
      </c>
      <c r="E38" s="2" t="str">
        <f>IF(LEFT(data!N37,1)="(",data!N37,data!O37)</f>
        <v>(TuTh</v>
      </c>
      <c r="F38" s="2" t="str">
        <f t="shared" si="1"/>
        <v>TuTh</v>
      </c>
      <c r="G38" s="2" t="str">
        <f>IF(LEFT(data!N37,1)="(",data!O37,data!P37)</f>
        <v>11:00AM</v>
      </c>
      <c r="H38" s="2" t="str">
        <f>IF(LEFT(data!N37,1)="(",data!P37,data!Q37)</f>
        <v>-</v>
      </c>
      <c r="I38" s="2" t="str">
        <f>IF(LEFT(data!N37,1)="(",data!Q37,data!R37)</f>
        <v>11:50AM)</v>
      </c>
      <c r="J38" s="2" t="str">
        <f t="shared" si="2"/>
        <v>11:50AM</v>
      </c>
      <c r="K38" s="2" t="s">
        <v>361</v>
      </c>
      <c r="L38" s="2" t="str">
        <f t="shared" si="3"/>
        <v>INSERT INTO section (Cid, Room, Day, Time, Semester) VALUES (25,'MS 239','TuTh','11:00AM-11:50AM','Fall2016');</v>
      </c>
      <c r="N38" s="2" t="str">
        <f>data!C37</f>
        <v>T02:</v>
      </c>
      <c r="O38" s="2" t="str">
        <f t="shared" si="4"/>
        <v>tutorial</v>
      </c>
      <c r="P38" s="2">
        <f>VLOOKUP(data!L37,data!$X$1:$AA$26,4,FALSE)</f>
        <v>81906451</v>
      </c>
      <c r="R38" s="2" t="str">
        <f>CONCATENATE("INSERT INTO ",O38," (Sid, Eid) VALUES (",specialization!A38,", ",P38,");")</f>
        <v>INSERT INTO tutorial (Sid, Eid) VALUES (30, 81906451);</v>
      </c>
    </row>
    <row r="39" spans="2:18" x14ac:dyDescent="0.25">
      <c r="B39" s="2">
        <f>VLOOKUP(data!B38,courses!A:E,2,FALSE)</f>
        <v>25</v>
      </c>
      <c r="C39" s="2" t="str">
        <f>CONCATENATE(data!F38," ",data!G38)</f>
        <v>MS 239,</v>
      </c>
      <c r="D39" s="2" t="str">
        <f t="shared" si="0"/>
        <v>MS 239</v>
      </c>
      <c r="E39" s="2" t="str">
        <f>IF(LEFT(data!N38,1)="(",data!N38,data!O38)</f>
        <v>(MoWe</v>
      </c>
      <c r="F39" s="2" t="str">
        <f t="shared" si="1"/>
        <v>MoWe</v>
      </c>
      <c r="G39" s="2" t="str">
        <f>IF(LEFT(data!N38,1)="(",data!O38,data!P38)</f>
        <v>2:00PM</v>
      </c>
      <c r="H39" s="2" t="str">
        <f>IF(LEFT(data!N38,1)="(",data!P38,data!Q38)</f>
        <v>-</v>
      </c>
      <c r="I39" s="2" t="str">
        <f>IF(LEFT(data!N38,1)="(",data!Q38,data!R38)</f>
        <v>2:50PM)</v>
      </c>
      <c r="J39" s="2" t="str">
        <f t="shared" si="2"/>
        <v>2:50PM</v>
      </c>
      <c r="K39" s="2" t="s">
        <v>361</v>
      </c>
      <c r="L39" s="2" t="str">
        <f t="shared" si="3"/>
        <v>INSERT INTO section (Cid, Room, Day, Time, Semester) VALUES (25,'MS 239','MoWe','2:00PM-2:50PM','Fall2016');</v>
      </c>
      <c r="N39" s="2" t="str">
        <f>data!C38</f>
        <v>T03:</v>
      </c>
      <c r="O39" s="2" t="str">
        <f t="shared" si="4"/>
        <v>tutorial</v>
      </c>
      <c r="P39" s="2">
        <f>VLOOKUP(data!L38,data!$X$1:$AA$26,4,FALSE)</f>
        <v>60039975</v>
      </c>
      <c r="R39" s="2" t="str">
        <f>CONCATENATE("INSERT INTO ",O39," (Sid, Eid) VALUES (",specialization!A39,", ",P39,");")</f>
        <v>INSERT INTO tutorial (Sid, Eid) VALUES (31, 60039975);</v>
      </c>
    </row>
    <row r="40" spans="2:18" x14ac:dyDescent="0.25">
      <c r="B40" s="2">
        <f>VLOOKUP(data!B39,courses!A:E,2,FALSE)</f>
        <v>25</v>
      </c>
      <c r="C40" s="2" t="str">
        <f>CONCATENATE(data!F39," ",data!G39)</f>
        <v>MS 239,</v>
      </c>
      <c r="D40" s="2" t="str">
        <f t="shared" si="0"/>
        <v>MS 239</v>
      </c>
      <c r="E40" s="2" t="str">
        <f>IF(LEFT(data!N39,1)="(",data!N39,data!O39)</f>
        <v>(MoWe</v>
      </c>
      <c r="F40" s="2" t="str">
        <f t="shared" si="1"/>
        <v>MoWe</v>
      </c>
      <c r="G40" s="2" t="str">
        <f>IF(LEFT(data!N39,1)="(",data!O39,data!P39)</f>
        <v>1:00PM</v>
      </c>
      <c r="H40" s="2" t="str">
        <f>IF(LEFT(data!N39,1)="(",data!P39,data!Q39)</f>
        <v>-</v>
      </c>
      <c r="I40" s="2" t="str">
        <f>IF(LEFT(data!N39,1)="(",data!Q39,data!R39)</f>
        <v>1:50PM)</v>
      </c>
      <c r="J40" s="2" t="str">
        <f t="shared" si="2"/>
        <v>1:50PM</v>
      </c>
      <c r="K40" s="2" t="s">
        <v>361</v>
      </c>
      <c r="L40" s="2" t="str">
        <f t="shared" si="3"/>
        <v>INSERT INTO section (Cid, Room, Day, Time, Semester) VALUES (25,'MS 239','MoWe','1:00PM-1:50PM','Fall2016');</v>
      </c>
      <c r="N40" s="2" t="str">
        <f>data!C39</f>
        <v>T04:</v>
      </c>
      <c r="O40" s="2" t="str">
        <f t="shared" si="4"/>
        <v>tutorial</v>
      </c>
      <c r="P40" s="2">
        <f>VLOOKUP(data!L39,data!$X$1:$AA$26,4,FALSE)</f>
        <v>27507628</v>
      </c>
      <c r="R40" s="2" t="str">
        <f>CONCATENATE("INSERT INTO ",O40," (Sid, Eid) VALUES (",specialization!A40,", ",P40,");")</f>
        <v>INSERT INTO tutorial (Sid, Eid) VALUES (32, 27507628);</v>
      </c>
    </row>
    <row r="41" spans="2:18" x14ac:dyDescent="0.25">
      <c r="B41" s="2">
        <f>VLOOKUP(data!B40,courses!A:E,2,FALSE)</f>
        <v>25</v>
      </c>
      <c r="C41" s="2" t="str">
        <f>CONCATENATE(data!F40," ",data!G40)</f>
        <v>MS 239,</v>
      </c>
      <c r="D41" s="2" t="str">
        <f t="shared" si="0"/>
        <v>MS 239</v>
      </c>
      <c r="E41" s="2" t="str">
        <f>IF(LEFT(data!N40,1)="(",data!N40,data!O40)</f>
        <v>(TuTh</v>
      </c>
      <c r="F41" s="2" t="str">
        <f t="shared" si="1"/>
        <v>TuTh</v>
      </c>
      <c r="G41" s="2" t="str">
        <f>IF(LEFT(data!N40,1)="(",data!O40,data!P40)</f>
        <v>2:00PM</v>
      </c>
      <c r="H41" s="2" t="str">
        <f>IF(LEFT(data!N40,1)="(",data!P40,data!Q40)</f>
        <v>-</v>
      </c>
      <c r="I41" s="2" t="str">
        <f>IF(LEFT(data!N40,1)="(",data!Q40,data!R40)</f>
        <v>2:50PM)</v>
      </c>
      <c r="J41" s="2" t="str">
        <f t="shared" si="2"/>
        <v>2:50PM</v>
      </c>
      <c r="K41" s="2" t="s">
        <v>361</v>
      </c>
      <c r="L41" s="2" t="str">
        <f t="shared" si="3"/>
        <v>INSERT INTO section (Cid, Room, Day, Time, Semester) VALUES (25,'MS 239','TuTh','2:00PM-2:50PM','Fall2016');</v>
      </c>
      <c r="N41" s="2" t="str">
        <f>data!C40</f>
        <v>T05:</v>
      </c>
      <c r="O41" s="2" t="str">
        <f t="shared" si="4"/>
        <v>tutorial</v>
      </c>
      <c r="P41" s="2">
        <f>VLOOKUP(data!L40,data!$X$1:$AA$26,4,FALSE)</f>
        <v>81906451</v>
      </c>
      <c r="R41" s="2" t="str">
        <f>CONCATENATE("INSERT INTO ",O41," (Sid, Eid) VALUES (",specialization!A41,", ",P41,");")</f>
        <v>INSERT INTO tutorial (Sid, Eid) VALUES (33, 81906451);</v>
      </c>
    </row>
    <row r="42" spans="2:18" x14ac:dyDescent="0.25">
      <c r="B42" s="2" t="e">
        <f>VLOOKUP(data!B41,courses!A:E,2,FALSE)</f>
        <v>#N/A</v>
      </c>
      <c r="C42" s="2" t="str">
        <f>CONCATENATE(data!F41," ",data!G41)</f>
        <v xml:space="preserve"> </v>
      </c>
      <c r="D42" s="2" t="str">
        <f t="shared" si="0"/>
        <v/>
      </c>
      <c r="E42" s="2">
        <f>IF(LEFT(data!N41,1)="(",data!N41,data!O41)</f>
        <v>0</v>
      </c>
      <c r="F42" s="2" t="str">
        <f t="shared" si="1"/>
        <v/>
      </c>
      <c r="G42" s="2">
        <f>IF(LEFT(data!N41,1)="(",data!O41,data!P41)</f>
        <v>0</v>
      </c>
      <c r="H42" s="2">
        <f>IF(LEFT(data!N41,1)="(",data!P41,data!Q41)</f>
        <v>0</v>
      </c>
      <c r="I42" s="2">
        <f>IF(LEFT(data!N41,1)="(",data!Q41,data!R41)</f>
        <v>0</v>
      </c>
      <c r="J42" s="2" t="str">
        <f t="shared" si="2"/>
        <v/>
      </c>
      <c r="K42" s="2" t="s">
        <v>361</v>
      </c>
      <c r="L42" s="2"/>
      <c r="N42" s="2">
        <f>data!C41</f>
        <v>0</v>
      </c>
      <c r="O42" s="2"/>
      <c r="P42" s="2"/>
      <c r="R42" s="2"/>
    </row>
    <row r="43" spans="2:18" x14ac:dyDescent="0.25">
      <c r="B43" s="2" t="e">
        <f>VLOOKUP(data!B42,courses!A:E,2,FALSE)</f>
        <v>#N/A</v>
      </c>
      <c r="C43" s="2" t="str">
        <f>CONCATENATE(data!F42," ",data!G42)</f>
        <v xml:space="preserve"> </v>
      </c>
      <c r="D43" s="2" t="str">
        <f t="shared" si="0"/>
        <v/>
      </c>
      <c r="E43" s="2">
        <f>IF(LEFT(data!N42,1)="(",data!N42,data!O42)</f>
        <v>0</v>
      </c>
      <c r="F43" s="2" t="str">
        <f t="shared" si="1"/>
        <v/>
      </c>
      <c r="G43" s="2">
        <f>IF(LEFT(data!N42,1)="(",data!O42,data!P42)</f>
        <v>0</v>
      </c>
      <c r="H43" s="2">
        <f>IF(LEFT(data!N42,1)="(",data!P42,data!Q42)</f>
        <v>0</v>
      </c>
      <c r="I43" s="2">
        <f>IF(LEFT(data!N42,1)="(",data!Q42,data!R42)</f>
        <v>0</v>
      </c>
      <c r="J43" s="2" t="str">
        <f t="shared" si="2"/>
        <v/>
      </c>
      <c r="K43" s="2" t="s">
        <v>361</v>
      </c>
      <c r="L43" s="2"/>
      <c r="N43" s="2" t="str">
        <f>data!C42</f>
        <v>Computer</v>
      </c>
      <c r="O43" s="2"/>
      <c r="P43" s="2"/>
      <c r="R43" s="2"/>
    </row>
    <row r="44" spans="2:18" x14ac:dyDescent="0.25">
      <c r="B44" s="2">
        <f>VLOOKUP(data!B43,courses!A:E,2,FALSE)</f>
        <v>23</v>
      </c>
      <c r="C44" s="2" t="str">
        <f>CONCATENATE(data!F43," ",data!G43)</f>
        <v>EEEL 161,</v>
      </c>
      <c r="D44" s="2" t="str">
        <f t="shared" si="0"/>
        <v>EEEL 161</v>
      </c>
      <c r="E44" s="2" t="str">
        <f>IF(LEFT(data!N43,1)="(",data!N43,data!O43)</f>
        <v>(MoWeFr</v>
      </c>
      <c r="F44" s="2" t="str">
        <f t="shared" si="1"/>
        <v>MoWeFr</v>
      </c>
      <c r="G44" s="2" t="str">
        <f>IF(LEFT(data!N43,1)="(",data!O43,data!P43)</f>
        <v>10:00AM</v>
      </c>
      <c r="H44" s="2" t="str">
        <f>IF(LEFT(data!N43,1)="(",data!P43,data!Q43)</f>
        <v>-</v>
      </c>
      <c r="I44" s="2" t="str">
        <f>IF(LEFT(data!N43,1)="(",data!Q43,data!R43)</f>
        <v>10:50AM)</v>
      </c>
      <c r="J44" s="2" t="str">
        <f t="shared" si="2"/>
        <v>10:50AM</v>
      </c>
      <c r="K44" s="2" t="s">
        <v>361</v>
      </c>
      <c r="L44" s="2" t="str">
        <f t="shared" si="3"/>
        <v>INSERT INTO section (Cid, Room, Day, Time, Semester) VALUES (23,'EEEL 161','MoWeFr','10:00AM-10:50AM','Fall2016');</v>
      </c>
      <c r="N44" s="2" t="str">
        <f>data!C43</f>
        <v>L01:</v>
      </c>
      <c r="O44" s="2" t="str">
        <f t="shared" si="4"/>
        <v>lecture</v>
      </c>
      <c r="P44" s="2">
        <f>VLOOKUP(data!L43,data!$X$1:$AA$26,4,FALSE)</f>
        <v>27320955</v>
      </c>
      <c r="R44" s="2" t="str">
        <f>CONCATENATE("INSERT INTO ",O44," (Sid, Eid) VALUES (",specialization!A44,", ",P44,");")</f>
        <v>INSERT INTO lecture (Sid, Eid) VALUES (34, 27320955);</v>
      </c>
    </row>
    <row r="45" spans="2:18" x14ac:dyDescent="0.25">
      <c r="B45" s="2">
        <f>VLOOKUP(data!B44,courses!A:E,2,FALSE)</f>
        <v>23</v>
      </c>
      <c r="C45" s="2" t="str">
        <f>CONCATENATE(data!F44," ",data!G44)</f>
        <v>MS 156,</v>
      </c>
      <c r="D45" s="2" t="str">
        <f t="shared" si="0"/>
        <v>MS 156</v>
      </c>
      <c r="E45" s="2" t="str">
        <f>IF(LEFT(data!N44,1)="(",data!N44,data!O44)</f>
        <v>(TuTh</v>
      </c>
      <c r="F45" s="2" t="str">
        <f t="shared" si="1"/>
        <v>TuTh</v>
      </c>
      <c r="G45" s="2" t="str">
        <f>IF(LEFT(data!N44,1)="(",data!O44,data!P44)</f>
        <v>2:00PM</v>
      </c>
      <c r="H45" s="2" t="str">
        <f>IF(LEFT(data!N44,1)="(",data!P44,data!Q44)</f>
        <v>-</v>
      </c>
      <c r="I45" s="2" t="str">
        <f>IF(LEFT(data!N44,1)="(",data!Q44,data!R44)</f>
        <v>2:50PM)</v>
      </c>
      <c r="J45" s="2" t="str">
        <f t="shared" si="2"/>
        <v>2:50PM</v>
      </c>
      <c r="K45" s="2" t="s">
        <v>361</v>
      </c>
      <c r="L45" s="2" t="str">
        <f t="shared" si="3"/>
        <v>INSERT INTO section (Cid, Room, Day, Time, Semester) VALUES (23,'MS 156','TuTh','2:00PM-2:50PM','Fall2016');</v>
      </c>
      <c r="N45" s="2" t="str">
        <f>data!C44</f>
        <v>T01:</v>
      </c>
      <c r="O45" s="2" t="str">
        <f t="shared" si="4"/>
        <v>tutorial</v>
      </c>
      <c r="P45" s="2">
        <f>VLOOKUP(data!L44,data!$X$1:$AA$26,4,FALSE)</f>
        <v>68483983</v>
      </c>
      <c r="R45" s="2" t="str">
        <f>CONCATENATE("INSERT INTO ",O45," (Sid, Eid) VALUES (",specialization!A45,", ",P45,");")</f>
        <v>INSERT INTO tutorial (Sid, Eid) VALUES (35, 68483983);</v>
      </c>
    </row>
    <row r="46" spans="2:18" x14ac:dyDescent="0.25">
      <c r="B46" s="2">
        <f>VLOOKUP(data!B45,courses!A:E,2,FALSE)</f>
        <v>23</v>
      </c>
      <c r="C46" s="2" t="str">
        <f>CONCATENATE(data!F45," ",data!G45)</f>
        <v>MS 156,</v>
      </c>
      <c r="D46" s="2" t="str">
        <f t="shared" si="0"/>
        <v>MS 156</v>
      </c>
      <c r="E46" s="2" t="str">
        <f>IF(LEFT(data!N45,1)="(",data!N45,data!O45)</f>
        <v>(TuTh</v>
      </c>
      <c r="F46" s="2" t="str">
        <f t="shared" si="1"/>
        <v>TuTh</v>
      </c>
      <c r="G46" s="2" t="str">
        <f>IF(LEFT(data!N45,1)="(",data!O45,data!P45)</f>
        <v>11:00AM</v>
      </c>
      <c r="H46" s="2" t="str">
        <f>IF(LEFT(data!N45,1)="(",data!P45,data!Q45)</f>
        <v>-</v>
      </c>
      <c r="I46" s="2" t="str">
        <f>IF(LEFT(data!N45,1)="(",data!Q45,data!R45)</f>
        <v>11:50AM)</v>
      </c>
      <c r="J46" s="2" t="str">
        <f t="shared" si="2"/>
        <v>11:50AM</v>
      </c>
      <c r="K46" s="2" t="s">
        <v>361</v>
      </c>
      <c r="L46" s="2" t="str">
        <f t="shared" si="3"/>
        <v>INSERT INTO section (Cid, Room, Day, Time, Semester) VALUES (23,'MS 156','TuTh','11:00AM-11:50AM','Fall2016');</v>
      </c>
      <c r="N46" s="2" t="str">
        <f>data!C45</f>
        <v>T02:</v>
      </c>
      <c r="O46" s="2" t="str">
        <f t="shared" si="4"/>
        <v>tutorial</v>
      </c>
      <c r="P46" s="2">
        <f>VLOOKUP(data!L45,data!$X$1:$AA$26,4,FALSE)</f>
        <v>68483983</v>
      </c>
      <c r="R46" s="2" t="str">
        <f>CONCATENATE("INSERT INTO ",O46," (Sid, Eid) VALUES (",specialization!A46,", ",P46,");")</f>
        <v>INSERT INTO tutorial (Sid, Eid) VALUES (36, 68483983);</v>
      </c>
    </row>
    <row r="47" spans="2:18" x14ac:dyDescent="0.25">
      <c r="B47" s="2">
        <f>VLOOKUP(data!B46,courses!A:E,2,FALSE)</f>
        <v>23</v>
      </c>
      <c r="C47" s="2" t="str">
        <f>CONCATENATE(data!F46," ",data!G46)</f>
        <v>MS 156,</v>
      </c>
      <c r="D47" s="2" t="str">
        <f t="shared" si="0"/>
        <v>MS 156</v>
      </c>
      <c r="E47" s="2" t="str">
        <f>IF(LEFT(data!N46,1)="(",data!N46,data!O46)</f>
        <v>(MoWe</v>
      </c>
      <c r="F47" s="2" t="str">
        <f t="shared" si="1"/>
        <v>MoWe</v>
      </c>
      <c r="G47" s="2" t="str">
        <f>IF(LEFT(data!N46,1)="(",data!O46,data!P46)</f>
        <v>9:00AM</v>
      </c>
      <c r="H47" s="2" t="str">
        <f>IF(LEFT(data!N46,1)="(",data!P46,data!Q46)</f>
        <v>-</v>
      </c>
      <c r="I47" s="2" t="str">
        <f>IF(LEFT(data!N46,1)="(",data!Q46,data!R46)</f>
        <v>9:50AM)</v>
      </c>
      <c r="J47" s="2" t="str">
        <f t="shared" si="2"/>
        <v>9:50AM</v>
      </c>
      <c r="K47" s="2" t="s">
        <v>361</v>
      </c>
      <c r="L47" s="2" t="str">
        <f t="shared" si="3"/>
        <v>INSERT INTO section (Cid, Room, Day, Time, Semester) VALUES (23,'MS 156','MoWe','9:00AM-9:50AM','Fall2016');</v>
      </c>
      <c r="N47" s="2" t="str">
        <f>data!C46</f>
        <v>T03:</v>
      </c>
      <c r="O47" s="2" t="str">
        <f t="shared" si="4"/>
        <v>tutorial</v>
      </c>
      <c r="P47" s="2">
        <f>VLOOKUP(data!L46,data!$X$1:$AA$26,4,FALSE)</f>
        <v>22360678</v>
      </c>
      <c r="R47" s="2" t="str">
        <f>CONCATENATE("INSERT INTO ",O47," (Sid, Eid) VALUES (",specialization!A47,", ",P47,");")</f>
        <v>INSERT INTO tutorial (Sid, Eid) VALUES (37, 22360678);</v>
      </c>
    </row>
    <row r="48" spans="2:18" x14ac:dyDescent="0.25">
      <c r="B48" s="2">
        <f>VLOOKUP(data!B47,courses!A:E,2,FALSE)</f>
        <v>23</v>
      </c>
      <c r="C48" s="2" t="str">
        <f>CONCATENATE(data!F47," ",data!G47)</f>
        <v>MS 156,</v>
      </c>
      <c r="D48" s="2" t="str">
        <f t="shared" si="0"/>
        <v>MS 156</v>
      </c>
      <c r="E48" s="2" t="str">
        <f>IF(LEFT(data!N47,1)="(",data!N47,data!O47)</f>
        <v>(TuTh</v>
      </c>
      <c r="F48" s="2" t="str">
        <f t="shared" si="1"/>
        <v>TuTh</v>
      </c>
      <c r="G48" s="2" t="str">
        <f>IF(LEFT(data!N47,1)="(",data!O47,data!P47)</f>
        <v>3:00PM</v>
      </c>
      <c r="H48" s="2" t="str">
        <f>IF(LEFT(data!N47,1)="(",data!P47,data!Q47)</f>
        <v>-</v>
      </c>
      <c r="I48" s="2" t="str">
        <f>IF(LEFT(data!N47,1)="(",data!Q47,data!R47)</f>
        <v>3:50PM)</v>
      </c>
      <c r="J48" s="2" t="str">
        <f t="shared" si="2"/>
        <v>3:50PM</v>
      </c>
      <c r="K48" s="2" t="s">
        <v>361</v>
      </c>
      <c r="L48" s="2" t="str">
        <f t="shared" si="3"/>
        <v>INSERT INTO section (Cid, Room, Day, Time, Semester) VALUES (23,'MS 156','TuTh','3:00PM-3:50PM','Fall2016');</v>
      </c>
      <c r="N48" s="2" t="str">
        <f>data!C47</f>
        <v>T04:</v>
      </c>
      <c r="O48" s="2" t="str">
        <f t="shared" si="4"/>
        <v>tutorial</v>
      </c>
      <c r="P48" s="2">
        <f>VLOOKUP(data!L47,data!$X$1:$AA$26,4,FALSE)</f>
        <v>47852584</v>
      </c>
      <c r="R48" s="2" t="str">
        <f>CONCATENATE("INSERT INTO ",O48," (Sid, Eid) VALUES (",specialization!A48,", ",P48,");")</f>
        <v>INSERT INTO tutorial (Sid, Eid) VALUES (38, 47852584);</v>
      </c>
    </row>
    <row r="49" spans="2:18" x14ac:dyDescent="0.25">
      <c r="B49" s="2">
        <f>VLOOKUP(data!B48,courses!A:E,2,FALSE)</f>
        <v>23</v>
      </c>
      <c r="C49" s="2" t="str">
        <f>CONCATENATE(data!F48," ",data!G48)</f>
        <v>MS 119,</v>
      </c>
      <c r="D49" s="2" t="str">
        <f t="shared" si="0"/>
        <v>MS 119</v>
      </c>
      <c r="E49" s="2" t="str">
        <f>IF(LEFT(data!N48,1)="(",data!N48,data!O48)</f>
        <v>(MoWe</v>
      </c>
      <c r="F49" s="2" t="str">
        <f t="shared" si="1"/>
        <v>MoWe</v>
      </c>
      <c r="G49" s="2" t="str">
        <f>IF(LEFT(data!N48,1)="(",data!O48,data!P48)</f>
        <v>11:00AM</v>
      </c>
      <c r="H49" s="2" t="str">
        <f>IF(LEFT(data!N48,1)="(",data!P48,data!Q48)</f>
        <v>-</v>
      </c>
      <c r="I49" s="2" t="str">
        <f>IF(LEFT(data!N48,1)="(",data!Q48,data!R48)</f>
        <v>11:50AM)</v>
      </c>
      <c r="J49" s="2" t="str">
        <f t="shared" si="2"/>
        <v>11:50AM</v>
      </c>
      <c r="K49" s="2" t="s">
        <v>361</v>
      </c>
      <c r="L49" s="2" t="str">
        <f t="shared" si="3"/>
        <v>INSERT INTO section (Cid, Room, Day, Time, Semester) VALUES (23,'MS 119','MoWe','11:00AM-11:50AM','Fall2016');</v>
      </c>
      <c r="N49" s="2" t="str">
        <f>data!C48</f>
        <v>T05:</v>
      </c>
      <c r="O49" s="2" t="str">
        <f t="shared" si="4"/>
        <v>tutorial</v>
      </c>
      <c r="P49" s="2">
        <f>VLOOKUP(data!L48,data!$X$1:$AA$26,4,FALSE)</f>
        <v>22360678</v>
      </c>
      <c r="R49" s="2" t="str">
        <f>CONCATENATE("INSERT INTO ",O49," (Sid, Eid) VALUES (",specialization!A49,", ",P49,");")</f>
        <v>INSERT INTO tutorial (Sid, Eid) VALUES (39, 22360678);</v>
      </c>
    </row>
    <row r="50" spans="2:18" x14ac:dyDescent="0.25">
      <c r="B50" s="2">
        <f>VLOOKUP(data!B49,courses!A:E,2,FALSE)</f>
        <v>23</v>
      </c>
      <c r="C50" s="2" t="str">
        <f>CONCATENATE(data!F49," ",data!G49)</f>
        <v>MS 156,</v>
      </c>
      <c r="D50" s="2" t="str">
        <f t="shared" si="0"/>
        <v>MS 156</v>
      </c>
      <c r="E50" s="2" t="str">
        <f>IF(LEFT(data!N49,1)="(",data!N49,data!O49)</f>
        <v>(MoWe</v>
      </c>
      <c r="F50" s="2" t="str">
        <f t="shared" si="1"/>
        <v>MoWe</v>
      </c>
      <c r="G50" s="2" t="str">
        <f>IF(LEFT(data!N49,1)="(",data!O49,data!P49)</f>
        <v>5:00PM</v>
      </c>
      <c r="H50" s="2" t="str">
        <f>IF(LEFT(data!N49,1)="(",data!P49,data!Q49)</f>
        <v>-</v>
      </c>
      <c r="I50" s="2" t="str">
        <f>IF(LEFT(data!N49,1)="(",data!Q49,data!R49)</f>
        <v>5:50PM)</v>
      </c>
      <c r="J50" s="2" t="str">
        <f t="shared" si="2"/>
        <v>5:50PM</v>
      </c>
      <c r="K50" s="2" t="s">
        <v>361</v>
      </c>
      <c r="L50" s="2" t="str">
        <f t="shared" si="3"/>
        <v>INSERT INTO section (Cid, Room, Day, Time, Semester) VALUES (23,'MS 156','MoWe','5:00PM-5:50PM','Fall2016');</v>
      </c>
      <c r="N50" s="2" t="str">
        <f>data!C49</f>
        <v>T06:</v>
      </c>
      <c r="O50" s="2" t="str">
        <f t="shared" si="4"/>
        <v>tutorial</v>
      </c>
      <c r="P50" s="2">
        <f>VLOOKUP(data!L49,data!$X$1:$AA$26,4,FALSE)</f>
        <v>47852584</v>
      </c>
      <c r="R50" s="2" t="str">
        <f>CONCATENATE("INSERT INTO ",O50," (Sid, Eid) VALUES (",specialization!A50,", ",P50,");")</f>
        <v>INSERT INTO tutorial (Sid, Eid) VALUES (40, 47852584);</v>
      </c>
    </row>
    <row r="51" spans="2:18" x14ac:dyDescent="0.25">
      <c r="B51" s="2" t="e">
        <f>VLOOKUP(data!B50,courses!A:E,2,FALSE)</f>
        <v>#N/A</v>
      </c>
      <c r="C51" s="2" t="str">
        <f>CONCATENATE(data!F50," ",data!G50)</f>
        <v xml:space="preserve"> </v>
      </c>
      <c r="D51" s="2" t="str">
        <f t="shared" si="0"/>
        <v/>
      </c>
      <c r="E51" s="2">
        <f>IF(LEFT(data!N50,1)="(",data!N50,data!O50)</f>
        <v>0</v>
      </c>
      <c r="F51" s="2" t="str">
        <f t="shared" si="1"/>
        <v/>
      </c>
      <c r="G51" s="2">
        <f>IF(LEFT(data!N50,1)="(",data!O50,data!P50)</f>
        <v>0</v>
      </c>
      <c r="H51" s="2">
        <f>IF(LEFT(data!N50,1)="(",data!P50,data!Q50)</f>
        <v>0</v>
      </c>
      <c r="I51" s="2">
        <f>IF(LEFT(data!N50,1)="(",data!Q50,data!R50)</f>
        <v>0</v>
      </c>
      <c r="J51" s="2" t="str">
        <f t="shared" si="2"/>
        <v/>
      </c>
      <c r="K51" s="2" t="s">
        <v>361</v>
      </c>
      <c r="L51" s="2"/>
      <c r="N51" s="2">
        <f>data!C50</f>
        <v>0</v>
      </c>
      <c r="O51" s="2"/>
      <c r="P51" s="2"/>
      <c r="R51" s="2"/>
    </row>
    <row r="52" spans="2:18" x14ac:dyDescent="0.25">
      <c r="B52" s="2" t="e">
        <f>VLOOKUP(data!B51,courses!A:E,2,FALSE)</f>
        <v>#N/A</v>
      </c>
      <c r="C52" s="2" t="str">
        <f>CONCATENATE(data!F51," ",data!G51)</f>
        <v xml:space="preserve">Security </v>
      </c>
      <c r="D52" s="2" t="str">
        <f t="shared" si="0"/>
        <v>Security</v>
      </c>
      <c r="E52" s="2">
        <f>IF(LEFT(data!N51,1)="(",data!N51,data!O51)</f>
        <v>0</v>
      </c>
      <c r="F52" s="2" t="str">
        <f t="shared" si="1"/>
        <v/>
      </c>
      <c r="G52" s="2">
        <f>IF(LEFT(data!N51,1)="(",data!O51,data!P51)</f>
        <v>0</v>
      </c>
      <c r="H52" s="2">
        <f>IF(LEFT(data!N51,1)="(",data!P51,data!Q51)</f>
        <v>0</v>
      </c>
      <c r="I52" s="2">
        <f>IF(LEFT(data!N51,1)="(",data!Q51,data!R51)</f>
        <v>0</v>
      </c>
      <c r="J52" s="2" t="str">
        <f t="shared" si="2"/>
        <v/>
      </c>
      <c r="K52" s="2" t="s">
        <v>361</v>
      </c>
      <c r="L52" s="2"/>
      <c r="N52" s="2" t="str">
        <f>data!C51</f>
        <v>Information</v>
      </c>
      <c r="O52" s="2"/>
      <c r="P52" s="2"/>
      <c r="R52" s="2"/>
    </row>
    <row r="53" spans="2:18" x14ac:dyDescent="0.25">
      <c r="B53" s="2">
        <f>VLOOKUP(data!B52,courses!A:E,2,FALSE)</f>
        <v>46</v>
      </c>
      <c r="C53" s="2" t="str">
        <f>CONCATENATE(data!F52," ",data!G52)</f>
        <v>MS 527,</v>
      </c>
      <c r="D53" s="2" t="str">
        <f t="shared" si="0"/>
        <v>MS 527</v>
      </c>
      <c r="E53" s="2" t="str">
        <f>IF(LEFT(data!N52,1)="(",data!N52,data!O52)</f>
        <v>(TuTh</v>
      </c>
      <c r="F53" s="2" t="str">
        <f t="shared" si="1"/>
        <v>TuTh</v>
      </c>
      <c r="G53" s="2" t="str">
        <f>IF(LEFT(data!N52,1)="(",data!O52,data!P52)</f>
        <v>3:30PM</v>
      </c>
      <c r="H53" s="2" t="str">
        <f>IF(LEFT(data!N52,1)="(",data!P52,data!Q52)</f>
        <v>-</v>
      </c>
      <c r="I53" s="2" t="str">
        <f>IF(LEFT(data!N52,1)="(",data!Q52,data!R52)</f>
        <v>4:45PM)</v>
      </c>
      <c r="J53" s="2" t="str">
        <f t="shared" si="2"/>
        <v>4:45PM</v>
      </c>
      <c r="K53" s="2" t="s">
        <v>361</v>
      </c>
      <c r="L53" s="2" t="str">
        <f t="shared" si="3"/>
        <v>INSERT INTO section (Cid, Room, Day, Time, Semester) VALUES (46,'MS 527','TuTh','3:30PM-4:45PM','Fall2016');</v>
      </c>
      <c r="N53" s="2" t="str">
        <f>data!C52</f>
        <v>L01:</v>
      </c>
      <c r="O53" s="2" t="str">
        <f t="shared" si="4"/>
        <v>lecture</v>
      </c>
      <c r="P53" s="2">
        <f>VLOOKUP(data!L52,data!$X$1:$AA$26,4,FALSE)</f>
        <v>80362891</v>
      </c>
      <c r="R53" s="2" t="str">
        <f>CONCATENATE("INSERT INTO ",O53," (Sid, Eid) VALUES (",specialization!A53,", ",P53,");")</f>
        <v>INSERT INTO lecture (Sid, Eid) VALUES (41, 80362891);</v>
      </c>
    </row>
    <row r="54" spans="2:18" x14ac:dyDescent="0.25">
      <c r="B54" s="2">
        <f>VLOOKUP(data!B53,courses!A:E,2,FALSE)</f>
        <v>46</v>
      </c>
      <c r="C54" s="2" t="str">
        <f>CONCATENATE(data!F53," ",data!G53)</f>
        <v>MS 527,</v>
      </c>
      <c r="D54" s="2" t="str">
        <f t="shared" si="0"/>
        <v>MS 527</v>
      </c>
      <c r="E54" s="2" t="str">
        <f>IF(LEFT(data!N53,1)="(",data!N53,data!O53)</f>
        <v>(TuTh</v>
      </c>
      <c r="F54" s="2" t="str">
        <f t="shared" si="1"/>
        <v>TuTh</v>
      </c>
      <c r="G54" s="2" t="str">
        <f>IF(LEFT(data!N53,1)="(",data!O53,data!P53)</f>
        <v>5:00PM</v>
      </c>
      <c r="H54" s="2" t="str">
        <f>IF(LEFT(data!N53,1)="(",data!P53,data!Q53)</f>
        <v>-</v>
      </c>
      <c r="I54" s="2" t="str">
        <f>IF(LEFT(data!N53,1)="(",data!Q53,data!R53)</f>
        <v>5:50PM)</v>
      </c>
      <c r="J54" s="2" t="str">
        <f t="shared" si="2"/>
        <v>5:50PM</v>
      </c>
      <c r="K54" s="2" t="s">
        <v>361</v>
      </c>
      <c r="L54" s="2" t="str">
        <f t="shared" si="3"/>
        <v>INSERT INTO section (Cid, Room, Day, Time, Semester) VALUES (46,'MS 527','TuTh','5:00PM-5:50PM','Fall2016');</v>
      </c>
      <c r="N54" s="2" t="str">
        <f>data!C53</f>
        <v>T01:</v>
      </c>
      <c r="O54" s="2" t="str">
        <f t="shared" si="4"/>
        <v>tutorial</v>
      </c>
      <c r="P54" s="2">
        <f>VLOOKUP(data!L53,data!$X$1:$AA$26,4,FALSE)</f>
        <v>95546009</v>
      </c>
      <c r="R54" s="2" t="str">
        <f>CONCATENATE("INSERT INTO ",O54," (Sid, Eid) VALUES (",specialization!A54,", ",P54,");")</f>
        <v>INSERT INTO tutorial (Sid, Eid) VALUES (42, 95546009);</v>
      </c>
    </row>
    <row r="55" spans="2:18" x14ac:dyDescent="0.25">
      <c r="B55" s="2">
        <f>VLOOKUP(data!B54,courses!A:E,2,FALSE)</f>
        <v>46</v>
      </c>
      <c r="C55" s="2" t="str">
        <f>CONCATENATE(data!F54," ",data!G54)</f>
        <v>ST 063,</v>
      </c>
      <c r="D55" s="2" t="str">
        <f t="shared" si="0"/>
        <v>ST 063</v>
      </c>
      <c r="E55" s="2" t="str">
        <f>IF(LEFT(data!N54,1)="(",data!N54,data!O54)</f>
        <v>(TuTh</v>
      </c>
      <c r="F55" s="2" t="str">
        <f t="shared" si="1"/>
        <v>TuTh</v>
      </c>
      <c r="G55" s="2" t="str">
        <f>IF(LEFT(data!N54,1)="(",data!O54,data!P54)</f>
        <v>11:00AM</v>
      </c>
      <c r="H55" s="2" t="str">
        <f>IF(LEFT(data!N54,1)="(",data!P54,data!Q54)</f>
        <v>-</v>
      </c>
      <c r="I55" s="2" t="str">
        <f>IF(LEFT(data!N54,1)="(",data!Q54,data!R54)</f>
        <v>11:50AM)</v>
      </c>
      <c r="J55" s="2" t="str">
        <f t="shared" si="2"/>
        <v>11:50AM</v>
      </c>
      <c r="K55" s="2" t="s">
        <v>361</v>
      </c>
      <c r="L55" s="2" t="str">
        <f t="shared" si="3"/>
        <v>INSERT INTO section (Cid, Room, Day, Time, Semester) VALUES (46,'ST 063','TuTh','11:00AM-11:50AM','Fall2016');</v>
      </c>
      <c r="N55" s="2" t="str">
        <f>data!C54</f>
        <v>T02:</v>
      </c>
      <c r="O55" s="2" t="str">
        <f t="shared" si="4"/>
        <v>tutorial</v>
      </c>
      <c r="P55" s="2">
        <f>VLOOKUP(data!L54,data!$X$1:$AA$26,4,FALSE)</f>
        <v>95546009</v>
      </c>
      <c r="R55" s="2" t="str">
        <f>CONCATENATE("INSERT INTO ",O55," (Sid, Eid) VALUES (",specialization!A55,", ",P55,");")</f>
        <v>INSERT INTO tutorial (Sid, Eid) VALUES (43, 95546009);</v>
      </c>
    </row>
    <row r="56" spans="2:18" x14ac:dyDescent="0.25">
      <c r="B56" s="2" t="e">
        <f>VLOOKUP(data!B55,courses!A:E,2,FALSE)</f>
        <v>#N/A</v>
      </c>
      <c r="C56" s="2" t="str">
        <f>CONCATENATE(data!F55," ",data!G55)</f>
        <v xml:space="preserve"> </v>
      </c>
      <c r="D56" s="2" t="str">
        <f t="shared" si="0"/>
        <v/>
      </c>
    </row>
    <row r="57" spans="2:18" x14ac:dyDescent="0.25">
      <c r="B57" s="2" t="e">
        <f>VLOOKUP(data!B56,courses!A:E,2,FALSE)</f>
        <v>#N/A</v>
      </c>
      <c r="C57" s="2" t="str">
        <f>CONCATENATE(data!F56," ",data!G56)</f>
        <v xml:space="preserve"> </v>
      </c>
      <c r="D57" s="2" t="str">
        <f t="shared" si="0"/>
        <v/>
      </c>
    </row>
    <row r="58" spans="2:18" x14ac:dyDescent="0.25">
      <c r="B58" s="2" t="e">
        <f>VLOOKUP(data!B57,courses!A:E,2,FALSE)</f>
        <v>#N/A</v>
      </c>
      <c r="C58" s="2" t="str">
        <f>CONCATENATE(data!F57," ",data!G57)</f>
        <v xml:space="preserve"> </v>
      </c>
      <c r="D58" s="2" t="str">
        <f t="shared" si="0"/>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A11" workbookViewId="0">
      <selection activeCell="B26" sqref="B26"/>
    </sheetView>
  </sheetViews>
  <sheetFormatPr defaultRowHeight="15" x14ac:dyDescent="0.25"/>
  <sheetData>
    <row r="1" spans="1:5" x14ac:dyDescent="0.25">
      <c r="A1" s="2" t="s">
        <v>163</v>
      </c>
      <c r="B1" s="2" t="s">
        <v>161</v>
      </c>
      <c r="C1" s="2" t="s">
        <v>162</v>
      </c>
      <c r="D1" s="2" t="s">
        <v>164</v>
      </c>
      <c r="E1" s="2" t="s">
        <v>160</v>
      </c>
    </row>
    <row r="2" spans="1:5" x14ac:dyDescent="0.25">
      <c r="A2" s="2">
        <v>101</v>
      </c>
      <c r="B2" s="2">
        <v>1</v>
      </c>
      <c r="C2" s="2" t="s">
        <v>0</v>
      </c>
      <c r="D2" s="2" t="s">
        <v>167</v>
      </c>
      <c r="E2" s="2" t="s">
        <v>168</v>
      </c>
    </row>
    <row r="3" spans="1:5" x14ac:dyDescent="0.25">
      <c r="A3" s="2">
        <v>102</v>
      </c>
      <c r="B3" s="2">
        <v>2</v>
      </c>
      <c r="C3" s="2" t="s">
        <v>0</v>
      </c>
      <c r="D3" s="2" t="s">
        <v>169</v>
      </c>
      <c r="E3" s="2" t="s">
        <v>170</v>
      </c>
    </row>
    <row r="4" spans="1:5" x14ac:dyDescent="0.25">
      <c r="A4" s="2">
        <v>105</v>
      </c>
      <c r="B4" s="2">
        <v>3</v>
      </c>
      <c r="C4" s="2" t="s">
        <v>0</v>
      </c>
      <c r="D4" s="2" t="s">
        <v>171</v>
      </c>
      <c r="E4" s="2" t="s">
        <v>172</v>
      </c>
    </row>
    <row r="5" spans="1:5" x14ac:dyDescent="0.25">
      <c r="A5" s="2">
        <v>203</v>
      </c>
      <c r="B5" s="2">
        <v>4</v>
      </c>
      <c r="C5" s="2" t="s">
        <v>0</v>
      </c>
      <c r="D5" s="2" t="s">
        <v>173</v>
      </c>
      <c r="E5" s="2" t="s">
        <v>174</v>
      </c>
    </row>
    <row r="6" spans="1:5" x14ac:dyDescent="0.25">
      <c r="A6" s="2">
        <v>217</v>
      </c>
      <c r="B6" s="2">
        <v>5</v>
      </c>
      <c r="C6" s="2" t="s">
        <v>0</v>
      </c>
      <c r="D6" s="2" t="s">
        <v>175</v>
      </c>
      <c r="E6" s="2" t="s">
        <v>176</v>
      </c>
    </row>
    <row r="7" spans="1:5" x14ac:dyDescent="0.25">
      <c r="A7" s="2">
        <v>219</v>
      </c>
      <c r="B7" s="2">
        <v>6</v>
      </c>
      <c r="C7" s="2" t="s">
        <v>0</v>
      </c>
      <c r="D7" s="2" t="s">
        <v>177</v>
      </c>
      <c r="E7" s="2" t="s">
        <v>178</v>
      </c>
    </row>
    <row r="8" spans="1:5" x14ac:dyDescent="0.25">
      <c r="A8" s="2">
        <v>231</v>
      </c>
      <c r="B8" s="2">
        <v>7</v>
      </c>
      <c r="C8" s="2" t="s">
        <v>0</v>
      </c>
      <c r="D8" s="2" t="s">
        <v>179</v>
      </c>
      <c r="E8" s="2" t="s">
        <v>180</v>
      </c>
    </row>
    <row r="9" spans="1:5" x14ac:dyDescent="0.25">
      <c r="A9" s="2">
        <v>233</v>
      </c>
      <c r="B9" s="2">
        <v>8</v>
      </c>
      <c r="C9" s="2" t="s">
        <v>0</v>
      </c>
      <c r="D9" s="2" t="s">
        <v>181</v>
      </c>
      <c r="E9" s="2" t="s">
        <v>182</v>
      </c>
    </row>
    <row r="10" spans="1:5" x14ac:dyDescent="0.25">
      <c r="A10" s="2">
        <v>235</v>
      </c>
      <c r="B10" s="2">
        <v>9</v>
      </c>
      <c r="C10" s="2" t="s">
        <v>0</v>
      </c>
      <c r="D10" s="2" t="s">
        <v>183</v>
      </c>
      <c r="E10" s="2" t="s">
        <v>184</v>
      </c>
    </row>
    <row r="11" spans="1:5" x14ac:dyDescent="0.25">
      <c r="A11" s="2">
        <v>313</v>
      </c>
      <c r="B11" s="2">
        <v>10</v>
      </c>
      <c r="C11" s="2" t="s">
        <v>0</v>
      </c>
      <c r="D11" s="2" t="s">
        <v>185</v>
      </c>
      <c r="E11" s="2" t="s">
        <v>186</v>
      </c>
    </row>
    <row r="12" spans="1:5" x14ac:dyDescent="0.25">
      <c r="A12" s="2">
        <v>319</v>
      </c>
      <c r="B12" s="2">
        <v>11</v>
      </c>
      <c r="C12" s="2" t="s">
        <v>0</v>
      </c>
      <c r="D12" s="2" t="s">
        <v>187</v>
      </c>
      <c r="E12" s="2" t="s">
        <v>188</v>
      </c>
    </row>
    <row r="13" spans="1:5" x14ac:dyDescent="0.25">
      <c r="A13" s="2">
        <v>329</v>
      </c>
      <c r="B13" s="2">
        <v>12</v>
      </c>
      <c r="C13" s="2" t="s">
        <v>0</v>
      </c>
      <c r="D13" s="2" t="s">
        <v>189</v>
      </c>
      <c r="E13" s="2" t="s">
        <v>190</v>
      </c>
    </row>
    <row r="14" spans="1:5" x14ac:dyDescent="0.25">
      <c r="A14" s="2">
        <v>331</v>
      </c>
      <c r="B14" s="2">
        <v>13</v>
      </c>
      <c r="C14" s="2" t="s">
        <v>0</v>
      </c>
      <c r="D14" s="2" t="s">
        <v>191</v>
      </c>
      <c r="E14" s="2" t="s">
        <v>192</v>
      </c>
    </row>
    <row r="15" spans="1:5" x14ac:dyDescent="0.25">
      <c r="A15" s="2">
        <v>335</v>
      </c>
      <c r="B15" s="2">
        <v>14</v>
      </c>
      <c r="C15" s="2" t="s">
        <v>0</v>
      </c>
      <c r="D15" s="2" t="s">
        <v>193</v>
      </c>
      <c r="E15" s="2" t="s">
        <v>194</v>
      </c>
    </row>
    <row r="16" spans="1:5" x14ac:dyDescent="0.25">
      <c r="A16" s="2">
        <v>355</v>
      </c>
      <c r="B16" s="2">
        <v>15</v>
      </c>
      <c r="C16" s="2" t="s">
        <v>0</v>
      </c>
      <c r="D16" s="2" t="s">
        <v>195</v>
      </c>
      <c r="E16" s="2" t="s">
        <v>196</v>
      </c>
    </row>
    <row r="17" spans="1:5" x14ac:dyDescent="0.25">
      <c r="A17" s="2">
        <v>359</v>
      </c>
      <c r="B17" s="2">
        <v>16</v>
      </c>
      <c r="C17" s="2" t="s">
        <v>0</v>
      </c>
      <c r="D17" s="2" t="s">
        <v>197</v>
      </c>
      <c r="E17" s="2" t="s">
        <v>198</v>
      </c>
    </row>
    <row r="18" spans="1:5" x14ac:dyDescent="0.25">
      <c r="A18" s="2">
        <v>399</v>
      </c>
      <c r="B18" s="2">
        <v>17</v>
      </c>
      <c r="C18" s="2" t="s">
        <v>0</v>
      </c>
      <c r="D18" s="2" t="s">
        <v>199</v>
      </c>
      <c r="E18" s="2" t="s">
        <v>200</v>
      </c>
    </row>
    <row r="19" spans="1:5" x14ac:dyDescent="0.25">
      <c r="A19" s="2">
        <v>409</v>
      </c>
      <c r="B19" s="2">
        <v>18</v>
      </c>
      <c r="C19" s="2" t="s">
        <v>0</v>
      </c>
      <c r="D19" s="2" t="s">
        <v>201</v>
      </c>
      <c r="E19" s="2" t="s">
        <v>202</v>
      </c>
    </row>
    <row r="20" spans="1:5" x14ac:dyDescent="0.25">
      <c r="A20" s="2">
        <v>411</v>
      </c>
      <c r="B20" s="2">
        <v>19</v>
      </c>
      <c r="C20" s="2" t="s">
        <v>0</v>
      </c>
      <c r="D20" s="2" t="s">
        <v>203</v>
      </c>
      <c r="E20" s="2" t="s">
        <v>204</v>
      </c>
    </row>
    <row r="21" spans="1:5" x14ac:dyDescent="0.25">
      <c r="A21" s="2">
        <v>413</v>
      </c>
      <c r="B21" s="2">
        <v>20</v>
      </c>
      <c r="C21" s="2" t="s">
        <v>0</v>
      </c>
      <c r="D21" s="2" t="s">
        <v>205</v>
      </c>
      <c r="E21" s="2" t="s">
        <v>206</v>
      </c>
    </row>
    <row r="22" spans="1:5" x14ac:dyDescent="0.25">
      <c r="A22" s="2">
        <v>418</v>
      </c>
      <c r="B22" s="2">
        <v>21</v>
      </c>
      <c r="C22" s="2" t="s">
        <v>0</v>
      </c>
      <c r="D22" s="2" t="s">
        <v>207</v>
      </c>
      <c r="E22" s="2" t="s">
        <v>208</v>
      </c>
    </row>
    <row r="23" spans="1:5" x14ac:dyDescent="0.25">
      <c r="A23" s="2">
        <v>433</v>
      </c>
      <c r="B23" s="2">
        <v>22</v>
      </c>
      <c r="C23" s="2" t="s">
        <v>0</v>
      </c>
      <c r="D23" s="2" t="s">
        <v>209</v>
      </c>
      <c r="E23" s="2" t="s">
        <v>210</v>
      </c>
    </row>
    <row r="24" spans="1:5" x14ac:dyDescent="0.25">
      <c r="A24" s="2">
        <v>441</v>
      </c>
      <c r="B24" s="2">
        <v>23</v>
      </c>
      <c r="C24" s="2" t="s">
        <v>0</v>
      </c>
      <c r="D24" s="2" t="s">
        <v>211</v>
      </c>
      <c r="E24" s="2" t="s">
        <v>212</v>
      </c>
    </row>
    <row r="25" spans="1:5" x14ac:dyDescent="0.25">
      <c r="A25" s="2">
        <v>449</v>
      </c>
      <c r="B25" s="2">
        <v>24</v>
      </c>
      <c r="C25" s="2" t="s">
        <v>0</v>
      </c>
      <c r="D25" s="2" t="s">
        <v>213</v>
      </c>
      <c r="E25" s="2" t="s">
        <v>214</v>
      </c>
    </row>
    <row r="26" spans="1:5" x14ac:dyDescent="0.25">
      <c r="A26" s="2">
        <v>453</v>
      </c>
      <c r="B26" s="2">
        <v>25</v>
      </c>
      <c r="C26" s="2" t="s">
        <v>0</v>
      </c>
      <c r="D26" s="2" t="s">
        <v>215</v>
      </c>
      <c r="E26" s="2" t="s">
        <v>216</v>
      </c>
    </row>
    <row r="27" spans="1:5" x14ac:dyDescent="0.25">
      <c r="A27" s="2">
        <v>457</v>
      </c>
      <c r="B27" s="2">
        <v>26</v>
      </c>
      <c r="C27" s="2" t="s">
        <v>0</v>
      </c>
      <c r="D27" s="2" t="s">
        <v>217</v>
      </c>
      <c r="E27" s="2" t="s">
        <v>218</v>
      </c>
    </row>
    <row r="28" spans="1:5" x14ac:dyDescent="0.25">
      <c r="A28" s="2">
        <v>461</v>
      </c>
      <c r="B28" s="2">
        <v>27</v>
      </c>
      <c r="C28" s="2" t="s">
        <v>0</v>
      </c>
      <c r="D28" s="2" t="s">
        <v>219</v>
      </c>
      <c r="E28" s="2" t="s">
        <v>220</v>
      </c>
    </row>
    <row r="29" spans="1:5" x14ac:dyDescent="0.25">
      <c r="A29" s="2">
        <v>471</v>
      </c>
      <c r="B29" s="2">
        <v>28</v>
      </c>
      <c r="C29" s="2" t="s">
        <v>0</v>
      </c>
      <c r="D29" s="2" t="s">
        <v>221</v>
      </c>
      <c r="E29" s="2" t="s">
        <v>222</v>
      </c>
    </row>
    <row r="30" spans="1:5" x14ac:dyDescent="0.25">
      <c r="A30" s="2">
        <v>481</v>
      </c>
      <c r="B30" s="2">
        <v>29</v>
      </c>
      <c r="C30" s="2" t="s">
        <v>0</v>
      </c>
      <c r="D30" s="2" t="s">
        <v>223</v>
      </c>
      <c r="E30" s="2" t="s">
        <v>224</v>
      </c>
    </row>
    <row r="31" spans="1:5" x14ac:dyDescent="0.25">
      <c r="A31" s="2">
        <v>491</v>
      </c>
      <c r="B31" s="2">
        <v>30</v>
      </c>
      <c r="C31" s="2" t="s">
        <v>0</v>
      </c>
      <c r="D31" s="2" t="s">
        <v>225</v>
      </c>
      <c r="E31" s="2" t="s">
        <v>226</v>
      </c>
    </row>
    <row r="32" spans="1:5" x14ac:dyDescent="0.25">
      <c r="A32" s="2">
        <v>499</v>
      </c>
      <c r="B32" s="2">
        <v>31</v>
      </c>
      <c r="C32" s="2" t="s">
        <v>0</v>
      </c>
      <c r="D32" s="2" t="s">
        <v>199</v>
      </c>
      <c r="E32" s="2" t="s">
        <v>227</v>
      </c>
    </row>
    <row r="33" spans="1:5" x14ac:dyDescent="0.25">
      <c r="A33" s="2">
        <v>501</v>
      </c>
      <c r="B33" s="2">
        <v>32</v>
      </c>
      <c r="C33" s="2" t="s">
        <v>0</v>
      </c>
      <c r="D33" s="2" t="s">
        <v>228</v>
      </c>
      <c r="E33" s="2" t="s">
        <v>229</v>
      </c>
    </row>
    <row r="34" spans="1:5" x14ac:dyDescent="0.25">
      <c r="A34" s="2">
        <v>502</v>
      </c>
      <c r="B34" s="2">
        <v>33</v>
      </c>
      <c r="C34" s="2" t="s">
        <v>0</v>
      </c>
      <c r="D34" s="2" t="s">
        <v>230</v>
      </c>
      <c r="E34" s="2" t="s">
        <v>231</v>
      </c>
    </row>
    <row r="35" spans="1:5" x14ac:dyDescent="0.25">
      <c r="A35" s="2">
        <v>503</v>
      </c>
      <c r="B35" s="2">
        <v>34</v>
      </c>
      <c r="C35" s="2" t="s">
        <v>0</v>
      </c>
      <c r="D35" s="2" t="s">
        <v>158</v>
      </c>
      <c r="E35" s="2" t="s">
        <v>232</v>
      </c>
    </row>
    <row r="36" spans="1:5" x14ac:dyDescent="0.25">
      <c r="A36" s="2">
        <v>511</v>
      </c>
      <c r="B36" s="2">
        <v>35</v>
      </c>
      <c r="C36" s="2" t="s">
        <v>0</v>
      </c>
      <c r="D36" s="2" t="s">
        <v>233</v>
      </c>
      <c r="E36" s="2" t="s">
        <v>234</v>
      </c>
    </row>
    <row r="37" spans="1:5" x14ac:dyDescent="0.25">
      <c r="A37" s="2">
        <v>513</v>
      </c>
      <c r="B37" s="2">
        <v>36</v>
      </c>
      <c r="C37" s="2" t="s">
        <v>0</v>
      </c>
      <c r="D37" s="2" t="s">
        <v>165</v>
      </c>
      <c r="E37" s="2" t="s">
        <v>235</v>
      </c>
    </row>
    <row r="38" spans="1:5" x14ac:dyDescent="0.25">
      <c r="A38" s="2">
        <v>517</v>
      </c>
      <c r="B38" s="2">
        <v>37</v>
      </c>
      <c r="C38" s="2" t="s">
        <v>0</v>
      </c>
      <c r="D38" s="2" t="s">
        <v>236</v>
      </c>
      <c r="E38" s="2" t="s">
        <v>237</v>
      </c>
    </row>
    <row r="39" spans="1:5" x14ac:dyDescent="0.25">
      <c r="A39" s="2">
        <v>518</v>
      </c>
      <c r="B39" s="2">
        <v>38</v>
      </c>
      <c r="C39" s="2" t="s">
        <v>0</v>
      </c>
      <c r="D39" s="2" t="s">
        <v>238</v>
      </c>
      <c r="E39" s="2" t="s">
        <v>239</v>
      </c>
    </row>
    <row r="40" spans="1:5" x14ac:dyDescent="0.25">
      <c r="A40" s="2">
        <v>519</v>
      </c>
      <c r="B40" s="2">
        <v>39</v>
      </c>
      <c r="C40" s="2" t="s">
        <v>0</v>
      </c>
      <c r="D40" s="2" t="s">
        <v>240</v>
      </c>
      <c r="E40" s="2" t="s">
        <v>241</v>
      </c>
    </row>
    <row r="41" spans="1:5" x14ac:dyDescent="0.25">
      <c r="A41" s="2">
        <v>521</v>
      </c>
      <c r="B41" s="2">
        <v>40</v>
      </c>
      <c r="C41" s="2" t="s">
        <v>0</v>
      </c>
      <c r="D41" s="2" t="s">
        <v>242</v>
      </c>
      <c r="E41" s="2" t="s">
        <v>243</v>
      </c>
    </row>
    <row r="42" spans="1:5" x14ac:dyDescent="0.25">
      <c r="A42" s="2">
        <v>522</v>
      </c>
      <c r="B42" s="2">
        <v>41</v>
      </c>
      <c r="C42" s="2" t="s">
        <v>0</v>
      </c>
      <c r="D42" s="2" t="s">
        <v>244</v>
      </c>
      <c r="E42" s="2" t="s">
        <v>245</v>
      </c>
    </row>
    <row r="43" spans="1:5" x14ac:dyDescent="0.25">
      <c r="A43" s="2">
        <v>525</v>
      </c>
      <c r="B43" s="2">
        <v>42</v>
      </c>
      <c r="C43" s="2" t="s">
        <v>0</v>
      </c>
      <c r="D43" s="2" t="s">
        <v>246</v>
      </c>
      <c r="E43" s="2" t="s">
        <v>247</v>
      </c>
    </row>
    <row r="44" spans="1:5" x14ac:dyDescent="0.25">
      <c r="A44" s="2">
        <v>526</v>
      </c>
      <c r="B44" s="2">
        <v>43</v>
      </c>
      <c r="C44" s="2" t="s">
        <v>0</v>
      </c>
      <c r="D44" s="2" t="s">
        <v>248</v>
      </c>
      <c r="E44" s="2" t="s">
        <v>249</v>
      </c>
    </row>
    <row r="45" spans="1:5" x14ac:dyDescent="0.25">
      <c r="A45" s="2">
        <v>527</v>
      </c>
      <c r="B45" s="2">
        <v>44</v>
      </c>
      <c r="C45" s="2" t="s">
        <v>0</v>
      </c>
      <c r="D45" s="2" t="s">
        <v>250</v>
      </c>
      <c r="E45" s="2" t="s">
        <v>251</v>
      </c>
    </row>
    <row r="46" spans="1:5" x14ac:dyDescent="0.25">
      <c r="A46" s="2">
        <v>528</v>
      </c>
      <c r="B46" s="2">
        <v>45</v>
      </c>
      <c r="C46" s="2" t="s">
        <v>0</v>
      </c>
      <c r="D46" s="2" t="s">
        <v>252</v>
      </c>
      <c r="E46" s="2" t="s">
        <v>253</v>
      </c>
    </row>
    <row r="47" spans="1:5" x14ac:dyDescent="0.25">
      <c r="A47" s="2">
        <v>530</v>
      </c>
      <c r="B47" s="2">
        <v>46</v>
      </c>
      <c r="C47" s="2" t="s">
        <v>0</v>
      </c>
      <c r="D47" s="2" t="s">
        <v>254</v>
      </c>
      <c r="E47" s="2" t="s">
        <v>255</v>
      </c>
    </row>
    <row r="48" spans="1:5" x14ac:dyDescent="0.25">
      <c r="A48" s="2">
        <v>531</v>
      </c>
      <c r="B48" s="2">
        <v>47</v>
      </c>
      <c r="C48" s="2" t="s">
        <v>0</v>
      </c>
      <c r="D48" s="2" t="s">
        <v>256</v>
      </c>
      <c r="E48" s="2" t="s">
        <v>257</v>
      </c>
    </row>
    <row r="49" spans="1:5" x14ac:dyDescent="0.25">
      <c r="A49" s="2">
        <v>535</v>
      </c>
      <c r="B49" s="2">
        <v>48</v>
      </c>
      <c r="C49" s="2" t="s">
        <v>0</v>
      </c>
      <c r="D49" s="2" t="s">
        <v>258</v>
      </c>
      <c r="E49" s="2" t="s">
        <v>259</v>
      </c>
    </row>
    <row r="50" spans="1:5" x14ac:dyDescent="0.25">
      <c r="A50" s="2">
        <v>550</v>
      </c>
      <c r="B50" s="2">
        <v>49</v>
      </c>
      <c r="C50" s="2" t="s">
        <v>0</v>
      </c>
      <c r="D50" s="2" t="s">
        <v>260</v>
      </c>
      <c r="E50" s="2" t="s">
        <v>261</v>
      </c>
    </row>
    <row r="51" spans="1:5" x14ac:dyDescent="0.25">
      <c r="A51" s="2">
        <v>559</v>
      </c>
      <c r="B51" s="2">
        <v>50</v>
      </c>
      <c r="C51" s="2" t="s">
        <v>0</v>
      </c>
      <c r="D51" s="2" t="s">
        <v>262</v>
      </c>
      <c r="E51" s="2" t="s">
        <v>263</v>
      </c>
    </row>
    <row r="52" spans="1:5" x14ac:dyDescent="0.25">
      <c r="A52" s="2">
        <v>561</v>
      </c>
      <c r="B52" s="2">
        <v>51</v>
      </c>
      <c r="C52" s="2" t="s">
        <v>0</v>
      </c>
      <c r="D52" s="2" t="s">
        <v>264</v>
      </c>
      <c r="E52" s="2" t="s">
        <v>265</v>
      </c>
    </row>
    <row r="53" spans="1:5" x14ac:dyDescent="0.25">
      <c r="A53" s="2">
        <v>565</v>
      </c>
      <c r="B53" s="2">
        <v>52</v>
      </c>
      <c r="C53" s="2" t="s">
        <v>0</v>
      </c>
      <c r="D53" s="2" t="s">
        <v>266</v>
      </c>
      <c r="E53" s="2" t="s">
        <v>267</v>
      </c>
    </row>
    <row r="54" spans="1:5" x14ac:dyDescent="0.25">
      <c r="A54" s="2">
        <v>567</v>
      </c>
      <c r="B54" s="2">
        <v>53</v>
      </c>
      <c r="C54" s="2" t="s">
        <v>0</v>
      </c>
      <c r="D54" s="2" t="s">
        <v>268</v>
      </c>
      <c r="E54" s="2" t="s">
        <v>269</v>
      </c>
    </row>
    <row r="55" spans="1:5" x14ac:dyDescent="0.25">
      <c r="A55" s="2">
        <v>568</v>
      </c>
      <c r="B55" s="2">
        <v>54</v>
      </c>
      <c r="C55" s="2" t="s">
        <v>0</v>
      </c>
      <c r="D55" s="2" t="s">
        <v>270</v>
      </c>
      <c r="E55" s="2" t="s">
        <v>271</v>
      </c>
    </row>
    <row r="56" spans="1:5" x14ac:dyDescent="0.25">
      <c r="A56" s="2">
        <v>571</v>
      </c>
      <c r="B56" s="2">
        <v>55</v>
      </c>
      <c r="C56" s="2" t="s">
        <v>0</v>
      </c>
      <c r="D56" s="2" t="s">
        <v>272</v>
      </c>
      <c r="E56" s="2" t="s">
        <v>273</v>
      </c>
    </row>
    <row r="57" spans="1:5" x14ac:dyDescent="0.25">
      <c r="A57" s="2">
        <v>572</v>
      </c>
      <c r="B57" s="2">
        <v>56</v>
      </c>
      <c r="C57" s="2" t="s">
        <v>0</v>
      </c>
      <c r="D57" s="2" t="s">
        <v>274</v>
      </c>
      <c r="E57" s="2" t="s">
        <v>275</v>
      </c>
    </row>
    <row r="58" spans="1:5" x14ac:dyDescent="0.25">
      <c r="A58" s="2">
        <v>581</v>
      </c>
      <c r="B58" s="2">
        <v>57</v>
      </c>
      <c r="C58" s="2" t="s">
        <v>0</v>
      </c>
      <c r="D58" s="2" t="s">
        <v>276</v>
      </c>
      <c r="E58" s="2" t="s">
        <v>277</v>
      </c>
    </row>
    <row r="59" spans="1:5" x14ac:dyDescent="0.25">
      <c r="A59" s="2">
        <v>583</v>
      </c>
      <c r="B59" s="2">
        <v>58</v>
      </c>
      <c r="C59" s="2" t="s">
        <v>0</v>
      </c>
      <c r="D59" s="2" t="s">
        <v>278</v>
      </c>
      <c r="E59" s="2" t="s">
        <v>279</v>
      </c>
    </row>
    <row r="60" spans="1:5" x14ac:dyDescent="0.25">
      <c r="A60" s="2">
        <v>584</v>
      </c>
      <c r="B60" s="2">
        <v>59</v>
      </c>
      <c r="C60" s="2" t="s">
        <v>0</v>
      </c>
      <c r="D60" s="2" t="s">
        <v>280</v>
      </c>
      <c r="E60" s="2" t="s">
        <v>281</v>
      </c>
    </row>
    <row r="61" spans="1:5" x14ac:dyDescent="0.25">
      <c r="A61" s="2">
        <v>585</v>
      </c>
      <c r="B61" s="2">
        <v>60</v>
      </c>
      <c r="C61" s="2" t="s">
        <v>0</v>
      </c>
      <c r="D61" s="2" t="s">
        <v>282</v>
      </c>
      <c r="E61" s="2" t="s">
        <v>283</v>
      </c>
    </row>
    <row r="62" spans="1:5" x14ac:dyDescent="0.25">
      <c r="A62" s="2">
        <v>587</v>
      </c>
      <c r="B62" s="2">
        <v>61</v>
      </c>
      <c r="C62" s="2" t="s">
        <v>0</v>
      </c>
      <c r="D62" s="2" t="s">
        <v>284</v>
      </c>
      <c r="E62" s="2" t="s">
        <v>285</v>
      </c>
    </row>
    <row r="63" spans="1:5" x14ac:dyDescent="0.25">
      <c r="A63" s="2">
        <v>589</v>
      </c>
      <c r="B63" s="2">
        <v>62</v>
      </c>
      <c r="C63" s="2" t="s">
        <v>0</v>
      </c>
      <c r="D63" s="2" t="s">
        <v>286</v>
      </c>
      <c r="E63" s="2" t="s">
        <v>287</v>
      </c>
    </row>
    <row r="64" spans="1:5" x14ac:dyDescent="0.25">
      <c r="A64" s="2">
        <v>591</v>
      </c>
      <c r="B64" s="2">
        <v>63</v>
      </c>
      <c r="C64" s="2" t="s">
        <v>0</v>
      </c>
      <c r="D64" s="2" t="s">
        <v>159</v>
      </c>
      <c r="E64" s="2" t="s">
        <v>288</v>
      </c>
    </row>
    <row r="65" spans="1:5" x14ac:dyDescent="0.25">
      <c r="A65" s="2">
        <v>594</v>
      </c>
      <c r="B65" s="2">
        <v>64</v>
      </c>
      <c r="C65" s="2" t="s">
        <v>0</v>
      </c>
      <c r="D65" s="2" t="s">
        <v>289</v>
      </c>
      <c r="E65" s="2" t="s">
        <v>290</v>
      </c>
    </row>
    <row r="66" spans="1:5" x14ac:dyDescent="0.25">
      <c r="A66" s="2">
        <v>598</v>
      </c>
      <c r="B66" s="2">
        <v>65</v>
      </c>
      <c r="C66" s="2" t="s">
        <v>0</v>
      </c>
      <c r="D66" s="2" t="s">
        <v>199</v>
      </c>
      <c r="E66" s="2" t="s">
        <v>291</v>
      </c>
    </row>
    <row r="67" spans="1:5" x14ac:dyDescent="0.25">
      <c r="A67" s="2">
        <v>599</v>
      </c>
      <c r="B67" s="2">
        <v>66</v>
      </c>
      <c r="C67" s="2" t="s">
        <v>0</v>
      </c>
      <c r="D67" s="2" t="s">
        <v>199</v>
      </c>
      <c r="E67" s="2" t="s">
        <v>227</v>
      </c>
    </row>
    <row r="68" spans="1:5" x14ac:dyDescent="0.25">
      <c r="A68" s="2">
        <v>601</v>
      </c>
      <c r="B68" s="2">
        <v>67</v>
      </c>
      <c r="C68" s="2" t="s">
        <v>0</v>
      </c>
      <c r="D68" s="2" t="s">
        <v>199</v>
      </c>
      <c r="E68" s="2" t="s">
        <v>292</v>
      </c>
    </row>
    <row r="69" spans="1:5" x14ac:dyDescent="0.25">
      <c r="A69" s="2">
        <v>605</v>
      </c>
      <c r="B69" s="2">
        <v>68</v>
      </c>
      <c r="C69" s="2" t="s">
        <v>0</v>
      </c>
      <c r="D69" s="2" t="s">
        <v>293</v>
      </c>
      <c r="E69" s="2" t="s">
        <v>294</v>
      </c>
    </row>
    <row r="70" spans="1:5" x14ac:dyDescent="0.25">
      <c r="A70" s="2">
        <v>607</v>
      </c>
      <c r="B70" s="2">
        <v>69</v>
      </c>
      <c r="C70" s="2" t="s">
        <v>0</v>
      </c>
      <c r="D70" s="2" t="s">
        <v>295</v>
      </c>
      <c r="E70" s="2" t="s">
        <v>296</v>
      </c>
    </row>
    <row r="71" spans="1:5" x14ac:dyDescent="0.25">
      <c r="A71" s="2">
        <v>609</v>
      </c>
      <c r="B71" s="2">
        <v>70</v>
      </c>
      <c r="C71" s="2" t="s">
        <v>0</v>
      </c>
      <c r="D71" s="2" t="s">
        <v>268</v>
      </c>
      <c r="E71" s="2" t="s">
        <v>269</v>
      </c>
    </row>
    <row r="72" spans="1:5" x14ac:dyDescent="0.25">
      <c r="A72" s="2">
        <v>610</v>
      </c>
      <c r="B72" s="2">
        <v>71</v>
      </c>
      <c r="C72" s="2" t="s">
        <v>0</v>
      </c>
      <c r="D72" s="2" t="s">
        <v>297</v>
      </c>
      <c r="E72" s="2" t="s">
        <v>298</v>
      </c>
    </row>
    <row r="73" spans="1:5" x14ac:dyDescent="0.25">
      <c r="A73" s="2">
        <v>611</v>
      </c>
      <c r="B73" s="2">
        <v>72</v>
      </c>
      <c r="C73" s="2" t="s">
        <v>0</v>
      </c>
      <c r="D73" s="2" t="s">
        <v>299</v>
      </c>
      <c r="E73" s="2" t="s">
        <v>300</v>
      </c>
    </row>
    <row r="74" spans="1:5" x14ac:dyDescent="0.25">
      <c r="A74" s="2">
        <v>615</v>
      </c>
      <c r="B74" s="2">
        <v>73</v>
      </c>
      <c r="C74" s="2" t="s">
        <v>0</v>
      </c>
      <c r="D74" s="2" t="s">
        <v>301</v>
      </c>
      <c r="E74" s="2" t="s">
        <v>302</v>
      </c>
    </row>
    <row r="75" spans="1:5" x14ac:dyDescent="0.25">
      <c r="A75" s="2">
        <v>617</v>
      </c>
      <c r="B75" s="2">
        <v>74</v>
      </c>
      <c r="C75" s="2" t="s">
        <v>0</v>
      </c>
      <c r="D75" s="2" t="s">
        <v>303</v>
      </c>
      <c r="E75" s="2" t="s">
        <v>304</v>
      </c>
    </row>
    <row r="76" spans="1:5" x14ac:dyDescent="0.25">
      <c r="A76" s="2">
        <v>619</v>
      </c>
      <c r="B76" s="2">
        <v>75</v>
      </c>
      <c r="C76" s="2" t="s">
        <v>0</v>
      </c>
      <c r="D76" s="2" t="s">
        <v>305</v>
      </c>
      <c r="E76" s="2" t="s">
        <v>241</v>
      </c>
    </row>
    <row r="77" spans="1:5" x14ac:dyDescent="0.25">
      <c r="A77" s="2">
        <v>622</v>
      </c>
      <c r="B77" s="2">
        <v>76</v>
      </c>
      <c r="C77" s="2" t="s">
        <v>0</v>
      </c>
      <c r="D77" s="2" t="s">
        <v>306</v>
      </c>
      <c r="E77" s="2" t="s">
        <v>307</v>
      </c>
    </row>
    <row r="78" spans="1:5" x14ac:dyDescent="0.25">
      <c r="A78" s="2">
        <v>625</v>
      </c>
      <c r="B78" s="2">
        <v>77</v>
      </c>
      <c r="C78" s="2" t="s">
        <v>0</v>
      </c>
      <c r="D78" s="2" t="s">
        <v>246</v>
      </c>
      <c r="E78" s="2" t="s">
        <v>308</v>
      </c>
    </row>
    <row r="79" spans="1:5" x14ac:dyDescent="0.25">
      <c r="A79" s="2">
        <v>626</v>
      </c>
      <c r="B79" s="2">
        <v>78</v>
      </c>
      <c r="C79" s="2" t="s">
        <v>0</v>
      </c>
      <c r="D79" s="2" t="s">
        <v>248</v>
      </c>
      <c r="E79" s="2" t="s">
        <v>309</v>
      </c>
    </row>
    <row r="80" spans="1:5" x14ac:dyDescent="0.25">
      <c r="A80" s="2">
        <v>627</v>
      </c>
      <c r="B80" s="2">
        <v>79</v>
      </c>
      <c r="C80" s="2" t="s">
        <v>0</v>
      </c>
      <c r="D80" s="2" t="s">
        <v>250</v>
      </c>
      <c r="E80" s="2" t="s">
        <v>251</v>
      </c>
    </row>
    <row r="81" spans="1:5" x14ac:dyDescent="0.25">
      <c r="A81" s="2">
        <v>628</v>
      </c>
      <c r="B81" s="2">
        <v>80</v>
      </c>
      <c r="C81" s="2" t="s">
        <v>0</v>
      </c>
      <c r="D81" s="2" t="s">
        <v>252</v>
      </c>
      <c r="E81" s="2" t="s">
        <v>310</v>
      </c>
    </row>
    <row r="82" spans="1:5" x14ac:dyDescent="0.25">
      <c r="A82" s="2">
        <v>629</v>
      </c>
      <c r="B82" s="2">
        <v>81</v>
      </c>
      <c r="C82" s="2" t="s">
        <v>0</v>
      </c>
      <c r="D82" s="2" t="s">
        <v>311</v>
      </c>
      <c r="E82" s="2" t="s">
        <v>312</v>
      </c>
    </row>
    <row r="83" spans="1:5" x14ac:dyDescent="0.25">
      <c r="A83" s="2">
        <v>630</v>
      </c>
      <c r="B83" s="2">
        <v>82</v>
      </c>
      <c r="C83" s="2" t="s">
        <v>0</v>
      </c>
      <c r="D83" s="2" t="s">
        <v>254</v>
      </c>
      <c r="E83" s="2" t="s">
        <v>313</v>
      </c>
    </row>
    <row r="84" spans="1:5" x14ac:dyDescent="0.25">
      <c r="A84" s="2">
        <v>635</v>
      </c>
      <c r="B84" s="2">
        <v>83</v>
      </c>
      <c r="C84" s="2" t="s">
        <v>0</v>
      </c>
      <c r="D84" s="2" t="s">
        <v>314</v>
      </c>
      <c r="E84" s="2" t="s">
        <v>259</v>
      </c>
    </row>
    <row r="85" spans="1:5" x14ac:dyDescent="0.25">
      <c r="A85" s="2">
        <v>641</v>
      </c>
      <c r="B85" s="2">
        <v>84</v>
      </c>
      <c r="C85" s="2" t="s">
        <v>0</v>
      </c>
      <c r="D85" s="2" t="s">
        <v>315</v>
      </c>
      <c r="E85" s="2" t="s">
        <v>316</v>
      </c>
    </row>
    <row r="86" spans="1:5" x14ac:dyDescent="0.25">
      <c r="A86" s="2">
        <v>643</v>
      </c>
      <c r="B86" s="2">
        <v>85</v>
      </c>
      <c r="C86" s="2" t="s">
        <v>0</v>
      </c>
      <c r="D86" s="2" t="s">
        <v>317</v>
      </c>
      <c r="E86" s="2" t="s">
        <v>318</v>
      </c>
    </row>
    <row r="87" spans="1:5" x14ac:dyDescent="0.25">
      <c r="A87" s="2">
        <v>653</v>
      </c>
      <c r="B87" s="2">
        <v>86</v>
      </c>
      <c r="C87" s="2" t="s">
        <v>0</v>
      </c>
      <c r="D87" s="2" t="s">
        <v>319</v>
      </c>
      <c r="E87" s="2" t="s">
        <v>320</v>
      </c>
    </row>
    <row r="88" spans="1:5" x14ac:dyDescent="0.25">
      <c r="A88" s="2">
        <v>657</v>
      </c>
      <c r="B88" s="2">
        <v>87</v>
      </c>
      <c r="C88" s="2" t="s">
        <v>0</v>
      </c>
      <c r="D88" s="2" t="s">
        <v>321</v>
      </c>
      <c r="E88" s="2" t="s">
        <v>322</v>
      </c>
    </row>
    <row r="89" spans="1:5" x14ac:dyDescent="0.25">
      <c r="A89" s="2">
        <v>661</v>
      </c>
      <c r="B89" s="2">
        <v>88</v>
      </c>
      <c r="C89" s="2" t="s">
        <v>0</v>
      </c>
      <c r="D89" s="2" t="s">
        <v>323</v>
      </c>
      <c r="E89" s="2" t="s">
        <v>324</v>
      </c>
    </row>
    <row r="90" spans="1:5" x14ac:dyDescent="0.25">
      <c r="A90" s="2">
        <v>662</v>
      </c>
      <c r="B90" s="2">
        <v>89</v>
      </c>
      <c r="C90" s="2" t="s">
        <v>0</v>
      </c>
      <c r="D90" s="2" t="s">
        <v>270</v>
      </c>
      <c r="E90" s="2" t="s">
        <v>271</v>
      </c>
    </row>
    <row r="91" spans="1:5" x14ac:dyDescent="0.25">
      <c r="A91" s="2">
        <v>667</v>
      </c>
      <c r="B91" s="2">
        <v>90</v>
      </c>
      <c r="C91" s="2" t="s">
        <v>0</v>
      </c>
      <c r="D91" s="2" t="s">
        <v>325</v>
      </c>
      <c r="E91" s="2" t="s">
        <v>239</v>
      </c>
    </row>
    <row r="92" spans="1:5" x14ac:dyDescent="0.25">
      <c r="A92" s="2">
        <v>669</v>
      </c>
      <c r="B92" s="2">
        <v>91</v>
      </c>
      <c r="C92" s="2" t="s">
        <v>0</v>
      </c>
      <c r="D92" s="2" t="s">
        <v>166</v>
      </c>
      <c r="E92" s="2" t="s">
        <v>326</v>
      </c>
    </row>
    <row r="93" spans="1:5" x14ac:dyDescent="0.25">
      <c r="A93" s="2">
        <v>671</v>
      </c>
      <c r="B93" s="2">
        <v>92</v>
      </c>
      <c r="C93" s="2" t="s">
        <v>0</v>
      </c>
      <c r="D93" s="2" t="s">
        <v>327</v>
      </c>
      <c r="E93" s="2" t="s">
        <v>328</v>
      </c>
    </row>
    <row r="94" spans="1:5" x14ac:dyDescent="0.25">
      <c r="A94" s="2">
        <v>672</v>
      </c>
      <c r="B94" s="2">
        <v>93</v>
      </c>
      <c r="C94" s="2" t="s">
        <v>0</v>
      </c>
      <c r="D94" s="2" t="s">
        <v>274</v>
      </c>
      <c r="E94" s="2" t="s">
        <v>275</v>
      </c>
    </row>
    <row r="95" spans="1:5" x14ac:dyDescent="0.25">
      <c r="A95" s="2">
        <v>673</v>
      </c>
      <c r="B95" s="2">
        <v>94</v>
      </c>
      <c r="C95" s="2" t="s">
        <v>0</v>
      </c>
      <c r="D95" s="2" t="s">
        <v>329</v>
      </c>
      <c r="E95" s="2" t="s">
        <v>330</v>
      </c>
    </row>
    <row r="96" spans="1:5" x14ac:dyDescent="0.25">
      <c r="A96" s="2">
        <v>675</v>
      </c>
      <c r="B96" s="2">
        <v>95</v>
      </c>
      <c r="C96" s="2" t="s">
        <v>0</v>
      </c>
      <c r="D96" s="2" t="s">
        <v>331</v>
      </c>
      <c r="E96" s="2" t="s">
        <v>332</v>
      </c>
    </row>
    <row r="97" spans="1:5" x14ac:dyDescent="0.25">
      <c r="A97" s="2">
        <v>681</v>
      </c>
      <c r="B97" s="2">
        <v>96</v>
      </c>
      <c r="C97" s="2" t="s">
        <v>0</v>
      </c>
      <c r="D97" s="2" t="s">
        <v>333</v>
      </c>
      <c r="E97" s="2" t="s">
        <v>334</v>
      </c>
    </row>
    <row r="98" spans="1:5" x14ac:dyDescent="0.25">
      <c r="A98" s="2">
        <v>683</v>
      </c>
      <c r="B98" s="2">
        <v>97</v>
      </c>
      <c r="C98" s="2" t="s">
        <v>0</v>
      </c>
      <c r="D98" s="2" t="s">
        <v>335</v>
      </c>
      <c r="E98" s="2" t="s">
        <v>336</v>
      </c>
    </row>
    <row r="99" spans="1:5" x14ac:dyDescent="0.25">
      <c r="A99" s="2">
        <v>687</v>
      </c>
      <c r="B99" s="2">
        <v>98</v>
      </c>
      <c r="C99" s="2" t="s">
        <v>0</v>
      </c>
      <c r="D99" s="2" t="s">
        <v>337</v>
      </c>
      <c r="E99" s="2" t="s">
        <v>285</v>
      </c>
    </row>
    <row r="100" spans="1:5" x14ac:dyDescent="0.25">
      <c r="A100" s="2">
        <v>689</v>
      </c>
      <c r="B100" s="2">
        <v>99</v>
      </c>
      <c r="C100" s="2" t="s">
        <v>0</v>
      </c>
      <c r="D100" s="2" t="s">
        <v>286</v>
      </c>
      <c r="E100" s="2" t="s">
        <v>287</v>
      </c>
    </row>
    <row r="101" spans="1:5" x14ac:dyDescent="0.25">
      <c r="A101" s="2">
        <v>691</v>
      </c>
      <c r="B101" s="2">
        <v>100</v>
      </c>
      <c r="C101" s="2" t="s">
        <v>0</v>
      </c>
      <c r="D101" s="2" t="s">
        <v>159</v>
      </c>
      <c r="E101" s="2" t="s">
        <v>288</v>
      </c>
    </row>
    <row r="102" spans="1:5" x14ac:dyDescent="0.25">
      <c r="A102" s="2">
        <v>695</v>
      </c>
      <c r="B102" s="2">
        <v>101</v>
      </c>
      <c r="C102" s="2" t="s">
        <v>0</v>
      </c>
      <c r="D102" s="2" t="s">
        <v>338</v>
      </c>
      <c r="E102" s="2" t="s">
        <v>339</v>
      </c>
    </row>
    <row r="103" spans="1:5" x14ac:dyDescent="0.25">
      <c r="A103" s="2">
        <v>696</v>
      </c>
      <c r="B103" s="2">
        <v>102</v>
      </c>
      <c r="C103" s="2" t="s">
        <v>0</v>
      </c>
      <c r="D103" s="2" t="s">
        <v>340</v>
      </c>
      <c r="E103" s="2" t="s">
        <v>341</v>
      </c>
    </row>
    <row r="104" spans="1:5" x14ac:dyDescent="0.25">
      <c r="A104" s="2">
        <v>697</v>
      </c>
      <c r="B104" s="2">
        <v>103</v>
      </c>
      <c r="C104" s="2" t="s">
        <v>0</v>
      </c>
      <c r="D104" s="2" t="s">
        <v>342</v>
      </c>
      <c r="E104" s="2" t="s">
        <v>343</v>
      </c>
    </row>
    <row r="105" spans="1:5" x14ac:dyDescent="0.25">
      <c r="A105" s="2">
        <v>698</v>
      </c>
      <c r="B105" s="2">
        <v>104</v>
      </c>
      <c r="C105" s="2" t="s">
        <v>0</v>
      </c>
      <c r="D105" s="2" t="s">
        <v>344</v>
      </c>
      <c r="E105" s="2" t="s">
        <v>345</v>
      </c>
    </row>
    <row r="106" spans="1:5" x14ac:dyDescent="0.25">
      <c r="A106" s="2">
        <v>699</v>
      </c>
      <c r="B106" s="2">
        <v>105</v>
      </c>
      <c r="C106" s="2" t="s">
        <v>0</v>
      </c>
      <c r="D106" s="2" t="s">
        <v>346</v>
      </c>
      <c r="E106" s="2" t="s">
        <v>347</v>
      </c>
    </row>
    <row r="107" spans="1:5" x14ac:dyDescent="0.25">
      <c r="A107" s="2">
        <v>701</v>
      </c>
      <c r="B107" s="2">
        <v>106</v>
      </c>
      <c r="C107" s="2" t="s">
        <v>0</v>
      </c>
      <c r="D107" s="2" t="s">
        <v>348</v>
      </c>
      <c r="E107" s="2" t="s">
        <v>349</v>
      </c>
    </row>
    <row r="108" spans="1:5" x14ac:dyDescent="0.25">
      <c r="A108" s="2">
        <v>767</v>
      </c>
      <c r="B108" s="2">
        <v>107</v>
      </c>
      <c r="C108" s="2" t="s">
        <v>0</v>
      </c>
      <c r="D108" s="2" t="s">
        <v>350</v>
      </c>
      <c r="E108" s="2" t="s">
        <v>351</v>
      </c>
    </row>
    <row r="109" spans="1:5" x14ac:dyDescent="0.25">
      <c r="A109" s="2">
        <v>771</v>
      </c>
      <c r="B109" s="2">
        <v>108</v>
      </c>
      <c r="C109" s="2" t="s">
        <v>0</v>
      </c>
      <c r="D109" s="2" t="s">
        <v>352</v>
      </c>
      <c r="E109" s="2" t="s">
        <v>353</v>
      </c>
    </row>
    <row r="110" spans="1:5" x14ac:dyDescent="0.25">
      <c r="A110" s="2">
        <v>781</v>
      </c>
      <c r="B110" s="2">
        <v>109</v>
      </c>
      <c r="C110" s="2" t="s">
        <v>0</v>
      </c>
      <c r="D110" s="2" t="s">
        <v>354</v>
      </c>
      <c r="E110" s="2" t="s">
        <v>355</v>
      </c>
    </row>
    <row r="111" spans="1:5" x14ac:dyDescent="0.25">
      <c r="A111" s="2">
        <v>785</v>
      </c>
      <c r="B111" s="2">
        <v>110</v>
      </c>
      <c r="C111" s="2" t="s">
        <v>0</v>
      </c>
      <c r="D111" s="2" t="s">
        <v>356</v>
      </c>
      <c r="E111" s="2" t="s">
        <v>357</v>
      </c>
    </row>
    <row r="112" spans="1:5" x14ac:dyDescent="0.25">
      <c r="A112" s="2">
        <v>789</v>
      </c>
      <c r="B112" s="2">
        <v>111</v>
      </c>
      <c r="C112" s="2" t="s">
        <v>0</v>
      </c>
      <c r="D112" s="2" t="s">
        <v>358</v>
      </c>
      <c r="E112" s="2" t="s">
        <v>359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5"/>
  <sheetViews>
    <sheetView topLeftCell="A19" workbookViewId="0">
      <selection activeCell="C51" sqref="C51"/>
    </sheetView>
  </sheetViews>
  <sheetFormatPr defaultRowHeight="15" x14ac:dyDescent="0.25"/>
  <cols>
    <col min="1" max="16384" width="9.140625" style="2"/>
  </cols>
  <sheetData>
    <row r="2" spans="1:6" x14ac:dyDescent="0.25">
      <c r="A2" s="2" t="s">
        <v>362</v>
      </c>
      <c r="B2" s="2" t="s">
        <v>161</v>
      </c>
      <c r="C2" s="2" t="s">
        <v>363</v>
      </c>
      <c r="D2" s="2" t="s">
        <v>364</v>
      </c>
      <c r="E2" s="2" t="s">
        <v>365</v>
      </c>
      <c r="F2" s="2" t="s">
        <v>366</v>
      </c>
    </row>
    <row r="3" spans="1:6" x14ac:dyDescent="0.25">
      <c r="A3" s="2">
        <v>1</v>
      </c>
      <c r="B3" s="2">
        <v>4</v>
      </c>
      <c r="C3" s="2" t="s">
        <v>367</v>
      </c>
      <c r="D3" s="2" t="s">
        <v>368</v>
      </c>
      <c r="E3" s="2" t="s">
        <v>369</v>
      </c>
      <c r="F3" s="2" t="s">
        <v>361</v>
      </c>
    </row>
    <row r="4" spans="1:6" x14ac:dyDescent="0.25">
      <c r="A4" s="2">
        <v>2</v>
      </c>
      <c r="B4" s="2">
        <v>4</v>
      </c>
      <c r="C4" s="2" t="s">
        <v>370</v>
      </c>
      <c r="D4" s="2" t="s">
        <v>371</v>
      </c>
      <c r="E4" s="2" t="s">
        <v>372</v>
      </c>
      <c r="F4" s="2" t="s">
        <v>361</v>
      </c>
    </row>
    <row r="5" spans="1:6" x14ac:dyDescent="0.25">
      <c r="A5" s="2">
        <v>3</v>
      </c>
      <c r="B5" s="2">
        <v>4</v>
      </c>
      <c r="C5" s="2" t="s">
        <v>370</v>
      </c>
      <c r="D5" s="2" t="s">
        <v>371</v>
      </c>
      <c r="E5" s="2" t="s">
        <v>373</v>
      </c>
      <c r="F5" s="2" t="s">
        <v>361</v>
      </c>
    </row>
    <row r="6" spans="1:6" x14ac:dyDescent="0.25">
      <c r="A6" s="2">
        <v>4</v>
      </c>
      <c r="B6" s="2">
        <v>4</v>
      </c>
      <c r="C6" s="2" t="s">
        <v>370</v>
      </c>
      <c r="D6" s="2" t="s">
        <v>371</v>
      </c>
      <c r="E6" s="2" t="s">
        <v>374</v>
      </c>
      <c r="F6" s="2" t="s">
        <v>361</v>
      </c>
    </row>
    <row r="7" spans="1:6" x14ac:dyDescent="0.25">
      <c r="A7" s="2">
        <v>5</v>
      </c>
      <c r="B7" s="2">
        <v>4</v>
      </c>
      <c r="C7" s="2" t="s">
        <v>370</v>
      </c>
      <c r="D7" s="2" t="s">
        <v>371</v>
      </c>
      <c r="E7" s="2" t="s">
        <v>375</v>
      </c>
      <c r="F7" s="2" t="s">
        <v>361</v>
      </c>
    </row>
    <row r="8" spans="1:6" x14ac:dyDescent="0.25">
      <c r="A8" s="2">
        <v>6</v>
      </c>
      <c r="B8" s="2">
        <v>4</v>
      </c>
      <c r="C8" s="2" t="s">
        <v>370</v>
      </c>
      <c r="D8" s="2" t="s">
        <v>368</v>
      </c>
      <c r="E8" s="2" t="s">
        <v>373</v>
      </c>
      <c r="F8" s="2" t="s">
        <v>361</v>
      </c>
    </row>
    <row r="9" spans="1:6" x14ac:dyDescent="0.25">
      <c r="A9" s="2">
        <v>7</v>
      </c>
      <c r="B9" s="2">
        <v>4</v>
      </c>
      <c r="C9" s="2" t="s">
        <v>370</v>
      </c>
      <c r="D9" s="2" t="s">
        <v>368</v>
      </c>
      <c r="E9" s="2" t="s">
        <v>376</v>
      </c>
      <c r="F9" s="2" t="s">
        <v>361</v>
      </c>
    </row>
    <row r="12" spans="1:6" x14ac:dyDescent="0.25">
      <c r="A12" s="2">
        <v>8</v>
      </c>
      <c r="B12" s="2">
        <v>7</v>
      </c>
      <c r="C12" s="2" t="s">
        <v>377</v>
      </c>
      <c r="D12" s="2" t="s">
        <v>368</v>
      </c>
      <c r="E12" s="2" t="s">
        <v>378</v>
      </c>
      <c r="F12" s="2" t="s">
        <v>361</v>
      </c>
    </row>
    <row r="13" spans="1:6" x14ac:dyDescent="0.25">
      <c r="A13" s="2">
        <v>9</v>
      </c>
      <c r="B13" s="2">
        <v>7</v>
      </c>
      <c r="C13" s="2" t="s">
        <v>377</v>
      </c>
      <c r="D13" s="2" t="s">
        <v>368</v>
      </c>
      <c r="E13" s="2" t="s">
        <v>379</v>
      </c>
      <c r="F13" s="2" t="s">
        <v>361</v>
      </c>
    </row>
    <row r="14" spans="1:6" x14ac:dyDescent="0.25">
      <c r="A14" s="2">
        <v>10</v>
      </c>
      <c r="B14" s="2">
        <v>7</v>
      </c>
      <c r="C14" s="2" t="s">
        <v>377</v>
      </c>
      <c r="D14" s="2" t="s">
        <v>368</v>
      </c>
      <c r="E14" s="2" t="s">
        <v>380</v>
      </c>
      <c r="F14" s="2" t="s">
        <v>361</v>
      </c>
    </row>
    <row r="15" spans="1:6" x14ac:dyDescent="0.25">
      <c r="A15" s="2">
        <v>11</v>
      </c>
      <c r="B15" s="2">
        <v>7</v>
      </c>
      <c r="C15" s="2" t="s">
        <v>381</v>
      </c>
      <c r="D15" s="2" t="s">
        <v>371</v>
      </c>
      <c r="E15" s="2" t="s">
        <v>372</v>
      </c>
      <c r="F15" s="2" t="s">
        <v>361</v>
      </c>
    </row>
    <row r="16" spans="1:6" x14ac:dyDescent="0.25">
      <c r="A16" s="2">
        <v>12</v>
      </c>
      <c r="B16" s="2">
        <v>7</v>
      </c>
      <c r="C16" s="2" t="s">
        <v>381</v>
      </c>
      <c r="D16" s="2" t="s">
        <v>371</v>
      </c>
      <c r="E16" s="2" t="s">
        <v>382</v>
      </c>
      <c r="F16" s="2" t="s">
        <v>361</v>
      </c>
    </row>
    <row r="17" spans="1:6" x14ac:dyDescent="0.25">
      <c r="A17" s="2">
        <v>13</v>
      </c>
      <c r="B17" s="2">
        <v>7</v>
      </c>
      <c r="C17" s="2" t="s">
        <v>381</v>
      </c>
      <c r="D17" s="2" t="s">
        <v>368</v>
      </c>
      <c r="E17" s="2" t="s">
        <v>374</v>
      </c>
      <c r="F17" s="2" t="s">
        <v>361</v>
      </c>
    </row>
    <row r="18" spans="1:6" x14ac:dyDescent="0.25">
      <c r="A18" s="2">
        <v>14</v>
      </c>
      <c r="B18" s="2">
        <v>7</v>
      </c>
      <c r="C18" s="2" t="s">
        <v>383</v>
      </c>
      <c r="D18" s="2" t="s">
        <v>368</v>
      </c>
      <c r="E18" s="2" t="s">
        <v>384</v>
      </c>
      <c r="F18" s="2" t="s">
        <v>361</v>
      </c>
    </row>
    <row r="19" spans="1:6" x14ac:dyDescent="0.25">
      <c r="A19" s="2">
        <v>15</v>
      </c>
      <c r="B19" s="2">
        <v>7</v>
      </c>
      <c r="C19" s="2" t="s">
        <v>381</v>
      </c>
      <c r="D19" s="2" t="s">
        <v>368</v>
      </c>
      <c r="E19" s="2" t="s">
        <v>376</v>
      </c>
      <c r="F19" s="2" t="s">
        <v>361</v>
      </c>
    </row>
    <row r="20" spans="1:6" x14ac:dyDescent="0.25">
      <c r="A20" s="2">
        <v>16</v>
      </c>
      <c r="B20" s="2">
        <v>7</v>
      </c>
      <c r="C20" s="2" t="s">
        <v>381</v>
      </c>
      <c r="D20" s="2" t="s">
        <v>371</v>
      </c>
      <c r="E20" s="2" t="s">
        <v>374</v>
      </c>
      <c r="F20" s="2" t="s">
        <v>361</v>
      </c>
    </row>
    <row r="21" spans="1:6" x14ac:dyDescent="0.25">
      <c r="A21" s="2">
        <v>17</v>
      </c>
      <c r="B21" s="2">
        <v>7</v>
      </c>
      <c r="C21" s="2" t="s">
        <v>383</v>
      </c>
      <c r="D21" s="2" t="s">
        <v>371</v>
      </c>
      <c r="E21" s="2" t="s">
        <v>384</v>
      </c>
      <c r="F21" s="2" t="s">
        <v>361</v>
      </c>
    </row>
    <row r="22" spans="1:6" x14ac:dyDescent="0.25">
      <c r="A22" s="2">
        <v>18</v>
      </c>
      <c r="B22" s="2">
        <v>7</v>
      </c>
      <c r="C22" s="2" t="s">
        <v>381</v>
      </c>
      <c r="D22" s="2" t="s">
        <v>368</v>
      </c>
      <c r="E22" s="2" t="s">
        <v>373</v>
      </c>
      <c r="F22" s="2" t="s">
        <v>361</v>
      </c>
    </row>
    <row r="23" spans="1:6" x14ac:dyDescent="0.25">
      <c r="A23" s="2">
        <v>19</v>
      </c>
      <c r="B23" s="2">
        <v>7</v>
      </c>
      <c r="C23" s="2" t="s">
        <v>383</v>
      </c>
      <c r="D23" s="2" t="s">
        <v>371</v>
      </c>
      <c r="E23" s="2" t="s">
        <v>385</v>
      </c>
      <c r="F23" s="2" t="s">
        <v>361</v>
      </c>
    </row>
    <row r="24" spans="1:6" x14ac:dyDescent="0.25">
      <c r="A24" s="2">
        <v>20</v>
      </c>
      <c r="B24" s="2">
        <v>7</v>
      </c>
      <c r="C24" s="2" t="s">
        <v>383</v>
      </c>
      <c r="D24" s="2" t="s">
        <v>371</v>
      </c>
      <c r="E24" s="2" t="s">
        <v>375</v>
      </c>
      <c r="F24" s="2" t="s">
        <v>361</v>
      </c>
    </row>
    <row r="25" spans="1:6" x14ac:dyDescent="0.25">
      <c r="A25" s="2">
        <v>21</v>
      </c>
      <c r="B25" s="2">
        <v>7</v>
      </c>
      <c r="C25" s="2" t="s">
        <v>383</v>
      </c>
      <c r="D25" s="2" t="s">
        <v>368</v>
      </c>
      <c r="E25" s="2" t="s">
        <v>372</v>
      </c>
      <c r="F25" s="2" t="s">
        <v>361</v>
      </c>
    </row>
    <row r="26" spans="1:6" x14ac:dyDescent="0.25">
      <c r="A26" s="2">
        <v>22</v>
      </c>
      <c r="B26" s="2">
        <v>7</v>
      </c>
      <c r="C26" s="2" t="s">
        <v>381</v>
      </c>
      <c r="D26" s="2" t="s">
        <v>371</v>
      </c>
      <c r="E26" s="2" t="s">
        <v>384</v>
      </c>
      <c r="F26" s="2" t="s">
        <v>361</v>
      </c>
    </row>
    <row r="29" spans="1:6" x14ac:dyDescent="0.25">
      <c r="A29" s="2">
        <v>23</v>
      </c>
      <c r="B29" s="2">
        <v>20</v>
      </c>
      <c r="C29" s="2" t="s">
        <v>386</v>
      </c>
      <c r="D29" s="2" t="s">
        <v>368</v>
      </c>
      <c r="E29" s="2" t="s">
        <v>378</v>
      </c>
      <c r="F29" s="2" t="s">
        <v>361</v>
      </c>
    </row>
    <row r="30" spans="1:6" x14ac:dyDescent="0.25">
      <c r="A30" s="2">
        <v>24</v>
      </c>
      <c r="B30" s="2">
        <v>20</v>
      </c>
      <c r="C30" s="2" t="s">
        <v>387</v>
      </c>
      <c r="D30" s="2" t="s">
        <v>371</v>
      </c>
      <c r="E30" s="2" t="s">
        <v>388</v>
      </c>
      <c r="F30" s="2" t="s">
        <v>361</v>
      </c>
    </row>
    <row r="31" spans="1:6" x14ac:dyDescent="0.25">
      <c r="A31" s="2">
        <v>25</v>
      </c>
      <c r="B31" s="2">
        <v>20</v>
      </c>
      <c r="C31" s="2" t="s">
        <v>387</v>
      </c>
      <c r="D31" s="2" t="s">
        <v>371</v>
      </c>
      <c r="E31" s="2" t="s">
        <v>373</v>
      </c>
      <c r="F31" s="2" t="s">
        <v>361</v>
      </c>
    </row>
    <row r="32" spans="1:6" x14ac:dyDescent="0.25">
      <c r="A32" s="2">
        <v>26</v>
      </c>
      <c r="B32" s="2">
        <v>20</v>
      </c>
      <c r="C32" s="2" t="s">
        <v>387</v>
      </c>
      <c r="D32" s="2" t="s">
        <v>368</v>
      </c>
      <c r="E32" s="2" t="s">
        <v>376</v>
      </c>
      <c r="F32" s="2" t="s">
        <v>361</v>
      </c>
    </row>
    <row r="33" spans="1:6" x14ac:dyDescent="0.25">
      <c r="A33" s="2">
        <v>27</v>
      </c>
      <c r="B33" s="2">
        <v>20</v>
      </c>
      <c r="C33" s="2" t="s">
        <v>387</v>
      </c>
      <c r="D33" s="2" t="s">
        <v>371</v>
      </c>
      <c r="E33" s="2" t="s">
        <v>382</v>
      </c>
      <c r="F33" s="2" t="s">
        <v>361</v>
      </c>
    </row>
    <row r="36" spans="1:6" x14ac:dyDescent="0.25">
      <c r="A36" s="2">
        <v>28</v>
      </c>
      <c r="B36" s="2">
        <v>25</v>
      </c>
      <c r="C36" s="2" t="s">
        <v>389</v>
      </c>
      <c r="D36" s="2" t="s">
        <v>390</v>
      </c>
      <c r="E36" s="2" t="s">
        <v>373</v>
      </c>
      <c r="F36" s="2" t="s">
        <v>361</v>
      </c>
    </row>
    <row r="37" spans="1:6" x14ac:dyDescent="0.25">
      <c r="A37" s="2">
        <v>29</v>
      </c>
      <c r="B37" s="2">
        <v>25</v>
      </c>
      <c r="C37" s="2" t="s">
        <v>391</v>
      </c>
      <c r="D37" s="2" t="s">
        <v>371</v>
      </c>
      <c r="E37" s="2" t="s">
        <v>374</v>
      </c>
      <c r="F37" s="2" t="s">
        <v>361</v>
      </c>
    </row>
    <row r="38" spans="1:6" x14ac:dyDescent="0.25">
      <c r="A38" s="2">
        <v>30</v>
      </c>
      <c r="B38" s="2">
        <v>25</v>
      </c>
      <c r="C38" s="2" t="s">
        <v>391</v>
      </c>
      <c r="D38" s="2" t="s">
        <v>368</v>
      </c>
      <c r="E38" s="2" t="s">
        <v>373</v>
      </c>
      <c r="F38" s="2" t="s">
        <v>361</v>
      </c>
    </row>
    <row r="39" spans="1:6" x14ac:dyDescent="0.25">
      <c r="A39" s="2">
        <v>31</v>
      </c>
      <c r="B39" s="2">
        <v>25</v>
      </c>
      <c r="C39" s="2" t="s">
        <v>391</v>
      </c>
      <c r="D39" s="2" t="s">
        <v>371</v>
      </c>
      <c r="E39" s="2" t="s">
        <v>376</v>
      </c>
      <c r="F39" s="2" t="s">
        <v>361</v>
      </c>
    </row>
    <row r="40" spans="1:6" x14ac:dyDescent="0.25">
      <c r="A40" s="2">
        <v>32</v>
      </c>
      <c r="B40" s="2">
        <v>25</v>
      </c>
      <c r="C40" s="2" t="s">
        <v>391</v>
      </c>
      <c r="D40" s="2" t="s">
        <v>371</v>
      </c>
      <c r="E40" s="2" t="s">
        <v>375</v>
      </c>
      <c r="F40" s="2" t="s">
        <v>361</v>
      </c>
    </row>
    <row r="41" spans="1:6" x14ac:dyDescent="0.25">
      <c r="A41" s="2">
        <v>33</v>
      </c>
      <c r="B41" s="2">
        <v>25</v>
      </c>
      <c r="C41" s="2" t="s">
        <v>391</v>
      </c>
      <c r="D41" s="2" t="s">
        <v>368</v>
      </c>
      <c r="E41" s="2" t="s">
        <v>376</v>
      </c>
      <c r="F41" s="2" t="s">
        <v>361</v>
      </c>
    </row>
    <row r="44" spans="1:6" x14ac:dyDescent="0.25">
      <c r="A44" s="2">
        <v>34</v>
      </c>
      <c r="B44" s="2">
        <v>23</v>
      </c>
      <c r="C44" s="2" t="s">
        <v>367</v>
      </c>
      <c r="D44" s="2" t="s">
        <v>390</v>
      </c>
      <c r="E44" s="2" t="s">
        <v>372</v>
      </c>
      <c r="F44" s="2" t="s">
        <v>361</v>
      </c>
    </row>
    <row r="45" spans="1:6" x14ac:dyDescent="0.25">
      <c r="A45" s="2">
        <v>35</v>
      </c>
      <c r="B45" s="2">
        <v>23</v>
      </c>
      <c r="C45" s="2" t="s">
        <v>392</v>
      </c>
      <c r="D45" s="2" t="s">
        <v>368</v>
      </c>
      <c r="E45" s="2" t="s">
        <v>376</v>
      </c>
      <c r="F45" s="2" t="s">
        <v>361</v>
      </c>
    </row>
    <row r="46" spans="1:6" x14ac:dyDescent="0.25">
      <c r="A46" s="2">
        <v>36</v>
      </c>
      <c r="B46" s="2">
        <v>23</v>
      </c>
      <c r="C46" s="2" t="s">
        <v>392</v>
      </c>
      <c r="D46" s="2" t="s">
        <v>368</v>
      </c>
      <c r="E46" s="2" t="s">
        <v>373</v>
      </c>
      <c r="F46" s="2" t="s">
        <v>361</v>
      </c>
    </row>
    <row r="47" spans="1:6" x14ac:dyDescent="0.25">
      <c r="A47" s="2">
        <v>37</v>
      </c>
      <c r="B47" s="2">
        <v>23</v>
      </c>
      <c r="C47" s="2" t="s">
        <v>392</v>
      </c>
      <c r="D47" s="2" t="s">
        <v>371</v>
      </c>
      <c r="E47" s="2" t="s">
        <v>385</v>
      </c>
      <c r="F47" s="2" t="s">
        <v>361</v>
      </c>
    </row>
    <row r="48" spans="1:6" x14ac:dyDescent="0.25">
      <c r="A48" s="2">
        <v>38</v>
      </c>
      <c r="B48" s="2">
        <v>23</v>
      </c>
      <c r="C48" s="2" t="s">
        <v>392</v>
      </c>
      <c r="D48" s="2" t="s">
        <v>368</v>
      </c>
      <c r="E48" s="2" t="s">
        <v>388</v>
      </c>
      <c r="F48" s="2" t="s">
        <v>361</v>
      </c>
    </row>
    <row r="49" spans="1:6" x14ac:dyDescent="0.25">
      <c r="A49" s="2">
        <v>39</v>
      </c>
      <c r="B49" s="2">
        <v>23</v>
      </c>
      <c r="C49" s="2" t="s">
        <v>393</v>
      </c>
      <c r="D49" s="2" t="s">
        <v>371</v>
      </c>
      <c r="E49" s="2" t="s">
        <v>373</v>
      </c>
      <c r="F49" s="2" t="s">
        <v>361</v>
      </c>
    </row>
    <row r="50" spans="1:6" x14ac:dyDescent="0.25">
      <c r="A50" s="2">
        <v>40</v>
      </c>
      <c r="B50" s="2">
        <v>23</v>
      </c>
      <c r="C50" s="2" t="s">
        <v>392</v>
      </c>
      <c r="D50" s="2" t="s">
        <v>371</v>
      </c>
      <c r="E50" s="2" t="s">
        <v>382</v>
      </c>
      <c r="F50" s="2" t="s">
        <v>361</v>
      </c>
    </row>
    <row r="53" spans="1:6" x14ac:dyDescent="0.25">
      <c r="A53" s="2">
        <v>41</v>
      </c>
      <c r="B53" s="2">
        <v>46</v>
      </c>
      <c r="C53" s="2" t="s">
        <v>394</v>
      </c>
      <c r="D53" s="2" t="s">
        <v>368</v>
      </c>
      <c r="E53" s="2" t="s">
        <v>379</v>
      </c>
      <c r="F53" s="2" t="s">
        <v>361</v>
      </c>
    </row>
    <row r="54" spans="1:6" x14ac:dyDescent="0.25">
      <c r="A54" s="2">
        <v>42</v>
      </c>
      <c r="B54" s="2">
        <v>46</v>
      </c>
      <c r="C54" s="2" t="s">
        <v>394</v>
      </c>
      <c r="D54" s="2" t="s">
        <v>368</v>
      </c>
      <c r="E54" s="2" t="s">
        <v>382</v>
      </c>
      <c r="F54" s="2" t="s">
        <v>361</v>
      </c>
    </row>
    <row r="55" spans="1:6" x14ac:dyDescent="0.25">
      <c r="A55" s="2">
        <v>43</v>
      </c>
      <c r="B55" s="2">
        <v>46</v>
      </c>
      <c r="C55" s="2" t="s">
        <v>395</v>
      </c>
      <c r="D55" s="2" t="s">
        <v>368</v>
      </c>
      <c r="E55" s="2" t="s">
        <v>373</v>
      </c>
      <c r="F55" s="2"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section</vt:lpstr>
      <vt:lpstr>courses</vt:lpstr>
      <vt:lpstr>specialization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MDuh</dc:creator>
  <cp:lastModifiedBy>MDuh</cp:lastModifiedBy>
  <dcterms:created xsi:type="dcterms:W3CDTF">2017-03-27T18:37:30Z</dcterms:created>
  <dcterms:modified xsi:type="dcterms:W3CDTF">2017-03-28T00:04:58Z</dcterms:modified>
</cp:coreProperties>
</file>