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dev/engs103-operations-research/team-project/generated-data/"/>
    </mc:Choice>
  </mc:AlternateContent>
  <xr:revisionPtr revIDLastSave="0" documentId="13_ncr:40009_{5C13CA7B-4ABF-484B-A99F-4E9C43760D41}" xr6:coauthVersionLast="47" xr6:coauthVersionMax="47" xr10:uidLastSave="{00000000-0000-0000-0000-000000000000}"/>
  <bookViews>
    <workbookView xWindow="0" yWindow="500" windowWidth="51200" windowHeight="28300"/>
  </bookViews>
  <sheets>
    <sheet name="simulation-data" sheetId="1" r:id="rId1"/>
  </sheets>
  <definedNames>
    <definedName name="_xlnm._FilterDatabase" localSheetId="0" hidden="1">'simulation-data'!$AL$2:$AQ$87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" i="1" l="1"/>
  <c r="V3" i="1"/>
  <c r="V4" i="1"/>
  <c r="V5" i="1"/>
  <c r="AE5" i="1" s="1"/>
  <c r="V6" i="1"/>
  <c r="V7" i="1"/>
  <c r="AE7" i="1" s="1"/>
  <c r="V8" i="1"/>
  <c r="V9" i="1"/>
  <c r="V10" i="1"/>
  <c r="AE10" i="1" s="1"/>
  <c r="V11" i="1"/>
  <c r="AE11" i="1" s="1"/>
  <c r="V12" i="1"/>
  <c r="AE12" i="1" s="1"/>
  <c r="V13" i="1"/>
  <c r="AE13" i="1" s="1"/>
  <c r="V14" i="1"/>
  <c r="V15" i="1"/>
  <c r="V16" i="1"/>
  <c r="AE16" i="1" s="1"/>
  <c r="V17" i="1"/>
  <c r="AE17" i="1" s="1"/>
  <c r="V18" i="1"/>
  <c r="AE18" i="1" s="1"/>
  <c r="V19" i="1"/>
  <c r="AE19" i="1" s="1"/>
  <c r="V20" i="1"/>
  <c r="V21" i="1"/>
  <c r="V22" i="1"/>
  <c r="AE22" i="1" s="1"/>
  <c r="V23" i="1"/>
  <c r="AE23" i="1" s="1"/>
  <c r="V24" i="1"/>
  <c r="AE24" i="1" s="1"/>
  <c r="V25" i="1"/>
  <c r="AE25" i="1" s="1"/>
  <c r="V26" i="1"/>
  <c r="V27" i="1"/>
  <c r="V28" i="1"/>
  <c r="AE28" i="1" s="1"/>
  <c r="V29" i="1"/>
  <c r="V30" i="1"/>
  <c r="AE30" i="1" s="1"/>
  <c r="V31" i="1"/>
  <c r="AE31" i="1" s="1"/>
  <c r="V32" i="1"/>
  <c r="V33" i="1"/>
  <c r="V34" i="1"/>
  <c r="AE34" i="1" s="1"/>
  <c r="V35" i="1"/>
  <c r="V36" i="1"/>
  <c r="AE36" i="1" s="1"/>
  <c r="V37" i="1"/>
  <c r="AE37" i="1" s="1"/>
  <c r="V38" i="1"/>
  <c r="V39" i="1"/>
  <c r="V40" i="1"/>
  <c r="AE40" i="1" s="1"/>
  <c r="V41" i="1"/>
  <c r="AE41" i="1" s="1"/>
  <c r="V42" i="1"/>
  <c r="AE42" i="1" s="1"/>
  <c r="V43" i="1"/>
  <c r="AE43" i="1" s="1"/>
  <c r="V44" i="1"/>
  <c r="V45" i="1"/>
  <c r="V46" i="1"/>
  <c r="AE46" i="1" s="1"/>
  <c r="V47" i="1"/>
  <c r="AE47" i="1" s="1"/>
  <c r="V48" i="1"/>
  <c r="AE48" i="1" s="1"/>
  <c r="V49" i="1"/>
  <c r="AE49" i="1" s="1"/>
  <c r="V50" i="1"/>
  <c r="V51" i="1"/>
  <c r="V52" i="1"/>
  <c r="V53" i="1"/>
  <c r="AE53" i="1" s="1"/>
  <c r="V54" i="1"/>
  <c r="AE54" i="1" s="1"/>
  <c r="V55" i="1"/>
  <c r="AE55" i="1" s="1"/>
  <c r="V56" i="1"/>
  <c r="V57" i="1"/>
  <c r="V58" i="1"/>
  <c r="AE58" i="1" s="1"/>
  <c r="V59" i="1"/>
  <c r="AE59" i="1" s="1"/>
  <c r="V60" i="1"/>
  <c r="AE60" i="1" s="1"/>
  <c r="V61" i="1"/>
  <c r="AE61" i="1" s="1"/>
  <c r="V62" i="1"/>
  <c r="V63" i="1"/>
  <c r="V64" i="1"/>
  <c r="AE64" i="1" s="1"/>
  <c r="V65" i="1"/>
  <c r="AE65" i="1" s="1"/>
  <c r="V66" i="1"/>
  <c r="AE66" i="1" s="1"/>
  <c r="V67" i="1"/>
  <c r="AE67" i="1" s="1"/>
  <c r="V68" i="1"/>
  <c r="V69" i="1"/>
  <c r="V70" i="1"/>
  <c r="AE70" i="1" s="1"/>
  <c r="V71" i="1"/>
  <c r="AE71" i="1" s="1"/>
  <c r="V72" i="1"/>
  <c r="AE72" i="1" s="1"/>
  <c r="V73" i="1"/>
  <c r="AE73" i="1" s="1"/>
  <c r="V74" i="1"/>
  <c r="V75" i="1"/>
  <c r="V76" i="1"/>
  <c r="V77" i="1"/>
  <c r="V78" i="1"/>
  <c r="AE78" i="1" s="1"/>
  <c r="V79" i="1"/>
  <c r="AE79" i="1" s="1"/>
  <c r="V80" i="1"/>
  <c r="V81" i="1"/>
  <c r="V82" i="1"/>
  <c r="AE82" i="1" s="1"/>
  <c r="V83" i="1"/>
  <c r="AE83" i="1" s="1"/>
  <c r="V84" i="1"/>
  <c r="AE84" i="1" s="1"/>
  <c r="V85" i="1"/>
  <c r="AE85" i="1" s="1"/>
  <c r="V86" i="1"/>
  <c r="V87" i="1"/>
  <c r="AE87" i="1" s="1"/>
  <c r="AE76" i="1"/>
  <c r="AE52" i="1"/>
  <c r="AE50" i="1"/>
  <c r="AE44" i="1"/>
  <c r="AE26" i="1"/>
  <c r="AE4" i="1"/>
  <c r="AE6" i="1"/>
  <c r="AE38" i="1"/>
  <c r="AE29" i="1"/>
  <c r="AE3" i="1"/>
  <c r="AI13" i="1" a="1"/>
  <c r="AI13" i="1" s="1"/>
  <c r="AI16" i="1" a="1"/>
  <c r="AI16" i="1" s="1"/>
  <c r="AI23" i="1" a="1"/>
  <c r="AI23" i="1" s="1"/>
  <c r="AI25" i="1" a="1"/>
  <c r="AI25" i="1" s="1"/>
  <c r="AI28" i="1" a="1"/>
  <c r="AI28" i="1" s="1"/>
  <c r="AI32" i="1" a="1"/>
  <c r="AI32" i="1" s="1"/>
  <c r="AI38" i="1" a="1"/>
  <c r="AI38" i="1" s="1"/>
  <c r="AI40" i="1" a="1"/>
  <c r="AI40" i="1" s="1"/>
  <c r="AI46" i="1" a="1"/>
  <c r="AI46" i="1" s="1"/>
  <c r="AI50" i="1" a="1"/>
  <c r="AI50" i="1" s="1"/>
  <c r="AI51" i="1" a="1"/>
  <c r="AI51" i="1" s="1"/>
  <c r="AI53" i="1" a="1"/>
  <c r="AI53" i="1" s="1"/>
  <c r="AI57" i="1" a="1"/>
  <c r="AI57" i="1" s="1"/>
  <c r="AI70" i="1" a="1"/>
  <c r="AI70" i="1" s="1"/>
  <c r="AI71" i="1" a="1"/>
  <c r="AI71" i="1" s="1"/>
  <c r="AI75" i="1" a="1"/>
  <c r="AI75" i="1" s="1"/>
  <c r="AI83" i="1" a="1"/>
  <c r="AI83" i="1" s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2" i="1"/>
  <c r="W3" i="1"/>
  <c r="AC3" i="1" s="1"/>
  <c r="W4" i="1"/>
  <c r="AC4" i="1" s="1"/>
  <c r="W5" i="1"/>
  <c r="AC5" i="1" s="1"/>
  <c r="W6" i="1"/>
  <c r="AC6" i="1" s="1"/>
  <c r="W7" i="1"/>
  <c r="AC7" i="1" s="1"/>
  <c r="W8" i="1"/>
  <c r="AC8" i="1" s="1"/>
  <c r="W9" i="1"/>
  <c r="AC9" i="1" s="1"/>
  <c r="W10" i="1"/>
  <c r="AC10" i="1" s="1"/>
  <c r="W11" i="1"/>
  <c r="AC11" i="1" s="1"/>
  <c r="W12" i="1"/>
  <c r="AC12" i="1" s="1"/>
  <c r="W13" i="1"/>
  <c r="AC13" i="1" s="1"/>
  <c r="W14" i="1"/>
  <c r="AC14" i="1" s="1"/>
  <c r="W15" i="1"/>
  <c r="AC15" i="1" s="1"/>
  <c r="W16" i="1"/>
  <c r="AC16" i="1" s="1"/>
  <c r="W17" i="1"/>
  <c r="AC17" i="1" s="1"/>
  <c r="W18" i="1"/>
  <c r="AC18" i="1" s="1"/>
  <c r="W19" i="1"/>
  <c r="AC19" i="1" s="1"/>
  <c r="W20" i="1"/>
  <c r="AC20" i="1" s="1"/>
  <c r="W21" i="1"/>
  <c r="AC21" i="1" s="1"/>
  <c r="W22" i="1"/>
  <c r="AC22" i="1" s="1"/>
  <c r="W23" i="1"/>
  <c r="AC23" i="1" s="1"/>
  <c r="W24" i="1"/>
  <c r="AC24" i="1" s="1"/>
  <c r="W25" i="1"/>
  <c r="AC25" i="1" s="1"/>
  <c r="W26" i="1"/>
  <c r="AC26" i="1" s="1"/>
  <c r="W27" i="1"/>
  <c r="AC27" i="1" s="1"/>
  <c r="W28" i="1"/>
  <c r="AC28" i="1" s="1"/>
  <c r="W29" i="1"/>
  <c r="AC29" i="1" s="1"/>
  <c r="W30" i="1"/>
  <c r="AC30" i="1" s="1"/>
  <c r="W31" i="1"/>
  <c r="AC31" i="1" s="1"/>
  <c r="W32" i="1"/>
  <c r="AC32" i="1" s="1"/>
  <c r="W33" i="1"/>
  <c r="AC33" i="1" s="1"/>
  <c r="W34" i="1"/>
  <c r="AC34" i="1" s="1"/>
  <c r="W35" i="1"/>
  <c r="AC35" i="1" s="1"/>
  <c r="W36" i="1"/>
  <c r="AC36" i="1" s="1"/>
  <c r="W37" i="1"/>
  <c r="AC37" i="1" s="1"/>
  <c r="W38" i="1"/>
  <c r="AC38" i="1" s="1"/>
  <c r="W39" i="1"/>
  <c r="AC39" i="1" s="1"/>
  <c r="W40" i="1"/>
  <c r="AC40" i="1" s="1"/>
  <c r="W41" i="1"/>
  <c r="AC41" i="1" s="1"/>
  <c r="W42" i="1"/>
  <c r="AC42" i="1" s="1"/>
  <c r="W43" i="1"/>
  <c r="AC43" i="1" s="1"/>
  <c r="W44" i="1"/>
  <c r="AC44" i="1" s="1"/>
  <c r="W45" i="1"/>
  <c r="AC45" i="1" s="1"/>
  <c r="W46" i="1"/>
  <c r="AC46" i="1" s="1"/>
  <c r="W47" i="1"/>
  <c r="AC47" i="1" s="1"/>
  <c r="W48" i="1"/>
  <c r="AC48" i="1" s="1"/>
  <c r="W49" i="1"/>
  <c r="AC49" i="1" s="1"/>
  <c r="W50" i="1"/>
  <c r="AC50" i="1" s="1"/>
  <c r="W51" i="1"/>
  <c r="AC51" i="1" s="1"/>
  <c r="W52" i="1"/>
  <c r="AC52" i="1" s="1"/>
  <c r="W53" i="1"/>
  <c r="AC53" i="1" s="1"/>
  <c r="W54" i="1"/>
  <c r="AC54" i="1" s="1"/>
  <c r="W55" i="1"/>
  <c r="AC55" i="1" s="1"/>
  <c r="W56" i="1"/>
  <c r="AC56" i="1" s="1"/>
  <c r="W57" i="1"/>
  <c r="AC57" i="1" s="1"/>
  <c r="W58" i="1"/>
  <c r="AC58" i="1" s="1"/>
  <c r="W59" i="1"/>
  <c r="AC59" i="1" s="1"/>
  <c r="W60" i="1"/>
  <c r="AC60" i="1" s="1"/>
  <c r="W61" i="1"/>
  <c r="AC61" i="1" s="1"/>
  <c r="W62" i="1"/>
  <c r="AC62" i="1" s="1"/>
  <c r="W63" i="1"/>
  <c r="AC63" i="1" s="1"/>
  <c r="W64" i="1"/>
  <c r="AC64" i="1" s="1"/>
  <c r="W65" i="1"/>
  <c r="AC65" i="1" s="1"/>
  <c r="W66" i="1"/>
  <c r="AC66" i="1" s="1"/>
  <c r="W67" i="1"/>
  <c r="AC67" i="1" s="1"/>
  <c r="W68" i="1"/>
  <c r="AC68" i="1" s="1"/>
  <c r="W69" i="1"/>
  <c r="AC69" i="1" s="1"/>
  <c r="W70" i="1"/>
  <c r="AC70" i="1" s="1"/>
  <c r="W71" i="1"/>
  <c r="AC71" i="1" s="1"/>
  <c r="W72" i="1"/>
  <c r="AC72" i="1" s="1"/>
  <c r="W73" i="1"/>
  <c r="AC73" i="1" s="1"/>
  <c r="W74" i="1"/>
  <c r="AC74" i="1" s="1"/>
  <c r="W75" i="1"/>
  <c r="AC75" i="1" s="1"/>
  <c r="W76" i="1"/>
  <c r="AC76" i="1" s="1"/>
  <c r="W77" i="1"/>
  <c r="AC77" i="1" s="1"/>
  <c r="W78" i="1"/>
  <c r="AC78" i="1" s="1"/>
  <c r="W79" i="1"/>
  <c r="AC79" i="1" s="1"/>
  <c r="W80" i="1"/>
  <c r="AC80" i="1" s="1"/>
  <c r="W81" i="1"/>
  <c r="AC81" i="1" s="1"/>
  <c r="W82" i="1"/>
  <c r="AC82" i="1" s="1"/>
  <c r="W83" i="1"/>
  <c r="AC83" i="1" s="1"/>
  <c r="W84" i="1"/>
  <c r="AC84" i="1" s="1"/>
  <c r="W85" i="1"/>
  <c r="AC85" i="1" s="1"/>
  <c r="W86" i="1"/>
  <c r="AC86" i="1" s="1"/>
  <c r="W87" i="1"/>
  <c r="AC87" i="1" s="1"/>
  <c r="W2" i="1"/>
  <c r="AC2" i="1" s="1"/>
  <c r="AE8" i="1"/>
  <c r="AE9" i="1"/>
  <c r="AE14" i="1"/>
  <c r="AE15" i="1"/>
  <c r="AE20" i="1"/>
  <c r="AE21" i="1"/>
  <c r="AE27" i="1"/>
  <c r="AE32" i="1"/>
  <c r="AE33" i="1"/>
  <c r="AE35" i="1"/>
  <c r="AE39" i="1"/>
  <c r="AF39" i="1" s="1"/>
  <c r="AE45" i="1"/>
  <c r="AE51" i="1"/>
  <c r="AE56" i="1"/>
  <c r="AE57" i="1"/>
  <c r="AE62" i="1"/>
  <c r="AE63" i="1"/>
  <c r="AF63" i="1" s="1"/>
  <c r="AE68" i="1"/>
  <c r="AE69" i="1"/>
  <c r="AE74" i="1"/>
  <c r="AE75" i="1"/>
  <c r="AE77" i="1"/>
  <c r="AE80" i="1"/>
  <c r="AE81" i="1"/>
  <c r="AE86" i="1"/>
  <c r="AE2" i="1"/>
  <c r="U3" i="1"/>
  <c r="X3" i="1" s="1"/>
  <c r="U4" i="1"/>
  <c r="X4" i="1" s="1"/>
  <c r="U5" i="1"/>
  <c r="X5" i="1" s="1"/>
  <c r="U6" i="1"/>
  <c r="X6" i="1" s="1"/>
  <c r="U7" i="1"/>
  <c r="X7" i="1" s="1"/>
  <c r="U8" i="1"/>
  <c r="X8" i="1" s="1"/>
  <c r="U9" i="1"/>
  <c r="X9" i="1" s="1"/>
  <c r="U10" i="1"/>
  <c r="X10" i="1" s="1"/>
  <c r="U11" i="1"/>
  <c r="X11" i="1" s="1"/>
  <c r="Z11" i="1" s="1"/>
  <c r="AA11" i="1" s="1"/>
  <c r="U12" i="1"/>
  <c r="X12" i="1" s="1"/>
  <c r="U13" i="1"/>
  <c r="X13" i="1" s="1"/>
  <c r="U14" i="1"/>
  <c r="X14" i="1" s="1"/>
  <c r="U15" i="1"/>
  <c r="X15" i="1" s="1"/>
  <c r="U16" i="1"/>
  <c r="X16" i="1" s="1"/>
  <c r="U17" i="1"/>
  <c r="X17" i="1" s="1"/>
  <c r="U18" i="1"/>
  <c r="X18" i="1" s="1"/>
  <c r="U19" i="1"/>
  <c r="X19" i="1" s="1"/>
  <c r="U20" i="1"/>
  <c r="X20" i="1" s="1"/>
  <c r="U21" i="1"/>
  <c r="X21" i="1" s="1"/>
  <c r="U22" i="1"/>
  <c r="X22" i="1" s="1"/>
  <c r="U23" i="1"/>
  <c r="X23" i="1" s="1"/>
  <c r="U24" i="1"/>
  <c r="X24" i="1" s="1"/>
  <c r="U25" i="1"/>
  <c r="X25" i="1" s="1"/>
  <c r="U26" i="1"/>
  <c r="X26" i="1" s="1"/>
  <c r="U27" i="1"/>
  <c r="X27" i="1" s="1"/>
  <c r="U28" i="1"/>
  <c r="X28" i="1" s="1"/>
  <c r="U29" i="1"/>
  <c r="X29" i="1" s="1"/>
  <c r="Z29" i="1" s="1"/>
  <c r="AA29" i="1" s="1"/>
  <c r="U30" i="1"/>
  <c r="X30" i="1" s="1"/>
  <c r="U31" i="1"/>
  <c r="X31" i="1" s="1"/>
  <c r="U32" i="1"/>
  <c r="X32" i="1" s="1"/>
  <c r="U33" i="1"/>
  <c r="X33" i="1" s="1"/>
  <c r="U34" i="1"/>
  <c r="X34" i="1" s="1"/>
  <c r="U35" i="1"/>
  <c r="X35" i="1" s="1"/>
  <c r="U36" i="1"/>
  <c r="X36" i="1" s="1"/>
  <c r="U37" i="1"/>
  <c r="X37" i="1" s="1"/>
  <c r="U38" i="1"/>
  <c r="X38" i="1" s="1"/>
  <c r="U39" i="1"/>
  <c r="X39" i="1" s="1"/>
  <c r="Z39" i="1" s="1"/>
  <c r="AA39" i="1" s="1"/>
  <c r="U40" i="1"/>
  <c r="X40" i="1" s="1"/>
  <c r="U41" i="1"/>
  <c r="X41" i="1" s="1"/>
  <c r="U42" i="1"/>
  <c r="X42" i="1" s="1"/>
  <c r="U43" i="1"/>
  <c r="X43" i="1" s="1"/>
  <c r="U44" i="1"/>
  <c r="X44" i="1" s="1"/>
  <c r="U45" i="1"/>
  <c r="X45" i="1" s="1"/>
  <c r="U46" i="1"/>
  <c r="X46" i="1" s="1"/>
  <c r="U47" i="1"/>
  <c r="X47" i="1" s="1"/>
  <c r="Z47" i="1" s="1"/>
  <c r="AA47" i="1" s="1"/>
  <c r="U48" i="1"/>
  <c r="X48" i="1" s="1"/>
  <c r="U49" i="1"/>
  <c r="X49" i="1" s="1"/>
  <c r="U50" i="1"/>
  <c r="X50" i="1" s="1"/>
  <c r="U51" i="1"/>
  <c r="X51" i="1" s="1"/>
  <c r="U52" i="1"/>
  <c r="X52" i="1" s="1"/>
  <c r="U53" i="1"/>
  <c r="X53" i="1" s="1"/>
  <c r="U54" i="1"/>
  <c r="X54" i="1" s="1"/>
  <c r="U55" i="1"/>
  <c r="X55" i="1" s="1"/>
  <c r="U56" i="1"/>
  <c r="X56" i="1" s="1"/>
  <c r="U57" i="1"/>
  <c r="X57" i="1" s="1"/>
  <c r="U58" i="1"/>
  <c r="X58" i="1" s="1"/>
  <c r="U59" i="1"/>
  <c r="X59" i="1" s="1"/>
  <c r="U60" i="1"/>
  <c r="X60" i="1" s="1"/>
  <c r="U61" i="1"/>
  <c r="X61" i="1" s="1"/>
  <c r="U62" i="1"/>
  <c r="X62" i="1" s="1"/>
  <c r="U63" i="1"/>
  <c r="X63" i="1" s="1"/>
  <c r="Z63" i="1" s="1"/>
  <c r="AA63" i="1" s="1"/>
  <c r="U64" i="1"/>
  <c r="X64" i="1" s="1"/>
  <c r="U65" i="1"/>
  <c r="X65" i="1" s="1"/>
  <c r="U66" i="1"/>
  <c r="X66" i="1" s="1"/>
  <c r="U67" i="1"/>
  <c r="X67" i="1" s="1"/>
  <c r="U68" i="1"/>
  <c r="X68" i="1" s="1"/>
  <c r="U69" i="1"/>
  <c r="X69" i="1" s="1"/>
  <c r="U70" i="1"/>
  <c r="X70" i="1" s="1"/>
  <c r="U71" i="1"/>
  <c r="X71" i="1" s="1"/>
  <c r="U72" i="1"/>
  <c r="X72" i="1" s="1"/>
  <c r="U73" i="1"/>
  <c r="X73" i="1" s="1"/>
  <c r="U74" i="1"/>
  <c r="X74" i="1" s="1"/>
  <c r="U75" i="1"/>
  <c r="X75" i="1" s="1"/>
  <c r="U76" i="1"/>
  <c r="X76" i="1" s="1"/>
  <c r="U77" i="1"/>
  <c r="X77" i="1" s="1"/>
  <c r="Z77" i="1" s="1"/>
  <c r="AA77" i="1" s="1"/>
  <c r="U78" i="1"/>
  <c r="X78" i="1" s="1"/>
  <c r="U79" i="1"/>
  <c r="X79" i="1" s="1"/>
  <c r="U80" i="1"/>
  <c r="X80" i="1" s="1"/>
  <c r="U81" i="1"/>
  <c r="X81" i="1" s="1"/>
  <c r="U82" i="1"/>
  <c r="X82" i="1" s="1"/>
  <c r="U83" i="1"/>
  <c r="X83" i="1" s="1"/>
  <c r="Z83" i="1" s="1"/>
  <c r="AA83" i="1" s="1"/>
  <c r="U84" i="1"/>
  <c r="X84" i="1" s="1"/>
  <c r="U85" i="1"/>
  <c r="X85" i="1" s="1"/>
  <c r="U86" i="1"/>
  <c r="X86" i="1" s="1"/>
  <c r="U87" i="1"/>
  <c r="X87" i="1" s="1"/>
  <c r="U2" i="1"/>
  <c r="X2" i="1" s="1"/>
  <c r="AF83" i="1" l="1"/>
  <c r="AF47" i="1"/>
  <c r="AF11" i="1"/>
  <c r="AG11" i="1" s="1"/>
  <c r="AH11" i="1" s="1"/>
  <c r="AF29" i="1"/>
  <c r="AG29" i="1" s="1"/>
  <c r="AH29" i="1" s="1"/>
  <c r="AF77" i="1"/>
  <c r="AF52" i="1"/>
  <c r="Z84" i="1"/>
  <c r="AA84" i="1" s="1"/>
  <c r="Z30" i="1"/>
  <c r="AA30" i="1" s="1"/>
  <c r="Z12" i="1"/>
  <c r="AA12" i="1" s="1"/>
  <c r="Z32" i="1"/>
  <c r="AA32" i="1" s="1"/>
  <c r="Z76" i="1"/>
  <c r="AA76" i="1" s="1"/>
  <c r="Z58" i="1"/>
  <c r="AA58" i="1" s="1"/>
  <c r="Z34" i="1"/>
  <c r="AA34" i="1" s="1"/>
  <c r="Z16" i="1"/>
  <c r="AA16" i="1" s="1"/>
  <c r="Z2" i="1"/>
  <c r="AA2" i="1" s="1"/>
  <c r="Z70" i="1"/>
  <c r="AA70" i="1" s="1"/>
  <c r="Z52" i="1"/>
  <c r="AA52" i="1" s="1"/>
  <c r="Z40" i="1"/>
  <c r="AA40" i="1" s="1"/>
  <c r="Z22" i="1"/>
  <c r="AA22" i="1" s="1"/>
  <c r="N3" i="1"/>
  <c r="AA4" i="1" s="1"/>
  <c r="Z87" i="1"/>
  <c r="AA87" i="1" s="1"/>
  <c r="Z75" i="1"/>
  <c r="AA75" i="1" s="1"/>
  <c r="Z57" i="1"/>
  <c r="AA57" i="1" s="1"/>
  <c r="Z45" i="1"/>
  <c r="AA45" i="1" s="1"/>
  <c r="Z27" i="1"/>
  <c r="AA27" i="1" s="1"/>
  <c r="Z15" i="1"/>
  <c r="AA15" i="1" s="1"/>
  <c r="Z3" i="1"/>
  <c r="AA3" i="1" s="1"/>
  <c r="Z82" i="1"/>
  <c r="AA82" i="1" s="1"/>
  <c r="Z64" i="1"/>
  <c r="AA64" i="1" s="1"/>
  <c r="Z46" i="1"/>
  <c r="AA46" i="1" s="1"/>
  <c r="Z28" i="1"/>
  <c r="AA28" i="1" s="1"/>
  <c r="Z10" i="1"/>
  <c r="AA10" i="1" s="1"/>
  <c r="Z81" i="1"/>
  <c r="AA81" i="1" s="1"/>
  <c r="Z69" i="1"/>
  <c r="AA69" i="1" s="1"/>
  <c r="Z51" i="1"/>
  <c r="AA51" i="1" s="1"/>
  <c r="Z33" i="1"/>
  <c r="AA33" i="1" s="1"/>
  <c r="Z21" i="1"/>
  <c r="AA21" i="1" s="1"/>
  <c r="Z9" i="1"/>
  <c r="AA9" i="1" s="1"/>
  <c r="Z86" i="1"/>
  <c r="AA86" i="1" s="1"/>
  <c r="Z80" i="1"/>
  <c r="AA80" i="1" s="1"/>
  <c r="Z74" i="1"/>
  <c r="AA74" i="1" s="1"/>
  <c r="Z68" i="1"/>
  <c r="AA68" i="1" s="1"/>
  <c r="Z62" i="1"/>
  <c r="AA62" i="1" s="1"/>
  <c r="Z56" i="1"/>
  <c r="AA56" i="1" s="1"/>
  <c r="Z50" i="1"/>
  <c r="AA50" i="1" s="1"/>
  <c r="Z44" i="1"/>
  <c r="AA44" i="1" s="1"/>
  <c r="Z38" i="1"/>
  <c r="AA38" i="1" s="1"/>
  <c r="Z26" i="1"/>
  <c r="AA26" i="1" s="1"/>
  <c r="Z20" i="1"/>
  <c r="AA20" i="1" s="1"/>
  <c r="Z14" i="1"/>
  <c r="AA14" i="1" s="1"/>
  <c r="Z8" i="1"/>
  <c r="AA8" i="1" s="1"/>
  <c r="Z85" i="1"/>
  <c r="Z67" i="1"/>
  <c r="Z43" i="1"/>
  <c r="Z19" i="1"/>
  <c r="Z73" i="1"/>
  <c r="Z55" i="1"/>
  <c r="Z37" i="1"/>
  <c r="Z25" i="1"/>
  <c r="Z7" i="1"/>
  <c r="Z48" i="1"/>
  <c r="AA48" i="1" s="1"/>
  <c r="Z72" i="1"/>
  <c r="AA72" i="1" s="1"/>
  <c r="Z60" i="1"/>
  <c r="AA60" i="1" s="1"/>
  <c r="Z42" i="1"/>
  <c r="AA42" i="1" s="1"/>
  <c r="Z24" i="1"/>
  <c r="AA24" i="1" s="1"/>
  <c r="Z79" i="1"/>
  <c r="Z61" i="1"/>
  <c r="Z49" i="1"/>
  <c r="Z31" i="1"/>
  <c r="Z13" i="1"/>
  <c r="Z78" i="1"/>
  <c r="AA78" i="1" s="1"/>
  <c r="Z66" i="1"/>
  <c r="AA66" i="1" s="1"/>
  <c r="Z54" i="1"/>
  <c r="AA54" i="1" s="1"/>
  <c r="Z36" i="1"/>
  <c r="AA36" i="1" s="1"/>
  <c r="Z18" i="1"/>
  <c r="AA18" i="1" s="1"/>
  <c r="Z6" i="1"/>
  <c r="AA6" i="1" s="1"/>
  <c r="Z71" i="1"/>
  <c r="AA71" i="1" s="1"/>
  <c r="Z65" i="1"/>
  <c r="AA65" i="1" s="1"/>
  <c r="Z59" i="1"/>
  <c r="AA59" i="1" s="1"/>
  <c r="Z53" i="1"/>
  <c r="AA53" i="1" s="1"/>
  <c r="Z41" i="1"/>
  <c r="AA41" i="1" s="1"/>
  <c r="Z35" i="1"/>
  <c r="AA35" i="1" s="1"/>
  <c r="Z23" i="1"/>
  <c r="AA23" i="1" s="1"/>
  <c r="Z17" i="1"/>
  <c r="AA17" i="1" s="1"/>
  <c r="Z5" i="1"/>
  <c r="AA5" i="1" s="1"/>
  <c r="AG63" i="1"/>
  <c r="AH63" i="1" s="1"/>
  <c r="AG39" i="1"/>
  <c r="AH39" i="1" s="1"/>
  <c r="AG83" i="1"/>
  <c r="AH83" i="1" s="1"/>
  <c r="AG47" i="1"/>
  <c r="AH47" i="1" s="1"/>
  <c r="AG77" i="1"/>
  <c r="AH77" i="1" s="1"/>
  <c r="AF70" i="1" l="1"/>
  <c r="AF82" i="1"/>
  <c r="AF62" i="1"/>
  <c r="AG62" i="1" s="1"/>
  <c r="AH62" i="1" s="1"/>
  <c r="AF28" i="1"/>
  <c r="AF4" i="1"/>
  <c r="AG4" i="1" s="1"/>
  <c r="AH4" i="1" s="1"/>
  <c r="AF50" i="1"/>
  <c r="AG50" i="1" s="1"/>
  <c r="AH50" i="1" s="1"/>
  <c r="AF14" i="1"/>
  <c r="AG14" i="1" s="1"/>
  <c r="AH14" i="1" s="1"/>
  <c r="AF5" i="1"/>
  <c r="AG5" i="1" s="1"/>
  <c r="AH5" i="1" s="1"/>
  <c r="AF56" i="1"/>
  <c r="AG56" i="1" s="1"/>
  <c r="AH56" i="1" s="1"/>
  <c r="AF16" i="1"/>
  <c r="AF57" i="1"/>
  <c r="AG57" i="1" s="1"/>
  <c r="AH57" i="1" s="1"/>
  <c r="AF17" i="1"/>
  <c r="AG17" i="1" s="1"/>
  <c r="AH17" i="1" s="1"/>
  <c r="AF32" i="1"/>
  <c r="AF15" i="1"/>
  <c r="AG15" i="1" s="1"/>
  <c r="AH15" i="1" s="1"/>
  <c r="AF65" i="1"/>
  <c r="AA43" i="1"/>
  <c r="AF43" i="1"/>
  <c r="AG43" i="1" s="1"/>
  <c r="AH43" i="1" s="1"/>
  <c r="AF22" i="1"/>
  <c r="AG22" i="1" s="1"/>
  <c r="AH22" i="1" s="1"/>
  <c r="AF42" i="1"/>
  <c r="AF84" i="1"/>
  <c r="AG84" i="1" s="1"/>
  <c r="AH84" i="1" s="1"/>
  <c r="AA13" i="1"/>
  <c r="AF13" i="1"/>
  <c r="AF34" i="1"/>
  <c r="AG34" i="1" s="1"/>
  <c r="AH34" i="1" s="1"/>
  <c r="AF71" i="1"/>
  <c r="AG71" i="1" s="1"/>
  <c r="AH71" i="1" s="1"/>
  <c r="AF54" i="1"/>
  <c r="AF26" i="1"/>
  <c r="AG26" i="1" s="1"/>
  <c r="AH26" i="1" s="1"/>
  <c r="AF8" i="1"/>
  <c r="AA37" i="1"/>
  <c r="AF37" i="1"/>
  <c r="AG37" i="1" s="1"/>
  <c r="AH37" i="1" s="1"/>
  <c r="AA67" i="1"/>
  <c r="AF67" i="1"/>
  <c r="AG67" i="1" s="1"/>
  <c r="AH67" i="1" s="1"/>
  <c r="AA31" i="1"/>
  <c r="AF31" i="1"/>
  <c r="AA55" i="1"/>
  <c r="AF55" i="1"/>
  <c r="AG55" i="1" s="1"/>
  <c r="AH55" i="1" s="1"/>
  <c r="AA85" i="1"/>
  <c r="AF85" i="1"/>
  <c r="AF74" i="1"/>
  <c r="AG74" i="1" s="1"/>
  <c r="AH74" i="1" s="1"/>
  <c r="AF80" i="1"/>
  <c r="AF2" i="1"/>
  <c r="AG2" i="1" s="1"/>
  <c r="AH2" i="1" s="1"/>
  <c r="AF40" i="1"/>
  <c r="AG40" i="1" s="1"/>
  <c r="AH40" i="1" s="1"/>
  <c r="AF44" i="1"/>
  <c r="AG44" i="1" s="1"/>
  <c r="AH44" i="1" s="1"/>
  <c r="AF23" i="1"/>
  <c r="AG23" i="1" s="1"/>
  <c r="AH23" i="1" s="1"/>
  <c r="AF6" i="1"/>
  <c r="AG6" i="1" s="1"/>
  <c r="AH6" i="1" s="1"/>
  <c r="AF60" i="1"/>
  <c r="AG60" i="1" s="1"/>
  <c r="AH60" i="1" s="1"/>
  <c r="AF21" i="1"/>
  <c r="AG21" i="1" s="1"/>
  <c r="AH21" i="1" s="1"/>
  <c r="AF27" i="1"/>
  <c r="AG27" i="1" s="1"/>
  <c r="AH27" i="1" s="1"/>
  <c r="AA73" i="1"/>
  <c r="AF73" i="1"/>
  <c r="AF18" i="1"/>
  <c r="AG18" i="1" s="1"/>
  <c r="AH18" i="1" s="1"/>
  <c r="AF87" i="1"/>
  <c r="AG87" i="1" s="1"/>
  <c r="AH87" i="1" s="1"/>
  <c r="AF48" i="1"/>
  <c r="AG48" i="1" s="1"/>
  <c r="AH48" i="1" s="1"/>
  <c r="AF46" i="1"/>
  <c r="AG46" i="1" s="1"/>
  <c r="AH46" i="1" s="1"/>
  <c r="AF41" i="1"/>
  <c r="AG41" i="1" s="1"/>
  <c r="AH41" i="1" s="1"/>
  <c r="AF3" i="1"/>
  <c r="AG3" i="1" s="1"/>
  <c r="AH3" i="1" s="1"/>
  <c r="AF66" i="1"/>
  <c r="AG66" i="1" s="1"/>
  <c r="AH66" i="1" s="1"/>
  <c r="AF45" i="1"/>
  <c r="AG45" i="1" s="1"/>
  <c r="AH45" i="1" s="1"/>
  <c r="AF51" i="1"/>
  <c r="AG51" i="1" s="1"/>
  <c r="AH51" i="1" s="1"/>
  <c r="AA61" i="1"/>
  <c r="AF61" i="1"/>
  <c r="AG61" i="1" s="1"/>
  <c r="AH61" i="1" s="1"/>
  <c r="AF24" i="1"/>
  <c r="AG24" i="1" s="1"/>
  <c r="AH24" i="1" s="1"/>
  <c r="AF33" i="1"/>
  <c r="AF12" i="1"/>
  <c r="AG12" i="1" s="1"/>
  <c r="AH12" i="1" s="1"/>
  <c r="AF20" i="1"/>
  <c r="AG20" i="1" s="1"/>
  <c r="AH20" i="1" s="1"/>
  <c r="AF58" i="1"/>
  <c r="AG58" i="1" s="1"/>
  <c r="AH58" i="1" s="1"/>
  <c r="AF35" i="1"/>
  <c r="AG35" i="1" s="1"/>
  <c r="AH35" i="1" s="1"/>
  <c r="AF53" i="1"/>
  <c r="AG53" i="1" s="1"/>
  <c r="AH53" i="1" s="1"/>
  <c r="AF30" i="1"/>
  <c r="AG30" i="1" s="1"/>
  <c r="AH30" i="1" s="1"/>
  <c r="AF72" i="1"/>
  <c r="AG72" i="1" s="1"/>
  <c r="AH72" i="1" s="1"/>
  <c r="AF68" i="1"/>
  <c r="AG68" i="1" s="1"/>
  <c r="AH68" i="1" s="1"/>
  <c r="AF69" i="1"/>
  <c r="AG69" i="1" s="1"/>
  <c r="AH69" i="1" s="1"/>
  <c r="AA25" i="1"/>
  <c r="AF25" i="1"/>
  <c r="AG25" i="1" s="1"/>
  <c r="AH25" i="1" s="1"/>
  <c r="AA49" i="1"/>
  <c r="AF49" i="1"/>
  <c r="AA79" i="1"/>
  <c r="AF79" i="1"/>
  <c r="AG79" i="1" s="1"/>
  <c r="AH79" i="1" s="1"/>
  <c r="AA7" i="1"/>
  <c r="AF7" i="1"/>
  <c r="AG7" i="1" s="1"/>
  <c r="AH7" i="1" s="1"/>
  <c r="AA19" i="1"/>
  <c r="AF19" i="1"/>
  <c r="AG19" i="1" s="1"/>
  <c r="AH19" i="1" s="1"/>
  <c r="AF9" i="1"/>
  <c r="AG9" i="1" s="1"/>
  <c r="AH9" i="1" s="1"/>
  <c r="AF75" i="1"/>
  <c r="AG75" i="1" s="1"/>
  <c r="AH75" i="1" s="1"/>
  <c r="AF38" i="1"/>
  <c r="AG38" i="1" s="1"/>
  <c r="AH38" i="1" s="1"/>
  <c r="AF10" i="1"/>
  <c r="AG10" i="1" s="1"/>
  <c r="AH10" i="1" s="1"/>
  <c r="AF64" i="1"/>
  <c r="AG64" i="1" s="1"/>
  <c r="AH64" i="1" s="1"/>
  <c r="AF76" i="1"/>
  <c r="AG76" i="1" s="1"/>
  <c r="AH76" i="1" s="1"/>
  <c r="AF59" i="1"/>
  <c r="AG59" i="1" s="1"/>
  <c r="AH59" i="1" s="1"/>
  <c r="AF36" i="1"/>
  <c r="AG36" i="1" s="1"/>
  <c r="AH36" i="1" s="1"/>
  <c r="AF78" i="1"/>
  <c r="AG78" i="1" s="1"/>
  <c r="AH78" i="1" s="1"/>
  <c r="AF81" i="1"/>
  <c r="AF86" i="1"/>
  <c r="AG86" i="1" s="1"/>
  <c r="AH86" i="1" s="1"/>
  <c r="AG49" i="1"/>
  <c r="AH49" i="1" s="1"/>
  <c r="AG31" i="1"/>
  <c r="AH31" i="1" s="1"/>
  <c r="AG80" i="1"/>
  <c r="AH80" i="1" s="1"/>
  <c r="AG52" i="1"/>
  <c r="AH52" i="1" s="1"/>
  <c r="AG70" i="1"/>
  <c r="AH70" i="1" s="1"/>
  <c r="AG32" i="1"/>
  <c r="AH32" i="1" s="1"/>
  <c r="AG82" i="1"/>
  <c r="AH82" i="1" s="1"/>
  <c r="AG13" i="1"/>
  <c r="AH13" i="1" s="1"/>
  <c r="AG42" i="1"/>
  <c r="AH42" i="1" s="1"/>
  <c r="AG33" i="1"/>
  <c r="AH33" i="1" s="1"/>
  <c r="AG28" i="1"/>
  <c r="AH28" i="1" s="1"/>
  <c r="AG54" i="1"/>
  <c r="AH54" i="1" s="1"/>
  <c r="AG8" i="1"/>
  <c r="AH8" i="1" s="1"/>
  <c r="AG16" i="1"/>
  <c r="AH16" i="1" s="1"/>
  <c r="AG81" i="1"/>
  <c r="AH81" i="1" s="1"/>
  <c r="AG85" i="1"/>
  <c r="AH85" i="1" s="1"/>
  <c r="AG73" i="1"/>
  <c r="AH73" i="1" s="1"/>
  <c r="AG65" i="1"/>
  <c r="AH6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<sst xmlns="http://schemas.openxmlformats.org/spreadsheetml/2006/main" count="412" uniqueCount="143">
  <si>
    <t>ship_name</t>
  </si>
  <si>
    <t>capacity_teu</t>
  </si>
  <si>
    <t>max_speed</t>
  </si>
  <si>
    <t>est_cost_per_nm_at_18knots</t>
  </si>
  <si>
    <t>start_port</t>
  </si>
  <si>
    <t>port_1</t>
  </si>
  <si>
    <t>cargo_1</t>
  </si>
  <si>
    <t>dist_1</t>
  </si>
  <si>
    <t>port_2</t>
  </si>
  <si>
    <t>cargo_2</t>
  </si>
  <si>
    <t>dist_2</t>
  </si>
  <si>
    <t>port_3</t>
  </si>
  <si>
    <t>cargo_3</t>
  </si>
  <si>
    <t>dist_3</t>
  </si>
  <si>
    <t>port_4</t>
  </si>
  <si>
    <t>cargo_4</t>
  </si>
  <si>
    <t>dist_4</t>
  </si>
  <si>
    <t>port_5</t>
  </si>
  <si>
    <t>cargo_5</t>
  </si>
  <si>
    <t>dist_5</t>
  </si>
  <si>
    <t>APLCOLUMBUS</t>
  </si>
  <si>
    <t>Kaohsiung</t>
  </si>
  <si>
    <t>Long Beach</t>
  </si>
  <si>
    <t>OOCLOAKLAND</t>
  </si>
  <si>
    <t>PRESIDENTFDROOSEVELT</t>
  </si>
  <si>
    <t>Seattle-Tacoma</t>
  </si>
  <si>
    <t>Vancouver</t>
  </si>
  <si>
    <t>PRESIDENTCLEVELAND</t>
  </si>
  <si>
    <t>Oakland</t>
  </si>
  <si>
    <t>CMACGMMEXICO</t>
  </si>
  <si>
    <t>Los Angeles</t>
  </si>
  <si>
    <t>EVERSTEADY</t>
  </si>
  <si>
    <t>Laem Chabang</t>
  </si>
  <si>
    <t>APLVANCOUVER</t>
  </si>
  <si>
    <t>SEATTLEC</t>
  </si>
  <si>
    <t>CMACGMPANAMA</t>
  </si>
  <si>
    <t>APLSANTIAGO</t>
  </si>
  <si>
    <t>Kelang</t>
  </si>
  <si>
    <t>CMACGMT.ROOSEVELT</t>
  </si>
  <si>
    <t>EVERLOVELY</t>
  </si>
  <si>
    <t>CMACGMHERMES</t>
  </si>
  <si>
    <t>CMACGMT.JEFFERSON</t>
  </si>
  <si>
    <t>Shanghai</t>
  </si>
  <si>
    <t>CMACGMBLUEWHALE</t>
  </si>
  <si>
    <t>CMACGMGEMINI</t>
  </si>
  <si>
    <t>CMACGMMARCOPOLO</t>
  </si>
  <si>
    <t>OOCLUTAH</t>
  </si>
  <si>
    <t>CMACGMHOPE</t>
  </si>
  <si>
    <t>OOCLLONDON</t>
  </si>
  <si>
    <t>ONEOLYMPUS</t>
  </si>
  <si>
    <t>OOCLVANCOUVER</t>
  </si>
  <si>
    <t>EVERFRONT</t>
  </si>
  <si>
    <t>CSCLEASTCHINASEA</t>
  </si>
  <si>
    <t>CMACGMLAPEROUSE</t>
  </si>
  <si>
    <t>CMACGMJULESVERNE</t>
  </si>
  <si>
    <t>CMACGMNEWJERSEY</t>
  </si>
  <si>
    <t>COSCOSHIPPINGDENALI</t>
  </si>
  <si>
    <t>CMACGMA.LINCOLN</t>
  </si>
  <si>
    <t>CMACGMMEDEA</t>
  </si>
  <si>
    <t>CMACGMSWORDFISH</t>
  </si>
  <si>
    <t>NYKORION</t>
  </si>
  <si>
    <t>CSCLAUTUMN</t>
  </si>
  <si>
    <t>CMACGMCHRISTOPHECOLOMB</t>
  </si>
  <si>
    <t>CMACGMRIGOLETTO</t>
  </si>
  <si>
    <t>Melbourne</t>
  </si>
  <si>
    <t>BALTICNORTH</t>
  </si>
  <si>
    <t>Manila</t>
  </si>
  <si>
    <t>CMACGMGEORGIA</t>
  </si>
  <si>
    <t>ONEHONOLULU</t>
  </si>
  <si>
    <t>EVEREAGLE</t>
  </si>
  <si>
    <t>EVERFOREVER</t>
  </si>
  <si>
    <t>EVERSHINE</t>
  </si>
  <si>
    <t>Kobe</t>
  </si>
  <si>
    <t>CSCLYELLOWSEA</t>
  </si>
  <si>
    <t>PRESIDENTEISENHOWER</t>
  </si>
  <si>
    <t>Hong Kong</t>
  </si>
  <si>
    <t>CMACGMCORTEREAL</t>
  </si>
  <si>
    <t>EVERELITE</t>
  </si>
  <si>
    <t>CMACGMSYMI</t>
  </si>
  <si>
    <t>APLGWANGYANG</t>
  </si>
  <si>
    <t>CMACGMJ.MADISON</t>
  </si>
  <si>
    <t>NYKOCEANUS</t>
  </si>
  <si>
    <t>EVERLADEN</t>
  </si>
  <si>
    <t>ONEHUMBER</t>
  </si>
  <si>
    <t>CMACGMCHILE</t>
  </si>
  <si>
    <t>OOCLSOUTHAMPTON</t>
  </si>
  <si>
    <t>Singapore</t>
  </si>
  <si>
    <t>CMACGMTENERE</t>
  </si>
  <si>
    <t>APLSENTOSA</t>
  </si>
  <si>
    <t>CMACGMTIGRIS</t>
  </si>
  <si>
    <t>CSCLSUMMER</t>
  </si>
  <si>
    <t>COSCOITALY</t>
  </si>
  <si>
    <t>CMACGMARCTIC</t>
  </si>
  <si>
    <t>NYKVESTA</t>
  </si>
  <si>
    <t>COSCOENGLAND</t>
  </si>
  <si>
    <t>CMACGMTITAN</t>
  </si>
  <si>
    <t>Ho Chi Minh</t>
  </si>
  <si>
    <t>CMACGMANDROMEDA</t>
  </si>
  <si>
    <t>CMACGMMAGELLAN</t>
  </si>
  <si>
    <t>NYKVEGA</t>
  </si>
  <si>
    <t>CMACGMBRAZIL</t>
  </si>
  <si>
    <t>EVERLOTUS</t>
  </si>
  <si>
    <t>Hakodate</t>
  </si>
  <si>
    <t>COSCONETHERLANDS</t>
  </si>
  <si>
    <t>CSCLSPRING</t>
  </si>
  <si>
    <t>Busan</t>
  </si>
  <si>
    <t>CMACGMVIRGINIA</t>
  </si>
  <si>
    <t>APLCHONGQING</t>
  </si>
  <si>
    <t>PRESIDENTTRUMAN</t>
  </si>
  <si>
    <t>OOCLTAIPEI</t>
  </si>
  <si>
    <t>OOCLSANFRANCISCO</t>
  </si>
  <si>
    <t>OOCLTOKYO</t>
  </si>
  <si>
    <t>OOCLCHICAGO</t>
  </si>
  <si>
    <t>CSCLSOUTHCHINASEA</t>
  </si>
  <si>
    <t>CMACGMAMERIGOVESPUCCI</t>
  </si>
  <si>
    <t>CMACGMLOIRE</t>
  </si>
  <si>
    <t>EVERLIBERAL</t>
  </si>
  <si>
    <t>EVERFINE</t>
  </si>
  <si>
    <t>COSCOFRANCE</t>
  </si>
  <si>
    <t>COSCOPORTUGAL</t>
  </si>
  <si>
    <t>PRESIDENTWILSON</t>
  </si>
  <si>
    <t>COSCOSPAIN</t>
  </si>
  <si>
    <t>CMACGMALEXANDERVONHUMBOLDT</t>
  </si>
  <si>
    <t>total_dist</t>
  </si>
  <si>
    <t>total_cargo</t>
  </si>
  <si>
    <t>stops</t>
  </si>
  <si>
    <t>roundtrip_dist</t>
  </si>
  <si>
    <t>knots</t>
  </si>
  <si>
    <t>roundtrip_sail_time_hrs</t>
  </si>
  <si>
    <t>sail_days</t>
  </si>
  <si>
    <t>docking_time_per_port_hrs</t>
  </si>
  <si>
    <t>docking_time_per_roundtrip</t>
  </si>
  <si>
    <t>time_per_teu</t>
  </si>
  <si>
    <t>cargo_time_per_roundtrip</t>
  </si>
  <si>
    <t>total_roundtrip_time</t>
  </si>
  <si>
    <t>stddev_days</t>
  </si>
  <si>
    <t>roundtrip_days_mean</t>
  </si>
  <si>
    <t>longbeach_cargo</t>
  </si>
  <si>
    <t>mean</t>
  </si>
  <si>
    <t>stddev</t>
  </si>
  <si>
    <t>maxspd</t>
  </si>
  <si>
    <t>teu</t>
  </si>
  <si>
    <t>shipname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</si>
</sst>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4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0"/>
  <sheetViews>
    <sheetView tabSelected="1" topLeftCell="L1" workbookViewId="0">
      <selection activeCell="AC23" sqref="AC23"/>
    </sheetView>
  </sheetViews>
  <sheetFormatPr baseColWidth="10" defaultRowHeight="16" x14ac:dyDescent="0.2"/>
  <cols>
    <col min="1" max="1" width="12.5" customWidth="1"/>
    <col min="2" max="2" width="14" customWidth="1"/>
    <col min="3" max="3" width="13" customWidth="1"/>
    <col min="4" max="4" width="27.83203125" customWidth="1"/>
    <col min="5" max="5" width="11.6640625" customWidth="1"/>
    <col min="13" max="13" width="10.83203125" customWidth="1"/>
    <col min="14" max="14" width="7.6640625" customWidth="1"/>
    <col min="15" max="15" width="14.1640625" hidden="1" customWidth="1"/>
    <col min="16" max="16" width="10.1640625" hidden="1" customWidth="1"/>
    <col min="17" max="17" width="10.6640625" hidden="1" customWidth="1"/>
    <col min="18" max="18" width="15.83203125" hidden="1" customWidth="1"/>
    <col min="19" max="20" width="0.1640625" customWidth="1"/>
    <col min="21" max="21" width="10.83203125" customWidth="1"/>
    <col min="22" max="22" width="12.83203125" customWidth="1"/>
    <col min="24" max="24" width="15" customWidth="1"/>
    <col min="26" max="26" width="23.1640625" customWidth="1"/>
    <col min="27" max="27" width="11.1640625" customWidth="1"/>
    <col min="28" max="28" width="26.1640625" customWidth="1"/>
    <col min="29" max="29" width="26.83203125" customWidth="1"/>
    <col min="30" max="30" width="14.6640625" customWidth="1"/>
    <col min="31" max="31" width="25" customWidth="1"/>
    <col min="32" max="32" width="20.6640625" customWidth="1"/>
    <col min="33" max="33" width="21.5" customWidth="1"/>
    <col min="34" max="34" width="13.83203125" customWidth="1"/>
    <col min="35" max="35" width="20.83203125" customWidth="1"/>
  </cols>
  <sheetData>
    <row r="1" spans="1:44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123</v>
      </c>
      <c r="V1" s="6" t="s">
        <v>124</v>
      </c>
      <c r="W1" s="6" t="s">
        <v>125</v>
      </c>
      <c r="X1" s="6" t="s">
        <v>126</v>
      </c>
      <c r="Y1" s="6" t="s">
        <v>127</v>
      </c>
      <c r="Z1" s="6" t="s">
        <v>128</v>
      </c>
      <c r="AA1" s="6" t="s">
        <v>129</v>
      </c>
      <c r="AB1" s="6" t="s">
        <v>130</v>
      </c>
      <c r="AC1" s="6" t="s">
        <v>131</v>
      </c>
      <c r="AD1" s="6" t="s">
        <v>132</v>
      </c>
      <c r="AE1" s="6" t="s">
        <v>133</v>
      </c>
      <c r="AF1" s="6" t="s">
        <v>134</v>
      </c>
      <c r="AG1" s="6" t="s">
        <v>136</v>
      </c>
      <c r="AH1" s="6" t="s">
        <v>135</v>
      </c>
      <c r="AI1" s="7" t="s">
        <v>137</v>
      </c>
      <c r="AL1" s="14" t="s">
        <v>142</v>
      </c>
      <c r="AM1" s="14" t="s">
        <v>141</v>
      </c>
      <c r="AN1" s="14" t="s">
        <v>140</v>
      </c>
      <c r="AO1" s="14" t="s">
        <v>138</v>
      </c>
      <c r="AP1" s="14" t="s">
        <v>139</v>
      </c>
      <c r="AQ1" s="14" t="s">
        <v>125</v>
      </c>
      <c r="AR1" s="14" t="s">
        <v>137</v>
      </c>
    </row>
    <row r="2" spans="1:44" x14ac:dyDescent="0.2">
      <c r="A2" s="8" t="s">
        <v>20</v>
      </c>
      <c r="B2" s="9">
        <v>9326</v>
      </c>
      <c r="C2" s="9">
        <v>21</v>
      </c>
      <c r="D2" s="9">
        <v>90.211342083333307</v>
      </c>
      <c r="E2" s="9" t="s">
        <v>21</v>
      </c>
      <c r="F2" s="9" t="s">
        <v>22</v>
      </c>
      <c r="G2" s="9">
        <v>9285</v>
      </c>
      <c r="H2" s="9">
        <v>6117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>
        <f>SUM(H2,K2,N2,Q2,T2)</f>
        <v>6117</v>
      </c>
      <c r="V2" s="9">
        <f>SUM(G2,J2,M2,P2,S2)-'simulation-data'!$AI2</f>
        <v>0</v>
      </c>
      <c r="W2" s="9">
        <f>COUNTA(F2,I2,L2,O2,R2)</f>
        <v>1</v>
      </c>
      <c r="X2" s="9">
        <f>U2*2</f>
        <v>12234</v>
      </c>
      <c r="Y2" s="9">
        <f>AVERAGE(C2,18)</f>
        <v>19.5</v>
      </c>
      <c r="Z2" s="9">
        <f>X2/Y2</f>
        <v>627.38461538461536</v>
      </c>
      <c r="AA2" s="9">
        <f>Z2/24</f>
        <v>26.141025641025639</v>
      </c>
      <c r="AB2" s="9">
        <f>4</f>
        <v>4</v>
      </c>
      <c r="AC2" s="9">
        <f>AB2*W2*2</f>
        <v>8</v>
      </c>
      <c r="AD2" s="9">
        <f>1/(26.5*1.54)</f>
        <v>2.4503798088703746E-2</v>
      </c>
      <c r="AE2" s="9">
        <f>V2*2*AD2</f>
        <v>0</v>
      </c>
      <c r="AF2" s="9">
        <f>AE2+AC2+Z2-'simulation-data'!$AI2*'simulation-data'!$AD2-'simulation-data'!$AB2</f>
        <v>403.86685013100112</v>
      </c>
      <c r="AG2" s="9">
        <f>AF2/24</f>
        <v>16.827785422125046</v>
      </c>
      <c r="AH2" s="9">
        <f>AG2*0.1/2</f>
        <v>0.84138927110625239</v>
      </c>
      <c r="AI2" s="10">
        <v>9285</v>
      </c>
      <c r="AL2" t="s">
        <v>117</v>
      </c>
      <c r="AM2">
        <v>11888</v>
      </c>
      <c r="AN2">
        <v>23</v>
      </c>
      <c r="AO2">
        <v>50.262612981434877</v>
      </c>
      <c r="AP2">
        <v>2.5131306490717442</v>
      </c>
      <c r="AQ2">
        <v>3</v>
      </c>
      <c r="AR2">
        <v>614</v>
      </c>
    </row>
    <row r="3" spans="1:44" x14ac:dyDescent="0.2">
      <c r="A3" s="11" t="s">
        <v>23</v>
      </c>
      <c r="B3" s="12">
        <v>5888</v>
      </c>
      <c r="C3" s="12">
        <v>27</v>
      </c>
      <c r="D3" s="12">
        <v>76.124853333333306</v>
      </c>
      <c r="E3" s="12" t="s">
        <v>21</v>
      </c>
      <c r="F3" s="12"/>
      <c r="G3" s="12"/>
      <c r="H3" s="12"/>
      <c r="I3" s="12"/>
      <c r="J3" s="12"/>
      <c r="K3" s="12"/>
      <c r="L3" s="12"/>
      <c r="M3" s="12"/>
      <c r="N3" s="9">
        <f>X4/Y4</f>
        <v>511.45454545454544</v>
      </c>
      <c r="O3" s="12"/>
      <c r="P3" s="12"/>
      <c r="Q3" s="12"/>
      <c r="R3" s="12"/>
      <c r="S3" s="12"/>
      <c r="T3" s="12"/>
      <c r="U3" s="12" t="e">
        <f>SUM(H3,K3,#REF!,Q3,T3)</f>
        <v>#REF!</v>
      </c>
      <c r="V3" s="12">
        <f t="shared" ref="V3:V66" si="0">SUM(G3,J3,M3,P3,S3)</f>
        <v>0</v>
      </c>
      <c r="W3" s="12">
        <f t="shared" ref="W3:W66" si="1">COUNTA(F3,I3,L3,O3,R3)</f>
        <v>0</v>
      </c>
      <c r="X3" s="12" t="e">
        <f t="shared" ref="X3:X66" si="2">U3*2</f>
        <v>#REF!</v>
      </c>
      <c r="Y3" s="12">
        <f t="shared" ref="Y3:Y66" si="3">AVERAGE(C3,18)</f>
        <v>22.5</v>
      </c>
      <c r="Z3" s="12" t="e">
        <f t="shared" ref="Z3:Z66" si="4">X3/Y3</f>
        <v>#REF!</v>
      </c>
      <c r="AA3" s="12" t="e">
        <f t="shared" ref="AA3:AA66" si="5">Z3/24</f>
        <v>#REF!</v>
      </c>
      <c r="AB3" s="12">
        <f>4</f>
        <v>4</v>
      </c>
      <c r="AC3" s="12">
        <f t="shared" ref="AC3:AC66" si="6">AB3*W3*2</f>
        <v>0</v>
      </c>
      <c r="AD3" s="12">
        <f t="shared" ref="AD3:AD66" si="7">1/(26.5*1.54)</f>
        <v>2.4503798088703746E-2</v>
      </c>
      <c r="AE3" s="12">
        <f t="shared" ref="AE3:AE66" si="8">V3*2*AD3</f>
        <v>0</v>
      </c>
      <c r="AF3" s="12" t="e">
        <f>AE3+AC3+Z3-'simulation-data'!$AI3*'simulation-data'!$AD3-'simulation-data'!$AB3</f>
        <v>#REF!</v>
      </c>
      <c r="AG3" s="12" t="e">
        <f t="shared" ref="AG3:AG66" si="9">AF3/24</f>
        <v>#REF!</v>
      </c>
      <c r="AH3" s="12" t="e">
        <f t="shared" ref="AH3:AH66" si="10">AG3*0.1/2</f>
        <v>#REF!</v>
      </c>
      <c r="AI3" s="13">
        <v>4244</v>
      </c>
      <c r="AL3" t="s">
        <v>95</v>
      </c>
      <c r="AM3">
        <v>11388</v>
      </c>
      <c r="AN3">
        <v>22</v>
      </c>
      <c r="AO3">
        <v>50.441775912766467</v>
      </c>
      <c r="AP3">
        <v>2.5220887956383233</v>
      </c>
      <c r="AQ3">
        <v>3</v>
      </c>
      <c r="AR3">
        <v>643</v>
      </c>
    </row>
    <row r="4" spans="1:44" x14ac:dyDescent="0.2">
      <c r="A4" s="8" t="s">
        <v>24</v>
      </c>
      <c r="B4" s="9">
        <v>6589</v>
      </c>
      <c r="C4" s="9">
        <v>26</v>
      </c>
      <c r="D4" s="9">
        <v>78.997054791666599</v>
      </c>
      <c r="E4" s="9" t="s">
        <v>21</v>
      </c>
      <c r="F4" s="9" t="s">
        <v>25</v>
      </c>
      <c r="G4" s="9">
        <v>271</v>
      </c>
      <c r="H4" s="9">
        <v>5500</v>
      </c>
      <c r="I4" s="9" t="s">
        <v>26</v>
      </c>
      <c r="J4" s="9">
        <v>5855</v>
      </c>
      <c r="K4" s="9">
        <v>126</v>
      </c>
      <c r="L4" s="9"/>
      <c r="M4" s="9"/>
      <c r="N4" s="9"/>
      <c r="O4" s="9"/>
      <c r="P4" s="9"/>
      <c r="Q4" s="9"/>
      <c r="R4" s="9"/>
      <c r="S4" s="9"/>
      <c r="T4" s="9"/>
      <c r="U4" s="9">
        <f t="shared" ref="U3:U66" si="11">SUM(H4,K4,N4,Q4,T4)</f>
        <v>5626</v>
      </c>
      <c r="V4" s="9">
        <f t="shared" si="0"/>
        <v>6126</v>
      </c>
      <c r="W4" s="9">
        <f t="shared" si="1"/>
        <v>2</v>
      </c>
      <c r="X4" s="9">
        <f t="shared" si="2"/>
        <v>11252</v>
      </c>
      <c r="Y4" s="9">
        <f t="shared" si="3"/>
        <v>22</v>
      </c>
      <c r="AA4" s="9">
        <f>N3/24</f>
        <v>21.310606060606059</v>
      </c>
      <c r="AB4" s="9">
        <f>4</f>
        <v>4</v>
      </c>
      <c r="AC4" s="9">
        <f t="shared" si="6"/>
        <v>16</v>
      </c>
      <c r="AD4" s="9">
        <f t="shared" si="7"/>
        <v>2.4503798088703746E-2</v>
      </c>
      <c r="AE4" s="9">
        <f t="shared" si="8"/>
        <v>300.2205341827983</v>
      </c>
      <c r="AF4" s="9">
        <f>AE4+AC4+N3-'simulation-data'!$AI4*'simulation-data'!$AD4-'simulation-data'!$AB4</f>
        <v>823.67507963734374</v>
      </c>
      <c r="AG4" s="9">
        <f t="shared" si="9"/>
        <v>34.31979498488932</v>
      </c>
      <c r="AH4" s="9">
        <f t="shared" si="10"/>
        <v>1.715989749244466</v>
      </c>
      <c r="AI4" s="10"/>
      <c r="AL4" t="s">
        <v>63</v>
      </c>
      <c r="AM4">
        <v>9415</v>
      </c>
      <c r="AN4">
        <v>22</v>
      </c>
      <c r="AO4">
        <v>41.947905946254998</v>
      </c>
      <c r="AP4">
        <v>2.0973952973127501</v>
      </c>
      <c r="AQ4">
        <v>5</v>
      </c>
      <c r="AR4">
        <v>1075</v>
      </c>
    </row>
    <row r="5" spans="1:44" x14ac:dyDescent="0.2">
      <c r="A5" s="11" t="s">
        <v>27</v>
      </c>
      <c r="B5" s="12">
        <v>6552</v>
      </c>
      <c r="C5" s="12">
        <v>26</v>
      </c>
      <c r="D5" s="12">
        <v>78.845455000000001</v>
      </c>
      <c r="E5" s="12" t="s">
        <v>21</v>
      </c>
      <c r="F5" s="12" t="s">
        <v>25</v>
      </c>
      <c r="G5" s="12">
        <v>3807</v>
      </c>
      <c r="H5" s="12">
        <v>5500</v>
      </c>
      <c r="I5" s="12" t="s">
        <v>28</v>
      </c>
      <c r="J5" s="12">
        <v>2745</v>
      </c>
      <c r="K5" s="12">
        <v>796</v>
      </c>
      <c r="L5" s="12"/>
      <c r="M5" s="12"/>
      <c r="N5" s="12"/>
      <c r="O5" s="12"/>
      <c r="P5" s="12"/>
      <c r="Q5" s="12"/>
      <c r="R5" s="12"/>
      <c r="S5" s="12"/>
      <c r="T5" s="12"/>
      <c r="U5" s="12">
        <f t="shared" si="11"/>
        <v>6296</v>
      </c>
      <c r="V5" s="12">
        <f t="shared" si="0"/>
        <v>6552</v>
      </c>
      <c r="W5" s="12">
        <f t="shared" si="1"/>
        <v>2</v>
      </c>
      <c r="X5" s="12">
        <f t="shared" si="2"/>
        <v>12592</v>
      </c>
      <c r="Y5" s="12">
        <f t="shared" si="3"/>
        <v>22</v>
      </c>
      <c r="Z5" s="12">
        <f t="shared" si="4"/>
        <v>572.36363636363637</v>
      </c>
      <c r="AA5" s="12">
        <f t="shared" si="5"/>
        <v>23.848484848484848</v>
      </c>
      <c r="AB5" s="12">
        <f>4</f>
        <v>4</v>
      </c>
      <c r="AC5" s="12">
        <f t="shared" si="6"/>
        <v>16</v>
      </c>
      <c r="AD5" s="12">
        <f t="shared" si="7"/>
        <v>2.4503798088703746E-2</v>
      </c>
      <c r="AE5" s="12">
        <f t="shared" si="8"/>
        <v>321.0977701543739</v>
      </c>
      <c r="AF5" s="12">
        <f>AE5+AC5+Z5-'simulation-data'!$AI5*'simulation-data'!$AD5-'simulation-data'!$AB5</f>
        <v>905.46140651801034</v>
      </c>
      <c r="AG5" s="12">
        <f t="shared" si="9"/>
        <v>37.7275586049171</v>
      </c>
      <c r="AH5" s="12">
        <f t="shared" si="10"/>
        <v>1.886377930245855</v>
      </c>
      <c r="AI5" s="13"/>
      <c r="AL5" t="s">
        <v>33</v>
      </c>
      <c r="AM5">
        <v>9326</v>
      </c>
      <c r="AN5">
        <v>21</v>
      </c>
      <c r="AO5">
        <v>45.434334009805703</v>
      </c>
      <c r="AP5">
        <v>2.2717167004902854</v>
      </c>
      <c r="AQ5">
        <v>2</v>
      </c>
      <c r="AR5">
        <v>1637</v>
      </c>
    </row>
    <row r="6" spans="1:44" x14ac:dyDescent="0.2">
      <c r="A6" s="8" t="s">
        <v>29</v>
      </c>
      <c r="B6" s="9">
        <v>15072</v>
      </c>
      <c r="C6" s="9">
        <v>22</v>
      </c>
      <c r="D6" s="9">
        <v>113.75438</v>
      </c>
      <c r="E6" s="9" t="s">
        <v>21</v>
      </c>
      <c r="F6" s="9" t="s">
        <v>30</v>
      </c>
      <c r="G6" s="9">
        <v>13309</v>
      </c>
      <c r="H6" s="9">
        <v>6117</v>
      </c>
      <c r="I6" s="9" t="s">
        <v>22</v>
      </c>
      <c r="J6" s="9">
        <v>1763</v>
      </c>
      <c r="K6" s="9">
        <v>3</v>
      </c>
      <c r="L6" s="9"/>
      <c r="M6" s="9"/>
      <c r="N6" s="9"/>
      <c r="O6" s="9"/>
      <c r="P6" s="9"/>
      <c r="Q6" s="9"/>
      <c r="R6" s="9"/>
      <c r="S6" s="9"/>
      <c r="T6" s="9"/>
      <c r="U6" s="9">
        <f t="shared" si="11"/>
        <v>6120</v>
      </c>
      <c r="V6" s="9">
        <f t="shared" si="0"/>
        <v>15072</v>
      </c>
      <c r="W6" s="9">
        <f t="shared" si="1"/>
        <v>2</v>
      </c>
      <c r="X6" s="9">
        <f t="shared" si="2"/>
        <v>12240</v>
      </c>
      <c r="Y6" s="9">
        <f t="shared" si="3"/>
        <v>20</v>
      </c>
      <c r="Z6" s="9">
        <f t="shared" si="4"/>
        <v>612</v>
      </c>
      <c r="AA6" s="9">
        <f t="shared" si="5"/>
        <v>25.5</v>
      </c>
      <c r="AB6" s="9">
        <f>4</f>
        <v>4</v>
      </c>
      <c r="AC6" s="9">
        <f t="shared" si="6"/>
        <v>16</v>
      </c>
      <c r="AD6" s="9">
        <f t="shared" si="7"/>
        <v>2.4503798088703746E-2</v>
      </c>
      <c r="AE6" s="9">
        <f t="shared" si="8"/>
        <v>738.64248958588576</v>
      </c>
      <c r="AF6" s="9">
        <f>AE6+AC6+Z6-'simulation-data'!$AI6*'simulation-data'!$AD6-'simulation-data'!$AB6</f>
        <v>1319.4422935555012</v>
      </c>
      <c r="AG6" s="9">
        <f t="shared" si="9"/>
        <v>54.976762231479221</v>
      </c>
      <c r="AH6" s="9">
        <f t="shared" si="10"/>
        <v>2.7488381115739613</v>
      </c>
      <c r="AI6" s="10">
        <v>1763</v>
      </c>
      <c r="AL6" t="s">
        <v>93</v>
      </c>
      <c r="AM6">
        <v>9012</v>
      </c>
      <c r="AN6">
        <v>21</v>
      </c>
      <c r="AO6">
        <v>48.502162407822787</v>
      </c>
      <c r="AP6">
        <v>2.4251081203911395</v>
      </c>
      <c r="AQ6">
        <v>2</v>
      </c>
      <c r="AR6">
        <v>1637</v>
      </c>
    </row>
    <row r="7" spans="1:44" x14ac:dyDescent="0.2">
      <c r="A7" s="11" t="s">
        <v>31</v>
      </c>
      <c r="B7" s="12">
        <v>7024</v>
      </c>
      <c r="C7" s="12">
        <v>25</v>
      </c>
      <c r="D7" s="12">
        <v>80.779376666666593</v>
      </c>
      <c r="E7" s="12" t="s">
        <v>32</v>
      </c>
      <c r="F7" s="12" t="s">
        <v>28</v>
      </c>
      <c r="G7" s="12">
        <v>2183</v>
      </c>
      <c r="H7" s="12">
        <v>7399</v>
      </c>
      <c r="I7" s="12" t="s">
        <v>22</v>
      </c>
      <c r="J7" s="12">
        <v>4745</v>
      </c>
      <c r="K7" s="12">
        <v>369</v>
      </c>
      <c r="L7" s="12"/>
      <c r="M7" s="12"/>
      <c r="N7" s="12"/>
      <c r="O7" s="12"/>
      <c r="P7" s="12"/>
      <c r="Q7" s="12"/>
      <c r="R7" s="12"/>
      <c r="S7" s="12"/>
      <c r="T7" s="12"/>
      <c r="U7" s="12">
        <f t="shared" si="11"/>
        <v>7768</v>
      </c>
      <c r="V7" s="12">
        <f t="shared" si="0"/>
        <v>6928</v>
      </c>
      <c r="W7" s="12">
        <f t="shared" si="1"/>
        <v>2</v>
      </c>
      <c r="X7" s="12">
        <f t="shared" si="2"/>
        <v>15536</v>
      </c>
      <c r="Y7" s="12">
        <f t="shared" si="3"/>
        <v>21.5</v>
      </c>
      <c r="Z7" s="12">
        <f t="shared" si="4"/>
        <v>722.60465116279067</v>
      </c>
      <c r="AA7" s="12">
        <f t="shared" si="5"/>
        <v>30.108527131782946</v>
      </c>
      <c r="AB7" s="12">
        <f>4</f>
        <v>4</v>
      </c>
      <c r="AC7" s="12">
        <f t="shared" si="6"/>
        <v>16</v>
      </c>
      <c r="AD7" s="12">
        <f t="shared" si="7"/>
        <v>2.4503798088703746E-2</v>
      </c>
      <c r="AE7" s="12">
        <f t="shared" si="8"/>
        <v>339.52462631707908</v>
      </c>
      <c r="AF7" s="12">
        <f>AE7+AC7+Z7-'simulation-data'!$AI7*'simulation-data'!$AD7-'simulation-data'!$AB7</f>
        <v>957.85875554897063</v>
      </c>
      <c r="AG7" s="12">
        <f t="shared" si="9"/>
        <v>39.91078148120711</v>
      </c>
      <c r="AH7" s="12">
        <f t="shared" si="10"/>
        <v>1.9955390740603556</v>
      </c>
      <c r="AI7" s="13">
        <v>4745</v>
      </c>
      <c r="AL7" t="s">
        <v>29</v>
      </c>
      <c r="AM7">
        <v>15072</v>
      </c>
      <c r="AN7">
        <v>22</v>
      </c>
      <c r="AO7">
        <v>54.976762231479221</v>
      </c>
      <c r="AP7">
        <v>2.7488381115739613</v>
      </c>
      <c r="AQ7">
        <v>2</v>
      </c>
      <c r="AR7">
        <v>1763</v>
      </c>
    </row>
    <row r="8" spans="1:44" x14ac:dyDescent="0.2">
      <c r="A8" s="8" t="s">
        <v>33</v>
      </c>
      <c r="B8" s="9">
        <v>9326</v>
      </c>
      <c r="C8" s="9">
        <v>21</v>
      </c>
      <c r="D8" s="9">
        <v>90.211342083333307</v>
      </c>
      <c r="E8" s="9" t="s">
        <v>32</v>
      </c>
      <c r="F8" s="9" t="s">
        <v>25</v>
      </c>
      <c r="G8" s="9">
        <v>3150</v>
      </c>
      <c r="H8" s="9">
        <v>7111</v>
      </c>
      <c r="I8" s="9" t="s">
        <v>26</v>
      </c>
      <c r="J8" s="9">
        <v>4528</v>
      </c>
      <c r="K8" s="9">
        <v>126</v>
      </c>
      <c r="L8" s="9"/>
      <c r="M8" s="9"/>
      <c r="N8" s="9"/>
      <c r="O8" s="9"/>
      <c r="P8" s="9"/>
      <c r="Q8" s="9"/>
      <c r="R8" s="9"/>
      <c r="S8" s="9"/>
      <c r="T8" s="9"/>
      <c r="U8" s="9">
        <f t="shared" si="11"/>
        <v>7237</v>
      </c>
      <c r="V8" s="9">
        <f t="shared" si="0"/>
        <v>7678</v>
      </c>
      <c r="W8" s="9">
        <f t="shared" si="1"/>
        <v>2</v>
      </c>
      <c r="X8" s="9">
        <f t="shared" si="2"/>
        <v>14474</v>
      </c>
      <c r="Y8" s="9">
        <f t="shared" si="3"/>
        <v>19.5</v>
      </c>
      <c r="Z8" s="9">
        <f t="shared" si="4"/>
        <v>742.25641025641028</v>
      </c>
      <c r="AA8" s="9">
        <f t="shared" si="5"/>
        <v>30.927350427350429</v>
      </c>
      <c r="AB8" s="9">
        <f>4</f>
        <v>4</v>
      </c>
      <c r="AC8" s="9">
        <f t="shared" si="6"/>
        <v>16</v>
      </c>
      <c r="AD8" s="9">
        <f t="shared" si="7"/>
        <v>2.4503798088703746E-2</v>
      </c>
      <c r="AE8" s="9">
        <f t="shared" si="8"/>
        <v>376.28032345013474</v>
      </c>
      <c r="AF8" s="9">
        <f>AE8+AC8+Z8-'simulation-data'!$AI8*'simulation-data'!$AD8-'simulation-data'!$AB8</f>
        <v>1090.4240162353369</v>
      </c>
      <c r="AG8" s="9">
        <f t="shared" si="9"/>
        <v>45.434334009805703</v>
      </c>
      <c r="AH8" s="9">
        <f t="shared" si="10"/>
        <v>2.2717167004902854</v>
      </c>
      <c r="AI8" s="10">
        <v>1637</v>
      </c>
      <c r="AL8" t="s">
        <v>111</v>
      </c>
      <c r="AM8">
        <v>8063</v>
      </c>
      <c r="AN8">
        <v>25</v>
      </c>
      <c r="AO8">
        <v>33.759821939067216</v>
      </c>
      <c r="AP8">
        <v>1.6879910969533609</v>
      </c>
      <c r="AQ8">
        <v>3</v>
      </c>
      <c r="AR8">
        <v>3955</v>
      </c>
    </row>
    <row r="9" spans="1:44" x14ac:dyDescent="0.2">
      <c r="A9" s="11" t="s">
        <v>34</v>
      </c>
      <c r="B9" s="12">
        <v>4253</v>
      </c>
      <c r="C9" s="12">
        <v>25</v>
      </c>
      <c r="D9" s="12">
        <v>69.425781458333304</v>
      </c>
      <c r="E9" s="12" t="s">
        <v>32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>
        <f t="shared" si="11"/>
        <v>0</v>
      </c>
      <c r="V9" s="12">
        <f t="shared" si="0"/>
        <v>0</v>
      </c>
      <c r="W9" s="12">
        <f t="shared" si="1"/>
        <v>0</v>
      </c>
      <c r="X9" s="12">
        <f t="shared" si="2"/>
        <v>0</v>
      </c>
      <c r="Y9" s="12">
        <f t="shared" si="3"/>
        <v>21.5</v>
      </c>
      <c r="Z9" s="12">
        <f t="shared" si="4"/>
        <v>0</v>
      </c>
      <c r="AA9" s="12">
        <f t="shared" si="5"/>
        <v>0</v>
      </c>
      <c r="AB9" s="12">
        <f>4</f>
        <v>4</v>
      </c>
      <c r="AC9" s="12">
        <f t="shared" si="6"/>
        <v>0</v>
      </c>
      <c r="AD9" s="12">
        <f t="shared" si="7"/>
        <v>2.4503798088703746E-2</v>
      </c>
      <c r="AE9" s="12">
        <f t="shared" si="8"/>
        <v>0</v>
      </c>
      <c r="AF9" s="12">
        <f>AE9+AC9+Z9-'simulation-data'!$AI9*'simulation-data'!$AD9-'simulation-data'!$AB9</f>
        <v>-332.00784121538834</v>
      </c>
      <c r="AG9" s="12">
        <f t="shared" si="9"/>
        <v>-13.83366005064118</v>
      </c>
      <c r="AH9" s="12">
        <f t="shared" si="10"/>
        <v>-0.69168300253205905</v>
      </c>
      <c r="AI9" s="13">
        <v>13386</v>
      </c>
      <c r="AL9" t="s">
        <v>23</v>
      </c>
      <c r="AM9">
        <v>5888</v>
      </c>
      <c r="AN9">
        <v>27</v>
      </c>
      <c r="AO9">
        <v>-4.4997549620191126</v>
      </c>
      <c r="AP9">
        <v>-0.22498774810095565</v>
      </c>
      <c r="AQ9">
        <v>0</v>
      </c>
      <c r="AR9">
        <v>4244</v>
      </c>
    </row>
    <row r="10" spans="1:44" x14ac:dyDescent="0.2">
      <c r="A10" s="8" t="s">
        <v>35</v>
      </c>
      <c r="B10" s="9">
        <v>15072</v>
      </c>
      <c r="C10" s="9">
        <v>22</v>
      </c>
      <c r="D10" s="9">
        <v>113.75438</v>
      </c>
      <c r="E10" s="9" t="s">
        <v>32</v>
      </c>
      <c r="F10" s="9" t="s">
        <v>22</v>
      </c>
      <c r="G10" s="9">
        <v>4244</v>
      </c>
      <c r="H10" s="9">
        <v>7706</v>
      </c>
      <c r="I10" s="9" t="s">
        <v>30</v>
      </c>
      <c r="J10" s="9">
        <v>10828</v>
      </c>
      <c r="K10" s="9">
        <v>3</v>
      </c>
      <c r="L10" s="9"/>
      <c r="M10" s="9"/>
      <c r="N10" s="9"/>
      <c r="O10" s="9"/>
      <c r="P10" s="9"/>
      <c r="Q10" s="9"/>
      <c r="R10" s="9"/>
      <c r="S10" s="9"/>
      <c r="T10" s="9"/>
      <c r="U10" s="9">
        <f t="shared" si="11"/>
        <v>7709</v>
      </c>
      <c r="V10" s="9">
        <f t="shared" si="0"/>
        <v>15072</v>
      </c>
      <c r="W10" s="9">
        <f t="shared" si="1"/>
        <v>2</v>
      </c>
      <c r="X10" s="9">
        <f t="shared" si="2"/>
        <v>15418</v>
      </c>
      <c r="Y10" s="9">
        <f t="shared" si="3"/>
        <v>20</v>
      </c>
      <c r="Z10" s="9">
        <f t="shared" si="4"/>
        <v>770.9</v>
      </c>
      <c r="AA10" s="9">
        <f t="shared" si="5"/>
        <v>32.12083333333333</v>
      </c>
      <c r="AB10" s="9">
        <f>4</f>
        <v>4</v>
      </c>
      <c r="AC10" s="9">
        <f t="shared" si="6"/>
        <v>16</v>
      </c>
      <c r="AD10" s="9">
        <f t="shared" si="7"/>
        <v>2.4503798088703746E-2</v>
      </c>
      <c r="AE10" s="9">
        <f t="shared" si="8"/>
        <v>738.64248958588576</v>
      </c>
      <c r="AF10" s="9">
        <f>AE10+AC10+Z10-'simulation-data'!$AI10*'simulation-data'!$AD10-'simulation-data'!$AB10</f>
        <v>1417.548370497427</v>
      </c>
      <c r="AG10" s="9">
        <f t="shared" si="9"/>
        <v>59.064515437392792</v>
      </c>
      <c r="AH10" s="9">
        <f t="shared" si="10"/>
        <v>2.95322577186964</v>
      </c>
      <c r="AI10" s="10">
        <v>4244</v>
      </c>
      <c r="AL10" t="s">
        <v>35</v>
      </c>
      <c r="AM10">
        <v>15072</v>
      </c>
      <c r="AN10">
        <v>22</v>
      </c>
      <c r="AO10">
        <v>59.064515437392792</v>
      </c>
      <c r="AP10">
        <v>2.95322577186964</v>
      </c>
      <c r="AQ10">
        <v>2</v>
      </c>
      <c r="AR10">
        <v>4244</v>
      </c>
    </row>
    <row r="11" spans="1:44" x14ac:dyDescent="0.2">
      <c r="A11" s="11" t="s">
        <v>36</v>
      </c>
      <c r="B11" s="12">
        <v>9326</v>
      </c>
      <c r="C11" s="12">
        <v>21</v>
      </c>
      <c r="D11" s="12">
        <v>90.211342083333307</v>
      </c>
      <c r="E11" s="12" t="s">
        <v>37</v>
      </c>
      <c r="F11" s="12" t="s">
        <v>25</v>
      </c>
      <c r="G11" s="12">
        <v>3700</v>
      </c>
      <c r="H11" s="12">
        <v>7272</v>
      </c>
      <c r="I11" s="12" t="s">
        <v>26</v>
      </c>
      <c r="J11" s="12">
        <v>5319</v>
      </c>
      <c r="K11" s="12">
        <v>126</v>
      </c>
      <c r="L11" s="12"/>
      <c r="M11" s="12"/>
      <c r="N11" s="12"/>
      <c r="O11" s="12"/>
      <c r="P11" s="12"/>
      <c r="Q11" s="12"/>
      <c r="R11" s="12"/>
      <c r="S11" s="12"/>
      <c r="T11" s="12"/>
      <c r="U11" s="12">
        <f t="shared" si="11"/>
        <v>7398</v>
      </c>
      <c r="V11" s="12">
        <f t="shared" si="0"/>
        <v>9019</v>
      </c>
      <c r="W11" s="12">
        <f t="shared" si="1"/>
        <v>2</v>
      </c>
      <c r="X11" s="12">
        <f t="shared" si="2"/>
        <v>14796</v>
      </c>
      <c r="Y11" s="12">
        <f t="shared" si="3"/>
        <v>19.5</v>
      </c>
      <c r="Z11" s="12">
        <f t="shared" si="4"/>
        <v>758.76923076923072</v>
      </c>
      <c r="AA11" s="12">
        <f t="shared" si="5"/>
        <v>31.615384615384613</v>
      </c>
      <c r="AB11" s="12">
        <f>4</f>
        <v>4</v>
      </c>
      <c r="AC11" s="12">
        <f t="shared" si="6"/>
        <v>16</v>
      </c>
      <c r="AD11" s="12">
        <f t="shared" si="7"/>
        <v>2.4503798088703746E-2</v>
      </c>
      <c r="AE11" s="12">
        <f t="shared" si="8"/>
        <v>441.99950992403819</v>
      </c>
      <c r="AF11" s="12">
        <f>AE11+AC11+Z11-'simulation-data'!$AI11*'simulation-data'!$AD11-'simulation-data'!$AB11</f>
        <v>873.88121312649605</v>
      </c>
      <c r="AG11" s="12">
        <f t="shared" si="9"/>
        <v>36.411717213604</v>
      </c>
      <c r="AH11" s="12">
        <f t="shared" si="10"/>
        <v>1.8205858606802001</v>
      </c>
      <c r="AI11" s="13">
        <v>13830</v>
      </c>
      <c r="AL11" t="s">
        <v>103</v>
      </c>
      <c r="AM11">
        <v>13386</v>
      </c>
      <c r="AN11">
        <v>24</v>
      </c>
      <c r="AO11">
        <v>37.154380734569408</v>
      </c>
      <c r="AP11">
        <v>1.8577190367284704</v>
      </c>
      <c r="AQ11">
        <v>3</v>
      </c>
      <c r="AR11">
        <v>4484</v>
      </c>
    </row>
    <row r="12" spans="1:44" x14ac:dyDescent="0.2">
      <c r="A12" s="8" t="s">
        <v>38</v>
      </c>
      <c r="B12" s="9">
        <v>14414</v>
      </c>
      <c r="C12" s="9">
        <v>22</v>
      </c>
      <c r="D12" s="9">
        <v>111.05836208333299</v>
      </c>
      <c r="E12" s="9" t="s">
        <v>37</v>
      </c>
      <c r="F12" s="9" t="s">
        <v>28</v>
      </c>
      <c r="G12" s="9">
        <v>2564</v>
      </c>
      <c r="H12" s="9">
        <v>7566</v>
      </c>
      <c r="I12" s="9" t="s">
        <v>22</v>
      </c>
      <c r="J12" s="9">
        <v>10562</v>
      </c>
      <c r="K12" s="9">
        <v>369</v>
      </c>
      <c r="L12" s="9"/>
      <c r="M12" s="9"/>
      <c r="N12" s="9"/>
      <c r="O12" s="9"/>
      <c r="P12" s="9"/>
      <c r="Q12" s="9"/>
      <c r="R12" s="9"/>
      <c r="S12" s="9"/>
      <c r="T12" s="9"/>
      <c r="U12" s="9">
        <f t="shared" si="11"/>
        <v>7935</v>
      </c>
      <c r="V12" s="9">
        <f t="shared" si="0"/>
        <v>13126</v>
      </c>
      <c r="W12" s="9">
        <f t="shared" si="1"/>
        <v>2</v>
      </c>
      <c r="X12" s="9">
        <f t="shared" si="2"/>
        <v>15870</v>
      </c>
      <c r="Y12" s="9">
        <f t="shared" si="3"/>
        <v>20</v>
      </c>
      <c r="Z12" s="9">
        <f t="shared" si="4"/>
        <v>793.5</v>
      </c>
      <c r="AA12" s="9">
        <f t="shared" si="5"/>
        <v>33.0625</v>
      </c>
      <c r="AB12" s="9">
        <f>4</f>
        <v>4</v>
      </c>
      <c r="AC12" s="9">
        <f t="shared" si="6"/>
        <v>16</v>
      </c>
      <c r="AD12" s="9">
        <f t="shared" si="7"/>
        <v>2.4503798088703746E-2</v>
      </c>
      <c r="AE12" s="9">
        <f t="shared" si="8"/>
        <v>643.27370742465075</v>
      </c>
      <c r="AF12" s="9">
        <f>AE12+AC12+Z12-'simulation-data'!$AI12*'simulation-data'!$AD12-'simulation-data'!$AB12</f>
        <v>1189.9645920117616</v>
      </c>
      <c r="AG12" s="9">
        <f t="shared" si="9"/>
        <v>49.581858000490065</v>
      </c>
      <c r="AH12" s="9">
        <f t="shared" si="10"/>
        <v>2.4790929000245034</v>
      </c>
      <c r="AI12" s="10">
        <v>10562</v>
      </c>
      <c r="AL12" t="s">
        <v>73</v>
      </c>
      <c r="AM12">
        <v>10036</v>
      </c>
      <c r="AN12">
        <v>24</v>
      </c>
      <c r="AO12">
        <v>36.806488061205037</v>
      </c>
      <c r="AP12">
        <v>1.8403244030602519</v>
      </c>
      <c r="AQ12">
        <v>2</v>
      </c>
      <c r="AR12">
        <v>4516</v>
      </c>
    </row>
    <row r="13" spans="1:44" x14ac:dyDescent="0.2">
      <c r="A13" s="11" t="s">
        <v>39</v>
      </c>
      <c r="B13" s="12">
        <v>8508</v>
      </c>
      <c r="C13" s="12">
        <v>25</v>
      </c>
      <c r="D13" s="12">
        <v>86.859757500000001</v>
      </c>
      <c r="E13" s="12" t="s">
        <v>37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>
        <f t="shared" si="11"/>
        <v>0</v>
      </c>
      <c r="V13" s="12">
        <f t="shared" si="0"/>
        <v>0</v>
      </c>
      <c r="W13" s="12">
        <f t="shared" si="1"/>
        <v>0</v>
      </c>
      <c r="X13" s="12">
        <f t="shared" si="2"/>
        <v>0</v>
      </c>
      <c r="Y13" s="12">
        <f t="shared" si="3"/>
        <v>21.5</v>
      </c>
      <c r="Z13" s="12">
        <f t="shared" si="4"/>
        <v>0</v>
      </c>
      <c r="AA13" s="12">
        <f t="shared" si="5"/>
        <v>0</v>
      </c>
      <c r="AB13" s="12">
        <f>4</f>
        <v>4</v>
      </c>
      <c r="AC13" s="12">
        <f t="shared" si="6"/>
        <v>0</v>
      </c>
      <c r="AD13" s="12">
        <f t="shared" si="7"/>
        <v>2.4503798088703746E-2</v>
      </c>
      <c r="AE13" s="12">
        <f t="shared" si="8"/>
        <v>0</v>
      </c>
      <c r="AF13" s="12" t="e">
        <f>AE13+AC13+Z13-'simulation-data'!$AI13*'simulation-data'!$AD13-'simulation-data'!$AB13</f>
        <v>#VALUE!</v>
      </c>
      <c r="AG13" s="12" t="e">
        <f t="shared" si="9"/>
        <v>#VALUE!</v>
      </c>
      <c r="AH13" s="12" t="e">
        <f t="shared" si="10"/>
        <v>#VALUE!</v>
      </c>
      <c r="AI13" s="13" t="e" cm="1">
        <f t="array" ref="AI13">FIND("Long Beach",('simulation-data'!$F13,'simulation-data'!$I13,'simulation-data'!$L13,'simulation-data'!$O13,'simulation-data'!$R13))</f>
        <v>#VALUE!</v>
      </c>
      <c r="AL13" t="s">
        <v>31</v>
      </c>
      <c r="AM13">
        <v>7024</v>
      </c>
      <c r="AN13">
        <v>25</v>
      </c>
      <c r="AO13">
        <v>39.91078148120711</v>
      </c>
      <c r="AP13">
        <v>1.9955390740603556</v>
      </c>
      <c r="AQ13">
        <v>2</v>
      </c>
      <c r="AR13">
        <v>4745</v>
      </c>
    </row>
    <row r="14" spans="1:44" x14ac:dyDescent="0.2">
      <c r="A14" s="8" t="s">
        <v>40</v>
      </c>
      <c r="B14" s="9">
        <v>15536</v>
      </c>
      <c r="C14" s="9">
        <v>24</v>
      </c>
      <c r="D14" s="9">
        <v>115.65552333333299</v>
      </c>
      <c r="E14" s="9" t="s">
        <v>37</v>
      </c>
      <c r="F14" s="9" t="s">
        <v>30</v>
      </c>
      <c r="G14" s="9">
        <v>12723</v>
      </c>
      <c r="H14" s="9">
        <v>7879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>
        <f t="shared" si="11"/>
        <v>7879</v>
      </c>
      <c r="V14" s="9">
        <f t="shared" si="0"/>
        <v>12723</v>
      </c>
      <c r="W14" s="9">
        <f t="shared" si="1"/>
        <v>1</v>
      </c>
      <c r="X14" s="9">
        <f t="shared" si="2"/>
        <v>15758</v>
      </c>
      <c r="Y14" s="9">
        <f t="shared" si="3"/>
        <v>21</v>
      </c>
      <c r="Z14" s="9">
        <f t="shared" si="4"/>
        <v>750.38095238095241</v>
      </c>
      <c r="AA14" s="9">
        <f t="shared" si="5"/>
        <v>31.265873015873016</v>
      </c>
      <c r="AB14" s="9">
        <f>4</f>
        <v>4</v>
      </c>
      <c r="AC14" s="9">
        <f t="shared" si="6"/>
        <v>8</v>
      </c>
      <c r="AD14" s="9">
        <f t="shared" si="7"/>
        <v>2.4503798088703746E-2</v>
      </c>
      <c r="AE14" s="9">
        <f t="shared" si="8"/>
        <v>623.52364616515547</v>
      </c>
      <c r="AF14" s="9">
        <f>AE14+AC14+Z14-'simulation-data'!$AI14*'simulation-data'!$AD14-'simulation-data'!$AB14</f>
        <v>1377.904598546108</v>
      </c>
      <c r="AG14" s="9">
        <f t="shared" si="9"/>
        <v>57.412691606087833</v>
      </c>
      <c r="AH14" s="9">
        <f t="shared" si="10"/>
        <v>2.870634580304392</v>
      </c>
      <c r="AI14" s="10"/>
      <c r="AL14" t="s">
        <v>70</v>
      </c>
      <c r="AM14">
        <v>12010</v>
      </c>
      <c r="AN14">
        <v>23</v>
      </c>
      <c r="AO14">
        <v>42.859818353145549</v>
      </c>
      <c r="AP14">
        <v>2.1429909176572774</v>
      </c>
      <c r="AQ14">
        <v>2</v>
      </c>
      <c r="AR14">
        <v>7522</v>
      </c>
    </row>
    <row r="15" spans="1:44" x14ac:dyDescent="0.2">
      <c r="A15" s="11" t="s">
        <v>41</v>
      </c>
      <c r="B15" s="12">
        <v>14414</v>
      </c>
      <c r="C15" s="12">
        <v>22</v>
      </c>
      <c r="D15" s="12">
        <v>111.05836208333299</v>
      </c>
      <c r="E15" s="12" t="s">
        <v>42</v>
      </c>
      <c r="F15" s="12" t="s">
        <v>28</v>
      </c>
      <c r="G15" s="12">
        <v>0</v>
      </c>
      <c r="H15" s="12">
        <v>5401</v>
      </c>
      <c r="I15" s="12" t="s">
        <v>30</v>
      </c>
      <c r="J15" s="12">
        <v>14414</v>
      </c>
      <c r="K15" s="12">
        <v>369</v>
      </c>
      <c r="L15" s="12"/>
      <c r="M15" s="12"/>
      <c r="N15" s="12"/>
      <c r="O15" s="12"/>
      <c r="P15" s="12"/>
      <c r="Q15" s="12"/>
      <c r="R15" s="12"/>
      <c r="S15" s="12"/>
      <c r="T15" s="12"/>
      <c r="U15" s="12">
        <f t="shared" si="11"/>
        <v>5770</v>
      </c>
      <c r="V15" s="12">
        <f t="shared" si="0"/>
        <v>14414</v>
      </c>
      <c r="W15" s="12">
        <f t="shared" si="1"/>
        <v>2</v>
      </c>
      <c r="X15" s="12">
        <f t="shared" si="2"/>
        <v>11540</v>
      </c>
      <c r="Y15" s="12">
        <f t="shared" si="3"/>
        <v>20</v>
      </c>
      <c r="Z15" s="12">
        <f t="shared" si="4"/>
        <v>577</v>
      </c>
      <c r="AA15" s="12">
        <f t="shared" si="5"/>
        <v>24.041666666666668</v>
      </c>
      <c r="AB15" s="12">
        <f>4</f>
        <v>4</v>
      </c>
      <c r="AC15" s="12">
        <f t="shared" si="6"/>
        <v>16</v>
      </c>
      <c r="AD15" s="12">
        <f t="shared" si="7"/>
        <v>2.4503798088703746E-2</v>
      </c>
      <c r="AE15" s="12">
        <f t="shared" si="8"/>
        <v>706.39549130115154</v>
      </c>
      <c r="AF15" s="12">
        <f>AE15+AC15+Z15-'simulation-data'!$AI15*'simulation-data'!$AD15-'simulation-data'!$AB15</f>
        <v>1295.3954913011517</v>
      </c>
      <c r="AG15" s="12">
        <f t="shared" si="9"/>
        <v>53.974812137547985</v>
      </c>
      <c r="AH15" s="12">
        <f t="shared" si="10"/>
        <v>2.6987406068773994</v>
      </c>
      <c r="AI15" s="13"/>
      <c r="AL15" t="s">
        <v>44</v>
      </c>
      <c r="AM15">
        <v>11388</v>
      </c>
      <c r="AN15">
        <v>22</v>
      </c>
      <c r="AO15">
        <v>39.286544351874539</v>
      </c>
      <c r="AP15">
        <v>1.964327217593727</v>
      </c>
      <c r="AQ15">
        <v>3</v>
      </c>
      <c r="AR15">
        <v>8673</v>
      </c>
    </row>
    <row r="16" spans="1:44" x14ac:dyDescent="0.2">
      <c r="A16" s="8" t="s">
        <v>43</v>
      </c>
      <c r="B16" s="9">
        <v>5095</v>
      </c>
      <c r="C16" s="9">
        <v>22</v>
      </c>
      <c r="D16" s="9">
        <v>72.875701041666602</v>
      </c>
      <c r="E16" s="9" t="s">
        <v>42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>
        <f t="shared" si="11"/>
        <v>0</v>
      </c>
      <c r="V16" s="9">
        <f t="shared" si="0"/>
        <v>0</v>
      </c>
      <c r="W16" s="9">
        <f t="shared" si="1"/>
        <v>0</v>
      </c>
      <c r="X16" s="9">
        <f t="shared" si="2"/>
        <v>0</v>
      </c>
      <c r="Y16" s="9">
        <f t="shared" si="3"/>
        <v>20</v>
      </c>
      <c r="Z16" s="9">
        <f t="shared" si="4"/>
        <v>0</v>
      </c>
      <c r="AA16" s="9">
        <f t="shared" si="5"/>
        <v>0</v>
      </c>
      <c r="AB16" s="9">
        <f>4</f>
        <v>4</v>
      </c>
      <c r="AC16" s="9">
        <f t="shared" si="6"/>
        <v>0</v>
      </c>
      <c r="AD16" s="9">
        <f t="shared" si="7"/>
        <v>2.4503798088703746E-2</v>
      </c>
      <c r="AE16" s="9">
        <f t="shared" si="8"/>
        <v>0</v>
      </c>
      <c r="AF16" s="9" t="e">
        <f>AE16+AC16+Z16-'simulation-data'!$AI16*'simulation-data'!$AD16-'simulation-data'!$AB16</f>
        <v>#VALUE!</v>
      </c>
      <c r="AG16" s="9" t="e">
        <f t="shared" si="9"/>
        <v>#VALUE!</v>
      </c>
      <c r="AH16" s="9" t="e">
        <f t="shared" si="10"/>
        <v>#VALUE!</v>
      </c>
      <c r="AI16" s="10" t="e" cm="1">
        <f t="array" ref="AI16">FIND("Long Beach",('simulation-data'!$F16,'simulation-data'!$I16,'simulation-data'!$L16,'simulation-data'!$O16,'simulation-data'!$R16))</f>
        <v>#VALUE!</v>
      </c>
      <c r="AL16" t="s">
        <v>20</v>
      </c>
      <c r="AM16">
        <v>9326</v>
      </c>
      <c r="AN16">
        <v>21</v>
      </c>
      <c r="AO16">
        <v>16.827785422125046</v>
      </c>
      <c r="AP16">
        <v>0.84138927110625239</v>
      </c>
      <c r="AQ16">
        <v>1</v>
      </c>
      <c r="AR16">
        <v>9285</v>
      </c>
    </row>
    <row r="17" spans="1:44" x14ac:dyDescent="0.2">
      <c r="A17" s="11" t="s">
        <v>44</v>
      </c>
      <c r="B17" s="12">
        <v>11388</v>
      </c>
      <c r="C17" s="12">
        <v>22</v>
      </c>
      <c r="D17" s="12">
        <v>98.659957499999905</v>
      </c>
      <c r="E17" s="12" t="s">
        <v>42</v>
      </c>
      <c r="F17" s="12" t="s">
        <v>28</v>
      </c>
      <c r="G17" s="12">
        <v>132</v>
      </c>
      <c r="H17" s="12">
        <v>5401</v>
      </c>
      <c r="I17" s="12" t="s">
        <v>22</v>
      </c>
      <c r="J17" s="12">
        <v>8673</v>
      </c>
      <c r="K17" s="12">
        <v>369</v>
      </c>
      <c r="L17" s="12" t="s">
        <v>30</v>
      </c>
      <c r="M17" s="12">
        <v>2583</v>
      </c>
      <c r="N17" s="12">
        <v>3</v>
      </c>
      <c r="O17" s="12"/>
      <c r="P17" s="12"/>
      <c r="Q17" s="12"/>
      <c r="R17" s="12"/>
      <c r="S17" s="12"/>
      <c r="T17" s="12"/>
      <c r="U17" s="12">
        <f t="shared" si="11"/>
        <v>5773</v>
      </c>
      <c r="V17" s="12">
        <f t="shared" si="0"/>
        <v>11388</v>
      </c>
      <c r="W17" s="12">
        <f t="shared" si="1"/>
        <v>3</v>
      </c>
      <c r="X17" s="12">
        <f t="shared" si="2"/>
        <v>11546</v>
      </c>
      <c r="Y17" s="12">
        <f t="shared" si="3"/>
        <v>20</v>
      </c>
      <c r="Z17" s="12">
        <f t="shared" si="4"/>
        <v>577.29999999999995</v>
      </c>
      <c r="AA17" s="12">
        <f t="shared" si="5"/>
        <v>24.054166666666664</v>
      </c>
      <c r="AB17" s="12">
        <f>4</f>
        <v>4</v>
      </c>
      <c r="AC17" s="12">
        <f t="shared" si="6"/>
        <v>24</v>
      </c>
      <c r="AD17" s="12">
        <f t="shared" si="7"/>
        <v>2.4503798088703746E-2</v>
      </c>
      <c r="AE17" s="12">
        <f t="shared" si="8"/>
        <v>558.09850526831656</v>
      </c>
      <c r="AF17" s="12">
        <f>AE17+AC17+Z17-'simulation-data'!$AI17*'simulation-data'!$AD17-'simulation-data'!$AB17</f>
        <v>942.87706444498895</v>
      </c>
      <c r="AG17" s="12">
        <f t="shared" si="9"/>
        <v>39.286544351874539</v>
      </c>
      <c r="AH17" s="12">
        <f t="shared" si="10"/>
        <v>1.964327217593727</v>
      </c>
      <c r="AI17" s="13">
        <v>8673</v>
      </c>
      <c r="AL17" t="s">
        <v>113</v>
      </c>
      <c r="AM17">
        <v>10036</v>
      </c>
      <c r="AN17">
        <v>24</v>
      </c>
      <c r="AO17">
        <v>31.11228865474148</v>
      </c>
      <c r="AP17">
        <v>1.555614432737074</v>
      </c>
      <c r="AQ17">
        <v>1</v>
      </c>
      <c r="AR17">
        <v>9986</v>
      </c>
    </row>
    <row r="18" spans="1:44" x14ac:dyDescent="0.2">
      <c r="A18" s="8" t="s">
        <v>45</v>
      </c>
      <c r="B18" s="9">
        <v>16022</v>
      </c>
      <c r="C18" s="9">
        <v>24</v>
      </c>
      <c r="D18" s="9">
        <v>117.646807083333</v>
      </c>
      <c r="E18" s="9" t="s">
        <v>42</v>
      </c>
      <c r="F18" s="9" t="s">
        <v>28</v>
      </c>
      <c r="G18" s="9">
        <v>0</v>
      </c>
      <c r="H18" s="9">
        <v>5401</v>
      </c>
      <c r="I18" s="9" t="s">
        <v>30</v>
      </c>
      <c r="J18" s="9">
        <v>16022</v>
      </c>
      <c r="K18" s="9">
        <v>369</v>
      </c>
      <c r="L18" s="9"/>
      <c r="M18" s="9"/>
      <c r="N18" s="9"/>
      <c r="O18" s="9"/>
      <c r="P18" s="9"/>
      <c r="Q18" s="9"/>
      <c r="R18" s="9"/>
      <c r="S18" s="9"/>
      <c r="T18" s="9"/>
      <c r="U18" s="9">
        <f t="shared" si="11"/>
        <v>5770</v>
      </c>
      <c r="V18" s="9">
        <f t="shared" si="0"/>
        <v>16022</v>
      </c>
      <c r="W18" s="9">
        <f t="shared" si="1"/>
        <v>2</v>
      </c>
      <c r="X18" s="9">
        <f t="shared" si="2"/>
        <v>11540</v>
      </c>
      <c r="Y18" s="9">
        <f t="shared" si="3"/>
        <v>21</v>
      </c>
      <c r="Z18" s="9">
        <f t="shared" si="4"/>
        <v>549.52380952380952</v>
      </c>
      <c r="AA18" s="9">
        <f t="shared" si="5"/>
        <v>22.896825396825395</v>
      </c>
      <c r="AB18" s="9">
        <f>4</f>
        <v>4</v>
      </c>
      <c r="AC18" s="9">
        <f t="shared" si="6"/>
        <v>16</v>
      </c>
      <c r="AD18" s="9">
        <f t="shared" si="7"/>
        <v>2.4503798088703746E-2</v>
      </c>
      <c r="AE18" s="9">
        <f t="shared" si="8"/>
        <v>785.19970595442283</v>
      </c>
      <c r="AF18" s="9">
        <f>AE18+AC18+Z18-'simulation-data'!$AI18*'simulation-data'!$AD18-'simulation-data'!$AB18</f>
        <v>1346.7235154782325</v>
      </c>
      <c r="AG18" s="9">
        <f t="shared" si="9"/>
        <v>56.113479811593017</v>
      </c>
      <c r="AH18" s="9">
        <f t="shared" si="10"/>
        <v>2.8056739905796508</v>
      </c>
      <c r="AI18" s="10"/>
      <c r="AL18" t="s">
        <v>38</v>
      </c>
      <c r="AM18">
        <v>14414</v>
      </c>
      <c r="AN18">
        <v>22</v>
      </c>
      <c r="AO18">
        <v>49.581858000490065</v>
      </c>
      <c r="AP18">
        <v>2.4790929000245034</v>
      </c>
      <c r="AQ18">
        <v>2</v>
      </c>
      <c r="AR18">
        <v>10562</v>
      </c>
    </row>
    <row r="19" spans="1:44" x14ac:dyDescent="0.2">
      <c r="A19" s="11" t="s">
        <v>46</v>
      </c>
      <c r="B19" s="12">
        <v>8825</v>
      </c>
      <c r="C19" s="12">
        <v>26</v>
      </c>
      <c r="D19" s="12">
        <v>88.1585989583333</v>
      </c>
      <c r="E19" s="12" t="s">
        <v>42</v>
      </c>
      <c r="F19" s="12" t="s">
        <v>25</v>
      </c>
      <c r="G19" s="12">
        <v>8431</v>
      </c>
      <c r="H19" s="12">
        <v>5094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>
        <f t="shared" si="11"/>
        <v>5094</v>
      </c>
      <c r="V19" s="12">
        <f t="shared" si="0"/>
        <v>8431</v>
      </c>
      <c r="W19" s="12">
        <f t="shared" si="1"/>
        <v>1</v>
      </c>
      <c r="X19" s="12">
        <f t="shared" si="2"/>
        <v>10188</v>
      </c>
      <c r="Y19" s="12">
        <f t="shared" si="3"/>
        <v>22</v>
      </c>
      <c r="Z19" s="12">
        <f t="shared" si="4"/>
        <v>463.09090909090907</v>
      </c>
      <c r="AA19" s="12">
        <f t="shared" si="5"/>
        <v>19.295454545454543</v>
      </c>
      <c r="AB19" s="12">
        <f>4</f>
        <v>4</v>
      </c>
      <c r="AC19" s="12">
        <f t="shared" si="6"/>
        <v>8</v>
      </c>
      <c r="AD19" s="12">
        <f t="shared" si="7"/>
        <v>2.4503798088703746E-2</v>
      </c>
      <c r="AE19" s="12">
        <f t="shared" si="8"/>
        <v>413.18304337172259</v>
      </c>
      <c r="AF19" s="12">
        <f>AE19+AC19+Z19-'simulation-data'!$AI19*'simulation-data'!$AD19-'simulation-data'!$AB19</f>
        <v>880.27395246263166</v>
      </c>
      <c r="AG19" s="12">
        <f t="shared" si="9"/>
        <v>36.678081352609652</v>
      </c>
      <c r="AH19" s="12">
        <f t="shared" si="10"/>
        <v>1.8339040676304827</v>
      </c>
      <c r="AI19" s="13"/>
      <c r="AL19" t="s">
        <v>51</v>
      </c>
      <c r="AM19">
        <v>12118</v>
      </c>
      <c r="AN19">
        <v>23</v>
      </c>
      <c r="AO19">
        <v>36.327660604466864</v>
      </c>
      <c r="AP19">
        <v>1.8163830302233432</v>
      </c>
      <c r="AQ19">
        <v>2</v>
      </c>
      <c r="AR19">
        <v>12118</v>
      </c>
    </row>
    <row r="20" spans="1:44" x14ac:dyDescent="0.2">
      <c r="A20" s="8" t="s">
        <v>47</v>
      </c>
      <c r="B20" s="9">
        <v>14806</v>
      </c>
      <c r="C20" s="9">
        <v>21</v>
      </c>
      <c r="D20" s="9">
        <v>112.664500416666</v>
      </c>
      <c r="E20" s="9" t="s">
        <v>42</v>
      </c>
      <c r="F20" s="9" t="s">
        <v>28</v>
      </c>
      <c r="G20" s="9">
        <v>0</v>
      </c>
      <c r="H20" s="9">
        <v>5401</v>
      </c>
      <c r="I20" s="9" t="s">
        <v>22</v>
      </c>
      <c r="J20" s="9">
        <v>14806</v>
      </c>
      <c r="K20" s="9">
        <v>369</v>
      </c>
      <c r="L20" s="9"/>
      <c r="M20" s="9"/>
      <c r="N20" s="9"/>
      <c r="O20" s="9"/>
      <c r="P20" s="9"/>
      <c r="Q20" s="9"/>
      <c r="R20" s="9"/>
      <c r="S20" s="9"/>
      <c r="T20" s="9"/>
      <c r="U20" s="9">
        <f t="shared" si="11"/>
        <v>5770</v>
      </c>
      <c r="V20" s="9">
        <f t="shared" si="0"/>
        <v>14806</v>
      </c>
      <c r="W20" s="9">
        <f t="shared" si="1"/>
        <v>2</v>
      </c>
      <c r="X20" s="9">
        <f t="shared" si="2"/>
        <v>11540</v>
      </c>
      <c r="Y20" s="9">
        <f t="shared" si="3"/>
        <v>19.5</v>
      </c>
      <c r="Z20" s="9">
        <f t="shared" si="4"/>
        <v>591.79487179487182</v>
      </c>
      <c r="AA20" s="9">
        <f t="shared" si="5"/>
        <v>24.658119658119659</v>
      </c>
      <c r="AB20" s="9">
        <f>4</f>
        <v>4</v>
      </c>
      <c r="AC20" s="9">
        <f t="shared" si="6"/>
        <v>16</v>
      </c>
      <c r="AD20" s="9">
        <f t="shared" si="7"/>
        <v>2.4503798088703746E-2</v>
      </c>
      <c r="AE20" s="9">
        <f t="shared" si="8"/>
        <v>725.60646900269535</v>
      </c>
      <c r="AF20" s="9">
        <f>AE20+AC20+Z20-'simulation-data'!$AI20*'simulation-data'!$AD20-'simulation-data'!$AB20</f>
        <v>966.5981062962195</v>
      </c>
      <c r="AG20" s="9">
        <f t="shared" si="9"/>
        <v>40.274921095675815</v>
      </c>
      <c r="AH20" s="9">
        <f t="shared" si="10"/>
        <v>2.0137460547837907</v>
      </c>
      <c r="AI20" s="10">
        <v>14806</v>
      </c>
      <c r="AL20" t="s">
        <v>119</v>
      </c>
      <c r="AM20">
        <v>13386</v>
      </c>
      <c r="AN20">
        <v>24</v>
      </c>
      <c r="AO20">
        <v>35.829439952081458</v>
      </c>
      <c r="AP20">
        <v>1.7914719976040729</v>
      </c>
      <c r="AQ20">
        <v>2</v>
      </c>
      <c r="AR20">
        <v>12177</v>
      </c>
    </row>
    <row r="21" spans="1:44" x14ac:dyDescent="0.2">
      <c r="A21" s="11" t="s">
        <v>48</v>
      </c>
      <c r="B21" s="12">
        <v>8063</v>
      </c>
      <c r="C21" s="12">
        <v>25</v>
      </c>
      <c r="D21" s="12">
        <v>85.036462708333303</v>
      </c>
      <c r="E21" s="12" t="s">
        <v>42</v>
      </c>
      <c r="F21" s="12" t="s">
        <v>26</v>
      </c>
      <c r="G21" s="12">
        <v>8063</v>
      </c>
      <c r="H21" s="12">
        <v>5110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>
        <f t="shared" si="11"/>
        <v>5110</v>
      </c>
      <c r="V21" s="12">
        <f t="shared" si="0"/>
        <v>8063</v>
      </c>
      <c r="W21" s="12">
        <f t="shared" si="1"/>
        <v>1</v>
      </c>
      <c r="X21" s="12">
        <f t="shared" si="2"/>
        <v>10220</v>
      </c>
      <c r="Y21" s="12">
        <f t="shared" si="3"/>
        <v>21.5</v>
      </c>
      <c r="Z21" s="12">
        <f t="shared" si="4"/>
        <v>475.3488372093023</v>
      </c>
      <c r="AA21" s="12">
        <f t="shared" si="5"/>
        <v>19.806201550387595</v>
      </c>
      <c r="AB21" s="12">
        <f>4</f>
        <v>4</v>
      </c>
      <c r="AC21" s="12">
        <f t="shared" si="6"/>
        <v>8</v>
      </c>
      <c r="AD21" s="12">
        <f t="shared" si="7"/>
        <v>2.4503798088703746E-2</v>
      </c>
      <c r="AE21" s="12">
        <f t="shared" si="8"/>
        <v>395.14824797843659</v>
      </c>
      <c r="AF21" s="12">
        <f>AE21+AC21+Z21-'simulation-data'!$AI21*'simulation-data'!$AD21-'simulation-data'!$AB21</f>
        <v>874.49708518773889</v>
      </c>
      <c r="AG21" s="12">
        <f t="shared" si="9"/>
        <v>36.437378549489118</v>
      </c>
      <c r="AH21" s="12">
        <f t="shared" si="10"/>
        <v>1.8218689274744559</v>
      </c>
      <c r="AI21" s="13"/>
      <c r="AL21" t="s">
        <v>34</v>
      </c>
      <c r="AM21">
        <v>4253</v>
      </c>
      <c r="AN21">
        <v>25</v>
      </c>
      <c r="AO21">
        <v>-13.83366005064118</v>
      </c>
      <c r="AP21">
        <v>-0.69168300253205905</v>
      </c>
      <c r="AQ21">
        <v>0</v>
      </c>
      <c r="AR21">
        <v>13386</v>
      </c>
    </row>
    <row r="22" spans="1:44" x14ac:dyDescent="0.2">
      <c r="A22" s="8" t="s">
        <v>49</v>
      </c>
      <c r="B22" s="9">
        <v>8628</v>
      </c>
      <c r="C22" s="9">
        <v>21</v>
      </c>
      <c r="D22" s="9">
        <v>87.351432499999902</v>
      </c>
      <c r="E22" s="9" t="s">
        <v>42</v>
      </c>
      <c r="F22" s="9" t="s">
        <v>26</v>
      </c>
      <c r="G22" s="9">
        <v>8628</v>
      </c>
      <c r="H22" s="9">
        <v>5110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>
        <f t="shared" si="11"/>
        <v>5110</v>
      </c>
      <c r="V22" s="9">
        <f t="shared" si="0"/>
        <v>8628</v>
      </c>
      <c r="W22" s="9">
        <f t="shared" si="1"/>
        <v>1</v>
      </c>
      <c r="X22" s="9">
        <f t="shared" si="2"/>
        <v>10220</v>
      </c>
      <c r="Y22" s="9">
        <f t="shared" si="3"/>
        <v>19.5</v>
      </c>
      <c r="Z22" s="9">
        <f t="shared" si="4"/>
        <v>524.10256410256409</v>
      </c>
      <c r="AA22" s="9">
        <f t="shared" si="5"/>
        <v>21.837606837606838</v>
      </c>
      <c r="AB22" s="9">
        <f>4</f>
        <v>4</v>
      </c>
      <c r="AC22" s="9">
        <f t="shared" si="6"/>
        <v>8</v>
      </c>
      <c r="AD22" s="9">
        <f t="shared" si="7"/>
        <v>2.4503798088703746E-2</v>
      </c>
      <c r="AE22" s="9">
        <f t="shared" si="8"/>
        <v>422.83753981867181</v>
      </c>
      <c r="AF22" s="9">
        <f>AE22+AC22+Z22-'simulation-data'!$AI22*'simulation-data'!$AD22-'simulation-data'!$AB22</f>
        <v>950.94010392123596</v>
      </c>
      <c r="AG22" s="9">
        <f t="shared" si="9"/>
        <v>39.622504330051498</v>
      </c>
      <c r="AH22" s="9">
        <f t="shared" si="10"/>
        <v>1.981125216502575</v>
      </c>
      <c r="AI22" s="10"/>
      <c r="AL22" t="s">
        <v>94</v>
      </c>
      <c r="AM22">
        <v>13386</v>
      </c>
      <c r="AN22">
        <v>24</v>
      </c>
      <c r="AO22">
        <v>44.266199733180862</v>
      </c>
      <c r="AP22">
        <v>2.2133099866590431</v>
      </c>
      <c r="AQ22">
        <v>1</v>
      </c>
      <c r="AR22">
        <v>13386</v>
      </c>
    </row>
    <row r="23" spans="1:44" x14ac:dyDescent="0.2">
      <c r="A23" s="11" t="s">
        <v>50</v>
      </c>
      <c r="B23" s="12">
        <v>5888</v>
      </c>
      <c r="C23" s="12">
        <v>25</v>
      </c>
      <c r="D23" s="12">
        <v>76.124853333333306</v>
      </c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>
        <f t="shared" si="11"/>
        <v>0</v>
      </c>
      <c r="V23" s="12">
        <f t="shared" si="0"/>
        <v>0</v>
      </c>
      <c r="W23" s="12">
        <f t="shared" si="1"/>
        <v>0</v>
      </c>
      <c r="X23" s="12">
        <f t="shared" si="2"/>
        <v>0</v>
      </c>
      <c r="Y23" s="12">
        <f t="shared" si="3"/>
        <v>21.5</v>
      </c>
      <c r="Z23" s="12">
        <f t="shared" si="4"/>
        <v>0</v>
      </c>
      <c r="AA23" s="12">
        <f t="shared" si="5"/>
        <v>0</v>
      </c>
      <c r="AB23" s="12">
        <f>4</f>
        <v>4</v>
      </c>
      <c r="AC23" s="12">
        <f t="shared" si="6"/>
        <v>0</v>
      </c>
      <c r="AD23" s="12">
        <f t="shared" si="7"/>
        <v>2.4503798088703746E-2</v>
      </c>
      <c r="AE23" s="12">
        <f t="shared" si="8"/>
        <v>0</v>
      </c>
      <c r="AF23" s="12" t="e">
        <f>AE23+AC23+Z23-'simulation-data'!$AI23*'simulation-data'!$AD23-'simulation-data'!$AB23</f>
        <v>#VALUE!</v>
      </c>
      <c r="AG23" s="12" t="e">
        <f t="shared" si="9"/>
        <v>#VALUE!</v>
      </c>
      <c r="AH23" s="12" t="e">
        <f t="shared" si="10"/>
        <v>#VALUE!</v>
      </c>
      <c r="AI23" s="13" t="e" cm="1">
        <f t="array" ref="AI23">FIND("Long Beach",('simulation-data'!$F23,'simulation-data'!$I23,'simulation-data'!$L23,'simulation-data'!$O23,'simulation-data'!$R23))</f>
        <v>#VALUE!</v>
      </c>
      <c r="AL23" t="s">
        <v>36</v>
      </c>
      <c r="AM23">
        <v>9326</v>
      </c>
      <c r="AN23">
        <v>21</v>
      </c>
      <c r="AO23">
        <v>36.411717213604</v>
      </c>
      <c r="AP23">
        <v>1.8205858606802001</v>
      </c>
      <c r="AQ23">
        <v>2</v>
      </c>
      <c r="AR23">
        <v>13830</v>
      </c>
    </row>
    <row r="24" spans="1:44" x14ac:dyDescent="0.2">
      <c r="A24" s="8" t="s">
        <v>51</v>
      </c>
      <c r="B24" s="9">
        <v>12118</v>
      </c>
      <c r="C24" s="9">
        <v>23</v>
      </c>
      <c r="D24" s="9">
        <v>101.650980416666</v>
      </c>
      <c r="E24" s="9" t="s">
        <v>42</v>
      </c>
      <c r="F24" s="9" t="s">
        <v>28</v>
      </c>
      <c r="G24" s="9">
        <v>0</v>
      </c>
      <c r="H24" s="9">
        <v>5401</v>
      </c>
      <c r="I24" s="9" t="s">
        <v>22</v>
      </c>
      <c r="J24" s="9">
        <v>12118</v>
      </c>
      <c r="K24" s="9">
        <v>369</v>
      </c>
      <c r="L24" s="9"/>
      <c r="M24" s="9"/>
      <c r="N24" s="9"/>
      <c r="O24" s="9"/>
      <c r="P24" s="9"/>
      <c r="Q24" s="9"/>
      <c r="R24" s="9"/>
      <c r="S24" s="9"/>
      <c r="T24" s="9"/>
      <c r="U24" s="9">
        <f t="shared" si="11"/>
        <v>5770</v>
      </c>
      <c r="V24" s="9">
        <f t="shared" si="0"/>
        <v>12118</v>
      </c>
      <c r="W24" s="9">
        <f t="shared" si="1"/>
        <v>2</v>
      </c>
      <c r="X24" s="9">
        <f t="shared" si="2"/>
        <v>11540</v>
      </c>
      <c r="Y24" s="9">
        <f t="shared" si="3"/>
        <v>20.5</v>
      </c>
      <c r="Z24" s="9">
        <f t="shared" si="4"/>
        <v>562.92682926829264</v>
      </c>
      <c r="AA24" s="9">
        <f t="shared" si="5"/>
        <v>23.455284552845526</v>
      </c>
      <c r="AB24" s="9">
        <f>4</f>
        <v>4</v>
      </c>
      <c r="AC24" s="9">
        <f t="shared" si="6"/>
        <v>16</v>
      </c>
      <c r="AD24" s="9">
        <f t="shared" si="7"/>
        <v>2.4503798088703746E-2</v>
      </c>
      <c r="AE24" s="9">
        <f t="shared" si="8"/>
        <v>593.87405047782397</v>
      </c>
      <c r="AF24" s="9">
        <f>AE24+AC24+Z24-'simulation-data'!$AI24*'simulation-data'!$AD24-'simulation-data'!$AB24</f>
        <v>871.86385450720468</v>
      </c>
      <c r="AG24" s="9">
        <f t="shared" si="9"/>
        <v>36.327660604466864</v>
      </c>
      <c r="AH24" s="9">
        <f t="shared" si="10"/>
        <v>1.8163830302233432</v>
      </c>
      <c r="AI24" s="10">
        <v>12118</v>
      </c>
      <c r="AL24" t="s">
        <v>76</v>
      </c>
      <c r="AM24">
        <v>13830</v>
      </c>
      <c r="AN24">
        <v>24</v>
      </c>
      <c r="AO24">
        <v>39.604440632742516</v>
      </c>
      <c r="AP24">
        <v>1.980222031637126</v>
      </c>
      <c r="AQ24">
        <v>1</v>
      </c>
      <c r="AR24">
        <v>13830</v>
      </c>
    </row>
    <row r="25" spans="1:44" x14ac:dyDescent="0.2">
      <c r="A25" s="11" t="s">
        <v>52</v>
      </c>
      <c r="B25" s="12">
        <v>10036</v>
      </c>
      <c r="C25" s="12">
        <v>24</v>
      </c>
      <c r="D25" s="12">
        <v>93.120419166666593</v>
      </c>
      <c r="E25" s="12" t="s">
        <v>42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>
        <f t="shared" si="11"/>
        <v>0</v>
      </c>
      <c r="V25" s="12">
        <f t="shared" si="0"/>
        <v>0</v>
      </c>
      <c r="W25" s="12">
        <f t="shared" si="1"/>
        <v>0</v>
      </c>
      <c r="X25" s="12">
        <f t="shared" si="2"/>
        <v>0</v>
      </c>
      <c r="Y25" s="12">
        <f t="shared" si="3"/>
        <v>21</v>
      </c>
      <c r="Z25" s="12">
        <f t="shared" si="4"/>
        <v>0</v>
      </c>
      <c r="AA25" s="12">
        <f t="shared" si="5"/>
        <v>0</v>
      </c>
      <c r="AB25" s="12">
        <f>4</f>
        <v>4</v>
      </c>
      <c r="AC25" s="12">
        <f t="shared" si="6"/>
        <v>0</v>
      </c>
      <c r="AD25" s="12">
        <f t="shared" si="7"/>
        <v>2.4503798088703746E-2</v>
      </c>
      <c r="AE25" s="12">
        <f t="shared" si="8"/>
        <v>0</v>
      </c>
      <c r="AF25" s="12" t="e">
        <f>AE25+AC25+Z25-'simulation-data'!$AI25*'simulation-data'!$AD25-'simulation-data'!$AB25</f>
        <v>#VALUE!</v>
      </c>
      <c r="AG25" s="12" t="e">
        <f t="shared" si="9"/>
        <v>#VALUE!</v>
      </c>
      <c r="AH25" s="12" t="e">
        <f t="shared" si="10"/>
        <v>#VALUE!</v>
      </c>
      <c r="AI25" s="13" t="e" cm="1">
        <f t="array" ref="AI25">FIND("Long Beach",('simulation-data'!$F25,'simulation-data'!$I25,'simulation-data'!$L25,'simulation-data'!$O25,'simulation-data'!$R25))</f>
        <v>#VALUE!</v>
      </c>
      <c r="AL25" t="s">
        <v>114</v>
      </c>
      <c r="AM25">
        <v>13830</v>
      </c>
      <c r="AN25">
        <v>22</v>
      </c>
      <c r="AO25">
        <v>36.074480315282194</v>
      </c>
      <c r="AP25">
        <v>1.8037240157641099</v>
      </c>
      <c r="AQ25">
        <v>1</v>
      </c>
      <c r="AR25">
        <v>13830</v>
      </c>
    </row>
    <row r="26" spans="1:44" x14ac:dyDescent="0.2">
      <c r="A26" s="8" t="s">
        <v>53</v>
      </c>
      <c r="B26" s="9">
        <v>13830</v>
      </c>
      <c r="C26" s="9">
        <v>22</v>
      </c>
      <c r="D26" s="9">
        <v>108.66554375</v>
      </c>
      <c r="E26" s="9" t="s">
        <v>42</v>
      </c>
      <c r="F26" s="9" t="s">
        <v>28</v>
      </c>
      <c r="G26" s="9">
        <v>0</v>
      </c>
      <c r="H26" s="9">
        <v>5401</v>
      </c>
      <c r="I26" s="9" t="s">
        <v>30</v>
      </c>
      <c r="J26" s="9">
        <v>13830</v>
      </c>
      <c r="K26" s="9">
        <v>369</v>
      </c>
      <c r="L26" s="9"/>
      <c r="M26" s="9"/>
      <c r="N26" s="9"/>
      <c r="O26" s="9"/>
      <c r="P26" s="9"/>
      <c r="Q26" s="9"/>
      <c r="R26" s="9"/>
      <c r="S26" s="9"/>
      <c r="T26" s="9"/>
      <c r="U26" s="9">
        <f t="shared" si="11"/>
        <v>5770</v>
      </c>
      <c r="V26" s="9">
        <f t="shared" si="0"/>
        <v>13830</v>
      </c>
      <c r="W26" s="9">
        <f t="shared" si="1"/>
        <v>2</v>
      </c>
      <c r="X26" s="9">
        <f t="shared" si="2"/>
        <v>11540</v>
      </c>
      <c r="Y26" s="9">
        <f t="shared" si="3"/>
        <v>20</v>
      </c>
      <c r="Z26" s="9">
        <f t="shared" si="4"/>
        <v>577</v>
      </c>
      <c r="AA26" s="9">
        <f t="shared" si="5"/>
        <v>24.041666666666668</v>
      </c>
      <c r="AB26" s="9">
        <f>4</f>
        <v>4</v>
      </c>
      <c r="AC26" s="9">
        <f t="shared" si="6"/>
        <v>16</v>
      </c>
      <c r="AD26" s="9">
        <f t="shared" si="7"/>
        <v>2.4503798088703746E-2</v>
      </c>
      <c r="AE26" s="9">
        <f t="shared" si="8"/>
        <v>677.77505513354561</v>
      </c>
      <c r="AF26" s="9">
        <f>AE26+AC26+Z26-'simulation-data'!$AI26*'simulation-data'!$AD26-'simulation-data'!$AB26</f>
        <v>1266.7750551335457</v>
      </c>
      <c r="AG26" s="9">
        <f t="shared" si="9"/>
        <v>52.782293963897736</v>
      </c>
      <c r="AH26" s="9">
        <f t="shared" si="10"/>
        <v>2.639114698194887</v>
      </c>
      <c r="AI26" s="10"/>
      <c r="AL26" t="s">
        <v>88</v>
      </c>
      <c r="AM26">
        <v>13892</v>
      </c>
      <c r="AN26">
        <v>23</v>
      </c>
      <c r="AO26">
        <v>45.525078541645492</v>
      </c>
      <c r="AP26">
        <v>2.2762539270822746</v>
      </c>
      <c r="AQ26">
        <v>1</v>
      </c>
      <c r="AR26">
        <v>13892</v>
      </c>
    </row>
    <row r="27" spans="1:44" x14ac:dyDescent="0.2">
      <c r="A27" s="11" t="s">
        <v>54</v>
      </c>
      <c r="B27" s="12">
        <v>16022</v>
      </c>
      <c r="C27" s="12">
        <v>24</v>
      </c>
      <c r="D27" s="12">
        <v>117.646807083333</v>
      </c>
      <c r="E27" s="12" t="s">
        <v>42</v>
      </c>
      <c r="F27" s="12" t="s">
        <v>28</v>
      </c>
      <c r="G27" s="12">
        <v>16022</v>
      </c>
      <c r="H27" s="12">
        <v>5401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>
        <f t="shared" si="11"/>
        <v>5401</v>
      </c>
      <c r="V27" s="12">
        <f t="shared" si="0"/>
        <v>16022</v>
      </c>
      <c r="W27" s="12">
        <f t="shared" si="1"/>
        <v>1</v>
      </c>
      <c r="X27" s="12">
        <f t="shared" si="2"/>
        <v>10802</v>
      </c>
      <c r="Y27" s="12">
        <f t="shared" si="3"/>
        <v>21</v>
      </c>
      <c r="Z27" s="12">
        <f t="shared" si="4"/>
        <v>514.38095238095241</v>
      </c>
      <c r="AA27" s="12">
        <f t="shared" si="5"/>
        <v>21.432539682539684</v>
      </c>
      <c r="AB27" s="12">
        <f>4</f>
        <v>4</v>
      </c>
      <c r="AC27" s="12">
        <f t="shared" si="6"/>
        <v>8</v>
      </c>
      <c r="AD27" s="12">
        <f t="shared" si="7"/>
        <v>2.4503798088703746E-2</v>
      </c>
      <c r="AE27" s="12">
        <f t="shared" si="8"/>
        <v>785.19970595442283</v>
      </c>
      <c r="AF27" s="12">
        <f>AE27+AC27+Z27-'simulation-data'!$AI27*'simulation-data'!$AD27-'simulation-data'!$AB27</f>
        <v>1303.5806583353751</v>
      </c>
      <c r="AG27" s="12">
        <f t="shared" si="9"/>
        <v>54.315860763973966</v>
      </c>
      <c r="AH27" s="12">
        <f t="shared" si="10"/>
        <v>2.7157930381986986</v>
      </c>
      <c r="AI27" s="13"/>
      <c r="AL27" t="s">
        <v>80</v>
      </c>
      <c r="AM27">
        <v>14414</v>
      </c>
      <c r="AN27">
        <v>22</v>
      </c>
      <c r="AO27">
        <v>41.466572735440657</v>
      </c>
      <c r="AP27">
        <v>2.0733286367720329</v>
      </c>
      <c r="AQ27">
        <v>1</v>
      </c>
      <c r="AR27">
        <v>14414</v>
      </c>
    </row>
    <row r="28" spans="1:44" x14ac:dyDescent="0.2">
      <c r="A28" s="8" t="s">
        <v>55</v>
      </c>
      <c r="B28" s="9">
        <v>5095</v>
      </c>
      <c r="C28" s="9">
        <v>22</v>
      </c>
      <c r="D28" s="9">
        <v>72.875701041666602</v>
      </c>
      <c r="E28" s="9" t="s">
        <v>42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>
        <f t="shared" si="11"/>
        <v>0</v>
      </c>
      <c r="V28" s="9">
        <f t="shared" si="0"/>
        <v>0</v>
      </c>
      <c r="W28" s="9">
        <f t="shared" si="1"/>
        <v>0</v>
      </c>
      <c r="X28" s="9">
        <f t="shared" si="2"/>
        <v>0</v>
      </c>
      <c r="Y28" s="9">
        <f t="shared" si="3"/>
        <v>20</v>
      </c>
      <c r="Z28" s="9">
        <f t="shared" si="4"/>
        <v>0</v>
      </c>
      <c r="AA28" s="9">
        <f t="shared" si="5"/>
        <v>0</v>
      </c>
      <c r="AB28" s="9">
        <f>4</f>
        <v>4</v>
      </c>
      <c r="AC28" s="9">
        <f t="shared" si="6"/>
        <v>0</v>
      </c>
      <c r="AD28" s="9">
        <f t="shared" si="7"/>
        <v>2.4503798088703746E-2</v>
      </c>
      <c r="AE28" s="9">
        <f t="shared" si="8"/>
        <v>0</v>
      </c>
      <c r="AF28" s="9" t="e">
        <f>AE28+AC28+Z28-'simulation-data'!$AI28*'simulation-data'!$AD28-'simulation-data'!$AB28</f>
        <v>#VALUE!</v>
      </c>
      <c r="AG28" s="9" t="e">
        <f t="shared" si="9"/>
        <v>#VALUE!</v>
      </c>
      <c r="AH28" s="9" t="e">
        <f t="shared" si="10"/>
        <v>#VALUE!</v>
      </c>
      <c r="AI28" s="10" t="e" cm="1">
        <f t="array" ref="AI28">FIND("Long Beach",('simulation-data'!$F28,'simulation-data'!$I28,'simulation-data'!$L28,'simulation-data'!$O28,'simulation-data'!$R28))</f>
        <v>#VALUE!</v>
      </c>
      <c r="AL28" t="s">
        <v>56</v>
      </c>
      <c r="AM28">
        <v>14566</v>
      </c>
      <c r="AN28">
        <v>23</v>
      </c>
      <c r="AO28">
        <v>38.827048009514634</v>
      </c>
      <c r="AP28">
        <v>1.9413524004757319</v>
      </c>
      <c r="AQ28">
        <v>2</v>
      </c>
      <c r="AR28">
        <v>14566</v>
      </c>
    </row>
    <row r="29" spans="1:44" x14ac:dyDescent="0.2">
      <c r="A29" s="11" t="s">
        <v>56</v>
      </c>
      <c r="B29" s="12">
        <v>14566</v>
      </c>
      <c r="C29" s="12">
        <v>23</v>
      </c>
      <c r="D29" s="12">
        <v>111.681150416666</v>
      </c>
      <c r="E29" s="12" t="s">
        <v>42</v>
      </c>
      <c r="F29" s="12" t="s">
        <v>28</v>
      </c>
      <c r="G29" s="12">
        <v>0</v>
      </c>
      <c r="H29" s="12">
        <v>5401</v>
      </c>
      <c r="I29" s="12" t="s">
        <v>22</v>
      </c>
      <c r="J29" s="12">
        <v>14566</v>
      </c>
      <c r="K29" s="12">
        <v>369</v>
      </c>
      <c r="L29" s="12"/>
      <c r="M29" s="12"/>
      <c r="N29" s="12"/>
      <c r="O29" s="12"/>
      <c r="P29" s="12"/>
      <c r="Q29" s="12"/>
      <c r="R29" s="12"/>
      <c r="S29" s="12"/>
      <c r="T29" s="12"/>
      <c r="U29" s="12">
        <f t="shared" si="11"/>
        <v>5770</v>
      </c>
      <c r="V29" s="12">
        <f t="shared" si="0"/>
        <v>14566</v>
      </c>
      <c r="W29" s="12">
        <f t="shared" si="1"/>
        <v>2</v>
      </c>
      <c r="X29" s="12">
        <f t="shared" si="2"/>
        <v>11540</v>
      </c>
      <c r="Y29" s="12">
        <f t="shared" si="3"/>
        <v>20.5</v>
      </c>
      <c r="Z29" s="12">
        <f t="shared" si="4"/>
        <v>562.92682926829264</v>
      </c>
      <c r="AA29" s="12">
        <f t="shared" si="5"/>
        <v>23.455284552845526</v>
      </c>
      <c r="AB29" s="12">
        <f>4</f>
        <v>4</v>
      </c>
      <c r="AC29" s="12">
        <f t="shared" si="6"/>
        <v>16</v>
      </c>
      <c r="AD29" s="12">
        <f t="shared" si="7"/>
        <v>2.4503798088703746E-2</v>
      </c>
      <c r="AE29" s="12">
        <f t="shared" si="8"/>
        <v>713.8446459201175</v>
      </c>
      <c r="AF29" s="12">
        <f>AE29+AC29+Z29-'simulation-data'!$AI29*'simulation-data'!$AD29-'simulation-data'!$AB29</f>
        <v>931.84915222835127</v>
      </c>
      <c r="AG29" s="12">
        <f t="shared" si="9"/>
        <v>38.827048009514634</v>
      </c>
      <c r="AH29" s="12">
        <f t="shared" si="10"/>
        <v>1.9413524004757319</v>
      </c>
      <c r="AI29" s="13">
        <v>14566</v>
      </c>
      <c r="AL29" t="s">
        <v>47</v>
      </c>
      <c r="AM29">
        <v>14806</v>
      </c>
      <c r="AN29">
        <v>21</v>
      </c>
      <c r="AO29">
        <v>40.274921095675815</v>
      </c>
      <c r="AP29">
        <v>2.0137460547837907</v>
      </c>
      <c r="AQ29">
        <v>2</v>
      </c>
      <c r="AR29">
        <v>14806</v>
      </c>
    </row>
    <row r="30" spans="1:44" x14ac:dyDescent="0.2">
      <c r="A30" s="8" t="s">
        <v>57</v>
      </c>
      <c r="B30" s="9">
        <v>14414</v>
      </c>
      <c r="C30" s="9">
        <v>22</v>
      </c>
      <c r="D30" s="9">
        <v>111.05836208333299</v>
      </c>
      <c r="E30" s="9" t="s">
        <v>42</v>
      </c>
      <c r="F30" s="9" t="s">
        <v>28</v>
      </c>
      <c r="G30" s="9">
        <v>0</v>
      </c>
      <c r="H30" s="9">
        <v>5401</v>
      </c>
      <c r="I30" s="9" t="s">
        <v>30</v>
      </c>
      <c r="J30" s="9">
        <v>14414</v>
      </c>
      <c r="K30" s="9">
        <v>369</v>
      </c>
      <c r="L30" s="9"/>
      <c r="M30" s="9"/>
      <c r="N30" s="9"/>
      <c r="O30" s="9"/>
      <c r="P30" s="9"/>
      <c r="Q30" s="9"/>
      <c r="R30" s="9"/>
      <c r="S30" s="9"/>
      <c r="T30" s="9"/>
      <c r="U30" s="9">
        <f t="shared" si="11"/>
        <v>5770</v>
      </c>
      <c r="V30" s="9">
        <f t="shared" si="0"/>
        <v>14414</v>
      </c>
      <c r="W30" s="9">
        <f t="shared" si="1"/>
        <v>2</v>
      </c>
      <c r="X30" s="9">
        <f t="shared" si="2"/>
        <v>11540</v>
      </c>
      <c r="Y30" s="9">
        <f t="shared" si="3"/>
        <v>20</v>
      </c>
      <c r="Z30" s="9">
        <f t="shared" si="4"/>
        <v>577</v>
      </c>
      <c r="AA30" s="9">
        <f t="shared" si="5"/>
        <v>24.041666666666668</v>
      </c>
      <c r="AB30" s="9">
        <f>4</f>
        <v>4</v>
      </c>
      <c r="AC30" s="9">
        <f t="shared" si="6"/>
        <v>16</v>
      </c>
      <c r="AD30" s="9">
        <f t="shared" si="7"/>
        <v>2.4503798088703746E-2</v>
      </c>
      <c r="AE30" s="9">
        <f t="shared" si="8"/>
        <v>706.39549130115154</v>
      </c>
      <c r="AF30" s="9">
        <f>AE30+AC30+Z30-'simulation-data'!$AI30*'simulation-data'!$AD30-'simulation-data'!$AB30</f>
        <v>1295.3954913011517</v>
      </c>
      <c r="AG30" s="9">
        <f t="shared" si="9"/>
        <v>53.974812137547985</v>
      </c>
      <c r="AH30" s="9">
        <f t="shared" si="10"/>
        <v>2.6987406068773994</v>
      </c>
      <c r="AI30" s="10"/>
      <c r="AL30" t="s">
        <v>100</v>
      </c>
      <c r="AM30">
        <v>15072</v>
      </c>
      <c r="AN30">
        <v>22</v>
      </c>
      <c r="AO30">
        <v>46.096718533039287</v>
      </c>
      <c r="AP30">
        <v>2.3048359266519642</v>
      </c>
      <c r="AQ30">
        <v>2</v>
      </c>
      <c r="AR30">
        <v>15072</v>
      </c>
    </row>
    <row r="31" spans="1:44" x14ac:dyDescent="0.2">
      <c r="A31" s="11" t="s">
        <v>58</v>
      </c>
      <c r="B31" s="12">
        <v>9415</v>
      </c>
      <c r="C31" s="12">
        <v>23</v>
      </c>
      <c r="D31" s="12">
        <v>90.576001041666601</v>
      </c>
      <c r="E31" s="12" t="s">
        <v>42</v>
      </c>
      <c r="F31" s="12" t="s">
        <v>26</v>
      </c>
      <c r="G31" s="12">
        <v>9415</v>
      </c>
      <c r="H31" s="12">
        <v>5110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>
        <f t="shared" si="11"/>
        <v>5110</v>
      </c>
      <c r="V31" s="12">
        <f t="shared" si="0"/>
        <v>9415</v>
      </c>
      <c r="W31" s="12">
        <f t="shared" si="1"/>
        <v>1</v>
      </c>
      <c r="X31" s="12">
        <f t="shared" si="2"/>
        <v>10220</v>
      </c>
      <c r="Y31" s="12">
        <f t="shared" si="3"/>
        <v>20.5</v>
      </c>
      <c r="Z31" s="12">
        <f t="shared" si="4"/>
        <v>498.53658536585368</v>
      </c>
      <c r="AA31" s="12">
        <f t="shared" si="5"/>
        <v>20.772357723577237</v>
      </c>
      <c r="AB31" s="12">
        <f>4</f>
        <v>4</v>
      </c>
      <c r="AC31" s="12">
        <f t="shared" si="6"/>
        <v>8</v>
      </c>
      <c r="AD31" s="12">
        <f t="shared" si="7"/>
        <v>2.4503798088703746E-2</v>
      </c>
      <c r="AE31" s="12">
        <f t="shared" si="8"/>
        <v>461.40651801029156</v>
      </c>
      <c r="AF31" s="12">
        <f>AE31+AC31+Z31-'simulation-data'!$AI31*'simulation-data'!$AD31-'simulation-data'!$AB31</f>
        <v>963.94310337614525</v>
      </c>
      <c r="AG31" s="12">
        <f t="shared" si="9"/>
        <v>40.164295974006052</v>
      </c>
      <c r="AH31" s="12">
        <f t="shared" si="10"/>
        <v>2.0082147987003025</v>
      </c>
      <c r="AI31" s="13"/>
      <c r="AL31" t="s">
        <v>39</v>
      </c>
      <c r="AM31">
        <v>8508</v>
      </c>
      <c r="AN31">
        <v>25</v>
      </c>
      <c r="AO31" t="e">
        <v>#VALUE!</v>
      </c>
      <c r="AP31" t="e">
        <v>#VALUE!</v>
      </c>
      <c r="AQ31">
        <v>0</v>
      </c>
      <c r="AR31" t="e">
        <v>#VALUE!</v>
      </c>
    </row>
    <row r="32" spans="1:44" x14ac:dyDescent="0.2">
      <c r="A32" s="8" t="s">
        <v>59</v>
      </c>
      <c r="B32" s="9">
        <v>5095</v>
      </c>
      <c r="C32" s="9">
        <v>22</v>
      </c>
      <c r="D32" s="9">
        <v>72.875701041666602</v>
      </c>
      <c r="E32" s="9" t="s">
        <v>42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>
        <f t="shared" si="11"/>
        <v>0</v>
      </c>
      <c r="V32" s="9">
        <f t="shared" si="0"/>
        <v>0</v>
      </c>
      <c r="W32" s="9">
        <f t="shared" si="1"/>
        <v>0</v>
      </c>
      <c r="X32" s="9">
        <f t="shared" si="2"/>
        <v>0</v>
      </c>
      <c r="Y32" s="9">
        <f t="shared" si="3"/>
        <v>20</v>
      </c>
      <c r="Z32" s="9">
        <f t="shared" si="4"/>
        <v>0</v>
      </c>
      <c r="AA32" s="9">
        <f t="shared" si="5"/>
        <v>0</v>
      </c>
      <c r="AB32" s="9">
        <f>4</f>
        <v>4</v>
      </c>
      <c r="AC32" s="9">
        <f t="shared" si="6"/>
        <v>0</v>
      </c>
      <c r="AD32" s="9">
        <f t="shared" si="7"/>
        <v>2.4503798088703746E-2</v>
      </c>
      <c r="AE32" s="9">
        <f t="shared" si="8"/>
        <v>0</v>
      </c>
      <c r="AF32" s="9" t="e">
        <f>AE32+AC32+Z32-'simulation-data'!$AI32*'simulation-data'!$AD32-'simulation-data'!$AB32</f>
        <v>#VALUE!</v>
      </c>
      <c r="AG32" s="9" t="e">
        <f t="shared" si="9"/>
        <v>#VALUE!</v>
      </c>
      <c r="AH32" s="9" t="e">
        <f t="shared" si="10"/>
        <v>#VALUE!</v>
      </c>
      <c r="AI32" s="10" t="e" cm="1">
        <f t="array" ref="AI32">FIND("Long Beach",('simulation-data'!$F32,'simulation-data'!$I32,'simulation-data'!$L32,'simulation-data'!$O32,'simulation-data'!$R32))</f>
        <v>#VALUE!</v>
      </c>
      <c r="AL32" t="s">
        <v>43</v>
      </c>
      <c r="AM32">
        <v>5095</v>
      </c>
      <c r="AN32">
        <v>22</v>
      </c>
      <c r="AO32" t="e">
        <v>#VALUE!</v>
      </c>
      <c r="AP32" t="e">
        <v>#VALUE!</v>
      </c>
      <c r="AQ32">
        <v>0</v>
      </c>
      <c r="AR32" t="e">
        <v>#VALUE!</v>
      </c>
    </row>
    <row r="33" spans="1:44" x14ac:dyDescent="0.2">
      <c r="A33" s="11" t="s">
        <v>60</v>
      </c>
      <c r="B33" s="12">
        <v>8628</v>
      </c>
      <c r="C33" s="12">
        <v>21</v>
      </c>
      <c r="D33" s="12">
        <v>87.351432499999902</v>
      </c>
      <c r="E33" s="12" t="s">
        <v>42</v>
      </c>
      <c r="F33" s="12" t="s">
        <v>26</v>
      </c>
      <c r="G33" s="12">
        <v>8620</v>
      </c>
      <c r="H33" s="12">
        <v>5110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>
        <f t="shared" si="11"/>
        <v>5110</v>
      </c>
      <c r="V33" s="12">
        <f t="shared" si="0"/>
        <v>8620</v>
      </c>
      <c r="W33" s="12">
        <f t="shared" si="1"/>
        <v>1</v>
      </c>
      <c r="X33" s="12">
        <f t="shared" si="2"/>
        <v>10220</v>
      </c>
      <c r="Y33" s="12">
        <f t="shared" si="3"/>
        <v>19.5</v>
      </c>
      <c r="Z33" s="12">
        <f t="shared" si="4"/>
        <v>524.10256410256409</v>
      </c>
      <c r="AA33" s="12">
        <f t="shared" si="5"/>
        <v>21.837606837606838</v>
      </c>
      <c r="AB33" s="12">
        <f>4</f>
        <v>4</v>
      </c>
      <c r="AC33" s="12">
        <f t="shared" si="6"/>
        <v>8</v>
      </c>
      <c r="AD33" s="12">
        <f t="shared" si="7"/>
        <v>2.4503798088703746E-2</v>
      </c>
      <c r="AE33" s="12">
        <f t="shared" si="8"/>
        <v>422.44547904925258</v>
      </c>
      <c r="AF33" s="12">
        <f>AE33+AC33+Z33-'simulation-data'!$AI33*'simulation-data'!$AD33-'simulation-data'!$AB33</f>
        <v>950.54804315181673</v>
      </c>
      <c r="AG33" s="12">
        <f t="shared" si="9"/>
        <v>39.606168464659028</v>
      </c>
      <c r="AH33" s="12">
        <f t="shared" si="10"/>
        <v>1.9803084232329515</v>
      </c>
      <c r="AI33" s="13"/>
      <c r="AL33" t="s">
        <v>50</v>
      </c>
      <c r="AM33">
        <v>5888</v>
      </c>
      <c r="AN33">
        <v>25</v>
      </c>
      <c r="AO33" t="e">
        <v>#VALUE!</v>
      </c>
      <c r="AP33" t="e">
        <v>#VALUE!</v>
      </c>
      <c r="AQ33">
        <v>0</v>
      </c>
      <c r="AR33" t="e">
        <v>#VALUE!</v>
      </c>
    </row>
    <row r="34" spans="1:44" x14ac:dyDescent="0.2">
      <c r="A34" s="8" t="s">
        <v>61</v>
      </c>
      <c r="B34" s="9">
        <v>10036</v>
      </c>
      <c r="C34" s="9">
        <v>24</v>
      </c>
      <c r="D34" s="9">
        <v>93.120419166666593</v>
      </c>
      <c r="E34" s="9" t="s">
        <v>42</v>
      </c>
      <c r="F34" s="9" t="s">
        <v>25</v>
      </c>
      <c r="G34" s="9">
        <v>9989</v>
      </c>
      <c r="H34" s="9">
        <v>5094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>
        <f t="shared" si="11"/>
        <v>5094</v>
      </c>
      <c r="V34" s="9">
        <f t="shared" si="0"/>
        <v>9989</v>
      </c>
      <c r="W34" s="9">
        <f t="shared" si="1"/>
        <v>1</v>
      </c>
      <c r="X34" s="9">
        <f t="shared" si="2"/>
        <v>10188</v>
      </c>
      <c r="Y34" s="9">
        <f t="shared" si="3"/>
        <v>21</v>
      </c>
      <c r="Z34" s="9">
        <f t="shared" si="4"/>
        <v>485.14285714285717</v>
      </c>
      <c r="AA34" s="9">
        <f t="shared" si="5"/>
        <v>20.214285714285715</v>
      </c>
      <c r="AB34" s="9">
        <f>4</f>
        <v>4</v>
      </c>
      <c r="AC34" s="9">
        <f t="shared" si="6"/>
        <v>8</v>
      </c>
      <c r="AD34" s="9">
        <f t="shared" si="7"/>
        <v>2.4503798088703746E-2</v>
      </c>
      <c r="AE34" s="9">
        <f t="shared" si="8"/>
        <v>489.53687821612345</v>
      </c>
      <c r="AF34" s="9">
        <f>AE34+AC34+Z34-'simulation-data'!$AI34*'simulation-data'!$AD34-'simulation-data'!$AB34</f>
        <v>978.67973535898068</v>
      </c>
      <c r="AG34" s="9">
        <f t="shared" si="9"/>
        <v>40.778322306624197</v>
      </c>
      <c r="AH34" s="9">
        <f t="shared" si="10"/>
        <v>2.0389161153312099</v>
      </c>
      <c r="AI34" s="10"/>
      <c r="AL34" t="s">
        <v>52</v>
      </c>
      <c r="AM34">
        <v>10036</v>
      </c>
      <c r="AN34">
        <v>24</v>
      </c>
      <c r="AO34" t="e">
        <v>#VALUE!</v>
      </c>
      <c r="AP34" t="e">
        <v>#VALUE!</v>
      </c>
      <c r="AQ34">
        <v>0</v>
      </c>
      <c r="AR34" t="e">
        <v>#VALUE!</v>
      </c>
    </row>
    <row r="35" spans="1:44" x14ac:dyDescent="0.2">
      <c r="A35" s="11" t="s">
        <v>62</v>
      </c>
      <c r="B35" s="12">
        <v>13830</v>
      </c>
      <c r="C35" s="12">
        <v>22</v>
      </c>
      <c r="D35" s="12">
        <v>108.66554375</v>
      </c>
      <c r="E35" s="12" t="s">
        <v>42</v>
      </c>
      <c r="F35" s="12" t="s">
        <v>28</v>
      </c>
      <c r="G35" s="12">
        <v>0</v>
      </c>
      <c r="H35" s="12">
        <v>5401</v>
      </c>
      <c r="I35" s="12" t="s">
        <v>30</v>
      </c>
      <c r="J35" s="12">
        <v>13830</v>
      </c>
      <c r="K35" s="12">
        <v>369</v>
      </c>
      <c r="L35" s="12"/>
      <c r="M35" s="12"/>
      <c r="N35" s="12"/>
      <c r="O35" s="12"/>
      <c r="P35" s="12"/>
      <c r="Q35" s="12"/>
      <c r="R35" s="12"/>
      <c r="S35" s="12"/>
      <c r="T35" s="12"/>
      <c r="U35" s="12">
        <f t="shared" si="11"/>
        <v>5770</v>
      </c>
      <c r="V35" s="12">
        <f t="shared" si="0"/>
        <v>13830</v>
      </c>
      <c r="W35" s="12">
        <f t="shared" si="1"/>
        <v>2</v>
      </c>
      <c r="X35" s="12">
        <f t="shared" si="2"/>
        <v>11540</v>
      </c>
      <c r="Y35" s="12">
        <f t="shared" si="3"/>
        <v>20</v>
      </c>
      <c r="Z35" s="12">
        <f t="shared" si="4"/>
        <v>577</v>
      </c>
      <c r="AA35" s="12">
        <f t="shared" si="5"/>
        <v>24.041666666666668</v>
      </c>
      <c r="AB35" s="12">
        <f>4</f>
        <v>4</v>
      </c>
      <c r="AC35" s="12">
        <f t="shared" si="6"/>
        <v>16</v>
      </c>
      <c r="AD35" s="12">
        <f t="shared" si="7"/>
        <v>2.4503798088703746E-2</v>
      </c>
      <c r="AE35" s="12">
        <f t="shared" si="8"/>
        <v>677.77505513354561</v>
      </c>
      <c r="AF35" s="12">
        <f>AE35+AC35+Z35-'simulation-data'!$AI35*'simulation-data'!$AD35-'simulation-data'!$AB35</f>
        <v>1266.7750551335457</v>
      </c>
      <c r="AG35" s="12">
        <f t="shared" si="9"/>
        <v>52.782293963897736</v>
      </c>
      <c r="AH35" s="12">
        <f t="shared" si="10"/>
        <v>2.639114698194887</v>
      </c>
      <c r="AI35" s="13"/>
      <c r="AL35" t="s">
        <v>55</v>
      </c>
      <c r="AM35">
        <v>5095</v>
      </c>
      <c r="AN35">
        <v>22</v>
      </c>
      <c r="AO35" t="e">
        <v>#VALUE!</v>
      </c>
      <c r="AP35" t="e">
        <v>#VALUE!</v>
      </c>
      <c r="AQ35">
        <v>0</v>
      </c>
      <c r="AR35" t="e">
        <v>#VALUE!</v>
      </c>
    </row>
    <row r="36" spans="1:44" x14ac:dyDescent="0.2">
      <c r="A36" s="8" t="s">
        <v>63</v>
      </c>
      <c r="B36" s="9">
        <v>9415</v>
      </c>
      <c r="C36" s="9">
        <v>22</v>
      </c>
      <c r="D36" s="9">
        <v>90.576001041666601</v>
      </c>
      <c r="E36" s="9" t="s">
        <v>64</v>
      </c>
      <c r="F36" s="9" t="s">
        <v>30</v>
      </c>
      <c r="G36" s="9">
        <v>1295</v>
      </c>
      <c r="H36" s="9">
        <v>7032</v>
      </c>
      <c r="I36" s="9" t="s">
        <v>22</v>
      </c>
      <c r="J36" s="9">
        <v>1075</v>
      </c>
      <c r="K36" s="9">
        <v>3</v>
      </c>
      <c r="L36" s="9" t="s">
        <v>28</v>
      </c>
      <c r="M36" s="9">
        <v>244</v>
      </c>
      <c r="N36" s="9">
        <v>369</v>
      </c>
      <c r="O36" s="9" t="s">
        <v>25</v>
      </c>
      <c r="P36" s="9">
        <v>295</v>
      </c>
      <c r="Q36" s="9">
        <v>807</v>
      </c>
      <c r="R36" s="9" t="s">
        <v>26</v>
      </c>
      <c r="S36" s="9">
        <v>425</v>
      </c>
      <c r="T36" s="9">
        <v>126</v>
      </c>
      <c r="U36" s="9">
        <f t="shared" si="11"/>
        <v>8337</v>
      </c>
      <c r="V36" s="9">
        <f t="shared" si="0"/>
        <v>3334</v>
      </c>
      <c r="W36" s="9">
        <f t="shared" si="1"/>
        <v>5</v>
      </c>
      <c r="X36" s="9">
        <f t="shared" si="2"/>
        <v>16674</v>
      </c>
      <c r="Y36" s="9">
        <f t="shared" si="3"/>
        <v>20</v>
      </c>
      <c r="Z36" s="9">
        <f t="shared" si="4"/>
        <v>833.7</v>
      </c>
      <c r="AA36" s="9">
        <f t="shared" si="5"/>
        <v>34.737500000000004</v>
      </c>
      <c r="AB36" s="9">
        <f>4</f>
        <v>4</v>
      </c>
      <c r="AC36" s="9">
        <f t="shared" si="6"/>
        <v>40</v>
      </c>
      <c r="AD36" s="9">
        <f t="shared" si="7"/>
        <v>2.4503798088703746E-2</v>
      </c>
      <c r="AE36" s="9">
        <f t="shared" si="8"/>
        <v>163.39132565547658</v>
      </c>
      <c r="AF36" s="9">
        <f>AE36+AC36+Z36-'simulation-data'!$AI36*'simulation-data'!$AD36-'simulation-data'!$AB36</f>
        <v>1006.74974271012</v>
      </c>
      <c r="AG36" s="9">
        <f t="shared" si="9"/>
        <v>41.947905946254998</v>
      </c>
      <c r="AH36" s="9">
        <f t="shared" si="10"/>
        <v>2.0973952973127501</v>
      </c>
      <c r="AI36" s="10">
        <v>1075</v>
      </c>
      <c r="AL36" t="s">
        <v>59</v>
      </c>
      <c r="AM36">
        <v>5095</v>
      </c>
      <c r="AN36">
        <v>22</v>
      </c>
      <c r="AO36" t="e">
        <v>#VALUE!</v>
      </c>
      <c r="AP36" t="e">
        <v>#VALUE!</v>
      </c>
      <c r="AQ36">
        <v>0</v>
      </c>
      <c r="AR36" t="e">
        <v>#VALUE!</v>
      </c>
    </row>
    <row r="37" spans="1:44" x14ac:dyDescent="0.2">
      <c r="A37" s="11" t="s">
        <v>65</v>
      </c>
      <c r="B37" s="12">
        <v>4228</v>
      </c>
      <c r="C37" s="12">
        <v>19</v>
      </c>
      <c r="D37" s="12">
        <v>69.323349166666603</v>
      </c>
      <c r="E37" s="12" t="s">
        <v>66</v>
      </c>
      <c r="F37" s="12" t="s">
        <v>25</v>
      </c>
      <c r="G37" s="12">
        <v>319</v>
      </c>
      <c r="H37" s="12">
        <v>5630</v>
      </c>
      <c r="I37" s="12" t="s">
        <v>26</v>
      </c>
      <c r="J37" s="12">
        <v>3909</v>
      </c>
      <c r="K37" s="12">
        <v>126</v>
      </c>
      <c r="L37" s="12"/>
      <c r="M37" s="12"/>
      <c r="N37" s="12"/>
      <c r="O37" s="12"/>
      <c r="P37" s="12"/>
      <c r="Q37" s="12"/>
      <c r="R37" s="12"/>
      <c r="S37" s="12"/>
      <c r="T37" s="12"/>
      <c r="U37" s="12">
        <f t="shared" si="11"/>
        <v>5756</v>
      </c>
      <c r="V37" s="12">
        <f t="shared" si="0"/>
        <v>4228</v>
      </c>
      <c r="W37" s="12">
        <f t="shared" si="1"/>
        <v>2</v>
      </c>
      <c r="X37" s="12">
        <f t="shared" si="2"/>
        <v>11512</v>
      </c>
      <c r="Y37" s="12">
        <f t="shared" si="3"/>
        <v>18.5</v>
      </c>
      <c r="Z37" s="12">
        <f t="shared" si="4"/>
        <v>622.27027027027032</v>
      </c>
      <c r="AA37" s="12">
        <f t="shared" si="5"/>
        <v>25.927927927927929</v>
      </c>
      <c r="AB37" s="12">
        <f>4</f>
        <v>4</v>
      </c>
      <c r="AC37" s="12">
        <f t="shared" si="6"/>
        <v>16</v>
      </c>
      <c r="AD37" s="12">
        <f t="shared" si="7"/>
        <v>2.4503798088703746E-2</v>
      </c>
      <c r="AE37" s="12">
        <f t="shared" si="8"/>
        <v>207.20411663807889</v>
      </c>
      <c r="AF37" s="12">
        <f>AE37+AC37+Z37-'simulation-data'!$AI37*'simulation-data'!$AD37-'simulation-data'!$AB37</f>
        <v>841.47438690834917</v>
      </c>
      <c r="AG37" s="12">
        <f t="shared" si="9"/>
        <v>35.061432787847885</v>
      </c>
      <c r="AH37" s="12">
        <f t="shared" si="10"/>
        <v>1.7530716393923944</v>
      </c>
      <c r="AI37" s="13"/>
      <c r="AL37" t="s">
        <v>67</v>
      </c>
      <c r="AM37">
        <v>5095</v>
      </c>
      <c r="AN37">
        <v>22</v>
      </c>
      <c r="AO37" t="e">
        <v>#VALUE!</v>
      </c>
      <c r="AP37" t="e">
        <v>#VALUE!</v>
      </c>
      <c r="AQ37">
        <v>0</v>
      </c>
      <c r="AR37" t="e">
        <v>#VALUE!</v>
      </c>
    </row>
    <row r="38" spans="1:44" x14ac:dyDescent="0.2">
      <c r="A38" s="8" t="s">
        <v>67</v>
      </c>
      <c r="B38" s="9">
        <v>5095</v>
      </c>
      <c r="C38" s="9">
        <v>22</v>
      </c>
      <c r="D38" s="9">
        <v>72.875701041666602</v>
      </c>
      <c r="E38" s="9" t="s">
        <v>66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>
        <f t="shared" si="11"/>
        <v>0</v>
      </c>
      <c r="V38" s="9">
        <f t="shared" si="0"/>
        <v>0</v>
      </c>
      <c r="W38" s="9">
        <f t="shared" si="1"/>
        <v>0</v>
      </c>
      <c r="X38" s="9">
        <f t="shared" si="2"/>
        <v>0</v>
      </c>
      <c r="Y38" s="9">
        <f t="shared" si="3"/>
        <v>20</v>
      </c>
      <c r="Z38" s="9">
        <f t="shared" si="4"/>
        <v>0</v>
      </c>
      <c r="AA38" s="9">
        <f t="shared" si="5"/>
        <v>0</v>
      </c>
      <c r="AB38" s="9">
        <f>4</f>
        <v>4</v>
      </c>
      <c r="AC38" s="9">
        <f t="shared" si="6"/>
        <v>0</v>
      </c>
      <c r="AD38" s="9">
        <f t="shared" si="7"/>
        <v>2.4503798088703746E-2</v>
      </c>
      <c r="AE38" s="9">
        <f t="shared" si="8"/>
        <v>0</v>
      </c>
      <c r="AF38" s="9" t="e">
        <f>AE38+AC38+Z38-'simulation-data'!$AI38*'simulation-data'!$AD38-'simulation-data'!$AB38</f>
        <v>#VALUE!</v>
      </c>
      <c r="AG38" s="9" t="e">
        <f t="shared" si="9"/>
        <v>#VALUE!</v>
      </c>
      <c r="AH38" s="9" t="e">
        <f t="shared" si="10"/>
        <v>#VALUE!</v>
      </c>
      <c r="AI38" s="10" t="e" cm="1">
        <f t="array" ref="AI38">FIND("Long Beach",('simulation-data'!$F38,'simulation-data'!$I38,'simulation-data'!$L38,'simulation-data'!$O38,'simulation-data'!$R38))</f>
        <v>#VALUE!</v>
      </c>
      <c r="AL38" t="s">
        <v>69</v>
      </c>
      <c r="AM38">
        <v>6332</v>
      </c>
      <c r="AN38">
        <v>27</v>
      </c>
      <c r="AO38" t="e">
        <v>#VALUE!</v>
      </c>
      <c r="AP38" t="e">
        <v>#VALUE!</v>
      </c>
      <c r="AQ38">
        <v>0</v>
      </c>
      <c r="AR38" t="e">
        <v>#VALUE!</v>
      </c>
    </row>
    <row r="39" spans="1:44" x14ac:dyDescent="0.2">
      <c r="A39" s="11" t="s">
        <v>68</v>
      </c>
      <c r="B39" s="12">
        <v>9592</v>
      </c>
      <c r="C39" s="12">
        <v>23</v>
      </c>
      <c r="D39" s="12">
        <v>91.301221666666606</v>
      </c>
      <c r="E39" s="12" t="s">
        <v>66</v>
      </c>
      <c r="F39" s="12" t="s">
        <v>25</v>
      </c>
      <c r="G39" s="12">
        <v>2701</v>
      </c>
      <c r="H39" s="12">
        <v>5630</v>
      </c>
      <c r="I39" s="12" t="s">
        <v>28</v>
      </c>
      <c r="J39" s="12">
        <v>1808</v>
      </c>
      <c r="K39" s="12">
        <v>796</v>
      </c>
      <c r="L39" s="12" t="s">
        <v>30</v>
      </c>
      <c r="M39" s="12">
        <v>5083</v>
      </c>
      <c r="N39" s="12">
        <v>369</v>
      </c>
      <c r="O39" s="12"/>
      <c r="P39" s="12"/>
      <c r="Q39" s="12"/>
      <c r="R39" s="12"/>
      <c r="S39" s="12"/>
      <c r="T39" s="12"/>
      <c r="U39" s="12">
        <f t="shared" si="11"/>
        <v>6795</v>
      </c>
      <c r="V39" s="12">
        <f t="shared" si="0"/>
        <v>9592</v>
      </c>
      <c r="W39" s="12">
        <f t="shared" si="1"/>
        <v>3</v>
      </c>
      <c r="X39" s="12">
        <f t="shared" si="2"/>
        <v>13590</v>
      </c>
      <c r="Y39" s="12">
        <f t="shared" si="3"/>
        <v>20.5</v>
      </c>
      <c r="Z39" s="12">
        <f t="shared" si="4"/>
        <v>662.92682926829264</v>
      </c>
      <c r="AA39" s="12">
        <f t="shared" si="5"/>
        <v>27.621951219512194</v>
      </c>
      <c r="AB39" s="12">
        <f>4</f>
        <v>4</v>
      </c>
      <c r="AC39" s="12">
        <f t="shared" si="6"/>
        <v>24</v>
      </c>
      <c r="AD39" s="12">
        <f t="shared" si="7"/>
        <v>2.4503798088703746E-2</v>
      </c>
      <c r="AE39" s="12">
        <f t="shared" si="8"/>
        <v>470.08086253369265</v>
      </c>
      <c r="AF39" s="12">
        <f>AE39+AC39+Z39-'simulation-data'!$AI39*'simulation-data'!$AD39-'simulation-data'!$AB39</f>
        <v>1153.0076918019854</v>
      </c>
      <c r="AG39" s="12">
        <f t="shared" si="9"/>
        <v>48.041987158416056</v>
      </c>
      <c r="AH39" s="12">
        <f t="shared" si="10"/>
        <v>2.402099357920803</v>
      </c>
      <c r="AI39" s="13"/>
      <c r="AL39" t="s">
        <v>77</v>
      </c>
      <c r="AM39">
        <v>6332</v>
      </c>
      <c r="AN39">
        <v>25</v>
      </c>
      <c r="AO39" t="e">
        <v>#VALUE!</v>
      </c>
      <c r="AP39" t="e">
        <v>#VALUE!</v>
      </c>
      <c r="AQ39">
        <v>0</v>
      </c>
      <c r="AR39" t="e">
        <v>#VALUE!</v>
      </c>
    </row>
    <row r="40" spans="1:44" x14ac:dyDescent="0.2">
      <c r="A40" s="8" t="s">
        <v>69</v>
      </c>
      <c r="B40" s="9">
        <v>6332</v>
      </c>
      <c r="C40" s="9">
        <v>27</v>
      </c>
      <c r="D40" s="9">
        <v>77.944050833333307</v>
      </c>
      <c r="E40" s="9" t="s">
        <v>66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>
        <f t="shared" si="11"/>
        <v>0</v>
      </c>
      <c r="V40" s="9">
        <f t="shared" si="0"/>
        <v>0</v>
      </c>
      <c r="W40" s="9">
        <f t="shared" si="1"/>
        <v>0</v>
      </c>
      <c r="X40" s="9">
        <f t="shared" si="2"/>
        <v>0</v>
      </c>
      <c r="Y40" s="9">
        <f t="shared" si="3"/>
        <v>22.5</v>
      </c>
      <c r="Z40" s="9">
        <f t="shared" si="4"/>
        <v>0</v>
      </c>
      <c r="AA40" s="9">
        <f t="shared" si="5"/>
        <v>0</v>
      </c>
      <c r="AB40" s="9">
        <f>4</f>
        <v>4</v>
      </c>
      <c r="AC40" s="9">
        <f t="shared" si="6"/>
        <v>0</v>
      </c>
      <c r="AD40" s="9">
        <f t="shared" si="7"/>
        <v>2.4503798088703746E-2</v>
      </c>
      <c r="AE40" s="9">
        <f t="shared" si="8"/>
        <v>0</v>
      </c>
      <c r="AF40" s="9" t="e">
        <f>AE40+AC40+Z40-'simulation-data'!$AI40*'simulation-data'!$AD40-'simulation-data'!$AB40</f>
        <v>#VALUE!</v>
      </c>
      <c r="AG40" s="9" t="e">
        <f t="shared" si="9"/>
        <v>#VALUE!</v>
      </c>
      <c r="AH40" s="9" t="e">
        <f t="shared" si="10"/>
        <v>#VALUE!</v>
      </c>
      <c r="AI40" s="10" t="e" cm="1">
        <f t="array" ref="AI40">FIND("Long Beach",('simulation-data'!$F40,'simulation-data'!$I40,'simulation-data'!$L40,'simulation-data'!$O40,'simulation-data'!$R40))</f>
        <v>#VALUE!</v>
      </c>
      <c r="AL40" t="s">
        <v>81</v>
      </c>
      <c r="AM40">
        <v>8628</v>
      </c>
      <c r="AN40">
        <v>21</v>
      </c>
      <c r="AO40" t="e">
        <v>#VALUE!</v>
      </c>
      <c r="AP40" t="e">
        <v>#VALUE!</v>
      </c>
      <c r="AQ40">
        <v>0</v>
      </c>
      <c r="AR40" t="e">
        <v>#VALUE!</v>
      </c>
    </row>
    <row r="41" spans="1:44" x14ac:dyDescent="0.2">
      <c r="A41" s="11" t="s">
        <v>70</v>
      </c>
      <c r="B41" s="12">
        <v>12010</v>
      </c>
      <c r="C41" s="12">
        <v>23</v>
      </c>
      <c r="D41" s="12">
        <v>101.208472916666</v>
      </c>
      <c r="E41" s="12" t="s">
        <v>66</v>
      </c>
      <c r="F41" s="12" t="s">
        <v>30</v>
      </c>
      <c r="G41" s="12">
        <v>3978</v>
      </c>
      <c r="H41" s="12">
        <v>6530</v>
      </c>
      <c r="I41" s="12" t="s">
        <v>22</v>
      </c>
      <c r="J41" s="12">
        <v>7522</v>
      </c>
      <c r="K41" s="12">
        <v>3</v>
      </c>
      <c r="L41" s="12"/>
      <c r="M41" s="12"/>
      <c r="N41" s="12"/>
      <c r="O41" s="12"/>
      <c r="P41" s="12"/>
      <c r="Q41" s="12"/>
      <c r="R41" s="12"/>
      <c r="S41" s="12"/>
      <c r="T41" s="12"/>
      <c r="U41" s="12">
        <f t="shared" si="11"/>
        <v>6533</v>
      </c>
      <c r="V41" s="12">
        <f t="shared" si="0"/>
        <v>11500</v>
      </c>
      <c r="W41" s="12">
        <f t="shared" si="1"/>
        <v>2</v>
      </c>
      <c r="X41" s="12">
        <f t="shared" si="2"/>
        <v>13066</v>
      </c>
      <c r="Y41" s="12">
        <f t="shared" si="3"/>
        <v>20.5</v>
      </c>
      <c r="Z41" s="12">
        <f t="shared" si="4"/>
        <v>637.36585365853659</v>
      </c>
      <c r="AA41" s="12">
        <f t="shared" si="5"/>
        <v>26.556910569105693</v>
      </c>
      <c r="AB41" s="12">
        <f>4</f>
        <v>4</v>
      </c>
      <c r="AC41" s="12">
        <f t="shared" si="6"/>
        <v>16</v>
      </c>
      <c r="AD41" s="12">
        <f t="shared" si="7"/>
        <v>2.4503798088703746E-2</v>
      </c>
      <c r="AE41" s="12">
        <f t="shared" si="8"/>
        <v>563.58735604018614</v>
      </c>
      <c r="AF41" s="12">
        <f>AE41+AC41+Z41-'simulation-data'!$AI41*'simulation-data'!$AD41-'simulation-data'!$AB41</f>
        <v>1028.6356404754931</v>
      </c>
      <c r="AG41" s="12">
        <f t="shared" si="9"/>
        <v>42.859818353145549</v>
      </c>
      <c r="AH41" s="12">
        <f t="shared" si="10"/>
        <v>2.1429909176572774</v>
      </c>
      <c r="AI41" s="13">
        <v>7522</v>
      </c>
      <c r="AL41" t="s">
        <v>82</v>
      </c>
      <c r="AM41">
        <v>8452</v>
      </c>
      <c r="AN41">
        <v>25</v>
      </c>
      <c r="AO41" t="e">
        <v>#VALUE!</v>
      </c>
      <c r="AP41" t="e">
        <v>#VALUE!</v>
      </c>
      <c r="AQ41">
        <v>0</v>
      </c>
      <c r="AR41" t="e">
        <v>#VALUE!</v>
      </c>
    </row>
    <row r="42" spans="1:44" x14ac:dyDescent="0.2">
      <c r="A42" s="8" t="s">
        <v>71</v>
      </c>
      <c r="B42" s="9">
        <v>7024</v>
      </c>
      <c r="C42" s="9">
        <v>25</v>
      </c>
      <c r="D42" s="9">
        <v>80.779376666666593</v>
      </c>
      <c r="E42" s="9" t="s">
        <v>72</v>
      </c>
      <c r="F42" s="9" t="s">
        <v>25</v>
      </c>
      <c r="G42" s="9">
        <v>1762</v>
      </c>
      <c r="H42" s="9">
        <v>4534</v>
      </c>
      <c r="I42" s="9" t="s">
        <v>26</v>
      </c>
      <c r="J42" s="9">
        <v>2527</v>
      </c>
      <c r="K42" s="9">
        <v>126</v>
      </c>
      <c r="L42" s="9" t="s">
        <v>28</v>
      </c>
      <c r="M42" s="9">
        <v>1169</v>
      </c>
      <c r="N42" s="9">
        <v>812</v>
      </c>
      <c r="O42" s="9"/>
      <c r="P42" s="9"/>
      <c r="Q42" s="9"/>
      <c r="R42" s="9"/>
      <c r="S42" s="9"/>
      <c r="T42" s="9"/>
      <c r="U42" s="9">
        <f t="shared" si="11"/>
        <v>5472</v>
      </c>
      <c r="V42" s="9">
        <f t="shared" si="0"/>
        <v>5458</v>
      </c>
      <c r="W42" s="9">
        <f t="shared" si="1"/>
        <v>3</v>
      </c>
      <c r="X42" s="9">
        <f t="shared" si="2"/>
        <v>10944</v>
      </c>
      <c r="Y42" s="9">
        <f t="shared" si="3"/>
        <v>21.5</v>
      </c>
      <c r="Z42" s="9">
        <f t="shared" si="4"/>
        <v>509.02325581395348</v>
      </c>
      <c r="AA42" s="9">
        <f t="shared" si="5"/>
        <v>21.209302325581394</v>
      </c>
      <c r="AB42" s="9">
        <f>4</f>
        <v>4</v>
      </c>
      <c r="AC42" s="9">
        <f t="shared" si="6"/>
        <v>24</v>
      </c>
      <c r="AD42" s="9">
        <f t="shared" si="7"/>
        <v>2.4503798088703746E-2</v>
      </c>
      <c r="AE42" s="9">
        <f t="shared" si="8"/>
        <v>267.4834599362901</v>
      </c>
      <c r="AF42" s="9">
        <f>AE42+AC42+Z42-'simulation-data'!$AI42*'simulation-data'!$AD42-'simulation-data'!$AB42</f>
        <v>796.50671575024353</v>
      </c>
      <c r="AG42" s="9">
        <f t="shared" si="9"/>
        <v>33.187779822926814</v>
      </c>
      <c r="AH42" s="9">
        <f t="shared" si="10"/>
        <v>1.6593889911463409</v>
      </c>
      <c r="AI42" s="10"/>
      <c r="AL42" t="s">
        <v>84</v>
      </c>
      <c r="AM42">
        <v>15072</v>
      </c>
      <c r="AN42">
        <v>22</v>
      </c>
      <c r="AO42" t="e">
        <v>#VALUE!</v>
      </c>
      <c r="AP42" t="e">
        <v>#VALUE!</v>
      </c>
      <c r="AQ42">
        <v>0</v>
      </c>
      <c r="AR42" t="e">
        <v>#VALUE!</v>
      </c>
    </row>
    <row r="43" spans="1:44" x14ac:dyDescent="0.2">
      <c r="A43" s="11" t="s">
        <v>73</v>
      </c>
      <c r="B43" s="12">
        <v>10036</v>
      </c>
      <c r="C43" s="12">
        <v>24</v>
      </c>
      <c r="D43" s="12">
        <v>93.120419166666593</v>
      </c>
      <c r="E43" s="12" t="s">
        <v>72</v>
      </c>
      <c r="F43" s="12" t="s">
        <v>22</v>
      </c>
      <c r="G43" s="12">
        <v>4516</v>
      </c>
      <c r="H43" s="12">
        <v>5185</v>
      </c>
      <c r="I43" s="12" t="s">
        <v>30</v>
      </c>
      <c r="J43" s="12">
        <v>5440</v>
      </c>
      <c r="K43" s="12">
        <v>3</v>
      </c>
      <c r="L43" s="12"/>
      <c r="M43" s="12"/>
      <c r="N43" s="12"/>
      <c r="O43" s="12"/>
      <c r="P43" s="12"/>
      <c r="Q43" s="12"/>
      <c r="R43" s="12"/>
      <c r="S43" s="12"/>
      <c r="T43" s="12"/>
      <c r="U43" s="12">
        <f t="shared" si="11"/>
        <v>5188</v>
      </c>
      <c r="V43" s="12">
        <f t="shared" si="0"/>
        <v>9956</v>
      </c>
      <c r="W43" s="12">
        <f t="shared" si="1"/>
        <v>2</v>
      </c>
      <c r="X43" s="12">
        <f t="shared" si="2"/>
        <v>10376</v>
      </c>
      <c r="Y43" s="12">
        <f t="shared" si="3"/>
        <v>21</v>
      </c>
      <c r="Z43" s="12">
        <f t="shared" si="4"/>
        <v>494.09523809523807</v>
      </c>
      <c r="AA43" s="12">
        <f t="shared" si="5"/>
        <v>20.587301587301585</v>
      </c>
      <c r="AB43" s="12">
        <f>4</f>
        <v>4</v>
      </c>
      <c r="AC43" s="12">
        <f t="shared" si="6"/>
        <v>16</v>
      </c>
      <c r="AD43" s="12">
        <f t="shared" si="7"/>
        <v>2.4503798088703746E-2</v>
      </c>
      <c r="AE43" s="12">
        <f t="shared" si="8"/>
        <v>487.91962754226898</v>
      </c>
      <c r="AF43" s="12">
        <f>AE43+AC43+Z43-'simulation-data'!$AI43*'simulation-data'!$AD43-'simulation-data'!$AB43</f>
        <v>883.35571346892084</v>
      </c>
      <c r="AG43" s="12">
        <f t="shared" si="9"/>
        <v>36.806488061205037</v>
      </c>
      <c r="AH43" s="12">
        <f t="shared" si="10"/>
        <v>1.8403244030602519</v>
      </c>
      <c r="AI43" s="13">
        <v>4516</v>
      </c>
      <c r="AL43" t="s">
        <v>89</v>
      </c>
      <c r="AM43">
        <v>10622</v>
      </c>
      <c r="AN43">
        <v>22</v>
      </c>
      <c r="AO43" t="e">
        <v>#VALUE!</v>
      </c>
      <c r="AP43" t="e">
        <v>#VALUE!</v>
      </c>
      <c r="AQ43">
        <v>0</v>
      </c>
      <c r="AR43" t="e">
        <v>#VALUE!</v>
      </c>
    </row>
    <row r="44" spans="1:44" x14ac:dyDescent="0.2">
      <c r="A44" s="8" t="s">
        <v>74</v>
      </c>
      <c r="B44" s="9">
        <v>7831</v>
      </c>
      <c r="C44" s="9">
        <v>24</v>
      </c>
      <c r="D44" s="9">
        <v>84.085891041666599</v>
      </c>
      <c r="E44" s="9" t="s">
        <v>75</v>
      </c>
      <c r="F44" s="9" t="s">
        <v>25</v>
      </c>
      <c r="G44" s="9">
        <v>766</v>
      </c>
      <c r="H44" s="9">
        <v>5740</v>
      </c>
      <c r="I44" s="9" t="s">
        <v>26</v>
      </c>
      <c r="J44" s="9">
        <v>7065</v>
      </c>
      <c r="K44" s="9">
        <v>126</v>
      </c>
      <c r="L44" s="9"/>
      <c r="M44" s="9"/>
      <c r="N44" s="9"/>
      <c r="O44" s="9"/>
      <c r="P44" s="9"/>
      <c r="Q44" s="9"/>
      <c r="R44" s="9"/>
      <c r="S44" s="9"/>
      <c r="T44" s="9"/>
      <c r="U44" s="9">
        <f t="shared" si="11"/>
        <v>5866</v>
      </c>
      <c r="V44" s="9">
        <f t="shared" si="0"/>
        <v>7831</v>
      </c>
      <c r="W44" s="9">
        <f t="shared" si="1"/>
        <v>2</v>
      </c>
      <c r="X44" s="9">
        <f t="shared" si="2"/>
        <v>11732</v>
      </c>
      <c r="Y44" s="9">
        <f t="shared" si="3"/>
        <v>21</v>
      </c>
      <c r="Z44" s="9">
        <f t="shared" si="4"/>
        <v>558.66666666666663</v>
      </c>
      <c r="AA44" s="9">
        <f t="shared" si="5"/>
        <v>23.277777777777775</v>
      </c>
      <c r="AB44" s="9">
        <f>4</f>
        <v>4</v>
      </c>
      <c r="AC44" s="9">
        <f t="shared" si="6"/>
        <v>16</v>
      </c>
      <c r="AD44" s="9">
        <f t="shared" si="7"/>
        <v>2.4503798088703746E-2</v>
      </c>
      <c r="AE44" s="9">
        <f t="shared" si="8"/>
        <v>383.77848566527808</v>
      </c>
      <c r="AF44" s="9">
        <f>AE44+AC44+Z44-'simulation-data'!$AI44*'simulation-data'!$AD44-'simulation-data'!$AB44</f>
        <v>954.44515233194466</v>
      </c>
      <c r="AG44" s="9">
        <f t="shared" si="9"/>
        <v>39.76854801383103</v>
      </c>
      <c r="AH44" s="9">
        <f t="shared" si="10"/>
        <v>1.9884274006915517</v>
      </c>
      <c r="AI44" s="10"/>
      <c r="AL44" t="s">
        <v>104</v>
      </c>
      <c r="AM44">
        <v>10036</v>
      </c>
      <c r="AN44">
        <v>24</v>
      </c>
      <c r="AO44" t="e">
        <v>#VALUE!</v>
      </c>
      <c r="AP44" t="e">
        <v>#VALUE!</v>
      </c>
      <c r="AQ44">
        <v>0</v>
      </c>
      <c r="AR44" t="e">
        <v>#VALUE!</v>
      </c>
    </row>
    <row r="45" spans="1:44" x14ac:dyDescent="0.2">
      <c r="A45" s="11" t="s">
        <v>76</v>
      </c>
      <c r="B45" s="12">
        <v>13830</v>
      </c>
      <c r="C45" s="12">
        <v>24</v>
      </c>
      <c r="D45" s="12">
        <v>108.66554375</v>
      </c>
      <c r="E45" s="12" t="s">
        <v>75</v>
      </c>
      <c r="F45" s="12" t="s">
        <v>22</v>
      </c>
      <c r="G45" s="12">
        <v>13830</v>
      </c>
      <c r="H45" s="12">
        <v>6380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>
        <f t="shared" si="11"/>
        <v>6380</v>
      </c>
      <c r="V45" s="12">
        <f t="shared" si="0"/>
        <v>13830</v>
      </c>
      <c r="W45" s="12">
        <f t="shared" si="1"/>
        <v>1</v>
      </c>
      <c r="X45" s="12">
        <f t="shared" si="2"/>
        <v>12760</v>
      </c>
      <c r="Y45" s="12">
        <f t="shared" si="3"/>
        <v>21</v>
      </c>
      <c r="Z45" s="12">
        <f t="shared" si="4"/>
        <v>607.61904761904759</v>
      </c>
      <c r="AA45" s="12">
        <f t="shared" si="5"/>
        <v>25.317460317460316</v>
      </c>
      <c r="AB45" s="12">
        <f>4</f>
        <v>4</v>
      </c>
      <c r="AC45" s="12">
        <f t="shared" si="6"/>
        <v>8</v>
      </c>
      <c r="AD45" s="12">
        <f t="shared" si="7"/>
        <v>2.4503798088703746E-2</v>
      </c>
      <c r="AE45" s="12">
        <f t="shared" si="8"/>
        <v>677.77505513354561</v>
      </c>
      <c r="AF45" s="12">
        <f>AE45+AC45+Z45-'simulation-data'!$AI45*'simulation-data'!$AD45-'simulation-data'!$AB45</f>
        <v>950.50657518582034</v>
      </c>
      <c r="AG45" s="12">
        <f t="shared" si="9"/>
        <v>39.604440632742516</v>
      </c>
      <c r="AH45" s="12">
        <f t="shared" si="10"/>
        <v>1.980222031637126</v>
      </c>
      <c r="AI45" s="13">
        <v>13830</v>
      </c>
      <c r="AL45" t="s">
        <v>106</v>
      </c>
      <c r="AM45">
        <v>5095</v>
      </c>
      <c r="AN45">
        <v>22</v>
      </c>
      <c r="AO45" t="e">
        <v>#VALUE!</v>
      </c>
      <c r="AP45" t="e">
        <v>#VALUE!</v>
      </c>
      <c r="AQ45">
        <v>0</v>
      </c>
      <c r="AR45" t="e">
        <v>#VALUE!</v>
      </c>
    </row>
    <row r="46" spans="1:44" x14ac:dyDescent="0.2">
      <c r="A46" s="8" t="s">
        <v>77</v>
      </c>
      <c r="B46" s="9">
        <v>6332</v>
      </c>
      <c r="C46" s="9">
        <v>25</v>
      </c>
      <c r="D46" s="9">
        <v>77.944050833333307</v>
      </c>
      <c r="E46" s="9" t="s">
        <v>75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>
        <f t="shared" si="11"/>
        <v>0</v>
      </c>
      <c r="V46" s="9">
        <f t="shared" si="0"/>
        <v>0</v>
      </c>
      <c r="W46" s="9">
        <f t="shared" si="1"/>
        <v>0</v>
      </c>
      <c r="X46" s="9">
        <f t="shared" si="2"/>
        <v>0</v>
      </c>
      <c r="Y46" s="9">
        <f t="shared" si="3"/>
        <v>21.5</v>
      </c>
      <c r="Z46" s="9">
        <f t="shared" si="4"/>
        <v>0</v>
      </c>
      <c r="AA46" s="9">
        <f t="shared" si="5"/>
        <v>0</v>
      </c>
      <c r="AB46" s="9">
        <f>4</f>
        <v>4</v>
      </c>
      <c r="AC46" s="9">
        <f t="shared" si="6"/>
        <v>0</v>
      </c>
      <c r="AD46" s="9">
        <f t="shared" si="7"/>
        <v>2.4503798088703746E-2</v>
      </c>
      <c r="AE46" s="9">
        <f t="shared" si="8"/>
        <v>0</v>
      </c>
      <c r="AF46" s="9" t="e">
        <f>AE46+AC46+Z46-'simulation-data'!$AI46*'simulation-data'!$AD46-'simulation-data'!$AB46</f>
        <v>#VALUE!</v>
      </c>
      <c r="AG46" s="9" t="e">
        <f t="shared" si="9"/>
        <v>#VALUE!</v>
      </c>
      <c r="AH46" s="9" t="e">
        <f t="shared" si="10"/>
        <v>#VALUE!</v>
      </c>
      <c r="AI46" s="10" t="e" cm="1">
        <f t="array" ref="AI46">FIND("Long Beach",('simulation-data'!$F46,'simulation-data'!$I46,'simulation-data'!$L46,'simulation-data'!$O46,'simulation-data'!$R46))</f>
        <v>#VALUE!</v>
      </c>
      <c r="AL46" t="s">
        <v>110</v>
      </c>
      <c r="AM46">
        <v>5750</v>
      </c>
      <c r="AN46">
        <v>25</v>
      </c>
      <c r="AO46" t="e">
        <v>#VALUE!</v>
      </c>
      <c r="AP46" t="e">
        <v>#VALUE!</v>
      </c>
      <c r="AQ46">
        <v>0</v>
      </c>
      <c r="AR46" t="e">
        <v>#VALUE!</v>
      </c>
    </row>
    <row r="47" spans="1:44" x14ac:dyDescent="0.2">
      <c r="A47" s="11" t="s">
        <v>78</v>
      </c>
      <c r="B47" s="12">
        <v>14812</v>
      </c>
      <c r="C47" s="12">
        <v>21</v>
      </c>
      <c r="D47" s="12">
        <v>112.68908416666601</v>
      </c>
      <c r="E47" s="12" t="s">
        <v>75</v>
      </c>
      <c r="F47" s="12" t="s">
        <v>30</v>
      </c>
      <c r="G47" s="12">
        <v>14812</v>
      </c>
      <c r="H47" s="12">
        <v>6380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>
        <f t="shared" si="11"/>
        <v>6380</v>
      </c>
      <c r="V47" s="12">
        <f t="shared" si="0"/>
        <v>14812</v>
      </c>
      <c r="W47" s="12">
        <f t="shared" si="1"/>
        <v>1</v>
      </c>
      <c r="X47" s="12">
        <f t="shared" si="2"/>
        <v>12760</v>
      </c>
      <c r="Y47" s="12">
        <f t="shared" si="3"/>
        <v>19.5</v>
      </c>
      <c r="Z47" s="12">
        <f t="shared" si="4"/>
        <v>654.35897435897436</v>
      </c>
      <c r="AA47" s="12">
        <f t="shared" si="5"/>
        <v>27.264957264957264</v>
      </c>
      <c r="AB47" s="12">
        <f>4</f>
        <v>4</v>
      </c>
      <c r="AC47" s="12">
        <f t="shared" si="6"/>
        <v>8</v>
      </c>
      <c r="AD47" s="12">
        <f t="shared" si="7"/>
        <v>2.4503798088703746E-2</v>
      </c>
      <c r="AE47" s="12">
        <f t="shared" si="8"/>
        <v>725.90051457975972</v>
      </c>
      <c r="AF47" s="12">
        <f>AE47+AC47+Z47-'simulation-data'!$AI47*'simulation-data'!$AD47-'simulation-data'!$AB47</f>
        <v>1384.2594889387342</v>
      </c>
      <c r="AG47" s="12">
        <f t="shared" si="9"/>
        <v>57.677478705780594</v>
      </c>
      <c r="AH47" s="12">
        <f t="shared" si="10"/>
        <v>2.8838739352890297</v>
      </c>
      <c r="AI47" s="13"/>
      <c r="AL47" t="s">
        <v>118</v>
      </c>
      <c r="AM47">
        <v>13386</v>
      </c>
      <c r="AN47">
        <v>24</v>
      </c>
      <c r="AO47" t="e">
        <v>#VALUE!</v>
      </c>
      <c r="AP47" t="e">
        <v>#VALUE!</v>
      </c>
      <c r="AQ47">
        <v>0</v>
      </c>
      <c r="AR47" t="e">
        <v>#VALUE!</v>
      </c>
    </row>
    <row r="48" spans="1:44" x14ac:dyDescent="0.2">
      <c r="A48" s="8" t="s">
        <v>79</v>
      </c>
      <c r="B48" s="9">
        <v>10106</v>
      </c>
      <c r="C48" s="9">
        <v>22</v>
      </c>
      <c r="D48" s="9">
        <v>93.407229583333304</v>
      </c>
      <c r="E48" s="9" t="s">
        <v>75</v>
      </c>
      <c r="F48" s="9" t="s">
        <v>25</v>
      </c>
      <c r="G48" s="9">
        <v>9873</v>
      </c>
      <c r="H48" s="9">
        <v>5740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>
        <f t="shared" si="11"/>
        <v>5740</v>
      </c>
      <c r="V48" s="9">
        <f t="shared" si="0"/>
        <v>9873</v>
      </c>
      <c r="W48" s="9">
        <f t="shared" si="1"/>
        <v>1</v>
      </c>
      <c r="X48" s="9">
        <f t="shared" si="2"/>
        <v>11480</v>
      </c>
      <c r="Y48" s="9">
        <f t="shared" si="3"/>
        <v>20</v>
      </c>
      <c r="Z48" s="9">
        <f t="shared" si="4"/>
        <v>574</v>
      </c>
      <c r="AA48" s="9">
        <f t="shared" si="5"/>
        <v>23.916666666666668</v>
      </c>
      <c r="AB48" s="9">
        <f>4</f>
        <v>4</v>
      </c>
      <c r="AC48" s="9">
        <f t="shared" si="6"/>
        <v>8</v>
      </c>
      <c r="AD48" s="9">
        <f t="shared" si="7"/>
        <v>2.4503798088703746E-2</v>
      </c>
      <c r="AE48" s="9">
        <f t="shared" si="8"/>
        <v>483.85199705954415</v>
      </c>
      <c r="AF48" s="9">
        <f>AE48+AC48+Z48-'simulation-data'!$AI48*'simulation-data'!$AD48-'simulation-data'!$AB48</f>
        <v>1061.8519970595441</v>
      </c>
      <c r="AG48" s="9">
        <f t="shared" si="9"/>
        <v>44.243833210814337</v>
      </c>
      <c r="AH48" s="9">
        <f t="shared" si="10"/>
        <v>2.212191660540717</v>
      </c>
      <c r="AI48" s="10"/>
      <c r="AL48" t="s">
        <v>24</v>
      </c>
      <c r="AM48">
        <v>6589</v>
      </c>
      <c r="AN48">
        <v>26</v>
      </c>
      <c r="AO48">
        <v>34.31979498488932</v>
      </c>
      <c r="AP48">
        <v>1.715989749244466</v>
      </c>
      <c r="AQ48">
        <v>2</v>
      </c>
    </row>
    <row r="49" spans="1:43" x14ac:dyDescent="0.2">
      <c r="A49" s="11" t="s">
        <v>80</v>
      </c>
      <c r="B49" s="12">
        <v>14414</v>
      </c>
      <c r="C49" s="12">
        <v>22</v>
      </c>
      <c r="D49" s="12">
        <v>111.05836208333299</v>
      </c>
      <c r="E49" s="12" t="s">
        <v>75</v>
      </c>
      <c r="F49" s="12" t="s">
        <v>22</v>
      </c>
      <c r="G49" s="12">
        <v>14414</v>
      </c>
      <c r="H49" s="12">
        <v>6380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>
        <f t="shared" si="11"/>
        <v>6380</v>
      </c>
      <c r="V49" s="12">
        <f t="shared" si="0"/>
        <v>14414</v>
      </c>
      <c r="W49" s="12">
        <f t="shared" si="1"/>
        <v>1</v>
      </c>
      <c r="X49" s="12">
        <f t="shared" si="2"/>
        <v>12760</v>
      </c>
      <c r="Y49" s="12">
        <f t="shared" si="3"/>
        <v>20</v>
      </c>
      <c r="Z49" s="12">
        <f t="shared" si="4"/>
        <v>638</v>
      </c>
      <c r="AA49" s="12">
        <f t="shared" si="5"/>
        <v>26.583333333333332</v>
      </c>
      <c r="AB49" s="12">
        <f>4</f>
        <v>4</v>
      </c>
      <c r="AC49" s="12">
        <f t="shared" si="6"/>
        <v>8</v>
      </c>
      <c r="AD49" s="12">
        <f t="shared" si="7"/>
        <v>2.4503798088703746E-2</v>
      </c>
      <c r="AE49" s="12">
        <f t="shared" si="8"/>
        <v>706.39549130115154</v>
      </c>
      <c r="AF49" s="12">
        <f>AE49+AC49+Z49-'simulation-data'!$AI49*'simulation-data'!$AD49-'simulation-data'!$AB49</f>
        <v>995.19774565057583</v>
      </c>
      <c r="AG49" s="12">
        <f t="shared" si="9"/>
        <v>41.466572735440657</v>
      </c>
      <c r="AH49" s="12">
        <f t="shared" si="10"/>
        <v>2.0733286367720329</v>
      </c>
      <c r="AI49" s="13">
        <v>14414</v>
      </c>
      <c r="AL49" t="s">
        <v>27</v>
      </c>
      <c r="AM49">
        <v>6552</v>
      </c>
      <c r="AN49">
        <v>26</v>
      </c>
      <c r="AO49">
        <v>37.7275586049171</v>
      </c>
      <c r="AP49">
        <v>1.886377930245855</v>
      </c>
      <c r="AQ49">
        <v>2</v>
      </c>
    </row>
    <row r="50" spans="1:43" x14ac:dyDescent="0.2">
      <c r="A50" s="8" t="s">
        <v>81</v>
      </c>
      <c r="B50" s="9">
        <v>8628</v>
      </c>
      <c r="C50" s="9">
        <v>21</v>
      </c>
      <c r="D50" s="9">
        <v>87.351432499999902</v>
      </c>
      <c r="E50" s="9" t="s">
        <v>75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>
        <f t="shared" si="11"/>
        <v>0</v>
      </c>
      <c r="V50" s="9">
        <f t="shared" si="0"/>
        <v>0</v>
      </c>
      <c r="W50" s="9">
        <f t="shared" si="1"/>
        <v>0</v>
      </c>
      <c r="X50" s="9">
        <f t="shared" si="2"/>
        <v>0</v>
      </c>
      <c r="Y50" s="9">
        <f t="shared" si="3"/>
        <v>19.5</v>
      </c>
      <c r="Z50" s="9">
        <f t="shared" si="4"/>
        <v>0</v>
      </c>
      <c r="AA50" s="9">
        <f t="shared" si="5"/>
        <v>0</v>
      </c>
      <c r="AB50" s="9">
        <f>4</f>
        <v>4</v>
      </c>
      <c r="AC50" s="9">
        <f t="shared" si="6"/>
        <v>0</v>
      </c>
      <c r="AD50" s="9">
        <f t="shared" si="7"/>
        <v>2.4503798088703746E-2</v>
      </c>
      <c r="AE50" s="9">
        <f t="shared" si="8"/>
        <v>0</v>
      </c>
      <c r="AF50" s="9" t="e">
        <f>AE50+AC50+Z50-'simulation-data'!$AI50*'simulation-data'!$AD50-'simulation-data'!$AB50</f>
        <v>#VALUE!</v>
      </c>
      <c r="AG50" s="9" t="e">
        <f t="shared" si="9"/>
        <v>#VALUE!</v>
      </c>
      <c r="AH50" s="9" t="e">
        <f t="shared" si="10"/>
        <v>#VALUE!</v>
      </c>
      <c r="AI50" s="10" t="e" cm="1">
        <f t="array" ref="AI50">FIND("Long Beach",('simulation-data'!$F50,'simulation-data'!$I50,'simulation-data'!$L50,'simulation-data'!$O50,'simulation-data'!$R50))</f>
        <v>#VALUE!</v>
      </c>
      <c r="AL50" t="s">
        <v>40</v>
      </c>
      <c r="AM50">
        <v>15536</v>
      </c>
      <c r="AN50">
        <v>24</v>
      </c>
      <c r="AO50">
        <v>57.412691606087833</v>
      </c>
      <c r="AP50">
        <v>2.870634580304392</v>
      </c>
      <c r="AQ50">
        <v>1</v>
      </c>
    </row>
    <row r="51" spans="1:43" x14ac:dyDescent="0.2">
      <c r="A51" s="11" t="s">
        <v>82</v>
      </c>
      <c r="B51" s="12">
        <v>8452</v>
      </c>
      <c r="C51" s="12">
        <v>25</v>
      </c>
      <c r="D51" s="12">
        <v>86.630309166666606</v>
      </c>
      <c r="E51" s="12" t="s">
        <v>75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>
        <f t="shared" si="11"/>
        <v>0</v>
      </c>
      <c r="V51" s="12">
        <f t="shared" si="0"/>
        <v>0</v>
      </c>
      <c r="W51" s="12">
        <f t="shared" si="1"/>
        <v>0</v>
      </c>
      <c r="X51" s="12">
        <f t="shared" si="2"/>
        <v>0</v>
      </c>
      <c r="Y51" s="12">
        <f t="shared" si="3"/>
        <v>21.5</v>
      </c>
      <c r="Z51" s="12">
        <f t="shared" si="4"/>
        <v>0</v>
      </c>
      <c r="AA51" s="12">
        <f t="shared" si="5"/>
        <v>0</v>
      </c>
      <c r="AB51" s="12">
        <f>4</f>
        <v>4</v>
      </c>
      <c r="AC51" s="12">
        <f t="shared" si="6"/>
        <v>0</v>
      </c>
      <c r="AD51" s="12">
        <f t="shared" si="7"/>
        <v>2.4503798088703746E-2</v>
      </c>
      <c r="AE51" s="12">
        <f t="shared" si="8"/>
        <v>0</v>
      </c>
      <c r="AF51" s="12" t="e">
        <f>AE51+AC51+Z51-'simulation-data'!$AI51*'simulation-data'!$AD51-'simulation-data'!$AB51</f>
        <v>#VALUE!</v>
      </c>
      <c r="AG51" s="12" t="e">
        <f t="shared" si="9"/>
        <v>#VALUE!</v>
      </c>
      <c r="AH51" s="12" t="e">
        <f t="shared" si="10"/>
        <v>#VALUE!</v>
      </c>
      <c r="AI51" s="13" t="e" cm="1">
        <f t="array" ref="AI51">FIND("Long Beach",('simulation-data'!$F51,'simulation-data'!$I51,'simulation-data'!$L51,'simulation-data'!$O51,'simulation-data'!$R51))</f>
        <v>#VALUE!</v>
      </c>
      <c r="AL51" t="s">
        <v>41</v>
      </c>
      <c r="AM51">
        <v>14414</v>
      </c>
      <c r="AN51">
        <v>22</v>
      </c>
      <c r="AO51">
        <v>53.974812137547985</v>
      </c>
      <c r="AP51">
        <v>2.6987406068773994</v>
      </c>
      <c r="AQ51">
        <v>2</v>
      </c>
    </row>
    <row r="52" spans="1:43" x14ac:dyDescent="0.2">
      <c r="A52" s="8" t="s">
        <v>83</v>
      </c>
      <c r="B52" s="9">
        <v>8212</v>
      </c>
      <c r="C52" s="9">
        <v>25</v>
      </c>
      <c r="D52" s="9">
        <v>85.646959166666605</v>
      </c>
      <c r="E52" s="9" t="s">
        <v>75</v>
      </c>
      <c r="F52" s="9" t="s">
        <v>26</v>
      </c>
      <c r="G52" s="9">
        <v>8212</v>
      </c>
      <c r="H52" s="9">
        <v>5756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>
        <f t="shared" si="11"/>
        <v>5756</v>
      </c>
      <c r="V52" s="9">
        <f t="shared" si="0"/>
        <v>8212</v>
      </c>
      <c r="W52" s="9">
        <f t="shared" si="1"/>
        <v>1</v>
      </c>
      <c r="X52" s="9">
        <f t="shared" si="2"/>
        <v>11512</v>
      </c>
      <c r="Y52" s="9">
        <f t="shared" si="3"/>
        <v>21.5</v>
      </c>
      <c r="Z52" s="9">
        <f t="shared" si="4"/>
        <v>535.44186046511629</v>
      </c>
      <c r="AA52" s="9">
        <f t="shared" si="5"/>
        <v>22.310077519379846</v>
      </c>
      <c r="AB52" s="9">
        <f>4</f>
        <v>4</v>
      </c>
      <c r="AC52" s="9">
        <f t="shared" si="6"/>
        <v>8</v>
      </c>
      <c r="AD52" s="9">
        <f t="shared" si="7"/>
        <v>2.4503798088703746E-2</v>
      </c>
      <c r="AE52" s="9">
        <f t="shared" si="8"/>
        <v>402.45037980887031</v>
      </c>
      <c r="AF52" s="9">
        <f>AE52+AC52+Z52-'simulation-data'!$AI52*'simulation-data'!$AD52-'simulation-data'!$AB52</f>
        <v>941.89224027398654</v>
      </c>
      <c r="AG52" s="9">
        <f t="shared" si="9"/>
        <v>39.245510011416108</v>
      </c>
      <c r="AH52" s="9">
        <f t="shared" si="10"/>
        <v>1.9622755005708055</v>
      </c>
      <c r="AI52" s="10"/>
      <c r="AL52" t="s">
        <v>45</v>
      </c>
      <c r="AM52">
        <v>16022</v>
      </c>
      <c r="AN52">
        <v>24</v>
      </c>
      <c r="AO52">
        <v>56.113479811593017</v>
      </c>
      <c r="AP52">
        <v>2.8056739905796508</v>
      </c>
      <c r="AQ52">
        <v>2</v>
      </c>
    </row>
    <row r="53" spans="1:43" x14ac:dyDescent="0.2">
      <c r="A53" s="11" t="s">
        <v>84</v>
      </c>
      <c r="B53" s="12">
        <v>15072</v>
      </c>
      <c r="C53" s="12">
        <v>22</v>
      </c>
      <c r="D53" s="12">
        <v>113.75438</v>
      </c>
      <c r="E53" s="12" t="s">
        <v>75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>
        <f t="shared" si="11"/>
        <v>0</v>
      </c>
      <c r="V53" s="12">
        <f t="shared" si="0"/>
        <v>0</v>
      </c>
      <c r="W53" s="12">
        <f t="shared" si="1"/>
        <v>0</v>
      </c>
      <c r="X53" s="12">
        <f t="shared" si="2"/>
        <v>0</v>
      </c>
      <c r="Y53" s="12">
        <f t="shared" si="3"/>
        <v>20</v>
      </c>
      <c r="Z53" s="12">
        <f t="shared" si="4"/>
        <v>0</v>
      </c>
      <c r="AA53" s="12">
        <f t="shared" si="5"/>
        <v>0</v>
      </c>
      <c r="AB53" s="12">
        <f>4</f>
        <v>4</v>
      </c>
      <c r="AC53" s="12">
        <f t="shared" si="6"/>
        <v>0</v>
      </c>
      <c r="AD53" s="12">
        <f t="shared" si="7"/>
        <v>2.4503798088703746E-2</v>
      </c>
      <c r="AE53" s="12">
        <f t="shared" si="8"/>
        <v>0</v>
      </c>
      <c r="AF53" s="12" t="e">
        <f>AE53+AC53+Z53-'simulation-data'!$AI53*'simulation-data'!$AD53-'simulation-data'!$AB53</f>
        <v>#VALUE!</v>
      </c>
      <c r="AG53" s="12" t="e">
        <f t="shared" si="9"/>
        <v>#VALUE!</v>
      </c>
      <c r="AH53" s="12" t="e">
        <f t="shared" si="10"/>
        <v>#VALUE!</v>
      </c>
      <c r="AI53" s="13" t="e" cm="1">
        <f t="array" ref="AI53">FIND("Long Beach",('simulation-data'!$F53,'simulation-data'!$I53,'simulation-data'!$L53,'simulation-data'!$O53,'simulation-data'!$R53))</f>
        <v>#VALUE!</v>
      </c>
      <c r="AL53" t="s">
        <v>46</v>
      </c>
      <c r="AM53">
        <v>8825</v>
      </c>
      <c r="AN53">
        <v>26</v>
      </c>
      <c r="AO53">
        <v>36.678081352609652</v>
      </c>
      <c r="AP53">
        <v>1.8339040676304827</v>
      </c>
      <c r="AQ53">
        <v>1</v>
      </c>
    </row>
    <row r="54" spans="1:43" x14ac:dyDescent="0.2">
      <c r="A54" s="8" t="s">
        <v>85</v>
      </c>
      <c r="B54" s="9">
        <v>8063</v>
      </c>
      <c r="C54" s="9">
        <v>25</v>
      </c>
      <c r="D54" s="9">
        <v>85.036462708333303</v>
      </c>
      <c r="E54" s="9" t="s">
        <v>86</v>
      </c>
      <c r="F54" s="9" t="s">
        <v>28</v>
      </c>
      <c r="G54" s="9">
        <v>7037</v>
      </c>
      <c r="H54" s="9">
        <v>7356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>
        <f t="shared" si="11"/>
        <v>7356</v>
      </c>
      <c r="V54" s="9">
        <f t="shared" si="0"/>
        <v>7037</v>
      </c>
      <c r="W54" s="9">
        <f t="shared" si="1"/>
        <v>1</v>
      </c>
      <c r="X54" s="9">
        <f t="shared" si="2"/>
        <v>14712</v>
      </c>
      <c r="Y54" s="9">
        <f t="shared" si="3"/>
        <v>21.5</v>
      </c>
      <c r="Z54" s="9">
        <f t="shared" si="4"/>
        <v>684.27906976744191</v>
      </c>
      <c r="AA54" s="9">
        <f t="shared" si="5"/>
        <v>28.511627906976745</v>
      </c>
      <c r="AB54" s="9">
        <f>4</f>
        <v>4</v>
      </c>
      <c r="AC54" s="9">
        <f t="shared" si="6"/>
        <v>8</v>
      </c>
      <c r="AD54" s="9">
        <f t="shared" si="7"/>
        <v>2.4503798088703746E-2</v>
      </c>
      <c r="AE54" s="9">
        <f t="shared" si="8"/>
        <v>344.86645430041654</v>
      </c>
      <c r="AF54" s="9">
        <f>AE54+AC54+Z54-'simulation-data'!$AI54*'simulation-data'!$AD54-'simulation-data'!$AB54</f>
        <v>1033.1455240678583</v>
      </c>
      <c r="AG54" s="9">
        <f t="shared" si="9"/>
        <v>43.047730169494095</v>
      </c>
      <c r="AH54" s="9">
        <f t="shared" si="10"/>
        <v>2.1523865084747049</v>
      </c>
      <c r="AI54" s="10"/>
      <c r="AL54" t="s">
        <v>48</v>
      </c>
      <c r="AM54">
        <v>8063</v>
      </c>
      <c r="AN54">
        <v>25</v>
      </c>
      <c r="AO54">
        <v>36.437378549489118</v>
      </c>
      <c r="AP54">
        <v>1.8218689274744559</v>
      </c>
      <c r="AQ54">
        <v>1</v>
      </c>
    </row>
    <row r="55" spans="1:43" x14ac:dyDescent="0.2">
      <c r="A55" s="11" t="s">
        <v>87</v>
      </c>
      <c r="B55" s="12">
        <v>14812</v>
      </c>
      <c r="C55" s="12">
        <v>21</v>
      </c>
      <c r="D55" s="12">
        <v>112.68908416666601</v>
      </c>
      <c r="E55" s="12" t="s">
        <v>86</v>
      </c>
      <c r="F55" s="12" t="s">
        <v>30</v>
      </c>
      <c r="G55" s="12">
        <v>14812</v>
      </c>
      <c r="H55" s="12">
        <v>7669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>
        <f t="shared" si="11"/>
        <v>7669</v>
      </c>
      <c r="V55" s="12">
        <f t="shared" si="0"/>
        <v>14812</v>
      </c>
      <c r="W55" s="12">
        <f t="shared" si="1"/>
        <v>1</v>
      </c>
      <c r="X55" s="12">
        <f t="shared" si="2"/>
        <v>15338</v>
      </c>
      <c r="Y55" s="12">
        <f t="shared" si="3"/>
        <v>19.5</v>
      </c>
      <c r="Z55" s="12">
        <f t="shared" si="4"/>
        <v>786.56410256410254</v>
      </c>
      <c r="AA55" s="12">
        <f t="shared" si="5"/>
        <v>32.773504273504273</v>
      </c>
      <c r="AB55" s="12">
        <f>4</f>
        <v>4</v>
      </c>
      <c r="AC55" s="12">
        <f t="shared" si="6"/>
        <v>8</v>
      </c>
      <c r="AD55" s="12">
        <f t="shared" si="7"/>
        <v>2.4503798088703746E-2</v>
      </c>
      <c r="AE55" s="12">
        <f t="shared" si="8"/>
        <v>725.90051457975972</v>
      </c>
      <c r="AF55" s="12">
        <f>AE55+AC55+Z55-'simulation-data'!$AI55*'simulation-data'!$AD55-'simulation-data'!$AB55</f>
        <v>1516.4646171438621</v>
      </c>
      <c r="AG55" s="12">
        <f t="shared" si="9"/>
        <v>63.186025714327592</v>
      </c>
      <c r="AH55" s="12">
        <f t="shared" si="10"/>
        <v>3.1593012857163796</v>
      </c>
      <c r="AI55" s="13"/>
      <c r="AL55" t="s">
        <v>49</v>
      </c>
      <c r="AM55">
        <v>8628</v>
      </c>
      <c r="AN55">
        <v>21</v>
      </c>
      <c r="AO55">
        <v>39.622504330051498</v>
      </c>
      <c r="AP55">
        <v>1.981125216502575</v>
      </c>
      <c r="AQ55">
        <v>1</v>
      </c>
    </row>
    <row r="56" spans="1:43" x14ac:dyDescent="0.2">
      <c r="A56" s="8" t="s">
        <v>88</v>
      </c>
      <c r="B56" s="9">
        <v>13892</v>
      </c>
      <c r="C56" s="9">
        <v>23</v>
      </c>
      <c r="D56" s="9">
        <v>108.919575833333</v>
      </c>
      <c r="E56" s="9" t="s">
        <v>86</v>
      </c>
      <c r="F56" s="9" t="s">
        <v>22</v>
      </c>
      <c r="G56" s="9">
        <v>13892</v>
      </c>
      <c r="H56" s="9">
        <v>7669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>
        <f t="shared" si="11"/>
        <v>7669</v>
      </c>
      <c r="V56" s="9">
        <f t="shared" si="0"/>
        <v>13892</v>
      </c>
      <c r="W56" s="9">
        <f t="shared" si="1"/>
        <v>1</v>
      </c>
      <c r="X56" s="9">
        <f t="shared" si="2"/>
        <v>15338</v>
      </c>
      <c r="Y56" s="9">
        <f t="shared" si="3"/>
        <v>20.5</v>
      </c>
      <c r="Z56" s="9">
        <f t="shared" si="4"/>
        <v>748.19512195121956</v>
      </c>
      <c r="AA56" s="9">
        <f t="shared" si="5"/>
        <v>31.174796747967481</v>
      </c>
      <c r="AB56" s="9">
        <f>4</f>
        <v>4</v>
      </c>
      <c r="AC56" s="9">
        <f t="shared" si="6"/>
        <v>8</v>
      </c>
      <c r="AD56" s="9">
        <f t="shared" si="7"/>
        <v>2.4503798088703746E-2</v>
      </c>
      <c r="AE56" s="9">
        <f t="shared" si="8"/>
        <v>680.81352609654493</v>
      </c>
      <c r="AF56" s="9">
        <f>AE56+AC56+Z56-'simulation-data'!$AI56*'simulation-data'!$AD56-'simulation-data'!$AB56</f>
        <v>1092.6018849994919</v>
      </c>
      <c r="AG56" s="9">
        <f t="shared" si="9"/>
        <v>45.525078541645492</v>
      </c>
      <c r="AH56" s="9">
        <f t="shared" si="10"/>
        <v>2.2762539270822746</v>
      </c>
      <c r="AI56" s="10">
        <v>13892</v>
      </c>
      <c r="AL56" t="s">
        <v>53</v>
      </c>
      <c r="AM56">
        <v>13830</v>
      </c>
      <c r="AN56">
        <v>22</v>
      </c>
      <c r="AO56">
        <v>52.782293963897736</v>
      </c>
      <c r="AP56">
        <v>2.639114698194887</v>
      </c>
      <c r="AQ56">
        <v>2</v>
      </c>
    </row>
    <row r="57" spans="1:43" x14ac:dyDescent="0.2">
      <c r="A57" s="11" t="s">
        <v>89</v>
      </c>
      <c r="B57" s="12">
        <v>10622</v>
      </c>
      <c r="C57" s="12">
        <v>22</v>
      </c>
      <c r="D57" s="12">
        <v>95.521432083333295</v>
      </c>
      <c r="E57" s="12" t="s">
        <v>86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>
        <f t="shared" si="11"/>
        <v>0</v>
      </c>
      <c r="V57" s="12">
        <f t="shared" si="0"/>
        <v>0</v>
      </c>
      <c r="W57" s="12">
        <f t="shared" si="1"/>
        <v>0</v>
      </c>
      <c r="X57" s="12">
        <f t="shared" si="2"/>
        <v>0</v>
      </c>
      <c r="Y57" s="12">
        <f t="shared" si="3"/>
        <v>20</v>
      </c>
      <c r="Z57" s="12">
        <f t="shared" si="4"/>
        <v>0</v>
      </c>
      <c r="AA57" s="12">
        <f t="shared" si="5"/>
        <v>0</v>
      </c>
      <c r="AB57" s="12">
        <f>4</f>
        <v>4</v>
      </c>
      <c r="AC57" s="12">
        <f t="shared" si="6"/>
        <v>0</v>
      </c>
      <c r="AD57" s="12">
        <f t="shared" si="7"/>
        <v>2.4503798088703746E-2</v>
      </c>
      <c r="AE57" s="12">
        <f t="shared" si="8"/>
        <v>0</v>
      </c>
      <c r="AF57" s="12" t="e">
        <f>AE57+AC57+Z57-'simulation-data'!$AI57*'simulation-data'!$AD57-'simulation-data'!$AB57</f>
        <v>#VALUE!</v>
      </c>
      <c r="AG57" s="12" t="e">
        <f t="shared" si="9"/>
        <v>#VALUE!</v>
      </c>
      <c r="AH57" s="12" t="e">
        <f t="shared" si="10"/>
        <v>#VALUE!</v>
      </c>
      <c r="AI57" s="13" t="e" cm="1">
        <f t="array" ref="AI57">FIND("Long Beach",('simulation-data'!$F57,'simulation-data'!$I57,'simulation-data'!$L57,'simulation-data'!$O57,'simulation-data'!$R57))</f>
        <v>#VALUE!</v>
      </c>
      <c r="AL57" t="s">
        <v>54</v>
      </c>
      <c r="AM57">
        <v>16022</v>
      </c>
      <c r="AN57">
        <v>24</v>
      </c>
      <c r="AO57">
        <v>54.315860763973966</v>
      </c>
      <c r="AP57">
        <v>2.7157930381986986</v>
      </c>
      <c r="AQ57">
        <v>1</v>
      </c>
    </row>
    <row r="58" spans="1:43" x14ac:dyDescent="0.2">
      <c r="A58" s="8" t="s">
        <v>90</v>
      </c>
      <c r="B58" s="9">
        <v>10036</v>
      </c>
      <c r="C58" s="9">
        <v>24</v>
      </c>
      <c r="D58" s="9">
        <v>93.120419166666593</v>
      </c>
      <c r="E58" s="9" t="s">
        <v>86</v>
      </c>
      <c r="F58" s="9" t="s">
        <v>25</v>
      </c>
      <c r="G58" s="9">
        <v>10036</v>
      </c>
      <c r="H58" s="9">
        <v>7062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>
        <f t="shared" si="11"/>
        <v>7062</v>
      </c>
      <c r="V58" s="9">
        <f t="shared" si="0"/>
        <v>10036</v>
      </c>
      <c r="W58" s="9">
        <f t="shared" si="1"/>
        <v>1</v>
      </c>
      <c r="X58" s="9">
        <f t="shared" si="2"/>
        <v>14124</v>
      </c>
      <c r="Y58" s="9">
        <f t="shared" si="3"/>
        <v>21</v>
      </c>
      <c r="Z58" s="9">
        <f t="shared" si="4"/>
        <v>672.57142857142856</v>
      </c>
      <c r="AA58" s="9">
        <f t="shared" si="5"/>
        <v>28.023809523809522</v>
      </c>
      <c r="AB58" s="9">
        <f>4</f>
        <v>4</v>
      </c>
      <c r="AC58" s="9">
        <f t="shared" si="6"/>
        <v>8</v>
      </c>
      <c r="AD58" s="9">
        <f t="shared" si="7"/>
        <v>2.4503798088703746E-2</v>
      </c>
      <c r="AE58" s="9">
        <f t="shared" si="8"/>
        <v>491.84023523646158</v>
      </c>
      <c r="AF58" s="9">
        <f>AE58+AC58+Z58-'simulation-data'!$AI58*'simulation-data'!$AD58-'simulation-data'!$AB58</f>
        <v>1168.4116638078901</v>
      </c>
      <c r="AG58" s="9">
        <f t="shared" si="9"/>
        <v>48.683819325328756</v>
      </c>
      <c r="AH58" s="9">
        <f t="shared" si="10"/>
        <v>2.434190966266438</v>
      </c>
      <c r="AI58" s="10"/>
      <c r="AL58" t="s">
        <v>57</v>
      </c>
      <c r="AM58">
        <v>14414</v>
      </c>
      <c r="AN58">
        <v>22</v>
      </c>
      <c r="AO58">
        <v>53.974812137547985</v>
      </c>
      <c r="AP58">
        <v>2.6987406068773994</v>
      </c>
      <c r="AQ58">
        <v>2</v>
      </c>
    </row>
    <row r="59" spans="1:43" x14ac:dyDescent="0.2">
      <c r="A59" s="11" t="s">
        <v>91</v>
      </c>
      <c r="B59" s="12">
        <v>13386</v>
      </c>
      <c r="C59" s="12">
        <v>24</v>
      </c>
      <c r="D59" s="12">
        <v>106.84634625</v>
      </c>
      <c r="E59" s="12" t="s">
        <v>86</v>
      </c>
      <c r="F59" s="12" t="s">
        <v>30</v>
      </c>
      <c r="G59" s="12">
        <v>13386</v>
      </c>
      <c r="H59" s="12">
        <v>7669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f t="shared" si="11"/>
        <v>7669</v>
      </c>
      <c r="V59" s="12">
        <f t="shared" si="0"/>
        <v>13386</v>
      </c>
      <c r="W59" s="12">
        <f t="shared" si="1"/>
        <v>1</v>
      </c>
      <c r="X59" s="12">
        <f t="shared" si="2"/>
        <v>15338</v>
      </c>
      <c r="Y59" s="12">
        <f t="shared" si="3"/>
        <v>21</v>
      </c>
      <c r="Z59" s="12">
        <f t="shared" si="4"/>
        <v>730.38095238095241</v>
      </c>
      <c r="AA59" s="12">
        <f t="shared" si="5"/>
        <v>30.432539682539684</v>
      </c>
      <c r="AB59" s="12">
        <f>4</f>
        <v>4</v>
      </c>
      <c r="AC59" s="12">
        <f t="shared" si="6"/>
        <v>8</v>
      </c>
      <c r="AD59" s="12">
        <f t="shared" si="7"/>
        <v>2.4503798088703746E-2</v>
      </c>
      <c r="AE59" s="12">
        <f t="shared" si="8"/>
        <v>656.01568243077668</v>
      </c>
      <c r="AF59" s="12">
        <f>AE59+AC59+Z59-'simulation-data'!$AI59*'simulation-data'!$AD59-'simulation-data'!$AB59</f>
        <v>1390.3966348117292</v>
      </c>
      <c r="AG59" s="12">
        <f t="shared" si="9"/>
        <v>57.933193117155383</v>
      </c>
      <c r="AH59" s="12">
        <f t="shared" si="10"/>
        <v>2.8966596558577695</v>
      </c>
      <c r="AI59" s="13"/>
      <c r="AL59" t="s">
        <v>58</v>
      </c>
      <c r="AM59">
        <v>9415</v>
      </c>
      <c r="AN59">
        <v>23</v>
      </c>
      <c r="AO59">
        <v>40.164295974006052</v>
      </c>
      <c r="AP59">
        <v>2.0082147987003025</v>
      </c>
      <c r="AQ59">
        <v>1</v>
      </c>
    </row>
    <row r="60" spans="1:43" x14ac:dyDescent="0.2">
      <c r="A60" s="8" t="s">
        <v>92</v>
      </c>
      <c r="B60" s="9">
        <v>14812</v>
      </c>
      <c r="C60" s="9">
        <v>21</v>
      </c>
      <c r="D60" s="9">
        <v>112.68908416666601</v>
      </c>
      <c r="E60" s="9" t="s">
        <v>86</v>
      </c>
      <c r="F60" s="9" t="s">
        <v>25</v>
      </c>
      <c r="G60" s="9">
        <v>139</v>
      </c>
      <c r="H60" s="9">
        <v>7062</v>
      </c>
      <c r="I60" s="9" t="s">
        <v>26</v>
      </c>
      <c r="J60" s="9">
        <v>14627</v>
      </c>
      <c r="K60" s="9">
        <v>126</v>
      </c>
      <c r="L60" s="9"/>
      <c r="M60" s="9"/>
      <c r="N60" s="9"/>
      <c r="O60" s="9"/>
      <c r="P60" s="9"/>
      <c r="Q60" s="9"/>
      <c r="R60" s="9"/>
      <c r="S60" s="9"/>
      <c r="T60" s="9"/>
      <c r="U60" s="9">
        <f t="shared" si="11"/>
        <v>7188</v>
      </c>
      <c r="V60" s="9">
        <f t="shared" si="0"/>
        <v>14766</v>
      </c>
      <c r="W60" s="9">
        <f t="shared" si="1"/>
        <v>2</v>
      </c>
      <c r="X60" s="9">
        <f t="shared" si="2"/>
        <v>14376</v>
      </c>
      <c r="Y60" s="9">
        <f t="shared" si="3"/>
        <v>19.5</v>
      </c>
      <c r="Z60" s="9">
        <f t="shared" si="4"/>
        <v>737.23076923076928</v>
      </c>
      <c r="AA60" s="9">
        <f t="shared" si="5"/>
        <v>30.717948717948719</v>
      </c>
      <c r="AB60" s="9">
        <f>4</f>
        <v>4</v>
      </c>
      <c r="AC60" s="9">
        <f t="shared" si="6"/>
        <v>16</v>
      </c>
      <c r="AD60" s="9">
        <f t="shared" si="7"/>
        <v>2.4503798088703746E-2</v>
      </c>
      <c r="AE60" s="9">
        <f t="shared" si="8"/>
        <v>723.64616515559908</v>
      </c>
      <c r="AF60" s="9">
        <f>AE60+AC60+Z60-'simulation-data'!$AI60*'simulation-data'!$AD60-'simulation-data'!$AB60</f>
        <v>1472.8769343863682</v>
      </c>
      <c r="AG60" s="9">
        <f t="shared" si="9"/>
        <v>61.369872266098675</v>
      </c>
      <c r="AH60" s="9">
        <f t="shared" si="10"/>
        <v>3.0684936133049341</v>
      </c>
      <c r="AI60" s="10"/>
      <c r="AL60" t="s">
        <v>60</v>
      </c>
      <c r="AM60">
        <v>8628</v>
      </c>
      <c r="AN60">
        <v>21</v>
      </c>
      <c r="AO60">
        <v>39.606168464659028</v>
      </c>
      <c r="AP60">
        <v>1.9803084232329515</v>
      </c>
      <c r="AQ60">
        <v>1</v>
      </c>
    </row>
    <row r="61" spans="1:43" x14ac:dyDescent="0.2">
      <c r="A61" s="11" t="s">
        <v>93</v>
      </c>
      <c r="B61" s="12">
        <v>9012</v>
      </c>
      <c r="C61" s="12">
        <v>21</v>
      </c>
      <c r="D61" s="12">
        <v>88.924792499999995</v>
      </c>
      <c r="E61" s="12" t="s">
        <v>86</v>
      </c>
      <c r="F61" s="12" t="s">
        <v>22</v>
      </c>
      <c r="G61" s="12">
        <v>1637</v>
      </c>
      <c r="H61" s="12">
        <v>7669</v>
      </c>
      <c r="I61" s="12" t="s">
        <v>30</v>
      </c>
      <c r="J61" s="12">
        <v>6633</v>
      </c>
      <c r="K61" s="12">
        <v>3</v>
      </c>
      <c r="L61" s="12"/>
      <c r="M61" s="12"/>
      <c r="N61" s="12"/>
      <c r="O61" s="12"/>
      <c r="P61" s="12"/>
      <c r="Q61" s="12"/>
      <c r="R61" s="12"/>
      <c r="S61" s="12"/>
      <c r="T61" s="12"/>
      <c r="U61" s="12">
        <f t="shared" si="11"/>
        <v>7672</v>
      </c>
      <c r="V61" s="12">
        <f t="shared" si="0"/>
        <v>8270</v>
      </c>
      <c r="W61" s="12">
        <f t="shared" si="1"/>
        <v>2</v>
      </c>
      <c r="X61" s="12">
        <f t="shared" si="2"/>
        <v>15344</v>
      </c>
      <c r="Y61" s="12">
        <f t="shared" si="3"/>
        <v>19.5</v>
      </c>
      <c r="Z61" s="12">
        <f t="shared" si="4"/>
        <v>786.87179487179492</v>
      </c>
      <c r="AA61" s="12">
        <f t="shared" si="5"/>
        <v>32.786324786324791</v>
      </c>
      <c r="AB61" s="12">
        <f>4</f>
        <v>4</v>
      </c>
      <c r="AC61" s="12">
        <f t="shared" si="6"/>
        <v>16</v>
      </c>
      <c r="AD61" s="12">
        <f t="shared" si="7"/>
        <v>2.4503798088703746E-2</v>
      </c>
      <c r="AE61" s="12">
        <f t="shared" si="8"/>
        <v>405.29282038715996</v>
      </c>
      <c r="AF61" s="12">
        <f>AE61+AC61+Z61-'simulation-data'!$AI61*'simulation-data'!$AD61-'simulation-data'!$AB61</f>
        <v>1164.0518977877468</v>
      </c>
      <c r="AG61" s="12">
        <f t="shared" si="9"/>
        <v>48.502162407822787</v>
      </c>
      <c r="AH61" s="12">
        <f t="shared" si="10"/>
        <v>2.4251081203911395</v>
      </c>
      <c r="AI61" s="13">
        <v>1637</v>
      </c>
      <c r="AL61" t="s">
        <v>61</v>
      </c>
      <c r="AM61">
        <v>10036</v>
      </c>
      <c r="AN61">
        <v>24</v>
      </c>
      <c r="AO61">
        <v>40.778322306624197</v>
      </c>
      <c r="AP61">
        <v>2.0389161153312099</v>
      </c>
      <c r="AQ61">
        <v>1</v>
      </c>
    </row>
    <row r="62" spans="1:43" x14ac:dyDescent="0.2">
      <c r="A62" s="8" t="s">
        <v>94</v>
      </c>
      <c r="B62" s="9">
        <v>13386</v>
      </c>
      <c r="C62" s="9">
        <v>24</v>
      </c>
      <c r="D62" s="9">
        <v>106.84634625</v>
      </c>
      <c r="E62" s="9" t="s">
        <v>86</v>
      </c>
      <c r="F62" s="9" t="s">
        <v>22</v>
      </c>
      <c r="G62" s="9">
        <v>13386</v>
      </c>
      <c r="H62" s="9">
        <v>7669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>
        <f t="shared" si="11"/>
        <v>7669</v>
      </c>
      <c r="V62" s="9">
        <f t="shared" si="0"/>
        <v>13386</v>
      </c>
      <c r="W62" s="9">
        <f t="shared" si="1"/>
        <v>1</v>
      </c>
      <c r="X62" s="9">
        <f t="shared" si="2"/>
        <v>15338</v>
      </c>
      <c r="Y62" s="9">
        <f t="shared" si="3"/>
        <v>21</v>
      </c>
      <c r="Z62" s="9">
        <f t="shared" si="4"/>
        <v>730.38095238095241</v>
      </c>
      <c r="AA62" s="9">
        <f t="shared" si="5"/>
        <v>30.432539682539684</v>
      </c>
      <c r="AB62" s="9">
        <f>4</f>
        <v>4</v>
      </c>
      <c r="AC62" s="9">
        <f t="shared" si="6"/>
        <v>8</v>
      </c>
      <c r="AD62" s="9">
        <f t="shared" si="7"/>
        <v>2.4503798088703746E-2</v>
      </c>
      <c r="AE62" s="9">
        <f t="shared" si="8"/>
        <v>656.01568243077668</v>
      </c>
      <c r="AF62" s="9">
        <f>AE62+AC62+Z62-'simulation-data'!$AI62*'simulation-data'!$AD62-'simulation-data'!$AB62</f>
        <v>1062.3887935963407</v>
      </c>
      <c r="AG62" s="9">
        <f t="shared" si="9"/>
        <v>44.266199733180862</v>
      </c>
      <c r="AH62" s="9">
        <f t="shared" si="10"/>
        <v>2.2133099866590431</v>
      </c>
      <c r="AI62" s="10">
        <v>13386</v>
      </c>
      <c r="AL62" t="s">
        <v>62</v>
      </c>
      <c r="AM62">
        <v>13830</v>
      </c>
      <c r="AN62">
        <v>22</v>
      </c>
      <c r="AO62">
        <v>52.782293963897736</v>
      </c>
      <c r="AP62">
        <v>2.639114698194887</v>
      </c>
      <c r="AQ62">
        <v>2</v>
      </c>
    </row>
    <row r="63" spans="1:43" x14ac:dyDescent="0.2">
      <c r="A63" s="11" t="s">
        <v>95</v>
      </c>
      <c r="B63" s="12">
        <v>11388</v>
      </c>
      <c r="C63" s="12">
        <v>22</v>
      </c>
      <c r="D63" s="12">
        <v>98.659957499999905</v>
      </c>
      <c r="E63" s="12" t="s">
        <v>96</v>
      </c>
      <c r="F63" s="12" t="s">
        <v>28</v>
      </c>
      <c r="G63" s="12">
        <v>4073</v>
      </c>
      <c r="H63" s="12">
        <v>6881</v>
      </c>
      <c r="I63" s="12" t="s">
        <v>22</v>
      </c>
      <c r="J63" s="12">
        <v>643</v>
      </c>
      <c r="K63" s="12">
        <v>369</v>
      </c>
      <c r="L63" s="12" t="s">
        <v>30</v>
      </c>
      <c r="M63" s="12">
        <v>5100</v>
      </c>
      <c r="N63" s="12">
        <v>3</v>
      </c>
      <c r="O63" s="12"/>
      <c r="P63" s="12"/>
      <c r="Q63" s="12"/>
      <c r="R63" s="12"/>
      <c r="S63" s="12"/>
      <c r="T63" s="12"/>
      <c r="U63" s="12">
        <f t="shared" si="11"/>
        <v>7253</v>
      </c>
      <c r="V63" s="12">
        <f t="shared" si="0"/>
        <v>9816</v>
      </c>
      <c r="W63" s="12">
        <f t="shared" si="1"/>
        <v>3</v>
      </c>
      <c r="X63" s="12">
        <f t="shared" si="2"/>
        <v>14506</v>
      </c>
      <c r="Y63" s="12">
        <f t="shared" si="3"/>
        <v>20</v>
      </c>
      <c r="Z63" s="12">
        <f t="shared" si="4"/>
        <v>725.3</v>
      </c>
      <c r="AA63" s="12">
        <f t="shared" si="5"/>
        <v>30.220833333333331</v>
      </c>
      <c r="AB63" s="12">
        <f>4</f>
        <v>4</v>
      </c>
      <c r="AC63" s="12">
        <f t="shared" si="6"/>
        <v>24</v>
      </c>
      <c r="AD63" s="12">
        <f t="shared" si="7"/>
        <v>2.4503798088703746E-2</v>
      </c>
      <c r="AE63" s="12">
        <f t="shared" si="8"/>
        <v>481.05856407743192</v>
      </c>
      <c r="AF63" s="12">
        <f>AE63+AC63+Z63-'simulation-data'!$AI63*'simulation-data'!$AD63-'simulation-data'!$AB63</f>
        <v>1210.6026219063951</v>
      </c>
      <c r="AG63" s="12">
        <f t="shared" si="9"/>
        <v>50.441775912766467</v>
      </c>
      <c r="AH63" s="12">
        <f t="shared" si="10"/>
        <v>2.5220887956383233</v>
      </c>
      <c r="AI63" s="13">
        <v>643</v>
      </c>
      <c r="AL63" t="s">
        <v>65</v>
      </c>
      <c r="AM63">
        <v>4228</v>
      </c>
      <c r="AN63">
        <v>19</v>
      </c>
      <c r="AO63">
        <v>35.061432787847885</v>
      </c>
      <c r="AP63">
        <v>1.7530716393923944</v>
      </c>
      <c r="AQ63">
        <v>2</v>
      </c>
    </row>
    <row r="64" spans="1:43" x14ac:dyDescent="0.2">
      <c r="A64" s="8" t="s">
        <v>97</v>
      </c>
      <c r="B64" s="9">
        <v>11388</v>
      </c>
      <c r="C64" s="9">
        <v>22</v>
      </c>
      <c r="D64" s="9">
        <v>98.659957499999905</v>
      </c>
      <c r="E64" s="9" t="s">
        <v>96</v>
      </c>
      <c r="F64" s="9" t="s">
        <v>25</v>
      </c>
      <c r="G64" s="9">
        <v>5918</v>
      </c>
      <c r="H64" s="9">
        <v>6590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>
        <f t="shared" si="11"/>
        <v>6590</v>
      </c>
      <c r="V64" s="9">
        <f t="shared" si="0"/>
        <v>5918</v>
      </c>
      <c r="W64" s="9">
        <f t="shared" si="1"/>
        <v>1</v>
      </c>
      <c r="X64" s="9">
        <f t="shared" si="2"/>
        <v>13180</v>
      </c>
      <c r="Y64" s="9">
        <f t="shared" si="3"/>
        <v>20</v>
      </c>
      <c r="Z64" s="9">
        <f t="shared" si="4"/>
        <v>659</v>
      </c>
      <c r="AA64" s="9">
        <f t="shared" si="5"/>
        <v>27.458333333333332</v>
      </c>
      <c r="AB64" s="9">
        <f>4</f>
        <v>4</v>
      </c>
      <c r="AC64" s="9">
        <f t="shared" si="6"/>
        <v>8</v>
      </c>
      <c r="AD64" s="9">
        <f t="shared" si="7"/>
        <v>2.4503798088703746E-2</v>
      </c>
      <c r="AE64" s="9">
        <f t="shared" si="8"/>
        <v>290.02695417789755</v>
      </c>
      <c r="AF64" s="9">
        <f>AE64+AC64+Z64-'simulation-data'!$AI64*'simulation-data'!$AD64-'simulation-data'!$AB64</f>
        <v>953.02695417789755</v>
      </c>
      <c r="AG64" s="9">
        <f t="shared" si="9"/>
        <v>39.709456424079065</v>
      </c>
      <c r="AH64" s="9">
        <f t="shared" si="10"/>
        <v>1.9854728212039534</v>
      </c>
      <c r="AI64" s="10"/>
      <c r="AL64" t="s">
        <v>68</v>
      </c>
      <c r="AM64">
        <v>9592</v>
      </c>
      <c r="AN64">
        <v>23</v>
      </c>
      <c r="AO64">
        <v>48.041987158416056</v>
      </c>
      <c r="AP64">
        <v>2.402099357920803</v>
      </c>
      <c r="AQ64">
        <v>3</v>
      </c>
    </row>
    <row r="65" spans="1:43" x14ac:dyDescent="0.2">
      <c r="A65" s="11" t="s">
        <v>98</v>
      </c>
      <c r="B65" s="12">
        <v>13830</v>
      </c>
      <c r="C65" s="12">
        <v>22</v>
      </c>
      <c r="D65" s="12">
        <v>108.66554375</v>
      </c>
      <c r="E65" s="12" t="s">
        <v>96</v>
      </c>
      <c r="F65" s="12" t="s">
        <v>28</v>
      </c>
      <c r="G65" s="12">
        <v>0</v>
      </c>
      <c r="H65" s="12">
        <v>6881</v>
      </c>
      <c r="I65" s="12" t="s">
        <v>30</v>
      </c>
      <c r="J65" s="12">
        <v>13830</v>
      </c>
      <c r="K65" s="12">
        <v>369</v>
      </c>
      <c r="L65" s="12"/>
      <c r="M65" s="12"/>
      <c r="N65" s="12"/>
      <c r="O65" s="12"/>
      <c r="P65" s="12"/>
      <c r="Q65" s="12"/>
      <c r="R65" s="12"/>
      <c r="S65" s="12"/>
      <c r="T65" s="12"/>
      <c r="U65" s="12">
        <f t="shared" si="11"/>
        <v>7250</v>
      </c>
      <c r="V65" s="12">
        <f t="shared" si="0"/>
        <v>13830</v>
      </c>
      <c r="W65" s="12">
        <f t="shared" si="1"/>
        <v>2</v>
      </c>
      <c r="X65" s="12">
        <f t="shared" si="2"/>
        <v>14500</v>
      </c>
      <c r="Y65" s="12">
        <f t="shared" si="3"/>
        <v>20</v>
      </c>
      <c r="Z65" s="12">
        <f t="shared" si="4"/>
        <v>725</v>
      </c>
      <c r="AA65" s="12">
        <f t="shared" si="5"/>
        <v>30.208333333333332</v>
      </c>
      <c r="AB65" s="12">
        <f>4</f>
        <v>4</v>
      </c>
      <c r="AC65" s="12">
        <f t="shared" si="6"/>
        <v>16</v>
      </c>
      <c r="AD65" s="12">
        <f t="shared" si="7"/>
        <v>2.4503798088703746E-2</v>
      </c>
      <c r="AE65" s="12">
        <f t="shared" si="8"/>
        <v>677.77505513354561</v>
      </c>
      <c r="AF65" s="12">
        <f>AE65+AC65+Z65-'simulation-data'!$AI65*'simulation-data'!$AD65-'simulation-data'!$AB65</f>
        <v>1414.7750551335457</v>
      </c>
      <c r="AG65" s="12">
        <f t="shared" si="9"/>
        <v>58.948960630564407</v>
      </c>
      <c r="AH65" s="12">
        <f t="shared" si="10"/>
        <v>2.9474480315282205</v>
      </c>
      <c r="AI65" s="13"/>
      <c r="AL65" t="s">
        <v>71</v>
      </c>
      <c r="AM65">
        <v>7024</v>
      </c>
      <c r="AN65">
        <v>25</v>
      </c>
      <c r="AO65">
        <v>33.187779822926814</v>
      </c>
      <c r="AP65">
        <v>1.6593889911463409</v>
      </c>
      <c r="AQ65">
        <v>3</v>
      </c>
    </row>
    <row r="66" spans="1:43" x14ac:dyDescent="0.2">
      <c r="A66" s="8" t="s">
        <v>99</v>
      </c>
      <c r="B66" s="9">
        <v>9012</v>
      </c>
      <c r="C66" s="9">
        <v>21</v>
      </c>
      <c r="D66" s="9">
        <v>88.924792499999995</v>
      </c>
      <c r="E66" s="9" t="s">
        <v>96</v>
      </c>
      <c r="F66" s="9" t="s">
        <v>26</v>
      </c>
      <c r="G66" s="9">
        <v>8504</v>
      </c>
      <c r="H66" s="9">
        <v>6606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>
        <f t="shared" si="11"/>
        <v>6606</v>
      </c>
      <c r="V66" s="9">
        <f t="shared" si="0"/>
        <v>8504</v>
      </c>
      <c r="W66" s="9">
        <f t="shared" si="1"/>
        <v>1</v>
      </c>
      <c r="X66" s="9">
        <f t="shared" si="2"/>
        <v>13212</v>
      </c>
      <c r="Y66" s="9">
        <f t="shared" si="3"/>
        <v>19.5</v>
      </c>
      <c r="Z66" s="9">
        <f t="shared" si="4"/>
        <v>677.53846153846155</v>
      </c>
      <c r="AA66" s="9">
        <f t="shared" si="5"/>
        <v>28.23076923076923</v>
      </c>
      <c r="AB66" s="9">
        <f>4</f>
        <v>4</v>
      </c>
      <c r="AC66" s="9">
        <f t="shared" si="6"/>
        <v>8</v>
      </c>
      <c r="AD66" s="9">
        <f t="shared" si="7"/>
        <v>2.4503798088703746E-2</v>
      </c>
      <c r="AE66" s="9">
        <f t="shared" si="8"/>
        <v>416.76059789267333</v>
      </c>
      <c r="AF66" s="9">
        <f>AE66+AC66+Z66-'simulation-data'!$AI66*'simulation-data'!$AD66-'simulation-data'!$AB66</f>
        <v>1098.299059431135</v>
      </c>
      <c r="AG66" s="9">
        <f t="shared" si="9"/>
        <v>45.762460809630625</v>
      </c>
      <c r="AH66" s="9">
        <f t="shared" si="10"/>
        <v>2.2881230404815311</v>
      </c>
      <c r="AI66" s="10"/>
      <c r="AL66" t="s">
        <v>74</v>
      </c>
      <c r="AM66">
        <v>7831</v>
      </c>
      <c r="AN66">
        <v>24</v>
      </c>
      <c r="AO66">
        <v>39.76854801383103</v>
      </c>
      <c r="AP66">
        <v>1.9884274006915517</v>
      </c>
      <c r="AQ66">
        <v>2</v>
      </c>
    </row>
    <row r="67" spans="1:43" x14ac:dyDescent="0.2">
      <c r="A67" s="11" t="s">
        <v>100</v>
      </c>
      <c r="B67" s="12">
        <v>15072</v>
      </c>
      <c r="C67" s="12">
        <v>22</v>
      </c>
      <c r="D67" s="12">
        <v>113.75438</v>
      </c>
      <c r="E67" s="12" t="s">
        <v>96</v>
      </c>
      <c r="F67" s="12" t="s">
        <v>28</v>
      </c>
      <c r="G67" s="12">
        <v>0</v>
      </c>
      <c r="H67" s="12">
        <v>6881</v>
      </c>
      <c r="I67" s="12" t="s">
        <v>22</v>
      </c>
      <c r="J67" s="12">
        <v>15072</v>
      </c>
      <c r="K67" s="12">
        <v>369</v>
      </c>
      <c r="L67" s="12"/>
      <c r="M67" s="12"/>
      <c r="N67" s="12"/>
      <c r="O67" s="12"/>
      <c r="P67" s="12"/>
      <c r="Q67" s="12"/>
      <c r="R67" s="12"/>
      <c r="S67" s="12"/>
      <c r="T67" s="12"/>
      <c r="U67" s="12">
        <f t="shared" ref="U67:U87" si="12">SUM(H67,K67,N67,Q67,T67)</f>
        <v>7250</v>
      </c>
      <c r="V67" s="12">
        <f t="shared" ref="V67:V87" si="13">SUM(G67,J67,M67,P67,S67)</f>
        <v>15072</v>
      </c>
      <c r="W67" s="12">
        <f t="shared" ref="W67:W87" si="14">COUNTA(F67,I67,L67,O67,R67)</f>
        <v>2</v>
      </c>
      <c r="X67" s="12">
        <f t="shared" ref="X67:X87" si="15">U67*2</f>
        <v>14500</v>
      </c>
      <c r="Y67" s="12">
        <f t="shared" ref="Y67:Y87" si="16">AVERAGE(C67,18)</f>
        <v>20</v>
      </c>
      <c r="Z67" s="12">
        <f t="shared" ref="Z67:Z87" si="17">X67/Y67</f>
        <v>725</v>
      </c>
      <c r="AA67" s="12">
        <f t="shared" ref="AA67:AA87" si="18">Z67/24</f>
        <v>30.208333333333332</v>
      </c>
      <c r="AB67" s="12">
        <f>4</f>
        <v>4</v>
      </c>
      <c r="AC67" s="12">
        <f t="shared" ref="AC67:AC87" si="19">AB67*W67*2</f>
        <v>16</v>
      </c>
      <c r="AD67" s="12">
        <f t="shared" ref="AD67:AD87" si="20">1/(26.5*1.54)</f>
        <v>2.4503798088703746E-2</v>
      </c>
      <c r="AE67" s="12">
        <f t="shared" ref="AE67:AE87" si="21">V67*2*AD67</f>
        <v>738.64248958588576</v>
      </c>
      <c r="AF67" s="12">
        <f>AE67+AC67+Z67-'simulation-data'!$AI67*'simulation-data'!$AD67-'simulation-data'!$AB67</f>
        <v>1106.3212447929429</v>
      </c>
      <c r="AG67" s="12">
        <f t="shared" ref="AG67:AG87" si="22">AF67/24</f>
        <v>46.096718533039287</v>
      </c>
      <c r="AH67" s="12">
        <f t="shared" ref="AH67:AH87" si="23">AG67*0.1/2</f>
        <v>2.3048359266519642</v>
      </c>
      <c r="AI67" s="13">
        <v>15072</v>
      </c>
      <c r="AL67" t="s">
        <v>78</v>
      </c>
      <c r="AM67">
        <v>14812</v>
      </c>
      <c r="AN67">
        <v>21</v>
      </c>
      <c r="AO67">
        <v>57.677478705780594</v>
      </c>
      <c r="AP67">
        <v>2.8838739352890297</v>
      </c>
      <c r="AQ67">
        <v>1</v>
      </c>
    </row>
    <row r="68" spans="1:43" x14ac:dyDescent="0.2">
      <c r="A68" s="8" t="s">
        <v>101</v>
      </c>
      <c r="B68" s="9">
        <v>8452</v>
      </c>
      <c r="C68" s="9">
        <v>25</v>
      </c>
      <c r="D68" s="9">
        <v>86.630309166666606</v>
      </c>
      <c r="E68" s="9" t="s">
        <v>102</v>
      </c>
      <c r="F68" s="9" t="s">
        <v>25</v>
      </c>
      <c r="G68" s="9">
        <v>1804</v>
      </c>
      <c r="H68" s="9">
        <v>3941</v>
      </c>
      <c r="I68" s="9" t="s">
        <v>26</v>
      </c>
      <c r="J68" s="9">
        <v>2584</v>
      </c>
      <c r="K68" s="9">
        <v>126</v>
      </c>
      <c r="L68" s="9"/>
      <c r="M68" s="9"/>
      <c r="N68" s="9"/>
      <c r="O68" s="9"/>
      <c r="P68" s="9"/>
      <c r="Q68" s="9"/>
      <c r="R68" s="9"/>
      <c r="S68" s="9"/>
      <c r="T68" s="9"/>
      <c r="U68" s="9">
        <f t="shared" si="12"/>
        <v>4067</v>
      </c>
      <c r="V68" s="9">
        <f t="shared" si="13"/>
        <v>4388</v>
      </c>
      <c r="W68" s="9">
        <f t="shared" si="14"/>
        <v>2</v>
      </c>
      <c r="X68" s="9">
        <f t="shared" si="15"/>
        <v>8134</v>
      </c>
      <c r="Y68" s="9">
        <f t="shared" si="16"/>
        <v>21.5</v>
      </c>
      <c r="Z68" s="9">
        <f t="shared" si="17"/>
        <v>378.32558139534882</v>
      </c>
      <c r="AA68" s="9">
        <f t="shared" si="18"/>
        <v>15.763565891472867</v>
      </c>
      <c r="AB68" s="9">
        <f>4</f>
        <v>4</v>
      </c>
      <c r="AC68" s="9">
        <f t="shared" si="19"/>
        <v>16</v>
      </c>
      <c r="AD68" s="9">
        <f t="shared" si="20"/>
        <v>2.4503798088703746E-2</v>
      </c>
      <c r="AE68" s="9">
        <f t="shared" si="21"/>
        <v>215.04533202646408</v>
      </c>
      <c r="AF68" s="9">
        <f>AE68+AC68+Z68-'simulation-data'!$AI68*'simulation-data'!$AD68-'simulation-data'!$AB68</f>
        <v>605.37091342181293</v>
      </c>
      <c r="AG68" s="9">
        <f t="shared" si="22"/>
        <v>25.223788059242207</v>
      </c>
      <c r="AH68" s="9">
        <f t="shared" si="23"/>
        <v>1.2611894029621105</v>
      </c>
      <c r="AI68" s="10"/>
      <c r="AL68" t="s">
        <v>79</v>
      </c>
      <c r="AM68">
        <v>10106</v>
      </c>
      <c r="AN68">
        <v>22</v>
      </c>
      <c r="AO68">
        <v>44.243833210814337</v>
      </c>
      <c r="AP68">
        <v>2.212191660540717</v>
      </c>
      <c r="AQ68">
        <v>1</v>
      </c>
    </row>
    <row r="69" spans="1:43" x14ac:dyDescent="0.2">
      <c r="A69" s="11" t="s">
        <v>103</v>
      </c>
      <c r="B69" s="12">
        <v>13386</v>
      </c>
      <c r="C69" s="12">
        <v>24</v>
      </c>
      <c r="D69" s="12">
        <v>106.84634625</v>
      </c>
      <c r="E69" s="12" t="s">
        <v>102</v>
      </c>
      <c r="F69" s="12" t="s">
        <v>28</v>
      </c>
      <c r="G69" s="12">
        <v>1164</v>
      </c>
      <c r="H69" s="12">
        <v>4249</v>
      </c>
      <c r="I69" s="12" t="s">
        <v>30</v>
      </c>
      <c r="J69" s="12">
        <v>5401</v>
      </c>
      <c r="K69" s="12">
        <v>369</v>
      </c>
      <c r="L69" s="12" t="s">
        <v>22</v>
      </c>
      <c r="M69" s="12">
        <v>4484</v>
      </c>
      <c r="N69" s="12">
        <v>3</v>
      </c>
      <c r="O69" s="12"/>
      <c r="P69" s="12"/>
      <c r="Q69" s="12"/>
      <c r="R69" s="12"/>
      <c r="S69" s="12"/>
      <c r="T69" s="12"/>
      <c r="U69" s="12">
        <f t="shared" si="12"/>
        <v>4621</v>
      </c>
      <c r="V69" s="12">
        <f t="shared" si="13"/>
        <v>11049</v>
      </c>
      <c r="W69" s="12">
        <f t="shared" si="14"/>
        <v>3</v>
      </c>
      <c r="X69" s="12">
        <f t="shared" si="15"/>
        <v>9242</v>
      </c>
      <c r="Y69" s="12">
        <f t="shared" si="16"/>
        <v>21</v>
      </c>
      <c r="Z69" s="12">
        <f t="shared" si="17"/>
        <v>440.09523809523807</v>
      </c>
      <c r="AA69" s="12">
        <f t="shared" si="18"/>
        <v>18.337301587301585</v>
      </c>
      <c r="AB69" s="12">
        <f>4</f>
        <v>4</v>
      </c>
      <c r="AC69" s="12">
        <f t="shared" si="19"/>
        <v>24</v>
      </c>
      <c r="AD69" s="12">
        <f t="shared" si="20"/>
        <v>2.4503798088703746E-2</v>
      </c>
      <c r="AE69" s="12">
        <f t="shared" si="21"/>
        <v>541.48493016417535</v>
      </c>
      <c r="AF69" s="12">
        <f>AE69+AC69+Z69-'simulation-data'!$AI69*'simulation-data'!$AD69-'simulation-data'!$AB69</f>
        <v>891.70513762966584</v>
      </c>
      <c r="AG69" s="12">
        <f t="shared" si="22"/>
        <v>37.154380734569408</v>
      </c>
      <c r="AH69" s="12">
        <f t="shared" si="23"/>
        <v>1.8577190367284704</v>
      </c>
      <c r="AI69" s="13">
        <v>4484</v>
      </c>
      <c r="AL69" t="s">
        <v>83</v>
      </c>
      <c r="AM69">
        <v>8212</v>
      </c>
      <c r="AN69">
        <v>25</v>
      </c>
      <c r="AO69">
        <v>39.245510011416108</v>
      </c>
      <c r="AP69">
        <v>1.9622755005708055</v>
      </c>
      <c r="AQ69">
        <v>1</v>
      </c>
    </row>
    <row r="70" spans="1:43" x14ac:dyDescent="0.2">
      <c r="A70" s="8" t="s">
        <v>104</v>
      </c>
      <c r="B70" s="9">
        <v>10036</v>
      </c>
      <c r="C70" s="9">
        <v>24</v>
      </c>
      <c r="D70" s="9">
        <v>93.120419166666593</v>
      </c>
      <c r="E70" s="9" t="s">
        <v>105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>
        <f t="shared" si="12"/>
        <v>0</v>
      </c>
      <c r="V70" s="9">
        <f t="shared" si="13"/>
        <v>0</v>
      </c>
      <c r="W70" s="9">
        <f t="shared" si="14"/>
        <v>0</v>
      </c>
      <c r="X70" s="9">
        <f t="shared" si="15"/>
        <v>0</v>
      </c>
      <c r="Y70" s="9">
        <f t="shared" si="16"/>
        <v>21</v>
      </c>
      <c r="Z70" s="9">
        <f t="shared" si="17"/>
        <v>0</v>
      </c>
      <c r="AA70" s="9">
        <f t="shared" si="18"/>
        <v>0</v>
      </c>
      <c r="AB70" s="9">
        <f>4</f>
        <v>4</v>
      </c>
      <c r="AC70" s="9">
        <f t="shared" si="19"/>
        <v>0</v>
      </c>
      <c r="AD70" s="9">
        <f t="shared" si="20"/>
        <v>2.4503798088703746E-2</v>
      </c>
      <c r="AE70" s="9">
        <f t="shared" si="21"/>
        <v>0</v>
      </c>
      <c r="AF70" s="9" t="e">
        <f>AE70+AC70+Z70-'simulation-data'!$AI70*'simulation-data'!$AD70-'simulation-data'!$AB70</f>
        <v>#VALUE!</v>
      </c>
      <c r="AG70" s="9" t="e">
        <f t="shared" si="22"/>
        <v>#VALUE!</v>
      </c>
      <c r="AH70" s="9" t="e">
        <f t="shared" si="23"/>
        <v>#VALUE!</v>
      </c>
      <c r="AI70" s="10" t="e" cm="1">
        <f t="array" ref="AI70">FIND("Long Beach",('simulation-data'!$F70,'simulation-data'!$I70,'simulation-data'!$L70,'simulation-data'!$O70,'simulation-data'!$R70))</f>
        <v>#VALUE!</v>
      </c>
      <c r="AL70" t="s">
        <v>85</v>
      </c>
      <c r="AM70">
        <v>8063</v>
      </c>
      <c r="AN70">
        <v>25</v>
      </c>
      <c r="AO70">
        <v>43.047730169494095</v>
      </c>
      <c r="AP70">
        <v>2.1523865084747049</v>
      </c>
      <c r="AQ70">
        <v>1</v>
      </c>
    </row>
    <row r="71" spans="1:43" x14ac:dyDescent="0.2">
      <c r="A71" s="11" t="s">
        <v>106</v>
      </c>
      <c r="B71" s="12">
        <v>5095</v>
      </c>
      <c r="C71" s="12">
        <v>22</v>
      </c>
      <c r="D71" s="12">
        <v>72.875701041666602</v>
      </c>
      <c r="E71" s="12" t="s">
        <v>105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>
        <f t="shared" si="12"/>
        <v>0</v>
      </c>
      <c r="V71" s="12">
        <f t="shared" si="13"/>
        <v>0</v>
      </c>
      <c r="W71" s="12">
        <f t="shared" si="14"/>
        <v>0</v>
      </c>
      <c r="X71" s="12">
        <f t="shared" si="15"/>
        <v>0</v>
      </c>
      <c r="Y71" s="12">
        <f t="shared" si="16"/>
        <v>20</v>
      </c>
      <c r="Z71" s="12">
        <f t="shared" si="17"/>
        <v>0</v>
      </c>
      <c r="AA71" s="12">
        <f t="shared" si="18"/>
        <v>0</v>
      </c>
      <c r="AB71" s="12">
        <f>4</f>
        <v>4</v>
      </c>
      <c r="AC71" s="12">
        <f t="shared" si="19"/>
        <v>0</v>
      </c>
      <c r="AD71" s="12">
        <f t="shared" si="20"/>
        <v>2.4503798088703746E-2</v>
      </c>
      <c r="AE71" s="12">
        <f t="shared" si="21"/>
        <v>0</v>
      </c>
      <c r="AF71" s="12" t="e">
        <f>AE71+AC71+Z71-'simulation-data'!$AI71*'simulation-data'!$AD71-'simulation-data'!$AB71</f>
        <v>#VALUE!</v>
      </c>
      <c r="AG71" s="12" t="e">
        <f t="shared" si="22"/>
        <v>#VALUE!</v>
      </c>
      <c r="AH71" s="12" t="e">
        <f t="shared" si="23"/>
        <v>#VALUE!</v>
      </c>
      <c r="AI71" s="13" t="e" cm="1">
        <f t="array" ref="AI71">FIND("Long Beach",('simulation-data'!$F71,'simulation-data'!$I71,'simulation-data'!$L71,'simulation-data'!$O71,'simulation-data'!$R71))</f>
        <v>#VALUE!</v>
      </c>
      <c r="AL71" t="s">
        <v>87</v>
      </c>
      <c r="AM71">
        <v>14812</v>
      </c>
      <c r="AN71">
        <v>21</v>
      </c>
      <c r="AO71">
        <v>63.186025714327592</v>
      </c>
      <c r="AP71">
        <v>3.1593012857163796</v>
      </c>
      <c r="AQ71">
        <v>1</v>
      </c>
    </row>
    <row r="72" spans="1:43" x14ac:dyDescent="0.2">
      <c r="A72" s="8" t="s">
        <v>107</v>
      </c>
      <c r="B72" s="9">
        <v>10106</v>
      </c>
      <c r="C72" s="9">
        <v>22</v>
      </c>
      <c r="D72" s="9">
        <v>93.407229583333304</v>
      </c>
      <c r="E72" s="9" t="s">
        <v>105</v>
      </c>
      <c r="F72" s="9" t="s">
        <v>25</v>
      </c>
      <c r="G72" s="9">
        <v>10068</v>
      </c>
      <c r="H72" s="9">
        <v>4607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>
        <f t="shared" si="12"/>
        <v>4607</v>
      </c>
      <c r="V72" s="9">
        <f t="shared" si="13"/>
        <v>10068</v>
      </c>
      <c r="W72" s="9">
        <f t="shared" si="14"/>
        <v>1</v>
      </c>
      <c r="X72" s="9">
        <f t="shared" si="15"/>
        <v>9214</v>
      </c>
      <c r="Y72" s="9">
        <f t="shared" si="16"/>
        <v>20</v>
      </c>
      <c r="Z72" s="9">
        <f t="shared" si="17"/>
        <v>460.7</v>
      </c>
      <c r="AA72" s="9">
        <f t="shared" si="18"/>
        <v>19.195833333333333</v>
      </c>
      <c r="AB72" s="9">
        <f>4</f>
        <v>4</v>
      </c>
      <c r="AC72" s="9">
        <f t="shared" si="19"/>
        <v>8</v>
      </c>
      <c r="AD72" s="9">
        <f t="shared" si="20"/>
        <v>2.4503798088703746E-2</v>
      </c>
      <c r="AE72" s="9">
        <f t="shared" si="21"/>
        <v>493.40847831413862</v>
      </c>
      <c r="AF72" s="9">
        <f>AE72+AC72+Z72-'simulation-data'!$AI72*'simulation-data'!$AD72-'simulation-data'!$AB72</f>
        <v>958.10847831413867</v>
      </c>
      <c r="AG72" s="9">
        <f t="shared" si="22"/>
        <v>39.921186596422444</v>
      </c>
      <c r="AH72" s="9">
        <f t="shared" si="23"/>
        <v>1.9960593298211222</v>
      </c>
      <c r="AI72" s="10"/>
      <c r="AL72" t="s">
        <v>90</v>
      </c>
      <c r="AM72">
        <v>10036</v>
      </c>
      <c r="AN72">
        <v>24</v>
      </c>
      <c r="AO72">
        <v>48.683819325328756</v>
      </c>
      <c r="AP72">
        <v>2.434190966266438</v>
      </c>
      <c r="AQ72">
        <v>1</v>
      </c>
    </row>
    <row r="73" spans="1:43" x14ac:dyDescent="0.2">
      <c r="A73" s="11" t="s">
        <v>108</v>
      </c>
      <c r="B73" s="12">
        <v>6552</v>
      </c>
      <c r="C73" s="12">
        <v>26</v>
      </c>
      <c r="D73" s="12">
        <v>78.845455000000001</v>
      </c>
      <c r="E73" s="12" t="s">
        <v>105</v>
      </c>
      <c r="F73" s="12" t="s">
        <v>25</v>
      </c>
      <c r="G73" s="12">
        <v>608</v>
      </c>
      <c r="H73" s="12">
        <v>4607</v>
      </c>
      <c r="I73" s="12" t="s">
        <v>26</v>
      </c>
      <c r="J73" s="12">
        <v>5944</v>
      </c>
      <c r="K73" s="12">
        <v>126</v>
      </c>
      <c r="L73" s="12"/>
      <c r="M73" s="12"/>
      <c r="N73" s="12"/>
      <c r="O73" s="12"/>
      <c r="P73" s="12"/>
      <c r="Q73" s="12"/>
      <c r="R73" s="12"/>
      <c r="S73" s="12"/>
      <c r="T73" s="12"/>
      <c r="U73" s="12">
        <f t="shared" si="12"/>
        <v>4733</v>
      </c>
      <c r="V73" s="12">
        <f t="shared" si="13"/>
        <v>6552</v>
      </c>
      <c r="W73" s="12">
        <f t="shared" si="14"/>
        <v>2</v>
      </c>
      <c r="X73" s="12">
        <f t="shared" si="15"/>
        <v>9466</v>
      </c>
      <c r="Y73" s="12">
        <f t="shared" si="16"/>
        <v>22</v>
      </c>
      <c r="Z73" s="12">
        <f t="shared" si="17"/>
        <v>430.27272727272725</v>
      </c>
      <c r="AA73" s="12">
        <f t="shared" si="18"/>
        <v>17.928030303030301</v>
      </c>
      <c r="AB73" s="12">
        <f>4</f>
        <v>4</v>
      </c>
      <c r="AC73" s="12">
        <f t="shared" si="19"/>
        <v>16</v>
      </c>
      <c r="AD73" s="12">
        <f t="shared" si="20"/>
        <v>2.4503798088703746E-2</v>
      </c>
      <c r="AE73" s="12">
        <f t="shared" si="21"/>
        <v>321.0977701543739</v>
      </c>
      <c r="AF73" s="12">
        <f>AE73+AC73+Z73-'simulation-data'!$AI73*'simulation-data'!$AD73-'simulation-data'!$AB73</f>
        <v>763.3704974271011</v>
      </c>
      <c r="AG73" s="12">
        <f t="shared" si="22"/>
        <v>31.807104059462546</v>
      </c>
      <c r="AH73" s="12">
        <f t="shared" si="23"/>
        <v>1.5903552029731274</v>
      </c>
      <c r="AI73" s="13"/>
      <c r="AL73" t="s">
        <v>91</v>
      </c>
      <c r="AM73">
        <v>13386</v>
      </c>
      <c r="AN73">
        <v>24</v>
      </c>
      <c r="AO73">
        <v>57.933193117155383</v>
      </c>
      <c r="AP73">
        <v>2.8966596558577695</v>
      </c>
      <c r="AQ73">
        <v>1</v>
      </c>
    </row>
    <row r="74" spans="1:43" x14ac:dyDescent="0.2">
      <c r="A74" s="8" t="s">
        <v>109</v>
      </c>
      <c r="B74" s="9">
        <v>8825</v>
      </c>
      <c r="C74" s="9">
        <v>26</v>
      </c>
      <c r="D74" s="9">
        <v>88.1585989583333</v>
      </c>
      <c r="E74" s="9" t="s">
        <v>105</v>
      </c>
      <c r="F74" s="9" t="s">
        <v>30</v>
      </c>
      <c r="G74" s="9">
        <v>8825</v>
      </c>
      <c r="H74" s="9">
        <v>5229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>
        <f t="shared" si="12"/>
        <v>5229</v>
      </c>
      <c r="V74" s="9">
        <f t="shared" si="13"/>
        <v>8825</v>
      </c>
      <c r="W74" s="9">
        <f t="shared" si="14"/>
        <v>1</v>
      </c>
      <c r="X74" s="9">
        <f t="shared" si="15"/>
        <v>10458</v>
      </c>
      <c r="Y74" s="9">
        <f t="shared" si="16"/>
        <v>22</v>
      </c>
      <c r="Z74" s="9">
        <f t="shared" si="17"/>
        <v>475.36363636363637</v>
      </c>
      <c r="AA74" s="9">
        <f t="shared" si="18"/>
        <v>19.806818181818183</v>
      </c>
      <c r="AB74" s="9">
        <f>4</f>
        <v>4</v>
      </c>
      <c r="AC74" s="9">
        <f t="shared" si="19"/>
        <v>8</v>
      </c>
      <c r="AD74" s="9">
        <f t="shared" si="20"/>
        <v>2.4503798088703746E-2</v>
      </c>
      <c r="AE74" s="9">
        <f t="shared" si="21"/>
        <v>432.4920362656211</v>
      </c>
      <c r="AF74" s="9">
        <f>AE74+AC74+Z74-'simulation-data'!$AI74*'simulation-data'!$AD74-'simulation-data'!$AB74</f>
        <v>911.85567262925747</v>
      </c>
      <c r="AG74" s="9">
        <f t="shared" si="22"/>
        <v>37.993986359552395</v>
      </c>
      <c r="AH74" s="9">
        <f t="shared" si="23"/>
        <v>1.8996993179776198</v>
      </c>
      <c r="AI74" s="10"/>
      <c r="AL74" t="s">
        <v>92</v>
      </c>
      <c r="AM74">
        <v>14812</v>
      </c>
      <c r="AN74">
        <v>21</v>
      </c>
      <c r="AO74">
        <v>61.369872266098675</v>
      </c>
      <c r="AP74">
        <v>3.0684936133049341</v>
      </c>
      <c r="AQ74">
        <v>2</v>
      </c>
    </row>
    <row r="75" spans="1:43" x14ac:dyDescent="0.2">
      <c r="A75" s="11" t="s">
        <v>110</v>
      </c>
      <c r="B75" s="12">
        <v>5750</v>
      </c>
      <c r="C75" s="12">
        <v>25</v>
      </c>
      <c r="D75" s="12">
        <v>75.559427083333304</v>
      </c>
      <c r="E75" s="12" t="s">
        <v>105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>
        <f t="shared" si="12"/>
        <v>0</v>
      </c>
      <c r="V75" s="12">
        <f t="shared" si="13"/>
        <v>0</v>
      </c>
      <c r="W75" s="12">
        <f t="shared" si="14"/>
        <v>0</v>
      </c>
      <c r="X75" s="12">
        <f t="shared" si="15"/>
        <v>0</v>
      </c>
      <c r="Y75" s="12">
        <f t="shared" si="16"/>
        <v>21.5</v>
      </c>
      <c r="Z75" s="12">
        <f t="shared" si="17"/>
        <v>0</v>
      </c>
      <c r="AA75" s="12">
        <f t="shared" si="18"/>
        <v>0</v>
      </c>
      <c r="AB75" s="12">
        <f>4</f>
        <v>4</v>
      </c>
      <c r="AC75" s="12">
        <f t="shared" si="19"/>
        <v>0</v>
      </c>
      <c r="AD75" s="12">
        <f t="shared" si="20"/>
        <v>2.4503798088703746E-2</v>
      </c>
      <c r="AE75" s="12">
        <f t="shared" si="21"/>
        <v>0</v>
      </c>
      <c r="AF75" s="12" t="e">
        <f>AE75+AC75+Z75-'simulation-data'!$AI75*'simulation-data'!$AD75-'simulation-data'!$AB75</f>
        <v>#VALUE!</v>
      </c>
      <c r="AG75" s="12" t="e">
        <f t="shared" si="22"/>
        <v>#VALUE!</v>
      </c>
      <c r="AH75" s="12" t="e">
        <f t="shared" si="23"/>
        <v>#VALUE!</v>
      </c>
      <c r="AI75" s="13" t="e" cm="1">
        <f t="array" ref="AI75">FIND("Long Beach",('simulation-data'!$F75,'simulation-data'!$I75,'simulation-data'!$L75,'simulation-data'!$O75,'simulation-data'!$R75))</f>
        <v>#VALUE!</v>
      </c>
      <c r="AL75" t="s">
        <v>97</v>
      </c>
      <c r="AM75">
        <v>11388</v>
      </c>
      <c r="AN75">
        <v>22</v>
      </c>
      <c r="AO75">
        <v>39.709456424079065</v>
      </c>
      <c r="AP75">
        <v>1.9854728212039534</v>
      </c>
      <c r="AQ75">
        <v>1</v>
      </c>
    </row>
    <row r="76" spans="1:43" x14ac:dyDescent="0.2">
      <c r="A76" s="8" t="s">
        <v>111</v>
      </c>
      <c r="B76" s="9">
        <v>8063</v>
      </c>
      <c r="C76" s="9">
        <v>25</v>
      </c>
      <c r="D76" s="9">
        <v>85.036462708333303</v>
      </c>
      <c r="E76" s="9" t="s">
        <v>105</v>
      </c>
      <c r="F76" s="9" t="s">
        <v>28</v>
      </c>
      <c r="G76" s="9">
        <v>1319</v>
      </c>
      <c r="H76" s="9">
        <v>4917</v>
      </c>
      <c r="I76" s="9" t="s">
        <v>22</v>
      </c>
      <c r="J76" s="9">
        <v>3955</v>
      </c>
      <c r="K76" s="9">
        <v>369</v>
      </c>
      <c r="L76" s="9" t="s">
        <v>30</v>
      </c>
      <c r="M76" s="9">
        <v>2789</v>
      </c>
      <c r="N76" s="9">
        <v>3</v>
      </c>
      <c r="O76" s="9"/>
      <c r="P76" s="9"/>
      <c r="Q76" s="9"/>
      <c r="R76" s="9"/>
      <c r="S76" s="9"/>
      <c r="T76" s="9"/>
      <c r="U76" s="9">
        <f t="shared" si="12"/>
        <v>5289</v>
      </c>
      <c r="V76" s="9">
        <f t="shared" si="13"/>
        <v>8063</v>
      </c>
      <c r="W76" s="9">
        <f t="shared" si="14"/>
        <v>3</v>
      </c>
      <c r="X76" s="9">
        <f t="shared" si="15"/>
        <v>10578</v>
      </c>
      <c r="Y76" s="9">
        <f t="shared" si="16"/>
        <v>21.5</v>
      </c>
      <c r="Z76" s="9">
        <f t="shared" si="17"/>
        <v>492</v>
      </c>
      <c r="AA76" s="9">
        <f t="shared" si="18"/>
        <v>20.5</v>
      </c>
      <c r="AB76" s="9">
        <f>4</f>
        <v>4</v>
      </c>
      <c r="AC76" s="9">
        <f t="shared" si="19"/>
        <v>24</v>
      </c>
      <c r="AD76" s="9">
        <f t="shared" si="20"/>
        <v>2.4503798088703746E-2</v>
      </c>
      <c r="AE76" s="9">
        <f t="shared" si="21"/>
        <v>395.14824797843659</v>
      </c>
      <c r="AF76" s="9">
        <f>AE76+AC76+Z76-'simulation-data'!$AI76*'simulation-data'!$AD76-'simulation-data'!$AB76</f>
        <v>810.23572653761323</v>
      </c>
      <c r="AG76" s="9">
        <f t="shared" si="22"/>
        <v>33.759821939067216</v>
      </c>
      <c r="AH76" s="9">
        <f t="shared" si="23"/>
        <v>1.6879910969533609</v>
      </c>
      <c r="AI76" s="10">
        <v>3955</v>
      </c>
      <c r="AL76" t="s">
        <v>98</v>
      </c>
      <c r="AM76">
        <v>13830</v>
      </c>
      <c r="AN76">
        <v>22</v>
      </c>
      <c r="AO76">
        <v>58.948960630564407</v>
      </c>
      <c r="AP76">
        <v>2.9474480315282205</v>
      </c>
      <c r="AQ76">
        <v>2</v>
      </c>
    </row>
    <row r="77" spans="1:43" x14ac:dyDescent="0.2">
      <c r="A77" s="11" t="s">
        <v>112</v>
      </c>
      <c r="B77" s="12">
        <v>5714</v>
      </c>
      <c r="C77" s="12">
        <v>25</v>
      </c>
      <c r="D77" s="12">
        <v>75.411924583333303</v>
      </c>
      <c r="E77" s="12" t="s">
        <v>105</v>
      </c>
      <c r="F77" s="12" t="s">
        <v>28</v>
      </c>
      <c r="G77" s="12">
        <v>5714</v>
      </c>
      <c r="H77" s="12">
        <v>4917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>
        <f t="shared" si="12"/>
        <v>4917</v>
      </c>
      <c r="V77" s="12">
        <f t="shared" si="13"/>
        <v>5714</v>
      </c>
      <c r="W77" s="12">
        <f t="shared" si="14"/>
        <v>1</v>
      </c>
      <c r="X77" s="12">
        <f t="shared" si="15"/>
        <v>9834</v>
      </c>
      <c r="Y77" s="12">
        <f t="shared" si="16"/>
        <v>21.5</v>
      </c>
      <c r="Z77" s="12">
        <f t="shared" si="17"/>
        <v>457.39534883720933</v>
      </c>
      <c r="AA77" s="12">
        <f t="shared" si="18"/>
        <v>19.058139534883722</v>
      </c>
      <c r="AB77" s="12">
        <f>4</f>
        <v>4</v>
      </c>
      <c r="AC77" s="12">
        <f t="shared" si="19"/>
        <v>8</v>
      </c>
      <c r="AD77" s="12">
        <f t="shared" si="20"/>
        <v>2.4503798088703746E-2</v>
      </c>
      <c r="AE77" s="12">
        <f t="shared" si="21"/>
        <v>280.02940455770641</v>
      </c>
      <c r="AF77" s="12">
        <f>AE77+AC77+Z77-'simulation-data'!$AI77*'simulation-data'!$AD77-'simulation-data'!$AB77</f>
        <v>741.4247533949158</v>
      </c>
      <c r="AG77" s="12">
        <f t="shared" si="22"/>
        <v>30.892698058121493</v>
      </c>
      <c r="AH77" s="12">
        <f t="shared" si="23"/>
        <v>1.5446349029060746</v>
      </c>
      <c r="AI77" s="13"/>
      <c r="AL77" t="s">
        <v>99</v>
      </c>
      <c r="AM77">
        <v>9012</v>
      </c>
      <c r="AN77">
        <v>21</v>
      </c>
      <c r="AO77">
        <v>45.762460809630625</v>
      </c>
      <c r="AP77">
        <v>2.2881230404815311</v>
      </c>
      <c r="AQ77">
        <v>1</v>
      </c>
    </row>
    <row r="78" spans="1:43" x14ac:dyDescent="0.2">
      <c r="A78" s="8" t="s">
        <v>113</v>
      </c>
      <c r="B78" s="9">
        <v>10036</v>
      </c>
      <c r="C78" s="9">
        <v>24</v>
      </c>
      <c r="D78" s="9">
        <v>93.120419166666593</v>
      </c>
      <c r="E78" s="9" t="s">
        <v>105</v>
      </c>
      <c r="F78" s="9" t="s">
        <v>22</v>
      </c>
      <c r="G78" s="9">
        <v>9986</v>
      </c>
      <c r="H78" s="9">
        <v>5229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>
        <f t="shared" si="12"/>
        <v>5229</v>
      </c>
      <c r="V78" s="9">
        <f t="shared" si="13"/>
        <v>9986</v>
      </c>
      <c r="W78" s="9">
        <f t="shared" si="14"/>
        <v>1</v>
      </c>
      <c r="X78" s="9">
        <f t="shared" si="15"/>
        <v>10458</v>
      </c>
      <c r="Y78" s="9">
        <f t="shared" si="16"/>
        <v>21</v>
      </c>
      <c r="Z78" s="9">
        <f t="shared" si="17"/>
        <v>498</v>
      </c>
      <c r="AA78" s="9">
        <f t="shared" si="18"/>
        <v>20.75</v>
      </c>
      <c r="AB78" s="9">
        <f>4</f>
        <v>4</v>
      </c>
      <c r="AC78" s="9">
        <f t="shared" si="19"/>
        <v>8</v>
      </c>
      <c r="AD78" s="9">
        <f t="shared" si="20"/>
        <v>2.4503798088703746E-2</v>
      </c>
      <c r="AE78" s="9">
        <f t="shared" si="21"/>
        <v>489.38985542759121</v>
      </c>
      <c r="AF78" s="9">
        <f>AE78+AC78+Z78-'simulation-data'!$AI78*'simulation-data'!$AD78-'simulation-data'!$AB78</f>
        <v>746.69492771379555</v>
      </c>
      <c r="AG78" s="9">
        <f t="shared" si="22"/>
        <v>31.11228865474148</v>
      </c>
      <c r="AH78" s="9">
        <f t="shared" si="23"/>
        <v>1.555614432737074</v>
      </c>
      <c r="AI78" s="10">
        <v>9986</v>
      </c>
      <c r="AL78" t="s">
        <v>101</v>
      </c>
      <c r="AM78">
        <v>8452</v>
      </c>
      <c r="AN78">
        <v>25</v>
      </c>
      <c r="AO78">
        <v>25.223788059242207</v>
      </c>
      <c r="AP78">
        <v>1.2611894029621105</v>
      </c>
      <c r="AQ78">
        <v>2</v>
      </c>
    </row>
    <row r="79" spans="1:43" x14ac:dyDescent="0.2">
      <c r="A79" s="11" t="s">
        <v>114</v>
      </c>
      <c r="B79" s="12">
        <v>13830</v>
      </c>
      <c r="C79" s="12">
        <v>22</v>
      </c>
      <c r="D79" s="12">
        <v>108.66554375</v>
      </c>
      <c r="E79" s="12" t="s">
        <v>105</v>
      </c>
      <c r="F79" s="12" t="s">
        <v>22</v>
      </c>
      <c r="G79" s="12">
        <v>13830</v>
      </c>
      <c r="H79" s="12">
        <v>5229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>
        <f t="shared" si="12"/>
        <v>5229</v>
      </c>
      <c r="V79" s="12">
        <f t="shared" si="13"/>
        <v>13830</v>
      </c>
      <c r="W79" s="12">
        <f t="shared" si="14"/>
        <v>1</v>
      </c>
      <c r="X79" s="12">
        <f t="shared" si="15"/>
        <v>10458</v>
      </c>
      <c r="Y79" s="12">
        <f t="shared" si="16"/>
        <v>20</v>
      </c>
      <c r="Z79" s="12">
        <f t="shared" si="17"/>
        <v>522.9</v>
      </c>
      <c r="AA79" s="12">
        <f t="shared" si="18"/>
        <v>21.787499999999998</v>
      </c>
      <c r="AB79" s="12">
        <f>4</f>
        <v>4</v>
      </c>
      <c r="AC79" s="12">
        <f t="shared" si="19"/>
        <v>8</v>
      </c>
      <c r="AD79" s="12">
        <f t="shared" si="20"/>
        <v>2.4503798088703746E-2</v>
      </c>
      <c r="AE79" s="12">
        <f t="shared" si="21"/>
        <v>677.77505513354561</v>
      </c>
      <c r="AF79" s="12">
        <f>AE79+AC79+Z79-'simulation-data'!$AI79*'simulation-data'!$AD79-'simulation-data'!$AB79</f>
        <v>865.78752756677272</v>
      </c>
      <c r="AG79" s="12">
        <f t="shared" si="22"/>
        <v>36.074480315282194</v>
      </c>
      <c r="AH79" s="12">
        <f t="shared" si="23"/>
        <v>1.8037240157641099</v>
      </c>
      <c r="AI79" s="13">
        <v>13830</v>
      </c>
      <c r="AL79" t="s">
        <v>107</v>
      </c>
      <c r="AM79">
        <v>10106</v>
      </c>
      <c r="AN79">
        <v>22</v>
      </c>
      <c r="AO79">
        <v>39.921186596422444</v>
      </c>
      <c r="AP79">
        <v>1.9960593298211222</v>
      </c>
      <c r="AQ79">
        <v>1</v>
      </c>
    </row>
    <row r="80" spans="1:43" x14ac:dyDescent="0.2">
      <c r="A80" s="8" t="s">
        <v>115</v>
      </c>
      <c r="B80" s="9">
        <v>9365</v>
      </c>
      <c r="C80" s="9">
        <v>22</v>
      </c>
      <c r="D80" s="9">
        <v>90.371136458333297</v>
      </c>
      <c r="E80" s="9" t="s">
        <v>105</v>
      </c>
      <c r="F80" s="9" t="s">
        <v>26</v>
      </c>
      <c r="G80" s="9">
        <v>9365</v>
      </c>
      <c r="H80" s="9">
        <v>4623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>
        <f t="shared" si="12"/>
        <v>4623</v>
      </c>
      <c r="V80" s="9">
        <f t="shared" si="13"/>
        <v>9365</v>
      </c>
      <c r="W80" s="9">
        <f t="shared" si="14"/>
        <v>1</v>
      </c>
      <c r="X80" s="9">
        <f t="shared" si="15"/>
        <v>9246</v>
      </c>
      <c r="Y80" s="9">
        <f t="shared" si="16"/>
        <v>20</v>
      </c>
      <c r="Z80" s="9">
        <f t="shared" si="17"/>
        <v>462.3</v>
      </c>
      <c r="AA80" s="9">
        <f t="shared" si="18"/>
        <v>19.262499999999999</v>
      </c>
      <c r="AB80" s="9">
        <f>4</f>
        <v>4</v>
      </c>
      <c r="AC80" s="9">
        <f t="shared" si="19"/>
        <v>8</v>
      </c>
      <c r="AD80" s="9">
        <f t="shared" si="20"/>
        <v>2.4503798088703746E-2</v>
      </c>
      <c r="AE80" s="9">
        <f t="shared" si="21"/>
        <v>458.95613820142114</v>
      </c>
      <c r="AF80" s="9">
        <f>AE80+AC80+Z80-'simulation-data'!$AI80*'simulation-data'!$AD80-'simulation-data'!$AB80</f>
        <v>925.25613820142121</v>
      </c>
      <c r="AG80" s="9">
        <f t="shared" si="22"/>
        <v>38.552339091725884</v>
      </c>
      <c r="AH80" s="9">
        <f t="shared" si="23"/>
        <v>1.9276169545862942</v>
      </c>
      <c r="AI80" s="10"/>
      <c r="AL80" t="s">
        <v>108</v>
      </c>
      <c r="AM80">
        <v>6552</v>
      </c>
      <c r="AN80">
        <v>26</v>
      </c>
      <c r="AO80">
        <v>31.807104059462546</v>
      </c>
      <c r="AP80">
        <v>1.5903552029731274</v>
      </c>
      <c r="AQ80">
        <v>2</v>
      </c>
    </row>
    <row r="81" spans="1:43" x14ac:dyDescent="0.2">
      <c r="A81" s="11" t="s">
        <v>116</v>
      </c>
      <c r="B81" s="12">
        <v>8452</v>
      </c>
      <c r="C81" s="12">
        <v>25</v>
      </c>
      <c r="D81" s="12">
        <v>86.630309166666606</v>
      </c>
      <c r="E81" s="12" t="s">
        <v>105</v>
      </c>
      <c r="F81" s="12" t="s">
        <v>30</v>
      </c>
      <c r="G81" s="12">
        <v>8452</v>
      </c>
      <c r="H81" s="12">
        <v>5229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>
        <f t="shared" si="12"/>
        <v>5229</v>
      </c>
      <c r="V81" s="12">
        <f t="shared" si="13"/>
        <v>8452</v>
      </c>
      <c r="W81" s="12">
        <f t="shared" si="14"/>
        <v>1</v>
      </c>
      <c r="X81" s="12">
        <f t="shared" si="15"/>
        <v>10458</v>
      </c>
      <c r="Y81" s="12">
        <f t="shared" si="16"/>
        <v>21.5</v>
      </c>
      <c r="Z81" s="12">
        <f t="shared" si="17"/>
        <v>486.41860465116281</v>
      </c>
      <c r="AA81" s="12">
        <f t="shared" si="18"/>
        <v>20.267441860465116</v>
      </c>
      <c r="AB81" s="12">
        <f>4</f>
        <v>4</v>
      </c>
      <c r="AC81" s="12">
        <f t="shared" si="19"/>
        <v>8</v>
      </c>
      <c r="AD81" s="12">
        <f t="shared" si="20"/>
        <v>2.4503798088703746E-2</v>
      </c>
      <c r="AE81" s="12">
        <f t="shared" si="21"/>
        <v>414.2122028914481</v>
      </c>
      <c r="AF81" s="12">
        <f>AE81+AC81+Z81-'simulation-data'!$AI81*'simulation-data'!$AD81-'simulation-data'!$AB81</f>
        <v>904.63080754261091</v>
      </c>
      <c r="AG81" s="12">
        <f t="shared" si="22"/>
        <v>37.692950314275457</v>
      </c>
      <c r="AH81" s="12">
        <f t="shared" si="23"/>
        <v>1.884647515713773</v>
      </c>
      <c r="AI81" s="13"/>
      <c r="AL81" t="s">
        <v>109</v>
      </c>
      <c r="AM81">
        <v>8825</v>
      </c>
      <c r="AN81">
        <v>26</v>
      </c>
      <c r="AO81">
        <v>37.993986359552395</v>
      </c>
      <c r="AP81">
        <v>1.8996993179776198</v>
      </c>
      <c r="AQ81">
        <v>1</v>
      </c>
    </row>
    <row r="82" spans="1:43" x14ac:dyDescent="0.2">
      <c r="A82" s="8" t="s">
        <v>117</v>
      </c>
      <c r="B82" s="9">
        <v>11888</v>
      </c>
      <c r="C82" s="9">
        <v>23</v>
      </c>
      <c r="D82" s="9">
        <v>100.708603333333</v>
      </c>
      <c r="E82" s="9" t="s">
        <v>75</v>
      </c>
      <c r="F82" s="9" t="s">
        <v>28</v>
      </c>
      <c r="G82" s="9">
        <v>7193</v>
      </c>
      <c r="H82" s="9">
        <v>6047</v>
      </c>
      <c r="I82" s="9" t="s">
        <v>30</v>
      </c>
      <c r="J82" s="9">
        <v>3928</v>
      </c>
      <c r="K82" s="9">
        <v>369</v>
      </c>
      <c r="L82" s="9" t="s">
        <v>22</v>
      </c>
      <c r="M82" s="9">
        <v>614</v>
      </c>
      <c r="N82" s="9">
        <v>3</v>
      </c>
      <c r="O82" s="9"/>
      <c r="P82" s="9"/>
      <c r="Q82" s="9"/>
      <c r="R82" s="9"/>
      <c r="S82" s="9"/>
      <c r="T82" s="9"/>
      <c r="U82" s="9">
        <f t="shared" si="12"/>
        <v>6419</v>
      </c>
      <c r="V82" s="9">
        <f t="shared" si="13"/>
        <v>11735</v>
      </c>
      <c r="W82" s="9">
        <f t="shared" si="14"/>
        <v>3</v>
      </c>
      <c r="X82" s="9">
        <f t="shared" si="15"/>
        <v>12838</v>
      </c>
      <c r="Y82" s="9">
        <f t="shared" si="16"/>
        <v>20.5</v>
      </c>
      <c r="Z82" s="9">
        <f t="shared" si="17"/>
        <v>626.2439024390244</v>
      </c>
      <c r="AA82" s="9">
        <f t="shared" si="18"/>
        <v>26.09349593495935</v>
      </c>
      <c r="AB82" s="9">
        <f>4</f>
        <v>4</v>
      </c>
      <c r="AC82" s="9">
        <f t="shared" si="19"/>
        <v>24</v>
      </c>
      <c r="AD82" s="9">
        <f t="shared" si="20"/>
        <v>2.4503798088703746E-2</v>
      </c>
      <c r="AE82" s="9">
        <f t="shared" si="21"/>
        <v>575.10414114187688</v>
      </c>
      <c r="AF82" s="9">
        <f>AE82+AC82+Z82-'simulation-data'!$AI82*'simulation-data'!$AD82-'simulation-data'!$AB82</f>
        <v>1206.3027115544371</v>
      </c>
      <c r="AG82" s="9">
        <f t="shared" si="22"/>
        <v>50.262612981434877</v>
      </c>
      <c r="AH82" s="9">
        <f t="shared" si="23"/>
        <v>2.5131306490717442</v>
      </c>
      <c r="AI82" s="10">
        <v>614</v>
      </c>
      <c r="AL82" t="s">
        <v>112</v>
      </c>
      <c r="AM82">
        <v>5714</v>
      </c>
      <c r="AN82">
        <v>25</v>
      </c>
      <c r="AO82">
        <v>30.892698058121493</v>
      </c>
      <c r="AP82">
        <v>1.5446349029060746</v>
      </c>
      <c r="AQ82">
        <v>1</v>
      </c>
    </row>
    <row r="83" spans="1:43" x14ac:dyDescent="0.2">
      <c r="A83" s="11" t="s">
        <v>118</v>
      </c>
      <c r="B83" s="12">
        <v>13386</v>
      </c>
      <c r="C83" s="12">
        <v>24</v>
      </c>
      <c r="D83" s="12">
        <v>106.84634625</v>
      </c>
      <c r="E83" s="12" t="s">
        <v>72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>
        <f t="shared" si="12"/>
        <v>0</v>
      </c>
      <c r="V83" s="12">
        <f t="shared" si="13"/>
        <v>0</v>
      </c>
      <c r="W83" s="12">
        <f t="shared" si="14"/>
        <v>0</v>
      </c>
      <c r="X83" s="12">
        <f t="shared" si="15"/>
        <v>0</v>
      </c>
      <c r="Y83" s="12">
        <f t="shared" si="16"/>
        <v>21</v>
      </c>
      <c r="Z83" s="12">
        <f t="shared" si="17"/>
        <v>0</v>
      </c>
      <c r="AA83" s="12">
        <f t="shared" si="18"/>
        <v>0</v>
      </c>
      <c r="AB83" s="12">
        <f>4</f>
        <v>4</v>
      </c>
      <c r="AC83" s="12">
        <f t="shared" si="19"/>
        <v>0</v>
      </c>
      <c r="AD83" s="12">
        <f t="shared" si="20"/>
        <v>2.4503798088703746E-2</v>
      </c>
      <c r="AE83" s="12">
        <f t="shared" si="21"/>
        <v>0</v>
      </c>
      <c r="AF83" s="12" t="e">
        <f>AE83+AC83+Z83-'simulation-data'!$AI83*'simulation-data'!$AD83-'simulation-data'!$AB83</f>
        <v>#VALUE!</v>
      </c>
      <c r="AG83" s="12" t="e">
        <f t="shared" si="22"/>
        <v>#VALUE!</v>
      </c>
      <c r="AH83" s="12" t="e">
        <f t="shared" si="23"/>
        <v>#VALUE!</v>
      </c>
      <c r="AI83" s="13" t="e" cm="1">
        <f t="array" ref="AI83">FIND("Long Beach",('simulation-data'!$F83,'simulation-data'!$I83,'simulation-data'!$L83,'simulation-data'!$O83,'simulation-data'!$R83))</f>
        <v>#VALUE!</v>
      </c>
      <c r="AL83" t="s">
        <v>115</v>
      </c>
      <c r="AM83">
        <v>9365</v>
      </c>
      <c r="AN83">
        <v>22</v>
      </c>
      <c r="AO83">
        <v>38.552339091725884</v>
      </c>
      <c r="AP83">
        <v>1.9276169545862942</v>
      </c>
      <c r="AQ83">
        <v>1</v>
      </c>
    </row>
    <row r="84" spans="1:43" x14ac:dyDescent="0.2">
      <c r="A84" s="8" t="s">
        <v>119</v>
      </c>
      <c r="B84" s="9">
        <v>13386</v>
      </c>
      <c r="C84" s="9">
        <v>24</v>
      </c>
      <c r="D84" s="9">
        <v>106.84634625</v>
      </c>
      <c r="E84" s="9" t="s">
        <v>42</v>
      </c>
      <c r="F84" s="9" t="s">
        <v>28</v>
      </c>
      <c r="G84" s="9">
        <v>0</v>
      </c>
      <c r="H84" s="9">
        <v>5401</v>
      </c>
      <c r="I84" s="9" t="s">
        <v>22</v>
      </c>
      <c r="J84" s="9">
        <v>12177</v>
      </c>
      <c r="K84" s="9">
        <v>369</v>
      </c>
      <c r="L84" s="9"/>
      <c r="M84" s="9"/>
      <c r="N84" s="9"/>
      <c r="O84" s="9"/>
      <c r="P84" s="9"/>
      <c r="Q84" s="9"/>
      <c r="R84" s="9"/>
      <c r="S84" s="9"/>
      <c r="T84" s="9"/>
      <c r="U84" s="9">
        <f t="shared" si="12"/>
        <v>5770</v>
      </c>
      <c r="V84" s="9">
        <f t="shared" si="13"/>
        <v>12177</v>
      </c>
      <c r="W84" s="9">
        <f t="shared" si="14"/>
        <v>2</v>
      </c>
      <c r="X84" s="9">
        <f t="shared" si="15"/>
        <v>11540</v>
      </c>
      <c r="Y84" s="9">
        <f t="shared" si="16"/>
        <v>21</v>
      </c>
      <c r="Z84" s="9">
        <f t="shared" si="17"/>
        <v>549.52380952380952</v>
      </c>
      <c r="AA84" s="9">
        <f t="shared" si="18"/>
        <v>22.896825396825395</v>
      </c>
      <c r="AB84" s="9">
        <f>4</f>
        <v>4</v>
      </c>
      <c r="AC84" s="9">
        <f t="shared" si="19"/>
        <v>16</v>
      </c>
      <c r="AD84" s="9">
        <f t="shared" si="20"/>
        <v>2.4503798088703746E-2</v>
      </c>
      <c r="AE84" s="9">
        <f t="shared" si="21"/>
        <v>596.76549865229106</v>
      </c>
      <c r="AF84" s="9">
        <f>AE84+AC84+Z84-'simulation-data'!$AI84*'simulation-data'!$AD84-'simulation-data'!$AB84</f>
        <v>859.90655884995499</v>
      </c>
      <c r="AG84" s="9">
        <f t="shared" si="22"/>
        <v>35.829439952081458</v>
      </c>
      <c r="AH84" s="9">
        <f t="shared" si="23"/>
        <v>1.7914719976040729</v>
      </c>
      <c r="AI84" s="10">
        <v>12177</v>
      </c>
      <c r="AL84" t="s">
        <v>116</v>
      </c>
      <c r="AM84">
        <v>8452</v>
      </c>
      <c r="AN84">
        <v>25</v>
      </c>
      <c r="AO84">
        <v>37.692950314275457</v>
      </c>
      <c r="AP84">
        <v>1.884647515713773</v>
      </c>
      <c r="AQ84">
        <v>1</v>
      </c>
    </row>
    <row r="85" spans="1:43" x14ac:dyDescent="0.2">
      <c r="A85" s="11" t="s">
        <v>120</v>
      </c>
      <c r="B85" s="12">
        <v>5780</v>
      </c>
      <c r="C85" s="12">
        <v>25</v>
      </c>
      <c r="D85" s="12">
        <v>75.682345833333301</v>
      </c>
      <c r="E85" s="12" t="s">
        <v>42</v>
      </c>
      <c r="F85" s="12" t="s">
        <v>25</v>
      </c>
      <c r="G85" s="12">
        <v>5780</v>
      </c>
      <c r="H85" s="12">
        <v>5094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>
        <f t="shared" si="12"/>
        <v>5094</v>
      </c>
      <c r="V85" s="12">
        <f t="shared" si="13"/>
        <v>5780</v>
      </c>
      <c r="W85" s="12">
        <f t="shared" si="14"/>
        <v>1</v>
      </c>
      <c r="X85" s="12">
        <f t="shared" si="15"/>
        <v>10188</v>
      </c>
      <c r="Y85" s="12">
        <f t="shared" si="16"/>
        <v>21.5</v>
      </c>
      <c r="Z85" s="12">
        <f t="shared" si="17"/>
        <v>473.86046511627904</v>
      </c>
      <c r="AA85" s="12">
        <f t="shared" si="18"/>
        <v>19.744186046511626</v>
      </c>
      <c r="AB85" s="12">
        <f>4</f>
        <v>4</v>
      </c>
      <c r="AC85" s="12">
        <f t="shared" si="19"/>
        <v>8</v>
      </c>
      <c r="AD85" s="12">
        <f t="shared" si="20"/>
        <v>2.4503798088703746E-2</v>
      </c>
      <c r="AE85" s="12">
        <f t="shared" si="21"/>
        <v>283.2639059054153</v>
      </c>
      <c r="AF85" s="12">
        <f>AE85+AC85+Z85-'simulation-data'!$AI85*'simulation-data'!$AD85-'simulation-data'!$AB85</f>
        <v>761.12437102169429</v>
      </c>
      <c r="AG85" s="12">
        <f t="shared" si="22"/>
        <v>31.713515459237261</v>
      </c>
      <c r="AH85" s="12">
        <f t="shared" si="23"/>
        <v>1.5856757729618631</v>
      </c>
      <c r="AI85" s="13"/>
      <c r="AL85" t="s">
        <v>120</v>
      </c>
      <c r="AM85">
        <v>5780</v>
      </c>
      <c r="AN85">
        <v>25</v>
      </c>
      <c r="AO85">
        <v>31.713515459237261</v>
      </c>
      <c r="AP85">
        <v>1.5856757729618631</v>
      </c>
      <c r="AQ85">
        <v>1</v>
      </c>
    </row>
    <row r="86" spans="1:43" x14ac:dyDescent="0.2">
      <c r="A86" s="8" t="s">
        <v>121</v>
      </c>
      <c r="B86" s="9">
        <v>13386</v>
      </c>
      <c r="C86" s="9">
        <v>24</v>
      </c>
      <c r="D86" s="9">
        <v>106.84634625</v>
      </c>
      <c r="E86" s="9" t="s">
        <v>105</v>
      </c>
      <c r="F86" s="9" t="s">
        <v>30</v>
      </c>
      <c r="G86" s="9">
        <v>13386</v>
      </c>
      <c r="H86" s="9">
        <v>5229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>
        <f t="shared" si="12"/>
        <v>5229</v>
      </c>
      <c r="V86" s="9">
        <f t="shared" si="13"/>
        <v>13386</v>
      </c>
      <c r="W86" s="9">
        <f t="shared" si="14"/>
        <v>1</v>
      </c>
      <c r="X86" s="9">
        <f t="shared" si="15"/>
        <v>10458</v>
      </c>
      <c r="Y86" s="9">
        <f t="shared" si="16"/>
        <v>21</v>
      </c>
      <c r="Z86" s="9">
        <f t="shared" si="17"/>
        <v>498</v>
      </c>
      <c r="AA86" s="9">
        <f t="shared" si="18"/>
        <v>20.75</v>
      </c>
      <c r="AB86" s="9">
        <f>4</f>
        <v>4</v>
      </c>
      <c r="AC86" s="9">
        <f t="shared" si="19"/>
        <v>8</v>
      </c>
      <c r="AD86" s="9">
        <f t="shared" si="20"/>
        <v>2.4503798088703746E-2</v>
      </c>
      <c r="AE86" s="9">
        <f t="shared" si="21"/>
        <v>656.01568243077668</v>
      </c>
      <c r="AF86" s="9">
        <f>AE86+AC86+Z86-'simulation-data'!$AI86*'simulation-data'!$AD86-'simulation-data'!$AB86</f>
        <v>1158.0156824307767</v>
      </c>
      <c r="AG86" s="9">
        <f t="shared" si="22"/>
        <v>48.250653434615693</v>
      </c>
      <c r="AH86" s="9">
        <f t="shared" si="23"/>
        <v>2.4125326717307849</v>
      </c>
      <c r="AI86" s="10"/>
      <c r="AL86" t="s">
        <v>121</v>
      </c>
      <c r="AM86">
        <v>13386</v>
      </c>
      <c r="AN86">
        <v>24</v>
      </c>
      <c r="AO86">
        <v>48.250653434615693</v>
      </c>
      <c r="AP86">
        <v>2.4125326717307849</v>
      </c>
      <c r="AQ86">
        <v>1</v>
      </c>
    </row>
    <row r="87" spans="1:43" x14ac:dyDescent="0.2">
      <c r="A87" s="2" t="s">
        <v>122</v>
      </c>
      <c r="B87" s="3">
        <v>16022</v>
      </c>
      <c r="C87" s="3">
        <v>24</v>
      </c>
      <c r="D87" s="3">
        <v>117.646807083333</v>
      </c>
      <c r="E87" s="3" t="s">
        <v>75</v>
      </c>
      <c r="F87" s="3" t="s">
        <v>30</v>
      </c>
      <c r="G87" s="3">
        <v>16022</v>
      </c>
      <c r="H87" s="3">
        <v>6380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>
        <f t="shared" si="12"/>
        <v>6380</v>
      </c>
      <c r="V87" s="3">
        <f t="shared" si="13"/>
        <v>16022</v>
      </c>
      <c r="W87" s="3">
        <f t="shared" si="14"/>
        <v>1</v>
      </c>
      <c r="X87" s="3">
        <f t="shared" si="15"/>
        <v>12760</v>
      </c>
      <c r="Y87" s="3">
        <f t="shared" si="16"/>
        <v>21</v>
      </c>
      <c r="Z87" s="3">
        <f t="shared" si="17"/>
        <v>607.61904761904759</v>
      </c>
      <c r="AA87" s="3">
        <f t="shared" si="18"/>
        <v>25.317460317460316</v>
      </c>
      <c r="AB87" s="3">
        <f>4</f>
        <v>4</v>
      </c>
      <c r="AC87" s="3">
        <f t="shared" si="19"/>
        <v>8</v>
      </c>
      <c r="AD87" s="3">
        <f t="shared" si="20"/>
        <v>2.4503798088703746E-2</v>
      </c>
      <c r="AE87" s="3">
        <f t="shared" si="21"/>
        <v>785.19970595442283</v>
      </c>
      <c r="AF87" s="3">
        <f>AE87+AC87+Z87-'simulation-data'!$AI87*'simulation-data'!$AD87-'simulation-data'!$AB87</f>
        <v>1396.8187535734705</v>
      </c>
      <c r="AG87" s="3">
        <f t="shared" si="22"/>
        <v>58.200781398894605</v>
      </c>
      <c r="AH87" s="3">
        <f t="shared" si="23"/>
        <v>2.9100390699447303</v>
      </c>
      <c r="AI87" s="4"/>
      <c r="AL87" t="s">
        <v>122</v>
      </c>
      <c r="AM87">
        <v>16022</v>
      </c>
      <c r="AN87">
        <v>24</v>
      </c>
      <c r="AO87">
        <v>58.200781398894605</v>
      </c>
      <c r="AP87">
        <v>2.9100390699447303</v>
      </c>
      <c r="AQ87">
        <v>1</v>
      </c>
    </row>
    <row r="131" spans="14:14" x14ac:dyDescent="0.2">
      <c r="N131" s="1"/>
    </row>
    <row r="132" spans="14:14" x14ac:dyDescent="0.2">
      <c r="N132" s="3"/>
    </row>
    <row r="133" spans="14:14" x14ac:dyDescent="0.2">
      <c r="N133" s="1"/>
    </row>
    <row r="134" spans="14:14" x14ac:dyDescent="0.2">
      <c r="N134" s="3"/>
    </row>
    <row r="135" spans="14:14" x14ac:dyDescent="0.2">
      <c r="N135" s="1"/>
    </row>
    <row r="136" spans="14:14" x14ac:dyDescent="0.2">
      <c r="N136" s="3"/>
    </row>
    <row r="137" spans="14:14" x14ac:dyDescent="0.2">
      <c r="N137" s="1"/>
    </row>
    <row r="138" spans="14:14" x14ac:dyDescent="0.2">
      <c r="N138" s="3"/>
    </row>
    <row r="139" spans="14:14" x14ac:dyDescent="0.2">
      <c r="N139" s="1"/>
    </row>
    <row r="140" spans="14:14" x14ac:dyDescent="0.2">
      <c r="N140" s="3"/>
    </row>
  </sheetData>
  <sortState xmlns:xlrd2="http://schemas.microsoft.com/office/spreadsheetml/2017/richdata2" ref="AL2:AR87">
    <sortCondition ref="AR2:AR87"/>
  </sortState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Blanchet</dc:creator>
  <cp:lastModifiedBy>Julien Blanchet</cp:lastModifiedBy>
  <dcterms:created xsi:type="dcterms:W3CDTF">2022-06-05T20:31:45Z</dcterms:created>
  <dcterms:modified xsi:type="dcterms:W3CDTF">2022-06-05T21:02:56Z</dcterms:modified>
</cp:coreProperties>
</file>