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"/>
    </mc:Choice>
  </mc:AlternateContent>
  <xr:revisionPtr revIDLastSave="0" documentId="13_ncr:1_{52D75DFE-9DDD-4203-9DAA-2C26AA94BC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Hoja1!$D$1:$BP$1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0" i="1" l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K12" i="1" l="1"/>
  <c r="K11" i="1"/>
  <c r="K10" i="1"/>
  <c r="K9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7" i="1"/>
  <c r="BK48" i="1"/>
  <c r="BK49" i="1"/>
  <c r="BK50" i="1"/>
  <c r="BK2" i="1"/>
  <c r="K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W7" i="1"/>
  <c r="K7" i="1"/>
  <c r="W41" i="1"/>
  <c r="Z12" i="1"/>
  <c r="W11" i="1"/>
  <c r="Z8" i="1"/>
  <c r="R6" i="1"/>
  <c r="R7" i="1"/>
  <c r="AC7" i="1" s="1"/>
  <c r="R8" i="1"/>
  <c r="AC8" i="1" s="1"/>
  <c r="R9" i="1"/>
  <c r="AC9" i="1" s="1"/>
  <c r="R10" i="1"/>
  <c r="AC10" i="1" s="1"/>
  <c r="R11" i="1"/>
  <c r="AC11" i="1" s="1"/>
  <c r="R12" i="1"/>
  <c r="AC12" i="1" s="1"/>
  <c r="R13" i="1"/>
  <c r="AC13" i="1" s="1"/>
  <c r="R14" i="1"/>
  <c r="AC14" i="1" s="1"/>
  <c r="R15" i="1"/>
  <c r="AC15" i="1" s="1"/>
  <c r="R16" i="1"/>
  <c r="AC16" i="1" s="1"/>
  <c r="R17" i="1"/>
  <c r="AC17" i="1" s="1"/>
  <c r="R18" i="1"/>
  <c r="AC18" i="1" s="1"/>
  <c r="R19" i="1"/>
  <c r="AC19" i="1" s="1"/>
  <c r="R20" i="1"/>
  <c r="AC20" i="1" s="1"/>
  <c r="R21" i="1"/>
  <c r="AC21" i="1" s="1"/>
  <c r="R22" i="1"/>
  <c r="AC22" i="1" s="1"/>
  <c r="R23" i="1"/>
  <c r="AC23" i="1" s="1"/>
  <c r="R24" i="1"/>
  <c r="AC24" i="1" s="1"/>
  <c r="R25" i="1"/>
  <c r="AC25" i="1" s="1"/>
  <c r="R26" i="1"/>
  <c r="AC26" i="1" s="1"/>
  <c r="R27" i="1"/>
  <c r="AC27" i="1" s="1"/>
  <c r="R28" i="1"/>
  <c r="AC28" i="1" s="1"/>
  <c r="R29" i="1"/>
  <c r="AC29" i="1" s="1"/>
  <c r="R30" i="1"/>
  <c r="AC30" i="1" s="1"/>
  <c r="R31" i="1"/>
  <c r="AC31" i="1" s="1"/>
  <c r="R32" i="1"/>
  <c r="AC32" i="1" s="1"/>
  <c r="R33" i="1"/>
  <c r="AC33" i="1" s="1"/>
  <c r="R34" i="1"/>
  <c r="AC34" i="1" s="1"/>
  <c r="R35" i="1"/>
  <c r="AC35" i="1" s="1"/>
  <c r="R36" i="1"/>
  <c r="AC36" i="1" s="1"/>
  <c r="R37" i="1"/>
  <c r="AC37" i="1" s="1"/>
  <c r="R38" i="1"/>
  <c r="AC38" i="1" s="1"/>
  <c r="R39" i="1"/>
  <c r="AC39" i="1" s="1"/>
  <c r="R40" i="1"/>
  <c r="AC40" i="1" s="1"/>
  <c r="R41" i="1"/>
  <c r="AC41" i="1" s="1"/>
  <c r="R42" i="1"/>
  <c r="AC42" i="1" s="1"/>
  <c r="R43" i="1"/>
  <c r="AC43" i="1" s="1"/>
  <c r="R44" i="1"/>
  <c r="AC44" i="1" s="1"/>
  <c r="R45" i="1"/>
  <c r="AC45" i="1" s="1"/>
  <c r="R46" i="1"/>
  <c r="AC46" i="1" s="1"/>
  <c r="R47" i="1"/>
  <c r="AC47" i="1" s="1"/>
  <c r="R48" i="1"/>
  <c r="AC48" i="1" s="1"/>
  <c r="R49" i="1"/>
  <c r="AC49" i="1" s="1"/>
  <c r="R50" i="1"/>
  <c r="AC50" i="1" s="1"/>
  <c r="R2" i="1"/>
  <c r="AC2" i="1" s="1"/>
  <c r="R4" i="1"/>
  <c r="AC4" i="1" s="1"/>
  <c r="R5" i="1"/>
  <c r="AC5" i="1" s="1"/>
  <c r="AC6" i="1"/>
  <c r="R3" i="1"/>
  <c r="AC3" i="1" s="1"/>
  <c r="K6" i="1"/>
  <c r="AM50" i="1"/>
  <c r="AJ50" i="1"/>
  <c r="AM49" i="1"/>
  <c r="AJ49" i="1"/>
  <c r="AM48" i="1"/>
  <c r="AJ48" i="1"/>
  <c r="AM47" i="1"/>
  <c r="AJ47" i="1"/>
  <c r="AM46" i="1"/>
  <c r="AJ46" i="1"/>
  <c r="AM45" i="1"/>
  <c r="AJ45" i="1"/>
  <c r="AM44" i="1"/>
  <c r="AJ44" i="1"/>
  <c r="AM43" i="1"/>
  <c r="AJ43" i="1"/>
  <c r="AM42" i="1"/>
  <c r="AJ42" i="1"/>
  <c r="AM41" i="1"/>
  <c r="AJ41" i="1"/>
  <c r="AM40" i="1"/>
  <c r="AJ40" i="1"/>
  <c r="AM39" i="1"/>
  <c r="AJ39" i="1"/>
  <c r="AM38" i="1"/>
  <c r="AJ38" i="1"/>
  <c r="AM37" i="1"/>
  <c r="AJ37" i="1"/>
  <c r="AM36" i="1"/>
  <c r="AJ36" i="1"/>
  <c r="AM35" i="1"/>
  <c r="AJ35" i="1"/>
  <c r="AM34" i="1"/>
  <c r="AJ34" i="1"/>
  <c r="AM33" i="1"/>
  <c r="AJ33" i="1"/>
  <c r="AM32" i="1"/>
  <c r="AJ32" i="1"/>
  <c r="AM31" i="1"/>
  <c r="AJ31" i="1"/>
  <c r="AM30" i="1"/>
  <c r="AJ30" i="1"/>
  <c r="AM29" i="1"/>
  <c r="AJ29" i="1"/>
  <c r="AM28" i="1"/>
  <c r="AJ28" i="1"/>
  <c r="AM27" i="1"/>
  <c r="AJ27" i="1"/>
  <c r="AM26" i="1"/>
  <c r="AJ26" i="1"/>
  <c r="AM25" i="1"/>
  <c r="AJ25" i="1"/>
  <c r="AM24" i="1"/>
  <c r="AJ24" i="1"/>
  <c r="AM23" i="1"/>
  <c r="AJ23" i="1"/>
  <c r="AM22" i="1"/>
  <c r="AJ22" i="1"/>
  <c r="AM21" i="1"/>
  <c r="AJ21" i="1"/>
  <c r="AM20" i="1"/>
  <c r="AJ20" i="1"/>
  <c r="AM19" i="1"/>
  <c r="AJ19" i="1"/>
  <c r="AM18" i="1"/>
  <c r="AJ18" i="1"/>
  <c r="AM17" i="1"/>
  <c r="AJ17" i="1"/>
  <c r="AM16" i="1"/>
  <c r="AJ16" i="1"/>
  <c r="AM15" i="1"/>
  <c r="AJ15" i="1"/>
  <c r="AM14" i="1"/>
  <c r="AJ14" i="1"/>
  <c r="AM13" i="1"/>
  <c r="AJ13" i="1"/>
  <c r="AM12" i="1"/>
  <c r="AM11" i="1"/>
  <c r="AM10" i="1"/>
  <c r="AJ10" i="1"/>
  <c r="AM9" i="1"/>
  <c r="AJ9" i="1"/>
  <c r="AM8" i="1"/>
  <c r="AM7" i="1"/>
  <c r="AM6" i="1"/>
  <c r="AJ6" i="1"/>
  <c r="W8" i="1"/>
  <c r="W9" i="1"/>
  <c r="W10" i="1"/>
  <c r="Z11" i="1"/>
  <c r="W12" i="1"/>
  <c r="W13" i="1"/>
  <c r="W14" i="1"/>
  <c r="W15" i="1"/>
  <c r="W16" i="1"/>
  <c r="W17" i="1"/>
  <c r="V18" i="1"/>
  <c r="Z18" i="1" s="1"/>
  <c r="W19" i="1"/>
  <c r="W20" i="1"/>
  <c r="W21" i="1"/>
  <c r="W22" i="1"/>
  <c r="W23" i="1"/>
  <c r="W24" i="1"/>
  <c r="W25" i="1"/>
  <c r="W26" i="1"/>
  <c r="W27" i="1"/>
  <c r="V28" i="1"/>
  <c r="Z28" i="1" s="1"/>
  <c r="W29" i="1"/>
  <c r="W30" i="1"/>
  <c r="V31" i="1"/>
  <c r="Z31" i="1" s="1"/>
  <c r="W32" i="1"/>
  <c r="W33" i="1"/>
  <c r="W34" i="1"/>
  <c r="W35" i="1"/>
  <c r="W36" i="1"/>
  <c r="W37" i="1"/>
  <c r="W38" i="1"/>
  <c r="W39" i="1"/>
  <c r="W40" i="1"/>
  <c r="V41" i="1"/>
  <c r="Z41" i="1" s="1"/>
  <c r="W42" i="1"/>
  <c r="W43" i="1"/>
  <c r="V44" i="1"/>
  <c r="Z44" i="1" s="1"/>
  <c r="W45" i="1"/>
  <c r="W46" i="1"/>
  <c r="W47" i="1"/>
  <c r="W48" i="1"/>
  <c r="W49" i="1"/>
  <c r="W50" i="1"/>
  <c r="V6" i="1"/>
  <c r="Z6" i="1" s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W5" i="1"/>
  <c r="W4" i="1"/>
  <c r="W3" i="1"/>
  <c r="AJ3" i="1"/>
  <c r="AJ4" i="1"/>
  <c r="AJ5" i="1"/>
  <c r="AJ2" i="1"/>
  <c r="BU99" i="1"/>
  <c r="AJ11" i="1" s="1"/>
  <c r="BU98" i="1"/>
  <c r="AJ12" i="1" s="1"/>
  <c r="BU97" i="1"/>
  <c r="BU92" i="1"/>
  <c r="BU93" i="1"/>
  <c r="BU94" i="1"/>
  <c r="BU95" i="1"/>
  <c r="BU91" i="1"/>
  <c r="AJ8" i="1" s="1"/>
  <c r="AG3" i="1"/>
  <c r="AG4" i="1"/>
  <c r="AG5" i="1"/>
  <c r="AG6" i="1"/>
  <c r="AG2" i="1"/>
  <c r="AM3" i="1"/>
  <c r="AM4" i="1"/>
  <c r="AM5" i="1"/>
  <c r="AM2" i="1"/>
  <c r="BS18" i="1"/>
  <c r="BS17" i="1"/>
  <c r="BS15" i="1"/>
  <c r="BS32" i="1"/>
  <c r="BS33" i="1"/>
  <c r="BS30" i="1"/>
  <c r="AE3" i="1"/>
  <c r="AE4" i="1"/>
  <c r="K3" i="1"/>
  <c r="K4" i="1"/>
  <c r="K5" i="1"/>
  <c r="K2" i="1"/>
  <c r="W18" i="1" l="1"/>
  <c r="W44" i="1"/>
  <c r="AJ7" i="1"/>
  <c r="V25" i="1"/>
  <c r="Z25" i="1" s="1"/>
  <c r="V45" i="1"/>
  <c r="Z45" i="1" s="1"/>
  <c r="V48" i="1"/>
  <c r="Z48" i="1" s="1"/>
  <c r="W28" i="1"/>
  <c r="V29" i="1"/>
  <c r="Z29" i="1" s="1"/>
  <c r="V35" i="1"/>
  <c r="Z35" i="1" s="1"/>
  <c r="W31" i="1"/>
  <c r="V38" i="1"/>
  <c r="Z38" i="1" s="1"/>
  <c r="V4" i="1"/>
  <c r="Z4" i="1" s="1"/>
  <c r="V15" i="1"/>
  <c r="Z15" i="1" s="1"/>
  <c r="V22" i="1"/>
  <c r="Z22" i="1" s="1"/>
  <c r="Z9" i="1"/>
  <c r="V19" i="1"/>
  <c r="Z19" i="1" s="1"/>
  <c r="V26" i="1"/>
  <c r="Z26" i="1" s="1"/>
  <c r="V32" i="1"/>
  <c r="Z32" i="1" s="1"/>
  <c r="V42" i="1"/>
  <c r="Z42" i="1" s="1"/>
  <c r="V13" i="1"/>
  <c r="Z13" i="1" s="1"/>
  <c r="V16" i="1"/>
  <c r="Z16" i="1" s="1"/>
  <c r="V36" i="1"/>
  <c r="Z36" i="1" s="1"/>
  <c r="V39" i="1"/>
  <c r="Z39" i="1" s="1"/>
  <c r="V49" i="1"/>
  <c r="Z49" i="1" s="1"/>
  <c r="V5" i="1"/>
  <c r="Z5" i="1" s="1"/>
  <c r="Z10" i="1"/>
  <c r="V20" i="1"/>
  <c r="Z20" i="1" s="1"/>
  <c r="V23" i="1"/>
  <c r="Z23" i="1" s="1"/>
  <c r="V30" i="1"/>
  <c r="Z30" i="1" s="1"/>
  <c r="V33" i="1"/>
  <c r="Z33" i="1" s="1"/>
  <c r="V46" i="1"/>
  <c r="Z46" i="1" s="1"/>
  <c r="V17" i="1"/>
  <c r="Z17" i="1" s="1"/>
  <c r="V27" i="1"/>
  <c r="Z27" i="1" s="1"/>
  <c r="V37" i="1"/>
  <c r="Z37" i="1" s="1"/>
  <c r="V43" i="1"/>
  <c r="Z43" i="1" s="1"/>
  <c r="V50" i="1"/>
  <c r="Z50" i="1" s="1"/>
  <c r="Z7" i="1"/>
  <c r="V14" i="1"/>
  <c r="Z14" i="1" s="1"/>
  <c r="V21" i="1"/>
  <c r="Z21" i="1" s="1"/>
  <c r="V24" i="1"/>
  <c r="Z24" i="1" s="1"/>
  <c r="V34" i="1"/>
  <c r="Z34" i="1" s="1"/>
  <c r="V40" i="1"/>
  <c r="Z40" i="1" s="1"/>
  <c r="V47" i="1"/>
  <c r="Z47" i="1" s="1"/>
  <c r="W6" i="1"/>
  <c r="V3" i="1"/>
  <c r="Z3" i="1" s="1"/>
  <c r="BS31" i="1" l="1"/>
  <c r="BS14" i="1"/>
  <c r="BS5" i="1"/>
  <c r="BS6" i="1"/>
  <c r="BS7" i="1"/>
  <c r="BS4" i="1"/>
  <c r="AE2" i="1" l="1"/>
  <c r="V2" i="1"/>
  <c r="Z2" i="1" s="1"/>
  <c r="W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tc={8176D9BC-9A86-492E-ABC4-D89714C7908B}</author>
    <author>JeffOre</author>
  </authors>
  <commentList>
    <comment ref="B1" authorId="0" shapeId="0" xr:uid="{54A2E9F7-3A1A-45C3-8A47-3BDCC5C810BB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C1" authorId="0" shapeId="0" xr:uid="{DACA8D83-E7E3-41F3-83AB-0E10F511C3BB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G1" authorId="0" shapeId="0" xr:uid="{8F999A2C-5A34-4127-B174-9AB749D1A4B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01.-Factura
03.-Boleta
07.-Nota de Credito
08.-Nota de debito</t>
        </r>
      </text>
    </comment>
    <comment ref="L1" authorId="0" shapeId="0" xr:uid="{391C8B80-C84C-4F4D-A738-D9FCB6D94DBD}">
      <text>
        <r>
          <rPr>
            <b/>
            <sz val="9"/>
            <color indexed="81"/>
            <rFont val="Tahoma"/>
            <family val="2"/>
          </rPr>
          <t xml:space="preserve">Usuario de Windows:
</t>
        </r>
        <r>
          <rPr>
            <sz val="9"/>
            <color indexed="81"/>
            <rFont val="Tahoma"/>
            <family val="2"/>
          </rPr>
          <t>1.-DNI
4.-CARNET EXTR.
6.-RUC
7.-PASAPORTE</t>
        </r>
      </text>
    </comment>
    <comment ref="O1" authorId="0" shapeId="0" xr:uid="{87872B7C-75C5-44F2-8525-F4F3365635C2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P1" authorId="0" shapeId="0" xr:uid="{66380364-5A94-453A-B17B-33B7284981EF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Q1" authorId="0" shapeId="0" xr:uid="{717839AB-BA37-419F-9360-9E3AE0D132C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T1" authorId="1" shapeId="0" xr:uid="{8176D9BC-9A86-492E-ABC4-D89714C7908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debe ser parte de la carga</t>
        </r>
      </text>
    </comment>
    <comment ref="U1" authorId="0" shapeId="0" xr:uid="{8A34D1BA-1F42-4B20-AD25-1A66535682C6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debe ser parte de la carga</t>
        </r>
      </text>
    </comment>
    <comment ref="AT1" authorId="0" shapeId="0" xr:uid="{049764CF-E493-4810-9B5F-6D15FB31640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01.-Factura
03.-Boleta</t>
        </r>
      </text>
    </comment>
    <comment ref="BK1" authorId="2" shapeId="0" xr:uid="{45770D35-597E-4FB6-A452-B087B51F5DA4}">
      <text>
        <r>
          <rPr>
            <b/>
            <sz val="9"/>
            <color indexed="81"/>
            <rFont val="Tahoma"/>
            <family val="2"/>
          </rPr>
          <t>JeffOre:</t>
        </r>
        <r>
          <rPr>
            <sz val="9"/>
            <color indexed="81"/>
            <rFont val="Tahoma"/>
            <family val="2"/>
          </rPr>
          <t xml:space="preserve">
ID TABLA DETRACCIONES</t>
        </r>
      </text>
    </comment>
  </commentList>
</comments>
</file>

<file path=xl/sharedStrings.xml><?xml version="1.0" encoding="utf-8"?>
<sst xmlns="http://schemas.openxmlformats.org/spreadsheetml/2006/main" count="315" uniqueCount="209">
  <si>
    <t xml:space="preserve">Vou.Origen </t>
  </si>
  <si>
    <t xml:space="preserve">Vou.Numero </t>
  </si>
  <si>
    <t xml:space="preserve">Vou.Fecha </t>
  </si>
  <si>
    <t xml:space="preserve">Doc </t>
  </si>
  <si>
    <t xml:space="preserve">Numero </t>
  </si>
  <si>
    <t>Fec.Venc.</t>
  </si>
  <si>
    <t xml:space="preserve">B.Imponible </t>
  </si>
  <si>
    <t xml:space="preserve">Inafecto    </t>
  </si>
  <si>
    <t xml:space="preserve">Exonerado   </t>
  </si>
  <si>
    <t xml:space="preserve">I.S.C.      </t>
  </si>
  <si>
    <t xml:space="preserve">IGV         </t>
  </si>
  <si>
    <t xml:space="preserve">Moneda </t>
  </si>
  <si>
    <t xml:space="preserve">TC   </t>
  </si>
  <si>
    <t>Glosa</t>
  </si>
  <si>
    <t xml:space="preserve">Cta Ingreso   </t>
  </si>
  <si>
    <t xml:space="preserve">Cta IGV       </t>
  </si>
  <si>
    <t xml:space="preserve">Cta O. Trib.  </t>
  </si>
  <si>
    <t xml:space="preserve">Cta x Cobrar  </t>
  </si>
  <si>
    <t xml:space="preserve">C.Costo     </t>
  </si>
  <si>
    <t xml:space="preserve">Presupuesto </t>
  </si>
  <si>
    <t>R.Social</t>
  </si>
  <si>
    <t>Tipo</t>
  </si>
  <si>
    <t>Tip.Doc.Iden</t>
  </si>
  <si>
    <t>Medio de Pago</t>
  </si>
  <si>
    <t xml:space="preserve">Apellido 1   </t>
  </si>
  <si>
    <t xml:space="preserve">Apellido 2   </t>
  </si>
  <si>
    <t xml:space="preserve">Nombre       </t>
  </si>
  <si>
    <t>P.fecha</t>
  </si>
  <si>
    <t>P.fecha D.</t>
  </si>
  <si>
    <t>P.fecha V.</t>
  </si>
  <si>
    <t>P.cta cob</t>
  </si>
  <si>
    <t>P.m.pago</t>
  </si>
  <si>
    <t>P.doc</t>
  </si>
  <si>
    <t>P.num doc</t>
  </si>
  <si>
    <t>P.moneda</t>
  </si>
  <si>
    <t>P.tc</t>
  </si>
  <si>
    <t>P.monto</t>
  </si>
  <si>
    <t>P.glosa</t>
  </si>
  <si>
    <t>P.fe</t>
  </si>
  <si>
    <t>PDB ndes</t>
  </si>
  <si>
    <t>CodTasa</t>
  </si>
  <si>
    <t>Ind.Ret</t>
  </si>
  <si>
    <t>B.Imp</t>
  </si>
  <si>
    <t>IGV</t>
  </si>
  <si>
    <t>02</t>
  </si>
  <si>
    <t>S</t>
  </si>
  <si>
    <t>PARRAGA</t>
  </si>
  <si>
    <t>BARRON</t>
  </si>
  <si>
    <t>KAREN</t>
  </si>
  <si>
    <t>D</t>
  </si>
  <si>
    <t>01/05/2023</t>
  </si>
  <si>
    <t>01/03/2023</t>
  </si>
  <si>
    <t>Detraccion</t>
  </si>
  <si>
    <t>1312301 - FACTURAS POR COBRAR ASOCIADAS - MN</t>
  </si>
  <si>
    <t>1212101 - FACTURAS POR  COBRAR A TERCEROS - MN</t>
  </si>
  <si>
    <t>1212102 - BOLETAS POR COBRAR A TERCEROS - MN</t>
  </si>
  <si>
    <t>1212201 - FACTURAS POR COBRAR A TERCEROS - ME</t>
  </si>
  <si>
    <t>1212202 - BOLETAS POR COBRAR A TERCEROS - ME</t>
  </si>
  <si>
    <t>1211102 - CONTRATOS COMPRA VENTA DE INMUEBLES - MN</t>
  </si>
  <si>
    <t>GRV</t>
  </si>
  <si>
    <t>NGR</t>
  </si>
  <si>
    <t>7042103 - GERENCIA INMOBILIARIA - RELACIONADAS</t>
  </si>
  <si>
    <t>7042107 - GERENCIA DE VENTAS - RELACIONADAS</t>
  </si>
  <si>
    <t>7042113 - SERVICIO DE CONTABILIDAD - RELACIONADAS</t>
  </si>
  <si>
    <t>7042114 - SERVICIO LEGAL - RELACIONADAS</t>
  </si>
  <si>
    <t>7042115 - SERVICIO DE ARQUITECTURA - RELACIONADAS</t>
  </si>
  <si>
    <t>7521101 - COMISION DE VENTAS - ER</t>
  </si>
  <si>
    <t>7599102 - INGRESOS POR REEMBOLSO DE GASTOS</t>
  </si>
  <si>
    <t>7599104 - OTROS INGRESOS DE GESTION</t>
  </si>
  <si>
    <t>CUENTA PARA OBSEQUIOS, TRANSFERENCIA GRATUITA/OTROS SERVICIOS</t>
  </si>
  <si>
    <t xml:space="preserve">CUENTA PARA INTERESES SOBRE PRESTAMOS </t>
  </si>
  <si>
    <t>7723101 - INTERESES SOBRE PRÉSTAMOS OTORGADOS</t>
  </si>
  <si>
    <t>CUENTA PARA FACTURACION INTERCOMPANY</t>
  </si>
  <si>
    <t>CUENTA PARA FACTURACION COMISIONES VENDEDORES</t>
  </si>
  <si>
    <t>CUENTA PARA REMBOLSO DE GASTOS</t>
  </si>
  <si>
    <t>7599105 - INGRESOS POR REEMBOLSO DE FACTIBILIDAD</t>
  </si>
  <si>
    <t>CUENTA PARA REEMBOLSOS DE FACTIBILIDAD DE PROYECTOS</t>
  </si>
  <si>
    <t>Separación</t>
  </si>
  <si>
    <t>Voucher</t>
  </si>
  <si>
    <t>Cta.Separación</t>
  </si>
  <si>
    <t>1221101 - ANTICIPOS RECIBIDOS DE CLIENTES - MN</t>
  </si>
  <si>
    <t>CUENTA PARA ARRAS DE SEPARACION</t>
  </si>
  <si>
    <t xml:space="preserve">Valor a Facturar  </t>
  </si>
  <si>
    <t>Proyecto</t>
  </si>
  <si>
    <t>INMOBILIARIA ACTUAL FAISANES 343 S.A.C.</t>
  </si>
  <si>
    <t>INMOBILIARIA ACTUAL BERLIN S.A.C</t>
  </si>
  <si>
    <t>INVERSIONES ACTUAL PERU S.A.C</t>
  </si>
  <si>
    <t>INMOBILIARIA ACTUAL REPUBLICA S.A.C</t>
  </si>
  <si>
    <t>II CAPITAL S.A.C</t>
  </si>
  <si>
    <t>ACTUAL FONDO PERU S.A.C</t>
  </si>
  <si>
    <t>ACTUAL ASESORIAS PERU S.A.C</t>
  </si>
  <si>
    <t>ACTUAL PERU S.A.C</t>
  </si>
  <si>
    <t>INMOBILIARIA ACTUAL MENDIBURU 642 S.A.C</t>
  </si>
  <si>
    <t>INMOBILIARIA ACTUAL BRASIL S.A.C</t>
  </si>
  <si>
    <t>INMOBILIARIA ACTUAL COCHRANE S.A.C</t>
  </si>
  <si>
    <t>INMOBILIARIA ACTUAL LOS PINOS S.A.C</t>
  </si>
  <si>
    <t>INMOBILIARIA ACTUAL PIURA S.A.C</t>
  </si>
  <si>
    <t>INMOBILIARIA ACTUAL FAISANES S.A.C</t>
  </si>
  <si>
    <t>INMOBILIARIA ACTUAL AREQUIPA 44 S.A.C</t>
  </si>
  <si>
    <t>INMOBILIARIA ACTUAL BENAVIDES S.A.C</t>
  </si>
  <si>
    <t>Empresas</t>
  </si>
  <si>
    <t>RUC</t>
  </si>
  <si>
    <t>Fec.Contab</t>
  </si>
  <si>
    <t>Tipos de Facturación</t>
  </si>
  <si>
    <t>Clientes</t>
  </si>
  <si>
    <t>CLIENTES</t>
  </si>
  <si>
    <t>INTERCOMPANY</t>
  </si>
  <si>
    <t>OTROS</t>
  </si>
  <si>
    <t>Fec.Giro/Emisión</t>
  </si>
  <si>
    <t>Pago Nubiz</t>
  </si>
  <si>
    <t>Comisión Nubiz</t>
  </si>
  <si>
    <t>Cta.Nubiz</t>
  </si>
  <si>
    <t>RUC Nubiz</t>
  </si>
  <si>
    <t>20341198217</t>
  </si>
  <si>
    <t>COMPAÑIA PERUANA DE MEDIOS DE PAGO S.A.C</t>
  </si>
  <si>
    <t>Tipo de Fact</t>
  </si>
  <si>
    <t>EB01-60</t>
  </si>
  <si>
    <t>EB01-61</t>
  </si>
  <si>
    <t>EB01-62</t>
  </si>
  <si>
    <t>Nro Voucher</t>
  </si>
  <si>
    <t>BOLETA INCLUYE SEPARACION INCIAL</t>
  </si>
  <si>
    <t>BOLETA INCLUYE SEPARACION INCIAL Y PAGO CON TARJETA</t>
  </si>
  <si>
    <t>BOLETA PAGO CON TARJETA</t>
  </si>
  <si>
    <t>Doc Ref</t>
  </si>
  <si>
    <t>Numero Ref.</t>
  </si>
  <si>
    <t>Fecha Doc Ref.</t>
  </si>
  <si>
    <t>R.SOCIAL Nubiz</t>
  </si>
  <si>
    <t>661255</t>
  </si>
  <si>
    <t>213156662</t>
  </si>
  <si>
    <t>Transferencia</t>
  </si>
  <si>
    <t xml:space="preserve">Cheque </t>
  </si>
  <si>
    <t>Deposito en Cuenta</t>
  </si>
  <si>
    <t>Con tarjeta</t>
  </si>
  <si>
    <t>TIPOS DE FACTURACIONES</t>
  </si>
  <si>
    <t>Factura S/.</t>
  </si>
  <si>
    <t>Boleta USD</t>
  </si>
  <si>
    <t>Boleta S/.</t>
  </si>
  <si>
    <t>Factura USD</t>
  </si>
  <si>
    <t>1312302 - FACTURAS POR COBRAR ASOCIADAS - ME</t>
  </si>
  <si>
    <t>Intercompany S/.</t>
  </si>
  <si>
    <t>Intercompany USD</t>
  </si>
  <si>
    <t>Otros Fact S/.</t>
  </si>
  <si>
    <t>Otros Boleta S/.</t>
  </si>
  <si>
    <t>Otros Fact USD</t>
  </si>
  <si>
    <t>Otros Boleta USD</t>
  </si>
  <si>
    <t>NC Intercompany S/.</t>
  </si>
  <si>
    <t>NC Intercompany USD</t>
  </si>
  <si>
    <t>1212101</t>
  </si>
  <si>
    <t>1212102</t>
  </si>
  <si>
    <t>1212201</t>
  </si>
  <si>
    <t>1212202</t>
  </si>
  <si>
    <t>NC Factura S/.</t>
  </si>
  <si>
    <t>NC Boleta S/.</t>
  </si>
  <si>
    <t>NC Factura USD</t>
  </si>
  <si>
    <t>NC Boleta USD</t>
  </si>
  <si>
    <t>Interco S/.</t>
  </si>
  <si>
    <t>Interco USD</t>
  </si>
  <si>
    <t>NC Interco S/.</t>
  </si>
  <si>
    <t>NC Interco USD</t>
  </si>
  <si>
    <t>Fact S/.</t>
  </si>
  <si>
    <t>Fact USD</t>
  </si>
  <si>
    <t>NC Otros Fact S/.</t>
  </si>
  <si>
    <t>NC Otros Boleta S/.</t>
  </si>
  <si>
    <t>NC Otros Fact USD</t>
  </si>
  <si>
    <t>NC Otros Boleta USD</t>
  </si>
  <si>
    <t>Serv.Legal</t>
  </si>
  <si>
    <t>Comisiones ER</t>
  </si>
  <si>
    <t>Reembolsos</t>
  </si>
  <si>
    <t>R.Factibilidad</t>
  </si>
  <si>
    <t>Gcia.Inmob.</t>
  </si>
  <si>
    <t>Gcia.Vtas.</t>
  </si>
  <si>
    <t>Serv.Contab.</t>
  </si>
  <si>
    <t>Serv.Arquit.</t>
  </si>
  <si>
    <t>Otros Ingres.</t>
  </si>
  <si>
    <t>Intereses P.</t>
  </si>
  <si>
    <t>Tipo de Venta</t>
  </si>
  <si>
    <t>Tipo de Vta</t>
  </si>
  <si>
    <t>(Todas las separaciones en adelante deben ser enviadas por tesoreria)</t>
  </si>
  <si>
    <t>NC01-01</t>
  </si>
  <si>
    <t>123155689-8</t>
  </si>
  <si>
    <t>NOTA DE CRED. DE BOLETA DE VENTA</t>
  </si>
  <si>
    <t>43722287</t>
  </si>
  <si>
    <t>RODRIGUEZ ESTRADA JOSMELL ALESSANDRI</t>
  </si>
  <si>
    <t>71504364</t>
  </si>
  <si>
    <t>DILL'ERVA MONROE MARCOS GLEN</t>
  </si>
  <si>
    <t>07493112</t>
  </si>
  <si>
    <t>VELA NUÑEZ ROSSANA PAOLA</t>
  </si>
  <si>
    <t>EB01-63</t>
  </si>
  <si>
    <t>BOLETA CLIENTE DOLARES</t>
  </si>
  <si>
    <t>20051620</t>
  </si>
  <si>
    <t>DEZA RODRIGUEZ CARLOS ALBERTO</t>
  </si>
  <si>
    <t>F001-15</t>
  </si>
  <si>
    <t>FACTURA INTERCOMPANY</t>
  </si>
  <si>
    <t>NC01-35</t>
  </si>
  <si>
    <t>NOTA CRED INTERCOMPANY</t>
  </si>
  <si>
    <t xml:space="preserve">Detracción </t>
  </si>
  <si>
    <t>INTERESES DE PRESTAMO GEA</t>
  </si>
  <si>
    <t>09342500</t>
  </si>
  <si>
    <t>EHNI DE ALIAGA GUSTAVO ADOLFO</t>
  </si>
  <si>
    <t>EB11-16</t>
  </si>
  <si>
    <t>F001-85</t>
  </si>
  <si>
    <t>EB03-15</t>
  </si>
  <si>
    <t>YZASIGA ROSAS MARIA JOSE</t>
  </si>
  <si>
    <t>F001-95</t>
  </si>
  <si>
    <t>COMISIONES DE VENDEDORES</t>
  </si>
  <si>
    <t>OBSEQUIOS - KIT COCINA Y MUEBLES ALTOS</t>
  </si>
  <si>
    <t>FACTIBILIDAD DE GASTOS DE BENAVIDES</t>
  </si>
  <si>
    <t>Penalidad</t>
  </si>
  <si>
    <t>Cta Penalidad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</si>
</sst>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Tahoma"/>
      <family val="2"/>
    </font>
    <font>
      <b/>
      <i/>
      <sz val="9"/>
      <color rgb="FFFF0000"/>
      <name val="Tahoma"/>
      <family val="2"/>
    </font>
    <font>
      <sz val="9"/>
      <color rgb="FFFF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0" fontId="3" fillId="3" borderId="1" xfId="0" applyFont="1" applyFill="1" applyBorder="1"/>
    <xf numFmtId="0" fontId="3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14" fontId="3" fillId="0" borderId="1" xfId="0" applyNumberFormat="1" applyFont="1" applyBorder="1"/>
    <xf numFmtId="43" fontId="8" fillId="0" borderId="1" xfId="1" applyFont="1" applyBorder="1"/>
    <xf numFmtId="0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/>
    <xf numFmtId="0" fontId="1" fillId="6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3" fontId="3" fillId="0" borderId="1" xfId="1" applyFont="1" applyBorder="1"/>
    <xf numFmtId="43" fontId="3" fillId="0" borderId="1" xfId="1" applyFont="1" applyFill="1" applyBorder="1" applyAlignment="1">
      <alignment horizontal="right"/>
    </xf>
    <xf numFmtId="43" fontId="3" fillId="0" borderId="1" xfId="1" applyFont="1" applyBorder="1" applyAlignment="1">
      <alignment horizontal="right"/>
    </xf>
    <xf numFmtId="43" fontId="8" fillId="0" borderId="1" xfId="1" applyFont="1" applyBorder="1" applyAlignment="1">
      <alignment horizontal="right"/>
    </xf>
    <xf numFmtId="43" fontId="8" fillId="0" borderId="1" xfId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7" borderId="1" xfId="0" applyFont="1" applyFill="1" applyBorder="1"/>
    <xf numFmtId="14" fontId="3" fillId="7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left"/>
    </xf>
    <xf numFmtId="0" fontId="3" fillId="7" borderId="1" xfId="1" applyNumberFormat="1" applyFont="1" applyFill="1" applyBorder="1" applyAlignment="1">
      <alignment horizontal="left"/>
    </xf>
    <xf numFmtId="43" fontId="3" fillId="7" borderId="1" xfId="1" applyFont="1" applyFill="1" applyBorder="1"/>
    <xf numFmtId="43" fontId="8" fillId="7" borderId="1" xfId="1" applyFont="1" applyFill="1" applyBorder="1"/>
    <xf numFmtId="49" fontId="3" fillId="7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Garcia" id="{628776AD-F51C-4EAA-89A3-88255398AD64}" userId="Jose Garci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3-06-01T16:45:01.28" personId="{628776AD-F51C-4EAA-89A3-88255398AD64}" id="{8176D9BC-9A86-492E-ABC4-D89714C7908B}">
    <text>No debe ser parte de la carga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2"/>
  <sheetViews>
    <sheetView tabSelected="1" workbookViewId="0">
      <selection activeCell="I2" sqref="I2"/>
    </sheetView>
  </sheetViews>
  <sheetFormatPr baseColWidth="10" defaultColWidth="11.5703125" defaultRowHeight="11.25" x14ac:dyDescent="0.15"/>
  <cols>
    <col min="1" max="1" width="30.42578125" style="1" customWidth="1"/>
    <col min="2" max="2" width="13.5703125" style="1" customWidth="1"/>
    <col min="3" max="3" width="11.28515625" style="1" customWidth="1"/>
    <col min="4" max="4" width="10.42578125" style="1" hidden="1" customWidth="1"/>
    <col min="5" max="5" width="11.42578125" style="1" hidden="1" customWidth="1"/>
    <col min="6" max="6" width="10.42578125" style="1" hidden="1" customWidth="1"/>
    <col min="7" max="7" width="4.5703125" style="1" bestFit="1" customWidth="1"/>
    <col min="8" max="8" width="10" style="1" customWidth="1"/>
    <col min="9" max="9" width="10.85546875" style="1" customWidth="1"/>
    <col min="10" max="10" width="10.42578125" style="1" customWidth="1"/>
    <col min="11" max="11" width="10.42578125" style="1" bestFit="1" customWidth="1"/>
    <col min="12" max="12" width="11.140625" style="18" bestFit="1" customWidth="1"/>
    <col min="13" max="13" width="12" style="1" bestFit="1" customWidth="1"/>
    <col min="14" max="14" width="36.7109375" style="1" customWidth="1"/>
    <col min="15" max="15" width="12" style="1" bestFit="1" customWidth="1"/>
    <col min="16" max="16" width="16.7109375" style="1" bestFit="1" customWidth="1"/>
    <col min="17" max="17" width="9.42578125" style="1" customWidth="1"/>
    <col min="18" max="18" width="12.42578125" style="1" bestFit="1" customWidth="1"/>
    <col min="19" max="19" width="10.28515625" style="1" customWidth="1"/>
    <col min="20" max="20" width="12" style="1" customWidth="1"/>
    <col min="21" max="21" width="14.28515625" style="1" bestFit="1" customWidth="1"/>
    <col min="22" max="22" width="10.7109375" style="1" bestFit="1" customWidth="1"/>
    <col min="23" max="23" width="10.28515625" style="1" bestFit="1" customWidth="1"/>
    <col min="24" max="24" width="11" style="1" bestFit="1" customWidth="1"/>
    <col min="25" max="25" width="8.7109375" style="1" hidden="1" customWidth="1"/>
    <col min="26" max="26" width="9.85546875" style="1" bestFit="1" customWidth="1"/>
    <col min="27" max="27" width="12.42578125" style="1" bestFit="1" customWidth="1"/>
    <col min="28" max="28" width="12.5703125" style="1" bestFit="1" customWidth="1"/>
    <col min="29" max="29" width="12.42578125" style="1" bestFit="1" customWidth="1"/>
    <col min="30" max="30" width="12.5703125" style="1" bestFit="1" customWidth="1"/>
    <col min="31" max="31" width="11.5703125" style="1" bestFit="1" customWidth="1"/>
    <col min="32" max="32" width="12.5703125" style="1" bestFit="1" customWidth="1"/>
    <col min="33" max="33" width="8" style="1" bestFit="1" customWidth="1"/>
    <col min="34" max="34" width="5.5703125" style="1" bestFit="1" customWidth="1"/>
    <col min="35" max="35" width="32.140625" style="1" bestFit="1" customWidth="1"/>
    <col min="36" max="36" width="18.7109375" style="1" bestFit="1" customWidth="1"/>
    <col min="37" max="37" width="11" style="1" bestFit="1" customWidth="1"/>
    <col min="38" max="38" width="11.28515625" style="1" hidden="1" customWidth="1"/>
    <col min="39" max="39" width="11.7109375" style="1" bestFit="1" customWidth="1"/>
    <col min="40" max="40" width="9.85546875" style="1" hidden="1" customWidth="1"/>
    <col min="41" max="41" width="11.28515625" style="1" hidden="1" customWidth="1"/>
    <col min="42" max="42" width="4.42578125" style="1" hidden="1" customWidth="1"/>
    <col min="43" max="43" width="15.5703125" style="1" hidden="1" customWidth="1"/>
    <col min="44" max="44" width="14.140625" style="1" hidden="1" customWidth="1"/>
    <col min="45" max="45" width="13.5703125" style="1" hidden="1" customWidth="1"/>
    <col min="46" max="46" width="7.140625" style="1" bestFit="1" customWidth="1"/>
    <col min="47" max="47" width="10.5703125" style="1" customWidth="1"/>
    <col min="48" max="48" width="12.85546875" style="1" bestFit="1" customWidth="1"/>
    <col min="49" max="49" width="12" style="1" bestFit="1" customWidth="1"/>
    <col min="50" max="50" width="40.7109375" style="1" bestFit="1" customWidth="1"/>
    <col min="51" max="51" width="6.85546875" style="1" hidden="1" customWidth="1"/>
    <col min="52" max="53" width="9.140625" style="1" hidden="1" customWidth="1"/>
    <col min="54" max="55" width="8.42578125" style="1" hidden="1" customWidth="1"/>
    <col min="56" max="56" width="5.42578125" style="1" hidden="1" customWidth="1"/>
    <col min="57" max="57" width="9.42578125" style="1" hidden="1" customWidth="1"/>
    <col min="58" max="58" width="8.85546875" style="1" hidden="1" customWidth="1"/>
    <col min="59" max="59" width="4.140625" style="1" hidden="1" customWidth="1"/>
    <col min="60" max="60" width="7.7109375" style="1" hidden="1" customWidth="1"/>
    <col min="61" max="61" width="6.42578125" style="1" hidden="1" customWidth="1"/>
    <col min="62" max="62" width="4.140625" style="1" hidden="1" customWidth="1"/>
    <col min="63" max="63" width="8.42578125" style="1" customWidth="1"/>
    <col min="64" max="64" width="8.42578125" style="1" hidden="1" customWidth="1"/>
    <col min="65" max="65" width="7.5703125" style="1" hidden="1" customWidth="1"/>
    <col min="66" max="66" width="6.85546875" style="1" hidden="1" customWidth="1"/>
    <col min="67" max="67" width="5.5703125" style="1" hidden="1" customWidth="1"/>
    <col min="68" max="68" width="3.85546875" style="1" hidden="1" customWidth="1"/>
    <col min="69" max="69" width="5.42578125" style="1" customWidth="1"/>
    <col min="70" max="70" width="20.140625" style="1" customWidth="1"/>
    <col min="71" max="71" width="12" style="1" bestFit="1" customWidth="1"/>
    <col min="72" max="72" width="57" style="1" customWidth="1"/>
    <col min="73" max="73" width="8" style="1" bestFit="1" customWidth="1"/>
    <col min="74" max="74" width="7.140625" style="1" customWidth="1"/>
    <col min="75" max="16384" width="11.5703125" style="1"/>
  </cols>
  <sheetData>
    <row r="1" spans="1:74" x14ac:dyDescent="0.15">
      <c r="A1" s="11" t="s">
        <v>83</v>
      </c>
      <c r="B1" s="9" t="s">
        <v>115</v>
      </c>
      <c r="C1" s="9" t="s">
        <v>176</v>
      </c>
      <c r="D1" s="1" t="s">
        <v>0</v>
      </c>
      <c r="E1" s="1" t="s">
        <v>1</v>
      </c>
      <c r="F1" s="1" t="s">
        <v>2</v>
      </c>
      <c r="G1" s="4" t="s">
        <v>3</v>
      </c>
      <c r="H1" s="4" t="s">
        <v>4</v>
      </c>
      <c r="I1" s="11" t="s">
        <v>108</v>
      </c>
      <c r="J1" s="4" t="s">
        <v>102</v>
      </c>
      <c r="K1" s="4" t="s">
        <v>5</v>
      </c>
      <c r="L1" s="25" t="s">
        <v>22</v>
      </c>
      <c r="M1" s="4" t="s">
        <v>101</v>
      </c>
      <c r="N1" s="4" t="s">
        <v>20</v>
      </c>
      <c r="O1" s="9" t="s">
        <v>119</v>
      </c>
      <c r="P1" s="9" t="s">
        <v>23</v>
      </c>
      <c r="Q1" s="9" t="s">
        <v>77</v>
      </c>
      <c r="R1" s="9" t="s">
        <v>110</v>
      </c>
      <c r="S1" s="9" t="s">
        <v>109</v>
      </c>
      <c r="T1" s="9" t="s">
        <v>78</v>
      </c>
      <c r="U1" s="9" t="s">
        <v>82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11" t="s">
        <v>207</v>
      </c>
      <c r="AB1" s="11" t="s">
        <v>208</v>
      </c>
      <c r="AC1" s="11" t="s">
        <v>110</v>
      </c>
      <c r="AD1" s="11" t="s">
        <v>111</v>
      </c>
      <c r="AE1" s="11" t="s">
        <v>77</v>
      </c>
      <c r="AF1" s="11" t="s">
        <v>79</v>
      </c>
      <c r="AG1" s="4" t="s">
        <v>11</v>
      </c>
      <c r="AH1" s="4" t="s">
        <v>12</v>
      </c>
      <c r="AI1" s="4" t="s">
        <v>13</v>
      </c>
      <c r="AJ1" s="4" t="s">
        <v>14</v>
      </c>
      <c r="AK1" s="4" t="s">
        <v>15</v>
      </c>
      <c r="AL1" s="4" t="s">
        <v>16</v>
      </c>
      <c r="AM1" s="4" t="s">
        <v>17</v>
      </c>
      <c r="AN1" s="1" t="s">
        <v>18</v>
      </c>
      <c r="AO1" s="1" t="s">
        <v>19</v>
      </c>
      <c r="AP1" s="1" t="s">
        <v>21</v>
      </c>
      <c r="AQ1" s="1" t="s">
        <v>24</v>
      </c>
      <c r="AR1" s="1" t="s">
        <v>25</v>
      </c>
      <c r="AS1" s="1" t="s">
        <v>26</v>
      </c>
      <c r="AT1" s="10" t="s">
        <v>123</v>
      </c>
      <c r="AU1" s="10" t="s">
        <v>124</v>
      </c>
      <c r="AV1" s="10" t="s">
        <v>125</v>
      </c>
      <c r="AW1" s="10" t="s">
        <v>112</v>
      </c>
      <c r="AX1" s="10" t="s">
        <v>126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6" t="s">
        <v>52</v>
      </c>
      <c r="BL1" s="1" t="s">
        <v>39</v>
      </c>
      <c r="BM1" s="1" t="s">
        <v>40</v>
      </c>
      <c r="BN1" s="1" t="s">
        <v>41</v>
      </c>
      <c r="BO1" s="1" t="s">
        <v>42</v>
      </c>
      <c r="BP1" s="1" t="s">
        <v>43</v>
      </c>
      <c r="BT1" s="6" t="s">
        <v>133</v>
      </c>
    </row>
    <row r="2" spans="1:74" x14ac:dyDescent="0.15">
      <c r="A2" s="26" t="s">
        <v>98</v>
      </c>
      <c r="B2" s="26" t="s">
        <v>136</v>
      </c>
      <c r="C2" s="26" t="s">
        <v>104</v>
      </c>
      <c r="D2" s="1" t="s">
        <v>44</v>
      </c>
      <c r="E2" s="1">
        <v>1</v>
      </c>
      <c r="F2" s="2" t="s">
        <v>50</v>
      </c>
      <c r="G2" s="1">
        <v>3</v>
      </c>
      <c r="H2" s="1" t="s">
        <v>116</v>
      </c>
      <c r="I2" s="27">
        <v>44986</v>
      </c>
      <c r="J2" s="12">
        <v>45000</v>
      </c>
      <c r="K2" s="12">
        <f>+J2</f>
        <v>45000</v>
      </c>
      <c r="L2" s="28">
        <v>1</v>
      </c>
      <c r="M2" s="29" t="s">
        <v>183</v>
      </c>
      <c r="N2" s="26" t="s">
        <v>184</v>
      </c>
      <c r="O2" s="30">
        <v>151253</v>
      </c>
      <c r="P2" s="26" t="s">
        <v>131</v>
      </c>
      <c r="Q2" s="31">
        <v>500</v>
      </c>
      <c r="R2" s="20">
        <f>IF(S2&gt;0,(T2-S2),0)</f>
        <v>0</v>
      </c>
      <c r="S2" s="31"/>
      <c r="T2" s="31">
        <v>4500</v>
      </c>
      <c r="U2" s="20">
        <f>+Q2+T2</f>
        <v>5000</v>
      </c>
      <c r="V2" s="21">
        <f>ROUND((U2/1.09/2),2)</f>
        <v>2293.58</v>
      </c>
      <c r="W2" s="22">
        <f t="shared" ref="W2:W33" si="0">ROUND((U2/1.09/2),2)</f>
        <v>2293.58</v>
      </c>
      <c r="X2" s="22"/>
      <c r="Y2" s="22"/>
      <c r="Z2" s="22">
        <f>ROUND((V2*0.18),2)</f>
        <v>412.84</v>
      </c>
      <c r="AA2" s="32">
        <v>0</v>
      </c>
      <c r="AB2" s="9">
        <v>7599101</v>
      </c>
      <c r="AC2" s="13">
        <f t="shared" ref="AC2:AC33" si="1">-R2</f>
        <v>0</v>
      </c>
      <c r="AD2" s="9">
        <v>1629101</v>
      </c>
      <c r="AE2" s="9">
        <f t="shared" ref="AE2:AE33" si="2">-Q2</f>
        <v>-500</v>
      </c>
      <c r="AF2" s="9">
        <v>1221101</v>
      </c>
      <c r="AG2" s="1" t="str">
        <f t="shared" ref="AG2:AG33" si="3">+VLOOKUP(B2,$BT$62:$BV$81,3,0)</f>
        <v>S</v>
      </c>
      <c r="AH2" s="33"/>
      <c r="AI2" s="26" t="s">
        <v>120</v>
      </c>
      <c r="AJ2" s="19">
        <f t="shared" ref="AJ2:AJ33" si="4">+VLOOKUP(C2,$BT$90:$BU$100,2,0)</f>
        <v>1211102</v>
      </c>
      <c r="AK2" s="1">
        <v>4011102</v>
      </c>
      <c r="AM2" s="1">
        <f t="shared" ref="AM2:AM33" si="5">+VLOOKUP(B2,$BT$62:$BU$81,2,0)</f>
        <v>1212102</v>
      </c>
      <c r="AP2" s="1">
        <v>2</v>
      </c>
      <c r="AQ2" s="2"/>
      <c r="AR2" s="2"/>
      <c r="AS2" s="2"/>
      <c r="AT2" s="26"/>
      <c r="AU2" s="26"/>
      <c r="AV2" s="27"/>
      <c r="AW2" s="26"/>
      <c r="AX2" s="26"/>
      <c r="BK2" s="1">
        <f t="shared" ref="BK2:BK45" si="6">IF(OR(B2=$BT$63,B2=$BT$62,B2=$BT$64,B2=$BT$65),VLOOKUP(B2,$BT$62:$BW$66,4,0),"")</f>
        <v>4</v>
      </c>
    </row>
    <row r="3" spans="1:74" x14ac:dyDescent="0.15">
      <c r="A3" s="1" t="s">
        <v>84</v>
      </c>
      <c r="B3" s="1" t="s">
        <v>136</v>
      </c>
      <c r="C3" s="1" t="s">
        <v>104</v>
      </c>
      <c r="D3" s="1" t="s">
        <v>44</v>
      </c>
      <c r="E3" s="1">
        <v>608</v>
      </c>
      <c r="F3" s="2" t="s">
        <v>51</v>
      </c>
      <c r="G3" s="1">
        <v>3</v>
      </c>
      <c r="H3" s="1" t="s">
        <v>117</v>
      </c>
      <c r="I3" s="12">
        <v>44993</v>
      </c>
      <c r="J3" s="12">
        <v>45000</v>
      </c>
      <c r="K3" s="12">
        <f t="shared" ref="K3:K12" si="7">+J3</f>
        <v>45000</v>
      </c>
      <c r="L3" s="18">
        <v>1</v>
      </c>
      <c r="M3" s="3" t="s">
        <v>181</v>
      </c>
      <c r="N3" s="1" t="s">
        <v>182</v>
      </c>
      <c r="O3" s="14" t="s">
        <v>127</v>
      </c>
      <c r="P3" s="1" t="s">
        <v>132</v>
      </c>
      <c r="Q3" s="20"/>
      <c r="R3" s="20">
        <f>IF(S3&gt;0,(T3-S3),0)</f>
        <v>376.5</v>
      </c>
      <c r="S3" s="22">
        <v>9623.5</v>
      </c>
      <c r="T3" s="22">
        <v>10000</v>
      </c>
      <c r="U3" s="22">
        <f>+T3+Q3</f>
        <v>10000</v>
      </c>
      <c r="V3" s="21">
        <f>ROUND((U3/1.09/2),2)</f>
        <v>4587.16</v>
      </c>
      <c r="W3" s="22">
        <f t="shared" si="0"/>
        <v>4587.16</v>
      </c>
      <c r="X3" s="22"/>
      <c r="Y3" s="22"/>
      <c r="Z3" s="22">
        <f>ROUND((V3*0.18),2)</f>
        <v>825.69</v>
      </c>
      <c r="AA3" s="13">
        <v>0</v>
      </c>
      <c r="AB3" s="9">
        <v>7599101</v>
      </c>
      <c r="AC3" s="13">
        <f t="shared" si="1"/>
        <v>-376.5</v>
      </c>
      <c r="AD3" s="9">
        <v>1629101</v>
      </c>
      <c r="AE3" s="13">
        <f t="shared" si="2"/>
        <v>0</v>
      </c>
      <c r="AF3" s="9">
        <v>1221101</v>
      </c>
      <c r="AG3" s="1" t="str">
        <f t="shared" si="3"/>
        <v>S</v>
      </c>
      <c r="AI3" s="1" t="s">
        <v>122</v>
      </c>
      <c r="AJ3" s="19">
        <f t="shared" si="4"/>
        <v>1211102</v>
      </c>
      <c r="AK3" s="1">
        <v>4011102</v>
      </c>
      <c r="AM3" s="1">
        <f t="shared" si="5"/>
        <v>1212102</v>
      </c>
      <c r="AP3" s="1">
        <v>2</v>
      </c>
      <c r="AQ3" s="2"/>
      <c r="AR3" s="2"/>
      <c r="AS3" s="2"/>
      <c r="AV3" s="12"/>
      <c r="AW3" s="1" t="s">
        <v>113</v>
      </c>
      <c r="AX3" s="1" t="s">
        <v>114</v>
      </c>
      <c r="BK3" s="1">
        <f t="shared" si="6"/>
        <v>4</v>
      </c>
      <c r="BT3" s="5" t="s">
        <v>105</v>
      </c>
    </row>
    <row r="4" spans="1:74" x14ac:dyDescent="0.15">
      <c r="A4" s="1" t="s">
        <v>87</v>
      </c>
      <c r="B4" s="1" t="s">
        <v>136</v>
      </c>
      <c r="C4" s="1" t="s">
        <v>104</v>
      </c>
      <c r="D4" s="1" t="s">
        <v>44</v>
      </c>
      <c r="E4" s="1">
        <v>609</v>
      </c>
      <c r="F4" s="2" t="s">
        <v>51</v>
      </c>
      <c r="G4" s="1">
        <v>3</v>
      </c>
      <c r="H4" s="1" t="s">
        <v>118</v>
      </c>
      <c r="I4" s="12">
        <v>44995</v>
      </c>
      <c r="J4" s="12">
        <v>45000</v>
      </c>
      <c r="K4" s="12">
        <f t="shared" si="7"/>
        <v>45000</v>
      </c>
      <c r="L4" s="18">
        <v>1</v>
      </c>
      <c r="M4" s="3" t="s">
        <v>185</v>
      </c>
      <c r="N4" s="1" t="s">
        <v>186</v>
      </c>
      <c r="O4" s="14" t="s">
        <v>128</v>
      </c>
      <c r="P4" s="1" t="s">
        <v>132</v>
      </c>
      <c r="Q4" s="22">
        <v>500</v>
      </c>
      <c r="R4" s="20">
        <f t="shared" ref="R4:R50" si="8">IF(S4&gt;0,(T4-S4),0)</f>
        <v>188.25</v>
      </c>
      <c r="S4" s="22">
        <v>4311.75</v>
      </c>
      <c r="T4" s="22">
        <v>4500</v>
      </c>
      <c r="U4" s="22">
        <f>+T4+Q4</f>
        <v>5000</v>
      </c>
      <c r="V4" s="21">
        <f>ROUND((U4/1.09/2),2)</f>
        <v>2293.58</v>
      </c>
      <c r="W4" s="22">
        <f t="shared" si="0"/>
        <v>2293.58</v>
      </c>
      <c r="X4" s="22"/>
      <c r="Y4" s="22"/>
      <c r="Z4" s="22">
        <f>ROUND((V4*0.18),2)</f>
        <v>412.84</v>
      </c>
      <c r="AA4" s="13">
        <v>0</v>
      </c>
      <c r="AB4" s="9">
        <v>7599101</v>
      </c>
      <c r="AC4" s="13">
        <f t="shared" si="1"/>
        <v>-188.25</v>
      </c>
      <c r="AD4" s="9">
        <v>1629101</v>
      </c>
      <c r="AE4" s="9">
        <f t="shared" si="2"/>
        <v>-500</v>
      </c>
      <c r="AF4" s="9">
        <v>1221101</v>
      </c>
      <c r="AG4" s="1" t="str">
        <f t="shared" si="3"/>
        <v>S</v>
      </c>
      <c r="AI4" s="1" t="s">
        <v>121</v>
      </c>
      <c r="AJ4" s="19">
        <f t="shared" si="4"/>
        <v>1211102</v>
      </c>
      <c r="AK4" s="1">
        <v>4011102</v>
      </c>
      <c r="AM4" s="1">
        <f t="shared" si="5"/>
        <v>1212102</v>
      </c>
      <c r="AP4" s="1">
        <v>2</v>
      </c>
      <c r="AV4" s="12"/>
      <c r="AW4" s="1" t="s">
        <v>113</v>
      </c>
      <c r="AX4" s="1" t="s">
        <v>114</v>
      </c>
      <c r="BK4" s="1">
        <f t="shared" si="6"/>
        <v>4</v>
      </c>
      <c r="BR4" s="1" t="s">
        <v>134</v>
      </c>
      <c r="BS4" s="1" t="str">
        <f>+MID(BT4,1,7)</f>
        <v>1212101</v>
      </c>
      <c r="BT4" s="7" t="s">
        <v>54</v>
      </c>
    </row>
    <row r="5" spans="1:74" x14ac:dyDescent="0.15">
      <c r="A5" s="1" t="s">
        <v>98</v>
      </c>
      <c r="B5" s="1" t="s">
        <v>152</v>
      </c>
      <c r="C5" s="1" t="s">
        <v>104</v>
      </c>
      <c r="D5" s="1" t="s">
        <v>44</v>
      </c>
      <c r="E5" s="1">
        <v>610</v>
      </c>
      <c r="F5" s="2" t="s">
        <v>51</v>
      </c>
      <c r="G5" s="1">
        <v>7</v>
      </c>
      <c r="H5" s="2" t="s">
        <v>178</v>
      </c>
      <c r="I5" s="12">
        <v>45046</v>
      </c>
      <c r="J5" s="12">
        <v>45046</v>
      </c>
      <c r="K5" s="12">
        <f t="shared" si="7"/>
        <v>45046</v>
      </c>
      <c r="L5" s="18">
        <v>1</v>
      </c>
      <c r="M5" s="3" t="s">
        <v>183</v>
      </c>
      <c r="N5" s="1" t="s">
        <v>184</v>
      </c>
      <c r="O5" s="14" t="s">
        <v>179</v>
      </c>
      <c r="P5" s="1" t="s">
        <v>129</v>
      </c>
      <c r="Q5" s="20"/>
      <c r="R5" s="20">
        <f t="shared" si="8"/>
        <v>0</v>
      </c>
      <c r="S5" s="20">
        <v>0</v>
      </c>
      <c r="T5" s="13">
        <v>-5000</v>
      </c>
      <c r="U5" s="23">
        <f>+T5+Q5</f>
        <v>-5000</v>
      </c>
      <c r="V5" s="24">
        <f>ROUND((U5/1.09/2),2)</f>
        <v>-2293.58</v>
      </c>
      <c r="W5" s="23">
        <f t="shared" si="0"/>
        <v>-2293.58</v>
      </c>
      <c r="X5" s="23"/>
      <c r="Y5" s="23"/>
      <c r="Z5" s="23">
        <f>ROUND((V5*0.18),2)</f>
        <v>-412.84</v>
      </c>
      <c r="AA5" s="13">
        <v>2000</v>
      </c>
      <c r="AB5" s="9">
        <v>7599101</v>
      </c>
      <c r="AC5" s="13">
        <f t="shared" si="1"/>
        <v>0</v>
      </c>
      <c r="AD5" s="9">
        <v>1629101</v>
      </c>
      <c r="AE5" s="9">
        <f t="shared" si="2"/>
        <v>0</v>
      </c>
      <c r="AF5" s="9">
        <v>1221101</v>
      </c>
      <c r="AG5" s="1" t="str">
        <f t="shared" si="3"/>
        <v>S</v>
      </c>
      <c r="AH5" s="15"/>
      <c r="AI5" s="1" t="s">
        <v>180</v>
      </c>
      <c r="AJ5" s="19">
        <f t="shared" si="4"/>
        <v>1211102</v>
      </c>
      <c r="AK5" s="1">
        <v>4011102</v>
      </c>
      <c r="AM5" s="1">
        <f t="shared" si="5"/>
        <v>1212102</v>
      </c>
      <c r="AP5" s="1">
        <v>2</v>
      </c>
      <c r="AT5" s="1">
        <v>3</v>
      </c>
      <c r="AU5" s="1" t="s">
        <v>116</v>
      </c>
      <c r="AV5" s="12">
        <v>44986</v>
      </c>
      <c r="BK5" s="1" t="str">
        <f t="shared" si="6"/>
        <v/>
      </c>
      <c r="BR5" s="1" t="s">
        <v>136</v>
      </c>
      <c r="BS5" s="1" t="str">
        <f t="shared" ref="BS5:BS7" si="9">+MID(BT5,1,7)</f>
        <v>1212102</v>
      </c>
      <c r="BT5" s="7" t="s">
        <v>55</v>
      </c>
    </row>
    <row r="6" spans="1:74" x14ac:dyDescent="0.15">
      <c r="A6" s="1" t="s">
        <v>98</v>
      </c>
      <c r="B6" s="1" t="s">
        <v>160</v>
      </c>
      <c r="C6" s="1" t="s">
        <v>104</v>
      </c>
      <c r="D6" s="1" t="s">
        <v>44</v>
      </c>
      <c r="E6" s="1">
        <v>614</v>
      </c>
      <c r="F6" s="2" t="s">
        <v>51</v>
      </c>
      <c r="G6" s="1">
        <v>3</v>
      </c>
      <c r="H6" s="1" t="s">
        <v>187</v>
      </c>
      <c r="I6" s="12">
        <v>45016</v>
      </c>
      <c r="J6" s="12">
        <v>45016</v>
      </c>
      <c r="K6" s="12">
        <f t="shared" si="7"/>
        <v>45016</v>
      </c>
      <c r="L6" s="18">
        <v>1</v>
      </c>
      <c r="M6" s="3" t="s">
        <v>189</v>
      </c>
      <c r="N6" s="1" t="s">
        <v>190</v>
      </c>
      <c r="O6" s="14">
        <v>7525698526</v>
      </c>
      <c r="P6" s="1" t="s">
        <v>130</v>
      </c>
      <c r="Q6" s="20">
        <v>0</v>
      </c>
      <c r="R6" s="20">
        <f t="shared" si="8"/>
        <v>0</v>
      </c>
      <c r="S6" s="20">
        <v>0</v>
      </c>
      <c r="T6" s="20">
        <v>25000</v>
      </c>
      <c r="U6" s="20">
        <f>+Q6+T6</f>
        <v>25000</v>
      </c>
      <c r="V6" s="21">
        <f>ROUND((U6/1.09/2),2)</f>
        <v>11467.89</v>
      </c>
      <c r="W6" s="22">
        <f t="shared" si="0"/>
        <v>11467.89</v>
      </c>
      <c r="X6" s="22"/>
      <c r="Y6" s="22"/>
      <c r="Z6" s="22">
        <f>ROUND((V6*0.18),2)</f>
        <v>2064.2199999999998</v>
      </c>
      <c r="AA6" s="13">
        <v>0</v>
      </c>
      <c r="AB6" s="9">
        <v>7599101</v>
      </c>
      <c r="AC6" s="13">
        <f t="shared" si="1"/>
        <v>0</v>
      </c>
      <c r="AD6" s="9">
        <v>1629101</v>
      </c>
      <c r="AE6" s="9">
        <f t="shared" si="2"/>
        <v>0</v>
      </c>
      <c r="AF6" s="9">
        <v>1221101</v>
      </c>
      <c r="AG6" s="1" t="str">
        <f t="shared" si="3"/>
        <v>D</v>
      </c>
      <c r="AH6" s="15">
        <v>3.8530000000000002</v>
      </c>
      <c r="AI6" s="1" t="s">
        <v>188</v>
      </c>
      <c r="AJ6" s="19">
        <f t="shared" si="4"/>
        <v>1211102</v>
      </c>
      <c r="AK6" s="1">
        <v>4011102</v>
      </c>
      <c r="AM6" s="1">
        <f t="shared" si="5"/>
        <v>1212201</v>
      </c>
      <c r="AP6" s="1">
        <v>2</v>
      </c>
      <c r="AQ6" s="1" t="s">
        <v>46</v>
      </c>
      <c r="AR6" s="1" t="s">
        <v>47</v>
      </c>
      <c r="AS6" s="1" t="s">
        <v>48</v>
      </c>
      <c r="AV6" s="12"/>
      <c r="BK6" s="1">
        <f t="shared" si="6"/>
        <v>4</v>
      </c>
      <c r="BR6" s="1" t="s">
        <v>137</v>
      </c>
      <c r="BS6" s="1" t="str">
        <f t="shared" si="9"/>
        <v>1212201</v>
      </c>
      <c r="BT6" s="7" t="s">
        <v>56</v>
      </c>
    </row>
    <row r="7" spans="1:74" x14ac:dyDescent="0.15">
      <c r="A7" s="1" t="s">
        <v>90</v>
      </c>
      <c r="B7" s="1" t="s">
        <v>155</v>
      </c>
      <c r="C7" s="1" t="s">
        <v>169</v>
      </c>
      <c r="F7" s="2"/>
      <c r="G7" s="1">
        <v>1</v>
      </c>
      <c r="H7" s="1" t="s">
        <v>191</v>
      </c>
      <c r="I7" s="12">
        <v>45021</v>
      </c>
      <c r="J7" s="12">
        <v>45021</v>
      </c>
      <c r="K7" s="12">
        <f t="shared" si="7"/>
        <v>45021</v>
      </c>
      <c r="L7" s="18">
        <v>6</v>
      </c>
      <c r="M7" s="17">
        <v>20605657410</v>
      </c>
      <c r="N7" s="1" t="s">
        <v>98</v>
      </c>
      <c r="O7" s="14"/>
      <c r="Q7" s="20">
        <v>0</v>
      </c>
      <c r="R7" s="20">
        <f t="shared" si="8"/>
        <v>0</v>
      </c>
      <c r="S7" s="20">
        <v>0</v>
      </c>
      <c r="T7" s="20">
        <v>0</v>
      </c>
      <c r="U7" s="20">
        <f t="shared" ref="U7:U50" si="10">+Q7+T7</f>
        <v>0</v>
      </c>
      <c r="V7" s="21">
        <v>7500</v>
      </c>
      <c r="W7" s="22">
        <f t="shared" si="0"/>
        <v>0</v>
      </c>
      <c r="X7" s="22"/>
      <c r="Y7" s="22"/>
      <c r="Z7" s="22">
        <f t="shared" ref="Z7:Z50" si="11">ROUND((V7*0.18),2)</f>
        <v>1350</v>
      </c>
      <c r="AA7" s="13">
        <v>0</v>
      </c>
      <c r="AB7" s="9">
        <v>7599101</v>
      </c>
      <c r="AC7" s="13">
        <f t="shared" si="1"/>
        <v>0</v>
      </c>
      <c r="AD7" s="9">
        <v>1629101</v>
      </c>
      <c r="AE7" s="9">
        <f t="shared" si="2"/>
        <v>0</v>
      </c>
      <c r="AF7" s="9">
        <v>1221101</v>
      </c>
      <c r="AG7" s="1" t="str">
        <f t="shared" si="3"/>
        <v>S</v>
      </c>
      <c r="AI7" s="1" t="s">
        <v>192</v>
      </c>
      <c r="AJ7" s="19" t="str">
        <f t="shared" si="4"/>
        <v>7042103</v>
      </c>
      <c r="AK7" s="1">
        <v>4011102</v>
      </c>
      <c r="AM7" s="19">
        <f t="shared" si="5"/>
        <v>1312301</v>
      </c>
      <c r="AV7" s="12"/>
      <c r="BK7" s="1" t="str">
        <f t="shared" si="6"/>
        <v/>
      </c>
      <c r="BR7" s="1" t="s">
        <v>135</v>
      </c>
      <c r="BS7" s="1" t="str">
        <f t="shared" si="9"/>
        <v>1212202</v>
      </c>
      <c r="BT7" s="7" t="s">
        <v>57</v>
      </c>
    </row>
    <row r="8" spans="1:74" x14ac:dyDescent="0.15">
      <c r="A8" s="1" t="s">
        <v>90</v>
      </c>
      <c r="B8" s="1" t="s">
        <v>157</v>
      </c>
      <c r="C8" s="1" t="s">
        <v>169</v>
      </c>
      <c r="F8" s="2"/>
      <c r="G8" s="1">
        <v>7</v>
      </c>
      <c r="H8" s="1" t="s">
        <v>193</v>
      </c>
      <c r="I8" s="12">
        <v>45017</v>
      </c>
      <c r="J8" s="12">
        <v>44927</v>
      </c>
      <c r="K8" s="12">
        <f t="shared" si="7"/>
        <v>44927</v>
      </c>
      <c r="L8" s="18">
        <v>6</v>
      </c>
      <c r="M8" s="17">
        <v>20605657410</v>
      </c>
      <c r="N8" s="1" t="s">
        <v>98</v>
      </c>
      <c r="O8" s="14"/>
      <c r="Q8" s="20">
        <v>0</v>
      </c>
      <c r="R8" s="20">
        <f t="shared" si="8"/>
        <v>0</v>
      </c>
      <c r="S8" s="20">
        <v>0</v>
      </c>
      <c r="T8" s="20">
        <v>0</v>
      </c>
      <c r="U8" s="20">
        <f t="shared" si="10"/>
        <v>0</v>
      </c>
      <c r="V8" s="24">
        <v>-7500</v>
      </c>
      <c r="W8" s="22">
        <f t="shared" si="0"/>
        <v>0</v>
      </c>
      <c r="X8" s="22"/>
      <c r="Y8" s="22"/>
      <c r="Z8" s="23">
        <f t="shared" si="11"/>
        <v>-1350</v>
      </c>
      <c r="AA8" s="13">
        <f t="shared" ref="AA8:AA50" si="12">-P8</f>
        <v>0</v>
      </c>
      <c r="AB8" s="9">
        <v>7599101</v>
      </c>
      <c r="AC8" s="13">
        <f t="shared" si="1"/>
        <v>0</v>
      </c>
      <c r="AD8" s="9">
        <v>1629101</v>
      </c>
      <c r="AE8" s="9">
        <f t="shared" si="2"/>
        <v>0</v>
      </c>
      <c r="AF8" s="9">
        <v>1221101</v>
      </c>
      <c r="AG8" s="1" t="str">
        <f t="shared" si="3"/>
        <v>S</v>
      </c>
      <c r="AI8" s="1" t="s">
        <v>194</v>
      </c>
      <c r="AJ8" s="19" t="str">
        <f t="shared" si="4"/>
        <v>7042103</v>
      </c>
      <c r="AK8" s="1">
        <v>4011102</v>
      </c>
      <c r="AM8" s="19">
        <f t="shared" si="5"/>
        <v>1312301</v>
      </c>
      <c r="AT8" s="1">
        <v>1</v>
      </c>
      <c r="AU8" s="1" t="s">
        <v>191</v>
      </c>
      <c r="AV8" s="12">
        <v>45017</v>
      </c>
      <c r="BK8" s="1" t="str">
        <f t="shared" si="6"/>
        <v/>
      </c>
    </row>
    <row r="9" spans="1:74" x14ac:dyDescent="0.15">
      <c r="A9" s="1" t="s">
        <v>86</v>
      </c>
      <c r="B9" s="1" t="s">
        <v>142</v>
      </c>
      <c r="C9" s="1" t="s">
        <v>174</v>
      </c>
      <c r="F9" s="2"/>
      <c r="G9" s="1">
        <v>3</v>
      </c>
      <c r="H9" s="1" t="s">
        <v>199</v>
      </c>
      <c r="I9" s="12">
        <v>44986</v>
      </c>
      <c r="J9" s="12">
        <v>44986</v>
      </c>
      <c r="K9" s="12">
        <f t="shared" si="7"/>
        <v>44986</v>
      </c>
      <c r="L9" s="18">
        <v>1</v>
      </c>
      <c r="M9" s="3" t="s">
        <v>197</v>
      </c>
      <c r="N9" s="1" t="s">
        <v>198</v>
      </c>
      <c r="O9" s="14"/>
      <c r="Q9" s="20">
        <v>0</v>
      </c>
      <c r="R9" s="20">
        <f t="shared" si="8"/>
        <v>0</v>
      </c>
      <c r="S9" s="20">
        <v>0</v>
      </c>
      <c r="T9" s="20">
        <v>0</v>
      </c>
      <c r="U9" s="20">
        <f t="shared" si="10"/>
        <v>0</v>
      </c>
      <c r="V9" s="21">
        <v>19000</v>
      </c>
      <c r="W9" s="22">
        <f t="shared" si="0"/>
        <v>0</v>
      </c>
      <c r="X9" s="22"/>
      <c r="Y9" s="22"/>
      <c r="Z9" s="22">
        <f t="shared" si="11"/>
        <v>3420</v>
      </c>
      <c r="AA9" s="13">
        <f t="shared" si="12"/>
        <v>0</v>
      </c>
      <c r="AB9" s="9">
        <v>7599101</v>
      </c>
      <c r="AC9" s="13">
        <f t="shared" si="1"/>
        <v>0</v>
      </c>
      <c r="AD9" s="9">
        <v>1629101</v>
      </c>
      <c r="AE9" s="9">
        <f t="shared" si="2"/>
        <v>0</v>
      </c>
      <c r="AF9" s="9">
        <v>1221101</v>
      </c>
      <c r="AG9" s="1" t="str">
        <f t="shared" si="3"/>
        <v>S</v>
      </c>
      <c r="AI9" s="1" t="s">
        <v>196</v>
      </c>
      <c r="AJ9" s="19">
        <f t="shared" si="4"/>
        <v>7723101</v>
      </c>
      <c r="AK9" s="1">
        <v>4011102</v>
      </c>
      <c r="AM9" s="19">
        <f t="shared" si="5"/>
        <v>1212102</v>
      </c>
      <c r="AV9" s="12"/>
      <c r="BK9" s="1" t="str">
        <f t="shared" si="6"/>
        <v/>
      </c>
      <c r="BR9" s="1" t="s">
        <v>151</v>
      </c>
      <c r="BS9" s="17">
        <v>1212101</v>
      </c>
      <c r="BT9" s="1" t="s">
        <v>58</v>
      </c>
      <c r="BU9" s="1" t="s">
        <v>59</v>
      </c>
      <c r="BV9" s="1" t="s">
        <v>60</v>
      </c>
    </row>
    <row r="10" spans="1:74" x14ac:dyDescent="0.15">
      <c r="A10" s="1" t="s">
        <v>98</v>
      </c>
      <c r="B10" s="1" t="s">
        <v>155</v>
      </c>
      <c r="C10" s="1" t="s">
        <v>166</v>
      </c>
      <c r="F10" s="2"/>
      <c r="G10" s="1">
        <v>1</v>
      </c>
      <c r="H10" s="1" t="s">
        <v>200</v>
      </c>
      <c r="I10" s="12">
        <v>44986</v>
      </c>
      <c r="J10" s="12">
        <v>44986</v>
      </c>
      <c r="K10" s="12">
        <f t="shared" si="7"/>
        <v>44986</v>
      </c>
      <c r="L10" s="18">
        <v>1</v>
      </c>
      <c r="M10" s="17">
        <v>20604775800</v>
      </c>
      <c r="N10" s="1" t="s">
        <v>97</v>
      </c>
      <c r="O10" s="14"/>
      <c r="Q10" s="20">
        <v>0</v>
      </c>
      <c r="R10" s="20">
        <f t="shared" si="8"/>
        <v>0</v>
      </c>
      <c r="S10" s="20">
        <v>0</v>
      </c>
      <c r="T10" s="20">
        <v>0</v>
      </c>
      <c r="U10" s="20">
        <f t="shared" si="10"/>
        <v>0</v>
      </c>
      <c r="V10" s="21">
        <v>526</v>
      </c>
      <c r="W10" s="22">
        <f t="shared" si="0"/>
        <v>0</v>
      </c>
      <c r="X10" s="22"/>
      <c r="Y10" s="22"/>
      <c r="Z10" s="22">
        <f t="shared" si="11"/>
        <v>94.68</v>
      </c>
      <c r="AA10" s="13">
        <f t="shared" si="12"/>
        <v>0</v>
      </c>
      <c r="AB10" s="9">
        <v>7599101</v>
      </c>
      <c r="AC10" s="13">
        <f t="shared" si="1"/>
        <v>0</v>
      </c>
      <c r="AD10" s="9">
        <v>1629101</v>
      </c>
      <c r="AE10" s="9">
        <f t="shared" si="2"/>
        <v>0</v>
      </c>
      <c r="AF10" s="9">
        <v>1221101</v>
      </c>
      <c r="AG10" s="1" t="str">
        <f t="shared" si="3"/>
        <v>S</v>
      </c>
      <c r="AI10" s="1" t="s">
        <v>204</v>
      </c>
      <c r="AJ10" s="19">
        <f t="shared" si="4"/>
        <v>7521101</v>
      </c>
      <c r="AK10" s="1">
        <v>4011102</v>
      </c>
      <c r="AM10" s="19">
        <f t="shared" si="5"/>
        <v>1312301</v>
      </c>
      <c r="AV10" s="12"/>
      <c r="BK10" s="1" t="str">
        <f t="shared" si="6"/>
        <v/>
      </c>
      <c r="BR10" s="1" t="s">
        <v>152</v>
      </c>
      <c r="BS10" s="17">
        <v>1212102</v>
      </c>
    </row>
    <row r="11" spans="1:74" x14ac:dyDescent="0.15">
      <c r="A11" s="1" t="s">
        <v>97</v>
      </c>
      <c r="B11" s="1" t="s">
        <v>142</v>
      </c>
      <c r="C11" s="1" t="s">
        <v>173</v>
      </c>
      <c r="F11" s="2"/>
      <c r="G11" s="1">
        <v>3</v>
      </c>
      <c r="H11" s="1" t="s">
        <v>201</v>
      </c>
      <c r="I11" s="12">
        <v>45000</v>
      </c>
      <c r="J11" s="12">
        <v>45000</v>
      </c>
      <c r="K11" s="12">
        <f t="shared" si="7"/>
        <v>45000</v>
      </c>
      <c r="L11" s="18">
        <v>6</v>
      </c>
      <c r="M11" s="17">
        <v>72929008</v>
      </c>
      <c r="N11" s="1" t="s">
        <v>202</v>
      </c>
      <c r="O11" s="14"/>
      <c r="Q11" s="20">
        <v>0</v>
      </c>
      <c r="R11" s="20">
        <f t="shared" si="8"/>
        <v>0</v>
      </c>
      <c r="S11" s="20">
        <v>0</v>
      </c>
      <c r="T11" s="20">
        <v>0</v>
      </c>
      <c r="U11" s="20">
        <f t="shared" si="10"/>
        <v>0</v>
      </c>
      <c r="V11" s="21">
        <v>2932.2</v>
      </c>
      <c r="W11" s="22">
        <f t="shared" si="0"/>
        <v>0</v>
      </c>
      <c r="X11" s="22"/>
      <c r="Y11" s="22"/>
      <c r="Z11" s="22">
        <f t="shared" si="11"/>
        <v>527.79999999999995</v>
      </c>
      <c r="AA11" s="13">
        <f t="shared" si="12"/>
        <v>0</v>
      </c>
      <c r="AB11" s="9">
        <v>7599101</v>
      </c>
      <c r="AC11" s="13">
        <f t="shared" si="1"/>
        <v>0</v>
      </c>
      <c r="AD11" s="9">
        <v>1629101</v>
      </c>
      <c r="AE11" s="9">
        <f t="shared" si="2"/>
        <v>0</v>
      </c>
      <c r="AF11" s="9">
        <v>1221101</v>
      </c>
      <c r="AG11" s="1" t="str">
        <f t="shared" si="3"/>
        <v>S</v>
      </c>
      <c r="AI11" s="1" t="s">
        <v>205</v>
      </c>
      <c r="AJ11" s="19" t="str">
        <f t="shared" si="4"/>
        <v>7599104</v>
      </c>
      <c r="AK11" s="1">
        <v>4011102</v>
      </c>
      <c r="AM11" s="19">
        <f t="shared" si="5"/>
        <v>1212102</v>
      </c>
      <c r="AV11" s="12"/>
      <c r="BK11" s="1" t="str">
        <f t="shared" si="6"/>
        <v/>
      </c>
      <c r="BR11" s="1" t="s">
        <v>153</v>
      </c>
      <c r="BS11" s="17">
        <v>1212201</v>
      </c>
    </row>
    <row r="12" spans="1:74" x14ac:dyDescent="0.15">
      <c r="A12" s="1" t="s">
        <v>90</v>
      </c>
      <c r="B12" s="1" t="s">
        <v>141</v>
      </c>
      <c r="C12" s="1" t="s">
        <v>168</v>
      </c>
      <c r="F12" s="2"/>
      <c r="G12" s="1">
        <v>1</v>
      </c>
      <c r="H12" s="1" t="s">
        <v>203</v>
      </c>
      <c r="I12" s="12">
        <v>45003</v>
      </c>
      <c r="J12" s="12">
        <v>45003</v>
      </c>
      <c r="K12" s="12">
        <f t="shared" si="7"/>
        <v>45003</v>
      </c>
      <c r="L12" s="18">
        <v>1</v>
      </c>
      <c r="M12" s="17">
        <v>20607538400</v>
      </c>
      <c r="N12" s="1" t="s">
        <v>99</v>
      </c>
      <c r="O12" s="14"/>
      <c r="Q12" s="20">
        <v>0</v>
      </c>
      <c r="R12" s="20">
        <f t="shared" si="8"/>
        <v>0</v>
      </c>
      <c r="S12" s="20">
        <v>0</v>
      </c>
      <c r="T12" s="20">
        <v>0</v>
      </c>
      <c r="U12" s="20">
        <f t="shared" si="10"/>
        <v>0</v>
      </c>
      <c r="V12" s="21">
        <v>2500</v>
      </c>
      <c r="W12" s="22">
        <f t="shared" si="0"/>
        <v>0</v>
      </c>
      <c r="X12" s="22"/>
      <c r="Y12" s="22"/>
      <c r="Z12" s="22">
        <f t="shared" si="11"/>
        <v>450</v>
      </c>
      <c r="AA12" s="13">
        <f t="shared" si="12"/>
        <v>0</v>
      </c>
      <c r="AB12" s="9">
        <v>7599101</v>
      </c>
      <c r="AC12" s="13">
        <f t="shared" si="1"/>
        <v>0</v>
      </c>
      <c r="AD12" s="9">
        <v>1629101</v>
      </c>
      <c r="AE12" s="9">
        <f t="shared" si="2"/>
        <v>0</v>
      </c>
      <c r="AF12" s="9">
        <v>1221101</v>
      </c>
      <c r="AG12" s="1" t="str">
        <f t="shared" si="3"/>
        <v>S</v>
      </c>
      <c r="AI12" s="1" t="s">
        <v>206</v>
      </c>
      <c r="AJ12" s="19" t="str">
        <f t="shared" si="4"/>
        <v>7599102</v>
      </c>
      <c r="AK12" s="1">
        <v>4011102</v>
      </c>
      <c r="AM12" s="19">
        <f t="shared" si="5"/>
        <v>1212101</v>
      </c>
      <c r="AV12" s="12"/>
      <c r="BK12" s="1" t="str">
        <f t="shared" si="6"/>
        <v/>
      </c>
      <c r="BR12" s="1" t="s">
        <v>154</v>
      </c>
      <c r="BS12" s="17">
        <v>1212202</v>
      </c>
    </row>
    <row r="13" spans="1:74" x14ac:dyDescent="0.15">
      <c r="F13" s="2"/>
      <c r="I13" s="12"/>
      <c r="J13" s="12"/>
      <c r="K13" s="12"/>
      <c r="O13" s="14"/>
      <c r="Q13" s="20">
        <v>0</v>
      </c>
      <c r="R13" s="20">
        <f t="shared" si="8"/>
        <v>0</v>
      </c>
      <c r="S13" s="20">
        <v>0</v>
      </c>
      <c r="T13" s="20">
        <v>0</v>
      </c>
      <c r="U13" s="20">
        <f t="shared" si="10"/>
        <v>0</v>
      </c>
      <c r="V13" s="21">
        <f t="shared" ref="V13:V50" si="13">ROUND((U13/1.09/2),2)</f>
        <v>0</v>
      </c>
      <c r="W13" s="22">
        <f t="shared" si="0"/>
        <v>0</v>
      </c>
      <c r="X13" s="22"/>
      <c r="Y13" s="22"/>
      <c r="Z13" s="22">
        <f t="shared" si="11"/>
        <v>0</v>
      </c>
      <c r="AA13" s="13">
        <f t="shared" si="12"/>
        <v>0</v>
      </c>
      <c r="AB13" s="9">
        <v>7599101</v>
      </c>
      <c r="AC13" s="13">
        <f t="shared" si="1"/>
        <v>0</v>
      </c>
      <c r="AD13" s="9">
        <v>1629101</v>
      </c>
      <c r="AE13" s="9">
        <f t="shared" si="2"/>
        <v>0</v>
      </c>
      <c r="AF13" s="9">
        <v>1221101</v>
      </c>
      <c r="AG13" s="1" t="e">
        <f t="shared" si="3"/>
        <v>#N/A</v>
      </c>
      <c r="AJ13" s="19" t="e">
        <f t="shared" si="4"/>
        <v>#N/A</v>
      </c>
      <c r="AK13" s="1">
        <v>4011102</v>
      </c>
      <c r="AM13" s="19" t="e">
        <f t="shared" si="5"/>
        <v>#N/A</v>
      </c>
      <c r="AV13" s="12"/>
      <c r="BK13" s="1" t="str">
        <f t="shared" si="6"/>
        <v/>
      </c>
      <c r="BT13" s="5" t="s">
        <v>106</v>
      </c>
    </row>
    <row r="14" spans="1:74" x14ac:dyDescent="0.15">
      <c r="F14" s="2"/>
      <c r="I14" s="12"/>
      <c r="J14" s="12"/>
      <c r="K14" s="12"/>
      <c r="O14" s="14"/>
      <c r="Q14" s="20">
        <v>0</v>
      </c>
      <c r="R14" s="20">
        <f t="shared" si="8"/>
        <v>0</v>
      </c>
      <c r="S14" s="20">
        <v>0</v>
      </c>
      <c r="T14" s="20">
        <v>0</v>
      </c>
      <c r="U14" s="20">
        <f t="shared" si="10"/>
        <v>0</v>
      </c>
      <c r="V14" s="21">
        <f t="shared" si="13"/>
        <v>0</v>
      </c>
      <c r="W14" s="22">
        <f t="shared" si="0"/>
        <v>0</v>
      </c>
      <c r="X14" s="22"/>
      <c r="Y14" s="22"/>
      <c r="Z14" s="22">
        <f t="shared" si="11"/>
        <v>0</v>
      </c>
      <c r="AA14" s="13">
        <f t="shared" si="12"/>
        <v>0</v>
      </c>
      <c r="AB14" s="9">
        <v>7599101</v>
      </c>
      <c r="AC14" s="13">
        <f t="shared" si="1"/>
        <v>0</v>
      </c>
      <c r="AD14" s="9">
        <v>1629101</v>
      </c>
      <c r="AE14" s="9">
        <f t="shared" si="2"/>
        <v>0</v>
      </c>
      <c r="AF14" s="9">
        <v>1221101</v>
      </c>
      <c r="AG14" s="1" t="e">
        <f t="shared" si="3"/>
        <v>#N/A</v>
      </c>
      <c r="AJ14" s="19" t="e">
        <f t="shared" si="4"/>
        <v>#N/A</v>
      </c>
      <c r="AK14" s="1">
        <v>4011102</v>
      </c>
      <c r="AM14" s="19" t="e">
        <f t="shared" si="5"/>
        <v>#N/A</v>
      </c>
      <c r="AV14" s="12"/>
      <c r="BK14" s="1" t="str">
        <f t="shared" si="6"/>
        <v/>
      </c>
      <c r="BR14" s="1" t="s">
        <v>139</v>
      </c>
      <c r="BS14" s="1" t="str">
        <f t="shared" ref="BS14:BS15" si="14">+MID(BT14,1,7)</f>
        <v>1312301</v>
      </c>
      <c r="BT14" s="7" t="s">
        <v>53</v>
      </c>
    </row>
    <row r="15" spans="1:74" x14ac:dyDescent="0.15">
      <c r="F15" s="2"/>
      <c r="I15" s="12"/>
      <c r="J15" s="12"/>
      <c r="K15" s="12"/>
      <c r="O15" s="14"/>
      <c r="Q15" s="20">
        <v>0</v>
      </c>
      <c r="R15" s="20">
        <f t="shared" si="8"/>
        <v>0</v>
      </c>
      <c r="S15" s="20">
        <v>0</v>
      </c>
      <c r="T15" s="20">
        <v>0</v>
      </c>
      <c r="U15" s="20">
        <f t="shared" si="10"/>
        <v>0</v>
      </c>
      <c r="V15" s="21">
        <f t="shared" si="13"/>
        <v>0</v>
      </c>
      <c r="W15" s="22">
        <f t="shared" si="0"/>
        <v>0</v>
      </c>
      <c r="X15" s="22"/>
      <c r="Y15" s="22"/>
      <c r="Z15" s="22">
        <f t="shared" si="11"/>
        <v>0</v>
      </c>
      <c r="AA15" s="13">
        <f t="shared" si="12"/>
        <v>0</v>
      </c>
      <c r="AB15" s="9">
        <v>7599101</v>
      </c>
      <c r="AC15" s="13">
        <f t="shared" si="1"/>
        <v>0</v>
      </c>
      <c r="AD15" s="9">
        <v>1629101</v>
      </c>
      <c r="AE15" s="9">
        <f t="shared" si="2"/>
        <v>0</v>
      </c>
      <c r="AF15" s="9">
        <v>1221101</v>
      </c>
      <c r="AG15" s="1" t="e">
        <f t="shared" si="3"/>
        <v>#N/A</v>
      </c>
      <c r="AJ15" s="19" t="e">
        <f t="shared" si="4"/>
        <v>#N/A</v>
      </c>
      <c r="AK15" s="1">
        <v>4011102</v>
      </c>
      <c r="AM15" s="19" t="e">
        <f t="shared" si="5"/>
        <v>#N/A</v>
      </c>
      <c r="AV15" s="12"/>
      <c r="BK15" s="1" t="str">
        <f t="shared" si="6"/>
        <v/>
      </c>
      <c r="BR15" s="1" t="s">
        <v>140</v>
      </c>
      <c r="BS15" s="1" t="str">
        <f t="shared" si="14"/>
        <v>1312302</v>
      </c>
      <c r="BT15" s="7" t="s">
        <v>138</v>
      </c>
    </row>
    <row r="16" spans="1:74" x14ac:dyDescent="0.15">
      <c r="F16" s="2"/>
      <c r="I16" s="12"/>
      <c r="J16" s="12"/>
      <c r="K16" s="12"/>
      <c r="O16" s="14"/>
      <c r="Q16" s="20">
        <v>0</v>
      </c>
      <c r="R16" s="20">
        <f t="shared" si="8"/>
        <v>0</v>
      </c>
      <c r="S16" s="20">
        <v>0</v>
      </c>
      <c r="T16" s="20">
        <v>0</v>
      </c>
      <c r="U16" s="20">
        <f t="shared" si="10"/>
        <v>0</v>
      </c>
      <c r="V16" s="21">
        <f t="shared" si="13"/>
        <v>0</v>
      </c>
      <c r="W16" s="22">
        <f t="shared" si="0"/>
        <v>0</v>
      </c>
      <c r="X16" s="22"/>
      <c r="Y16" s="22"/>
      <c r="Z16" s="22">
        <f t="shared" si="11"/>
        <v>0</v>
      </c>
      <c r="AA16" s="13">
        <f t="shared" si="12"/>
        <v>0</v>
      </c>
      <c r="AB16" s="9">
        <v>7599101</v>
      </c>
      <c r="AC16" s="13">
        <f t="shared" si="1"/>
        <v>0</v>
      </c>
      <c r="AD16" s="9">
        <v>1629101</v>
      </c>
      <c r="AE16" s="9">
        <f t="shared" si="2"/>
        <v>0</v>
      </c>
      <c r="AF16" s="9">
        <v>1221101</v>
      </c>
      <c r="AG16" s="1" t="e">
        <f t="shared" si="3"/>
        <v>#N/A</v>
      </c>
      <c r="AJ16" s="19" t="e">
        <f t="shared" si="4"/>
        <v>#N/A</v>
      </c>
      <c r="AK16" s="1">
        <v>4011102</v>
      </c>
      <c r="AM16" s="19" t="e">
        <f t="shared" si="5"/>
        <v>#N/A</v>
      </c>
      <c r="AV16" s="12"/>
      <c r="BK16" s="1" t="str">
        <f t="shared" si="6"/>
        <v/>
      </c>
      <c r="BT16" s="8" t="s">
        <v>72</v>
      </c>
    </row>
    <row r="17" spans="6:74" x14ac:dyDescent="0.15">
      <c r="F17" s="2"/>
      <c r="I17" s="12"/>
      <c r="J17" s="12"/>
      <c r="K17" s="12"/>
      <c r="O17" s="14"/>
      <c r="Q17" s="20">
        <v>0</v>
      </c>
      <c r="R17" s="20">
        <f t="shared" si="8"/>
        <v>0</v>
      </c>
      <c r="S17" s="20">
        <v>0</v>
      </c>
      <c r="T17" s="20">
        <v>0</v>
      </c>
      <c r="U17" s="20">
        <f t="shared" si="10"/>
        <v>0</v>
      </c>
      <c r="V17" s="21">
        <f t="shared" si="13"/>
        <v>0</v>
      </c>
      <c r="W17" s="22">
        <f t="shared" si="0"/>
        <v>0</v>
      </c>
      <c r="X17" s="22"/>
      <c r="Y17" s="22"/>
      <c r="Z17" s="22">
        <f t="shared" si="11"/>
        <v>0</v>
      </c>
      <c r="AA17" s="13">
        <f t="shared" si="12"/>
        <v>0</v>
      </c>
      <c r="AB17" s="9">
        <v>7599101</v>
      </c>
      <c r="AC17" s="13">
        <f t="shared" si="1"/>
        <v>0</v>
      </c>
      <c r="AD17" s="9">
        <v>1629101</v>
      </c>
      <c r="AE17" s="9">
        <f t="shared" si="2"/>
        <v>0</v>
      </c>
      <c r="AF17" s="9">
        <v>1221101</v>
      </c>
      <c r="AG17" s="1" t="e">
        <f t="shared" si="3"/>
        <v>#N/A</v>
      </c>
      <c r="AJ17" s="19" t="e">
        <f t="shared" si="4"/>
        <v>#N/A</v>
      </c>
      <c r="AK17" s="1">
        <v>4011102</v>
      </c>
      <c r="AM17" s="19" t="e">
        <f t="shared" si="5"/>
        <v>#N/A</v>
      </c>
      <c r="AV17" s="12"/>
      <c r="BK17" s="1" t="str">
        <f t="shared" si="6"/>
        <v/>
      </c>
      <c r="BR17" s="1" t="s">
        <v>145</v>
      </c>
      <c r="BS17" s="1" t="str">
        <f>+MID(BT14,1,7)</f>
        <v>1312301</v>
      </c>
      <c r="BT17" s="1" t="s">
        <v>61</v>
      </c>
      <c r="BU17" s="1" t="s">
        <v>59</v>
      </c>
    </row>
    <row r="18" spans="6:74" x14ac:dyDescent="0.15">
      <c r="F18" s="2"/>
      <c r="I18" s="12"/>
      <c r="J18" s="12"/>
      <c r="K18" s="12"/>
      <c r="O18" s="14"/>
      <c r="Q18" s="20">
        <v>0</v>
      </c>
      <c r="R18" s="20">
        <f t="shared" si="8"/>
        <v>0</v>
      </c>
      <c r="S18" s="20">
        <v>0</v>
      </c>
      <c r="T18" s="20">
        <v>0</v>
      </c>
      <c r="U18" s="20">
        <f t="shared" si="10"/>
        <v>0</v>
      </c>
      <c r="V18" s="21">
        <f t="shared" si="13"/>
        <v>0</v>
      </c>
      <c r="W18" s="22">
        <f t="shared" si="0"/>
        <v>0</v>
      </c>
      <c r="X18" s="22"/>
      <c r="Y18" s="22"/>
      <c r="Z18" s="22">
        <f t="shared" si="11"/>
        <v>0</v>
      </c>
      <c r="AA18" s="13">
        <f t="shared" si="12"/>
        <v>0</v>
      </c>
      <c r="AB18" s="9">
        <v>7599101</v>
      </c>
      <c r="AC18" s="13">
        <f t="shared" si="1"/>
        <v>0</v>
      </c>
      <c r="AD18" s="9">
        <v>1629101</v>
      </c>
      <c r="AE18" s="9">
        <f t="shared" si="2"/>
        <v>0</v>
      </c>
      <c r="AF18" s="9">
        <v>1221101</v>
      </c>
      <c r="AG18" s="1" t="e">
        <f t="shared" si="3"/>
        <v>#N/A</v>
      </c>
      <c r="AJ18" s="19" t="e">
        <f t="shared" si="4"/>
        <v>#N/A</v>
      </c>
      <c r="AK18" s="1">
        <v>4011102</v>
      </c>
      <c r="AM18" s="19" t="e">
        <f t="shared" si="5"/>
        <v>#N/A</v>
      </c>
      <c r="AV18" s="12"/>
      <c r="BK18" s="1" t="str">
        <f t="shared" si="6"/>
        <v/>
      </c>
      <c r="BR18" s="1" t="s">
        <v>146</v>
      </c>
      <c r="BS18" s="1" t="str">
        <f>+MID(BT15,1,7)</f>
        <v>1312302</v>
      </c>
      <c r="BT18" s="1" t="s">
        <v>62</v>
      </c>
      <c r="BU18" s="1" t="s">
        <v>59</v>
      </c>
    </row>
    <row r="19" spans="6:74" x14ac:dyDescent="0.15">
      <c r="F19" s="2"/>
      <c r="I19" s="12"/>
      <c r="J19" s="12"/>
      <c r="K19" s="12"/>
      <c r="O19" s="14"/>
      <c r="Q19" s="20">
        <v>0</v>
      </c>
      <c r="R19" s="20">
        <f t="shared" si="8"/>
        <v>0</v>
      </c>
      <c r="S19" s="20">
        <v>0</v>
      </c>
      <c r="T19" s="20">
        <v>0</v>
      </c>
      <c r="U19" s="20">
        <f t="shared" si="10"/>
        <v>0</v>
      </c>
      <c r="V19" s="21">
        <f t="shared" si="13"/>
        <v>0</v>
      </c>
      <c r="W19" s="22">
        <f t="shared" si="0"/>
        <v>0</v>
      </c>
      <c r="X19" s="22"/>
      <c r="Y19" s="22"/>
      <c r="Z19" s="22">
        <f t="shared" si="11"/>
        <v>0</v>
      </c>
      <c r="AA19" s="13">
        <f t="shared" si="12"/>
        <v>0</v>
      </c>
      <c r="AB19" s="9">
        <v>7599101</v>
      </c>
      <c r="AC19" s="13">
        <f t="shared" si="1"/>
        <v>0</v>
      </c>
      <c r="AD19" s="9">
        <v>1629101</v>
      </c>
      <c r="AE19" s="9">
        <f t="shared" si="2"/>
        <v>0</v>
      </c>
      <c r="AF19" s="9">
        <v>1221101</v>
      </c>
      <c r="AG19" s="1" t="e">
        <f t="shared" si="3"/>
        <v>#N/A</v>
      </c>
      <c r="AJ19" s="19" t="e">
        <f t="shared" si="4"/>
        <v>#N/A</v>
      </c>
      <c r="AK19" s="1">
        <v>4011102</v>
      </c>
      <c r="AM19" s="19" t="e">
        <f t="shared" si="5"/>
        <v>#N/A</v>
      </c>
      <c r="AV19" s="12"/>
      <c r="BK19" s="1" t="str">
        <f t="shared" si="6"/>
        <v/>
      </c>
      <c r="BT19" s="1" t="s">
        <v>63</v>
      </c>
      <c r="BU19" s="1" t="s">
        <v>59</v>
      </c>
    </row>
    <row r="20" spans="6:74" x14ac:dyDescent="0.15">
      <c r="F20" s="2"/>
      <c r="I20" s="12"/>
      <c r="J20" s="12"/>
      <c r="K20" s="12"/>
      <c r="O20" s="14"/>
      <c r="Q20" s="20">
        <v>0</v>
      </c>
      <c r="R20" s="20">
        <f t="shared" si="8"/>
        <v>0</v>
      </c>
      <c r="S20" s="20">
        <v>0</v>
      </c>
      <c r="T20" s="20">
        <v>0</v>
      </c>
      <c r="U20" s="20">
        <f t="shared" si="10"/>
        <v>0</v>
      </c>
      <c r="V20" s="21">
        <f t="shared" si="13"/>
        <v>0</v>
      </c>
      <c r="W20" s="22">
        <f t="shared" si="0"/>
        <v>0</v>
      </c>
      <c r="X20" s="22"/>
      <c r="Y20" s="22"/>
      <c r="Z20" s="22">
        <f t="shared" si="11"/>
        <v>0</v>
      </c>
      <c r="AA20" s="13">
        <f t="shared" si="12"/>
        <v>0</v>
      </c>
      <c r="AB20" s="9">
        <v>7599101</v>
      </c>
      <c r="AC20" s="13">
        <f t="shared" si="1"/>
        <v>0</v>
      </c>
      <c r="AD20" s="9">
        <v>1629101</v>
      </c>
      <c r="AE20" s="9">
        <f t="shared" si="2"/>
        <v>0</v>
      </c>
      <c r="AF20" s="9">
        <v>1221101</v>
      </c>
      <c r="AG20" s="1" t="e">
        <f t="shared" si="3"/>
        <v>#N/A</v>
      </c>
      <c r="AJ20" s="19" t="e">
        <f t="shared" si="4"/>
        <v>#N/A</v>
      </c>
      <c r="AK20" s="1">
        <v>4011102</v>
      </c>
      <c r="AM20" s="19" t="e">
        <f t="shared" si="5"/>
        <v>#N/A</v>
      </c>
      <c r="AV20" s="12"/>
      <c r="BK20" s="1" t="str">
        <f t="shared" si="6"/>
        <v/>
      </c>
      <c r="BT20" s="1" t="s">
        <v>64</v>
      </c>
      <c r="BU20" s="1" t="s">
        <v>59</v>
      </c>
    </row>
    <row r="21" spans="6:74" x14ac:dyDescent="0.15">
      <c r="F21" s="2"/>
      <c r="I21" s="12"/>
      <c r="J21" s="12"/>
      <c r="K21" s="12"/>
      <c r="O21" s="14"/>
      <c r="Q21" s="20">
        <v>0</v>
      </c>
      <c r="R21" s="20">
        <f t="shared" si="8"/>
        <v>0</v>
      </c>
      <c r="S21" s="20">
        <v>0</v>
      </c>
      <c r="T21" s="20">
        <v>0</v>
      </c>
      <c r="U21" s="20">
        <f t="shared" si="10"/>
        <v>0</v>
      </c>
      <c r="V21" s="21">
        <f t="shared" si="13"/>
        <v>0</v>
      </c>
      <c r="W21" s="22">
        <f t="shared" si="0"/>
        <v>0</v>
      </c>
      <c r="X21" s="22"/>
      <c r="Y21" s="22"/>
      <c r="Z21" s="22">
        <f t="shared" si="11"/>
        <v>0</v>
      </c>
      <c r="AA21" s="13">
        <f t="shared" si="12"/>
        <v>0</v>
      </c>
      <c r="AB21" s="9">
        <v>7599101</v>
      </c>
      <c r="AC21" s="13">
        <f t="shared" si="1"/>
        <v>0</v>
      </c>
      <c r="AD21" s="9">
        <v>1629101</v>
      </c>
      <c r="AE21" s="9">
        <f t="shared" si="2"/>
        <v>0</v>
      </c>
      <c r="AF21" s="9">
        <v>1221101</v>
      </c>
      <c r="AG21" s="1" t="e">
        <f t="shared" si="3"/>
        <v>#N/A</v>
      </c>
      <c r="AJ21" s="19" t="e">
        <f t="shared" si="4"/>
        <v>#N/A</v>
      </c>
      <c r="AK21" s="1">
        <v>4011102</v>
      </c>
      <c r="AM21" s="19" t="e">
        <f t="shared" si="5"/>
        <v>#N/A</v>
      </c>
      <c r="AV21" s="12"/>
      <c r="BK21" s="1" t="str">
        <f t="shared" si="6"/>
        <v/>
      </c>
      <c r="BT21" s="1" t="s">
        <v>65</v>
      </c>
      <c r="BU21" s="1" t="s">
        <v>59</v>
      </c>
    </row>
    <row r="22" spans="6:74" x14ac:dyDescent="0.15">
      <c r="F22" s="2"/>
      <c r="I22" s="12"/>
      <c r="J22" s="12"/>
      <c r="K22" s="12"/>
      <c r="O22" s="14"/>
      <c r="Q22" s="20">
        <v>0</v>
      </c>
      <c r="R22" s="20">
        <f t="shared" si="8"/>
        <v>0</v>
      </c>
      <c r="S22" s="20">
        <v>0</v>
      </c>
      <c r="T22" s="20">
        <v>0</v>
      </c>
      <c r="U22" s="20">
        <f t="shared" si="10"/>
        <v>0</v>
      </c>
      <c r="V22" s="21">
        <f t="shared" si="13"/>
        <v>0</v>
      </c>
      <c r="W22" s="22">
        <f t="shared" si="0"/>
        <v>0</v>
      </c>
      <c r="X22" s="22"/>
      <c r="Y22" s="22"/>
      <c r="Z22" s="22">
        <f t="shared" si="11"/>
        <v>0</v>
      </c>
      <c r="AA22" s="13">
        <f t="shared" si="12"/>
        <v>0</v>
      </c>
      <c r="AB22" s="9">
        <v>7599101</v>
      </c>
      <c r="AC22" s="13">
        <f t="shared" si="1"/>
        <v>0</v>
      </c>
      <c r="AD22" s="9">
        <v>1629101</v>
      </c>
      <c r="AE22" s="9">
        <f t="shared" si="2"/>
        <v>0</v>
      </c>
      <c r="AF22" s="9">
        <v>1221101</v>
      </c>
      <c r="AG22" s="1" t="e">
        <f t="shared" si="3"/>
        <v>#N/A</v>
      </c>
      <c r="AJ22" s="19" t="e">
        <f t="shared" si="4"/>
        <v>#N/A</v>
      </c>
      <c r="AK22" s="1">
        <v>4011102</v>
      </c>
      <c r="AM22" s="19" t="e">
        <f t="shared" si="5"/>
        <v>#N/A</v>
      </c>
      <c r="AV22" s="12"/>
      <c r="BK22" s="1" t="str">
        <f t="shared" si="6"/>
        <v/>
      </c>
      <c r="BT22" s="8" t="s">
        <v>73</v>
      </c>
    </row>
    <row r="23" spans="6:74" x14ac:dyDescent="0.15">
      <c r="F23" s="2"/>
      <c r="I23" s="12"/>
      <c r="J23" s="12"/>
      <c r="K23" s="12"/>
      <c r="O23" s="14"/>
      <c r="Q23" s="20">
        <v>0</v>
      </c>
      <c r="R23" s="20">
        <f t="shared" si="8"/>
        <v>0</v>
      </c>
      <c r="S23" s="20">
        <v>0</v>
      </c>
      <c r="T23" s="20">
        <v>0</v>
      </c>
      <c r="U23" s="20">
        <f t="shared" si="10"/>
        <v>0</v>
      </c>
      <c r="V23" s="21">
        <f t="shared" si="13"/>
        <v>0</v>
      </c>
      <c r="W23" s="22">
        <f t="shared" si="0"/>
        <v>0</v>
      </c>
      <c r="X23" s="22"/>
      <c r="Y23" s="22"/>
      <c r="Z23" s="22">
        <f t="shared" si="11"/>
        <v>0</v>
      </c>
      <c r="AA23" s="13">
        <f t="shared" si="12"/>
        <v>0</v>
      </c>
      <c r="AB23" s="9">
        <v>7599101</v>
      </c>
      <c r="AC23" s="13">
        <f t="shared" si="1"/>
        <v>0</v>
      </c>
      <c r="AD23" s="9">
        <v>1629101</v>
      </c>
      <c r="AE23" s="9">
        <f t="shared" si="2"/>
        <v>0</v>
      </c>
      <c r="AF23" s="9">
        <v>1221101</v>
      </c>
      <c r="AG23" s="1" t="e">
        <f t="shared" si="3"/>
        <v>#N/A</v>
      </c>
      <c r="AJ23" s="19" t="e">
        <f t="shared" si="4"/>
        <v>#N/A</v>
      </c>
      <c r="AK23" s="1">
        <v>4011102</v>
      </c>
      <c r="AM23" s="19" t="e">
        <f t="shared" si="5"/>
        <v>#N/A</v>
      </c>
      <c r="AV23" s="12"/>
      <c r="BK23" s="1" t="str">
        <f t="shared" si="6"/>
        <v/>
      </c>
      <c r="BT23" s="1" t="s">
        <v>66</v>
      </c>
      <c r="BU23" s="1" t="s">
        <v>59</v>
      </c>
    </row>
    <row r="24" spans="6:74" x14ac:dyDescent="0.15">
      <c r="F24" s="2"/>
      <c r="I24" s="12"/>
      <c r="J24" s="12"/>
      <c r="K24" s="12"/>
      <c r="O24" s="14"/>
      <c r="Q24" s="20">
        <v>0</v>
      </c>
      <c r="R24" s="20">
        <f t="shared" si="8"/>
        <v>0</v>
      </c>
      <c r="S24" s="20">
        <v>0</v>
      </c>
      <c r="T24" s="20">
        <v>0</v>
      </c>
      <c r="U24" s="20">
        <f t="shared" si="10"/>
        <v>0</v>
      </c>
      <c r="V24" s="21">
        <f t="shared" si="13"/>
        <v>0</v>
      </c>
      <c r="W24" s="22">
        <f t="shared" si="0"/>
        <v>0</v>
      </c>
      <c r="X24" s="22"/>
      <c r="Y24" s="22"/>
      <c r="Z24" s="22">
        <f t="shared" si="11"/>
        <v>0</v>
      </c>
      <c r="AA24" s="13">
        <f t="shared" si="12"/>
        <v>0</v>
      </c>
      <c r="AB24" s="9">
        <v>7599101</v>
      </c>
      <c r="AC24" s="13">
        <f t="shared" si="1"/>
        <v>0</v>
      </c>
      <c r="AD24" s="9">
        <v>1629101</v>
      </c>
      <c r="AE24" s="9">
        <f t="shared" si="2"/>
        <v>0</v>
      </c>
      <c r="AF24" s="9">
        <v>1221101</v>
      </c>
      <c r="AG24" s="1" t="e">
        <f t="shared" si="3"/>
        <v>#N/A</v>
      </c>
      <c r="AJ24" s="19" t="e">
        <f t="shared" si="4"/>
        <v>#N/A</v>
      </c>
      <c r="AK24" s="1">
        <v>4011102</v>
      </c>
      <c r="AM24" s="19" t="e">
        <f t="shared" si="5"/>
        <v>#N/A</v>
      </c>
      <c r="AV24" s="12"/>
      <c r="BK24" s="1" t="str">
        <f t="shared" si="6"/>
        <v/>
      </c>
      <c r="BT24" s="8" t="s">
        <v>74</v>
      </c>
    </row>
    <row r="25" spans="6:74" x14ac:dyDescent="0.15">
      <c r="F25" s="2"/>
      <c r="I25" s="12"/>
      <c r="J25" s="12"/>
      <c r="K25" s="12"/>
      <c r="O25" s="14"/>
      <c r="Q25" s="20">
        <v>0</v>
      </c>
      <c r="R25" s="20">
        <f t="shared" si="8"/>
        <v>0</v>
      </c>
      <c r="S25" s="20">
        <v>0</v>
      </c>
      <c r="T25" s="20">
        <v>0</v>
      </c>
      <c r="U25" s="20">
        <f t="shared" si="10"/>
        <v>0</v>
      </c>
      <c r="V25" s="21">
        <f t="shared" si="13"/>
        <v>0</v>
      </c>
      <c r="W25" s="22">
        <f t="shared" si="0"/>
        <v>0</v>
      </c>
      <c r="X25" s="22"/>
      <c r="Y25" s="22"/>
      <c r="Z25" s="22">
        <f t="shared" si="11"/>
        <v>0</v>
      </c>
      <c r="AA25" s="13">
        <f t="shared" si="12"/>
        <v>0</v>
      </c>
      <c r="AB25" s="9">
        <v>7599101</v>
      </c>
      <c r="AC25" s="13">
        <f t="shared" si="1"/>
        <v>0</v>
      </c>
      <c r="AD25" s="9">
        <v>1629101</v>
      </c>
      <c r="AE25" s="9">
        <f t="shared" si="2"/>
        <v>0</v>
      </c>
      <c r="AF25" s="9">
        <v>1221101</v>
      </c>
      <c r="AG25" s="1" t="e">
        <f t="shared" si="3"/>
        <v>#N/A</v>
      </c>
      <c r="AJ25" s="19" t="e">
        <f t="shared" si="4"/>
        <v>#N/A</v>
      </c>
      <c r="AK25" s="1">
        <v>4011102</v>
      </c>
      <c r="AM25" s="19" t="e">
        <f t="shared" si="5"/>
        <v>#N/A</v>
      </c>
      <c r="AV25" s="12"/>
      <c r="BK25" s="1" t="str">
        <f t="shared" si="6"/>
        <v/>
      </c>
      <c r="BT25" s="1" t="s">
        <v>67</v>
      </c>
      <c r="BU25" s="1" t="s">
        <v>59</v>
      </c>
      <c r="BV25" s="1" t="s">
        <v>60</v>
      </c>
    </row>
    <row r="26" spans="6:74" x14ac:dyDescent="0.15">
      <c r="F26" s="2"/>
      <c r="I26" s="12"/>
      <c r="J26" s="12"/>
      <c r="K26" s="12"/>
      <c r="O26" s="14"/>
      <c r="Q26" s="20">
        <v>0</v>
      </c>
      <c r="R26" s="20">
        <f t="shared" si="8"/>
        <v>0</v>
      </c>
      <c r="S26" s="20">
        <v>0</v>
      </c>
      <c r="T26" s="20">
        <v>0</v>
      </c>
      <c r="U26" s="20">
        <f t="shared" si="10"/>
        <v>0</v>
      </c>
      <c r="V26" s="21">
        <f t="shared" si="13"/>
        <v>0</v>
      </c>
      <c r="W26" s="22">
        <f t="shared" si="0"/>
        <v>0</v>
      </c>
      <c r="X26" s="22"/>
      <c r="Y26" s="22"/>
      <c r="Z26" s="22">
        <f t="shared" si="11"/>
        <v>0</v>
      </c>
      <c r="AA26" s="13">
        <f t="shared" si="12"/>
        <v>0</v>
      </c>
      <c r="AB26" s="9">
        <v>7599101</v>
      </c>
      <c r="AC26" s="13">
        <f t="shared" si="1"/>
        <v>0</v>
      </c>
      <c r="AD26" s="9">
        <v>1629101</v>
      </c>
      <c r="AE26" s="9">
        <f t="shared" si="2"/>
        <v>0</v>
      </c>
      <c r="AF26" s="9">
        <v>1221101</v>
      </c>
      <c r="AG26" s="1" t="e">
        <f t="shared" si="3"/>
        <v>#N/A</v>
      </c>
      <c r="AJ26" s="19" t="e">
        <f t="shared" si="4"/>
        <v>#N/A</v>
      </c>
      <c r="AK26" s="1">
        <v>4011102</v>
      </c>
      <c r="AM26" s="19" t="e">
        <f t="shared" si="5"/>
        <v>#N/A</v>
      </c>
      <c r="AV26" s="12"/>
      <c r="BK26" s="1" t="str">
        <f t="shared" si="6"/>
        <v/>
      </c>
      <c r="BT26" s="8" t="s">
        <v>76</v>
      </c>
    </row>
    <row r="27" spans="6:74" x14ac:dyDescent="0.15">
      <c r="F27" s="2"/>
      <c r="I27" s="12"/>
      <c r="J27" s="12"/>
      <c r="K27" s="12"/>
      <c r="O27" s="14"/>
      <c r="Q27" s="20">
        <v>0</v>
      </c>
      <c r="R27" s="20">
        <f t="shared" si="8"/>
        <v>0</v>
      </c>
      <c r="S27" s="20">
        <v>0</v>
      </c>
      <c r="T27" s="20">
        <v>0</v>
      </c>
      <c r="U27" s="20">
        <f t="shared" si="10"/>
        <v>0</v>
      </c>
      <c r="V27" s="21">
        <f t="shared" si="13"/>
        <v>0</v>
      </c>
      <c r="W27" s="22">
        <f t="shared" si="0"/>
        <v>0</v>
      </c>
      <c r="X27" s="22"/>
      <c r="Y27" s="22"/>
      <c r="Z27" s="22">
        <f t="shared" si="11"/>
        <v>0</v>
      </c>
      <c r="AA27" s="13">
        <f t="shared" si="12"/>
        <v>0</v>
      </c>
      <c r="AB27" s="9">
        <v>7599101</v>
      </c>
      <c r="AC27" s="13">
        <f t="shared" si="1"/>
        <v>0</v>
      </c>
      <c r="AD27" s="9">
        <v>1629101</v>
      </c>
      <c r="AE27" s="9">
        <f t="shared" si="2"/>
        <v>0</v>
      </c>
      <c r="AF27" s="9">
        <v>1221101</v>
      </c>
      <c r="AG27" s="1" t="e">
        <f t="shared" si="3"/>
        <v>#N/A</v>
      </c>
      <c r="AJ27" s="19" t="e">
        <f t="shared" si="4"/>
        <v>#N/A</v>
      </c>
      <c r="AK27" s="1">
        <v>4011102</v>
      </c>
      <c r="AM27" s="19" t="e">
        <f t="shared" si="5"/>
        <v>#N/A</v>
      </c>
      <c r="AV27" s="12"/>
      <c r="BK27" s="1" t="str">
        <f t="shared" si="6"/>
        <v/>
      </c>
      <c r="BT27" s="1" t="s">
        <v>75</v>
      </c>
      <c r="BU27" s="1" t="s">
        <v>59</v>
      </c>
    </row>
    <row r="28" spans="6:74" x14ac:dyDescent="0.15">
      <c r="F28" s="2"/>
      <c r="I28" s="12"/>
      <c r="J28" s="12"/>
      <c r="K28" s="12"/>
      <c r="O28" s="14"/>
      <c r="Q28" s="20">
        <v>0</v>
      </c>
      <c r="R28" s="20">
        <f t="shared" si="8"/>
        <v>0</v>
      </c>
      <c r="S28" s="20">
        <v>0</v>
      </c>
      <c r="T28" s="20">
        <v>0</v>
      </c>
      <c r="U28" s="20">
        <f t="shared" si="10"/>
        <v>0</v>
      </c>
      <c r="V28" s="21">
        <f t="shared" si="13"/>
        <v>0</v>
      </c>
      <c r="W28" s="22">
        <f t="shared" si="0"/>
        <v>0</v>
      </c>
      <c r="X28" s="22"/>
      <c r="Y28" s="22"/>
      <c r="Z28" s="22">
        <f t="shared" si="11"/>
        <v>0</v>
      </c>
      <c r="AA28" s="13">
        <f t="shared" si="12"/>
        <v>0</v>
      </c>
      <c r="AB28" s="9">
        <v>7599101</v>
      </c>
      <c r="AC28" s="13">
        <f t="shared" si="1"/>
        <v>0</v>
      </c>
      <c r="AD28" s="9">
        <v>1629101</v>
      </c>
      <c r="AE28" s="9">
        <f t="shared" si="2"/>
        <v>0</v>
      </c>
      <c r="AF28" s="9">
        <v>1221101</v>
      </c>
      <c r="AG28" s="1" t="e">
        <f t="shared" si="3"/>
        <v>#N/A</v>
      </c>
      <c r="AJ28" s="19" t="e">
        <f t="shared" si="4"/>
        <v>#N/A</v>
      </c>
      <c r="AK28" s="1">
        <v>4011102</v>
      </c>
      <c r="AM28" s="19" t="e">
        <f t="shared" si="5"/>
        <v>#N/A</v>
      </c>
      <c r="AV28" s="12"/>
      <c r="BK28" s="1" t="str">
        <f t="shared" si="6"/>
        <v/>
      </c>
    </row>
    <row r="29" spans="6:74" x14ac:dyDescent="0.15">
      <c r="F29" s="2"/>
      <c r="I29" s="12"/>
      <c r="J29" s="12"/>
      <c r="K29" s="12"/>
      <c r="O29" s="14"/>
      <c r="Q29" s="20">
        <v>0</v>
      </c>
      <c r="R29" s="20">
        <f t="shared" si="8"/>
        <v>0</v>
      </c>
      <c r="S29" s="20">
        <v>0</v>
      </c>
      <c r="T29" s="20">
        <v>0</v>
      </c>
      <c r="U29" s="20">
        <f t="shared" si="10"/>
        <v>0</v>
      </c>
      <c r="V29" s="21">
        <f t="shared" si="13"/>
        <v>0</v>
      </c>
      <c r="W29" s="22">
        <f t="shared" si="0"/>
        <v>0</v>
      </c>
      <c r="X29" s="22"/>
      <c r="Y29" s="22"/>
      <c r="Z29" s="22">
        <f t="shared" si="11"/>
        <v>0</v>
      </c>
      <c r="AA29" s="13">
        <f t="shared" si="12"/>
        <v>0</v>
      </c>
      <c r="AB29" s="9">
        <v>7599101</v>
      </c>
      <c r="AC29" s="13">
        <f t="shared" si="1"/>
        <v>0</v>
      </c>
      <c r="AD29" s="9">
        <v>1629101</v>
      </c>
      <c r="AE29" s="9">
        <f t="shared" si="2"/>
        <v>0</v>
      </c>
      <c r="AF29" s="9">
        <v>1221101</v>
      </c>
      <c r="AG29" s="1" t="e">
        <f t="shared" si="3"/>
        <v>#N/A</v>
      </c>
      <c r="AJ29" s="19" t="e">
        <f t="shared" si="4"/>
        <v>#N/A</v>
      </c>
      <c r="AK29" s="1">
        <v>4011102</v>
      </c>
      <c r="AM29" s="19" t="e">
        <f t="shared" si="5"/>
        <v>#N/A</v>
      </c>
      <c r="AV29" s="12"/>
      <c r="BK29" s="1" t="str">
        <f t="shared" si="6"/>
        <v/>
      </c>
      <c r="BT29" s="5" t="s">
        <v>107</v>
      </c>
    </row>
    <row r="30" spans="6:74" x14ac:dyDescent="0.15">
      <c r="F30" s="2"/>
      <c r="I30" s="12"/>
      <c r="J30" s="12"/>
      <c r="K30" s="12"/>
      <c r="O30" s="14"/>
      <c r="Q30" s="20">
        <v>0</v>
      </c>
      <c r="R30" s="20">
        <f t="shared" si="8"/>
        <v>0</v>
      </c>
      <c r="S30" s="20">
        <v>0</v>
      </c>
      <c r="T30" s="20">
        <v>0</v>
      </c>
      <c r="U30" s="20">
        <f t="shared" si="10"/>
        <v>0</v>
      </c>
      <c r="V30" s="21">
        <f t="shared" si="13"/>
        <v>0</v>
      </c>
      <c r="W30" s="22">
        <f t="shared" si="0"/>
        <v>0</v>
      </c>
      <c r="X30" s="22"/>
      <c r="Y30" s="22"/>
      <c r="Z30" s="22">
        <f t="shared" si="11"/>
        <v>0</v>
      </c>
      <c r="AA30" s="13">
        <f t="shared" si="12"/>
        <v>0</v>
      </c>
      <c r="AB30" s="9">
        <v>7599101</v>
      </c>
      <c r="AC30" s="13">
        <f t="shared" si="1"/>
        <v>0</v>
      </c>
      <c r="AD30" s="9">
        <v>1629101</v>
      </c>
      <c r="AE30" s="9">
        <f t="shared" si="2"/>
        <v>0</v>
      </c>
      <c r="AF30" s="9">
        <v>1221101</v>
      </c>
      <c r="AG30" s="1" t="e">
        <f t="shared" si="3"/>
        <v>#N/A</v>
      </c>
      <c r="AJ30" s="19" t="e">
        <f t="shared" si="4"/>
        <v>#N/A</v>
      </c>
      <c r="AK30" s="1">
        <v>4011102</v>
      </c>
      <c r="AM30" s="19" t="e">
        <f t="shared" si="5"/>
        <v>#N/A</v>
      </c>
      <c r="AV30" s="12"/>
      <c r="BK30" s="1" t="str">
        <f t="shared" si="6"/>
        <v/>
      </c>
      <c r="BR30" s="1" t="s">
        <v>141</v>
      </c>
      <c r="BS30" s="1" t="str">
        <f t="shared" ref="BS30:BS33" si="15">+MID(BT30,1,7)</f>
        <v>1212101</v>
      </c>
      <c r="BT30" s="6" t="s">
        <v>54</v>
      </c>
    </row>
    <row r="31" spans="6:74" x14ac:dyDescent="0.15">
      <c r="F31" s="2"/>
      <c r="I31" s="12"/>
      <c r="J31" s="12"/>
      <c r="K31" s="12"/>
      <c r="O31" s="14"/>
      <c r="Q31" s="20">
        <v>0</v>
      </c>
      <c r="R31" s="20">
        <f t="shared" si="8"/>
        <v>0</v>
      </c>
      <c r="S31" s="20">
        <v>0</v>
      </c>
      <c r="T31" s="20">
        <v>0</v>
      </c>
      <c r="U31" s="20">
        <f t="shared" si="10"/>
        <v>0</v>
      </c>
      <c r="V31" s="21">
        <f t="shared" si="13"/>
        <v>0</v>
      </c>
      <c r="W31" s="22">
        <f t="shared" si="0"/>
        <v>0</v>
      </c>
      <c r="X31" s="22"/>
      <c r="Y31" s="22"/>
      <c r="Z31" s="22">
        <f t="shared" si="11"/>
        <v>0</v>
      </c>
      <c r="AA31" s="13">
        <f t="shared" si="12"/>
        <v>0</v>
      </c>
      <c r="AB31" s="9">
        <v>7599101</v>
      </c>
      <c r="AC31" s="13">
        <f t="shared" si="1"/>
        <v>0</v>
      </c>
      <c r="AD31" s="9">
        <v>1629101</v>
      </c>
      <c r="AE31" s="9">
        <f t="shared" si="2"/>
        <v>0</v>
      </c>
      <c r="AF31" s="9">
        <v>1221101</v>
      </c>
      <c r="AG31" s="1" t="e">
        <f t="shared" si="3"/>
        <v>#N/A</v>
      </c>
      <c r="AJ31" s="19" t="e">
        <f t="shared" si="4"/>
        <v>#N/A</v>
      </c>
      <c r="AK31" s="1">
        <v>4011102</v>
      </c>
      <c r="AM31" s="19" t="e">
        <f t="shared" si="5"/>
        <v>#N/A</v>
      </c>
      <c r="AV31" s="12"/>
      <c r="BK31" s="1" t="str">
        <f t="shared" si="6"/>
        <v/>
      </c>
      <c r="BR31" s="1" t="s">
        <v>142</v>
      </c>
      <c r="BS31" s="1" t="str">
        <f t="shared" si="15"/>
        <v>1212102</v>
      </c>
      <c r="BT31" s="6" t="s">
        <v>55</v>
      </c>
    </row>
    <row r="32" spans="6:74" x14ac:dyDescent="0.15">
      <c r="F32" s="2"/>
      <c r="I32" s="12"/>
      <c r="J32" s="12"/>
      <c r="K32" s="12"/>
      <c r="O32" s="14"/>
      <c r="Q32" s="20">
        <v>0</v>
      </c>
      <c r="R32" s="20">
        <f t="shared" si="8"/>
        <v>0</v>
      </c>
      <c r="S32" s="20">
        <v>0</v>
      </c>
      <c r="T32" s="20">
        <v>0</v>
      </c>
      <c r="U32" s="20">
        <f t="shared" si="10"/>
        <v>0</v>
      </c>
      <c r="V32" s="21">
        <f t="shared" si="13"/>
        <v>0</v>
      </c>
      <c r="W32" s="22">
        <f t="shared" si="0"/>
        <v>0</v>
      </c>
      <c r="X32" s="22"/>
      <c r="Y32" s="22"/>
      <c r="Z32" s="22">
        <f t="shared" si="11"/>
        <v>0</v>
      </c>
      <c r="AA32" s="13">
        <f t="shared" si="12"/>
        <v>0</v>
      </c>
      <c r="AB32" s="9">
        <v>7599101</v>
      </c>
      <c r="AC32" s="13">
        <f t="shared" si="1"/>
        <v>0</v>
      </c>
      <c r="AD32" s="9">
        <v>1629101</v>
      </c>
      <c r="AE32" s="9">
        <f t="shared" si="2"/>
        <v>0</v>
      </c>
      <c r="AF32" s="9">
        <v>1221101</v>
      </c>
      <c r="AG32" s="1" t="e">
        <f t="shared" si="3"/>
        <v>#N/A</v>
      </c>
      <c r="AJ32" s="19" t="e">
        <f t="shared" si="4"/>
        <v>#N/A</v>
      </c>
      <c r="AK32" s="1">
        <v>4011102</v>
      </c>
      <c r="AM32" s="19" t="e">
        <f t="shared" si="5"/>
        <v>#N/A</v>
      </c>
      <c r="AV32" s="12"/>
      <c r="BK32" s="1" t="str">
        <f t="shared" si="6"/>
        <v/>
      </c>
      <c r="BR32" s="1" t="s">
        <v>143</v>
      </c>
      <c r="BS32" s="1" t="str">
        <f t="shared" si="15"/>
        <v>1212201</v>
      </c>
      <c r="BT32" s="6" t="s">
        <v>56</v>
      </c>
    </row>
    <row r="33" spans="6:73" x14ac:dyDescent="0.15">
      <c r="F33" s="2"/>
      <c r="I33" s="12"/>
      <c r="J33" s="12"/>
      <c r="K33" s="12"/>
      <c r="O33" s="14"/>
      <c r="Q33" s="20">
        <v>0</v>
      </c>
      <c r="R33" s="20">
        <f t="shared" si="8"/>
        <v>0</v>
      </c>
      <c r="S33" s="20">
        <v>0</v>
      </c>
      <c r="T33" s="20">
        <v>0</v>
      </c>
      <c r="U33" s="20">
        <f t="shared" si="10"/>
        <v>0</v>
      </c>
      <c r="V33" s="21">
        <f t="shared" si="13"/>
        <v>0</v>
      </c>
      <c r="W33" s="22">
        <f t="shared" si="0"/>
        <v>0</v>
      </c>
      <c r="X33" s="22"/>
      <c r="Y33" s="22"/>
      <c r="Z33" s="22">
        <f t="shared" si="11"/>
        <v>0</v>
      </c>
      <c r="AA33" s="13">
        <f t="shared" si="12"/>
        <v>0</v>
      </c>
      <c r="AB33" s="9">
        <v>7599101</v>
      </c>
      <c r="AC33" s="13">
        <f t="shared" si="1"/>
        <v>0</v>
      </c>
      <c r="AD33" s="9">
        <v>1629101</v>
      </c>
      <c r="AE33" s="9">
        <f t="shared" si="2"/>
        <v>0</v>
      </c>
      <c r="AF33" s="9">
        <v>1221101</v>
      </c>
      <c r="AG33" s="1" t="e">
        <f t="shared" si="3"/>
        <v>#N/A</v>
      </c>
      <c r="AJ33" s="19" t="e">
        <f t="shared" si="4"/>
        <v>#N/A</v>
      </c>
      <c r="AK33" s="1">
        <v>4011102</v>
      </c>
      <c r="AM33" s="19" t="e">
        <f t="shared" si="5"/>
        <v>#N/A</v>
      </c>
      <c r="AV33" s="12"/>
      <c r="BK33" s="1" t="str">
        <f t="shared" si="6"/>
        <v/>
      </c>
      <c r="BR33" s="1" t="s">
        <v>144</v>
      </c>
      <c r="BS33" s="1" t="str">
        <f t="shared" si="15"/>
        <v>1212202</v>
      </c>
      <c r="BT33" s="6" t="s">
        <v>57</v>
      </c>
    </row>
    <row r="34" spans="6:73" x14ac:dyDescent="0.15">
      <c r="F34" s="2"/>
      <c r="I34" s="12"/>
      <c r="J34" s="12"/>
      <c r="K34" s="12"/>
      <c r="O34" s="14"/>
      <c r="Q34" s="20">
        <v>0</v>
      </c>
      <c r="R34" s="20">
        <f t="shared" si="8"/>
        <v>0</v>
      </c>
      <c r="S34" s="20">
        <v>0</v>
      </c>
      <c r="T34" s="20">
        <v>0</v>
      </c>
      <c r="U34" s="20">
        <f t="shared" si="10"/>
        <v>0</v>
      </c>
      <c r="V34" s="21">
        <f t="shared" si="13"/>
        <v>0</v>
      </c>
      <c r="W34" s="22">
        <f t="shared" ref="W34:W50" si="16">ROUND((U34/1.09/2),2)</f>
        <v>0</v>
      </c>
      <c r="X34" s="22"/>
      <c r="Y34" s="22"/>
      <c r="Z34" s="22">
        <f t="shared" si="11"/>
        <v>0</v>
      </c>
      <c r="AA34" s="13">
        <f t="shared" si="12"/>
        <v>0</v>
      </c>
      <c r="AB34" s="9">
        <v>7599101</v>
      </c>
      <c r="AC34" s="13">
        <f t="shared" ref="AC34:AC50" si="17">-R34</f>
        <v>0</v>
      </c>
      <c r="AD34" s="9">
        <v>1629101</v>
      </c>
      <c r="AE34" s="9">
        <f t="shared" ref="AE34:AE50" si="18">-Q34</f>
        <v>0</v>
      </c>
      <c r="AF34" s="9">
        <v>1221101</v>
      </c>
      <c r="AG34" s="1" t="e">
        <f t="shared" ref="AG34:AG50" si="19">+VLOOKUP(B34,$BT$62:$BV$81,3,0)</f>
        <v>#N/A</v>
      </c>
      <c r="AJ34" s="19" t="e">
        <f t="shared" ref="AJ34:AJ50" si="20">+VLOOKUP(C34,$BT$90:$BU$100,2,0)</f>
        <v>#N/A</v>
      </c>
      <c r="AK34" s="1">
        <v>4011102</v>
      </c>
      <c r="AM34" s="19" t="e">
        <f t="shared" ref="AM34:AM50" si="21">+VLOOKUP(B34,$BT$62:$BU$81,2,0)</f>
        <v>#N/A</v>
      </c>
      <c r="AV34" s="12"/>
      <c r="BK34" s="1" t="str">
        <f t="shared" si="6"/>
        <v/>
      </c>
      <c r="BT34" s="8" t="s">
        <v>69</v>
      </c>
    </row>
    <row r="35" spans="6:73" x14ac:dyDescent="0.15">
      <c r="F35" s="2"/>
      <c r="I35" s="12"/>
      <c r="J35" s="12"/>
      <c r="K35" s="12"/>
      <c r="O35" s="14"/>
      <c r="Q35" s="20">
        <v>0</v>
      </c>
      <c r="R35" s="20">
        <f t="shared" si="8"/>
        <v>0</v>
      </c>
      <c r="S35" s="20">
        <v>0</v>
      </c>
      <c r="T35" s="20">
        <v>0</v>
      </c>
      <c r="U35" s="20">
        <f t="shared" si="10"/>
        <v>0</v>
      </c>
      <c r="V35" s="21">
        <f t="shared" si="13"/>
        <v>0</v>
      </c>
      <c r="W35" s="22">
        <f t="shared" si="16"/>
        <v>0</v>
      </c>
      <c r="X35" s="22"/>
      <c r="Y35" s="22"/>
      <c r="Z35" s="22">
        <f t="shared" si="11"/>
        <v>0</v>
      </c>
      <c r="AA35" s="13">
        <f t="shared" si="12"/>
        <v>0</v>
      </c>
      <c r="AB35" s="9">
        <v>7599101</v>
      </c>
      <c r="AC35" s="13">
        <f t="shared" si="17"/>
        <v>0</v>
      </c>
      <c r="AD35" s="9">
        <v>1629101</v>
      </c>
      <c r="AE35" s="9">
        <f t="shared" si="18"/>
        <v>0</v>
      </c>
      <c r="AF35" s="9">
        <v>1221101</v>
      </c>
      <c r="AG35" s="1" t="e">
        <f t="shared" si="19"/>
        <v>#N/A</v>
      </c>
      <c r="AJ35" s="19" t="e">
        <f t="shared" si="20"/>
        <v>#N/A</v>
      </c>
      <c r="AK35" s="1">
        <v>4011102</v>
      </c>
      <c r="AM35" s="19" t="e">
        <f t="shared" si="21"/>
        <v>#N/A</v>
      </c>
      <c r="AV35" s="12"/>
      <c r="BK35" s="1" t="str">
        <f t="shared" si="6"/>
        <v/>
      </c>
      <c r="BR35" s="1" t="s">
        <v>161</v>
      </c>
      <c r="BS35" s="1" t="s">
        <v>147</v>
      </c>
      <c r="BT35" s="1" t="s">
        <v>68</v>
      </c>
      <c r="BU35" s="1" t="s">
        <v>59</v>
      </c>
    </row>
    <row r="36" spans="6:73" x14ac:dyDescent="0.15">
      <c r="F36" s="2"/>
      <c r="I36" s="12"/>
      <c r="J36" s="12"/>
      <c r="K36" s="12"/>
      <c r="O36" s="14"/>
      <c r="Q36" s="20">
        <v>0</v>
      </c>
      <c r="R36" s="20">
        <f t="shared" si="8"/>
        <v>0</v>
      </c>
      <c r="S36" s="20">
        <v>0</v>
      </c>
      <c r="T36" s="20">
        <v>0</v>
      </c>
      <c r="U36" s="20">
        <f t="shared" si="10"/>
        <v>0</v>
      </c>
      <c r="V36" s="21">
        <f t="shared" si="13"/>
        <v>0</v>
      </c>
      <c r="W36" s="22">
        <f t="shared" si="16"/>
        <v>0</v>
      </c>
      <c r="X36" s="22"/>
      <c r="Y36" s="22"/>
      <c r="Z36" s="22">
        <f t="shared" si="11"/>
        <v>0</v>
      </c>
      <c r="AA36" s="13">
        <f t="shared" si="12"/>
        <v>0</v>
      </c>
      <c r="AB36" s="9">
        <v>7599101</v>
      </c>
      <c r="AC36" s="13">
        <f t="shared" si="17"/>
        <v>0</v>
      </c>
      <c r="AD36" s="9">
        <v>1629101</v>
      </c>
      <c r="AE36" s="9">
        <f t="shared" si="18"/>
        <v>0</v>
      </c>
      <c r="AF36" s="9">
        <v>1221101</v>
      </c>
      <c r="AG36" s="1" t="e">
        <f t="shared" si="19"/>
        <v>#N/A</v>
      </c>
      <c r="AJ36" s="19" t="e">
        <f t="shared" si="20"/>
        <v>#N/A</v>
      </c>
      <c r="AK36" s="1">
        <v>4011102</v>
      </c>
      <c r="AM36" s="19" t="e">
        <f t="shared" si="21"/>
        <v>#N/A</v>
      </c>
      <c r="AV36" s="12"/>
      <c r="BK36" s="1" t="str">
        <f t="shared" si="6"/>
        <v/>
      </c>
      <c r="BR36" s="1" t="s">
        <v>162</v>
      </c>
      <c r="BS36" s="1" t="s">
        <v>148</v>
      </c>
      <c r="BT36" s="8" t="s">
        <v>70</v>
      </c>
    </row>
    <row r="37" spans="6:73" x14ac:dyDescent="0.15">
      <c r="F37" s="2"/>
      <c r="I37" s="12"/>
      <c r="J37" s="12"/>
      <c r="K37" s="12"/>
      <c r="O37" s="14"/>
      <c r="Q37" s="20">
        <v>0</v>
      </c>
      <c r="R37" s="20">
        <f t="shared" si="8"/>
        <v>0</v>
      </c>
      <c r="S37" s="20">
        <v>0</v>
      </c>
      <c r="T37" s="20">
        <v>0</v>
      </c>
      <c r="U37" s="20">
        <f t="shared" si="10"/>
        <v>0</v>
      </c>
      <c r="V37" s="21">
        <f t="shared" si="13"/>
        <v>0</v>
      </c>
      <c r="W37" s="22">
        <f t="shared" si="16"/>
        <v>0</v>
      </c>
      <c r="X37" s="22"/>
      <c r="Y37" s="22"/>
      <c r="Z37" s="22">
        <f t="shared" si="11"/>
        <v>0</v>
      </c>
      <c r="AA37" s="13">
        <f t="shared" si="12"/>
        <v>0</v>
      </c>
      <c r="AB37" s="9">
        <v>7599101</v>
      </c>
      <c r="AC37" s="13">
        <f t="shared" si="17"/>
        <v>0</v>
      </c>
      <c r="AD37" s="9">
        <v>1629101</v>
      </c>
      <c r="AE37" s="9">
        <f t="shared" si="18"/>
        <v>0</v>
      </c>
      <c r="AF37" s="9">
        <v>1221101</v>
      </c>
      <c r="AG37" s="1" t="e">
        <f t="shared" si="19"/>
        <v>#N/A</v>
      </c>
      <c r="AJ37" s="19" t="e">
        <f t="shared" si="20"/>
        <v>#N/A</v>
      </c>
      <c r="AK37" s="1">
        <v>4011102</v>
      </c>
      <c r="AM37" s="19" t="e">
        <f t="shared" si="21"/>
        <v>#N/A</v>
      </c>
      <c r="AV37" s="12"/>
      <c r="BK37" s="1" t="str">
        <f t="shared" si="6"/>
        <v/>
      </c>
      <c r="BR37" s="1" t="s">
        <v>163</v>
      </c>
      <c r="BS37" s="1" t="s">
        <v>149</v>
      </c>
      <c r="BT37" s="1" t="s">
        <v>71</v>
      </c>
      <c r="BU37" s="1" t="s">
        <v>59</v>
      </c>
    </row>
    <row r="38" spans="6:73" x14ac:dyDescent="0.15">
      <c r="F38" s="2"/>
      <c r="I38" s="12"/>
      <c r="J38" s="12"/>
      <c r="K38" s="12"/>
      <c r="O38" s="14"/>
      <c r="Q38" s="20">
        <v>0</v>
      </c>
      <c r="R38" s="20">
        <f t="shared" si="8"/>
        <v>0</v>
      </c>
      <c r="S38" s="20">
        <v>0</v>
      </c>
      <c r="T38" s="20">
        <v>0</v>
      </c>
      <c r="U38" s="20">
        <f t="shared" si="10"/>
        <v>0</v>
      </c>
      <c r="V38" s="21">
        <f t="shared" si="13"/>
        <v>0</v>
      </c>
      <c r="W38" s="22">
        <f t="shared" si="16"/>
        <v>0</v>
      </c>
      <c r="X38" s="22"/>
      <c r="Y38" s="22"/>
      <c r="Z38" s="22">
        <f t="shared" si="11"/>
        <v>0</v>
      </c>
      <c r="AA38" s="13">
        <f t="shared" si="12"/>
        <v>0</v>
      </c>
      <c r="AB38" s="9">
        <v>7599101</v>
      </c>
      <c r="AC38" s="13">
        <f t="shared" si="17"/>
        <v>0</v>
      </c>
      <c r="AD38" s="9">
        <v>1629101</v>
      </c>
      <c r="AE38" s="9">
        <f t="shared" si="18"/>
        <v>0</v>
      </c>
      <c r="AF38" s="9">
        <v>1221101</v>
      </c>
      <c r="AG38" s="1" t="e">
        <f t="shared" si="19"/>
        <v>#N/A</v>
      </c>
      <c r="AJ38" s="19" t="e">
        <f t="shared" si="20"/>
        <v>#N/A</v>
      </c>
      <c r="AK38" s="1">
        <v>4011102</v>
      </c>
      <c r="AM38" s="19" t="e">
        <f t="shared" si="21"/>
        <v>#N/A</v>
      </c>
      <c r="AV38" s="12"/>
      <c r="BK38" s="1" t="str">
        <f t="shared" si="6"/>
        <v/>
      </c>
      <c r="BR38" s="1" t="s">
        <v>164</v>
      </c>
      <c r="BS38" s="1" t="s">
        <v>150</v>
      </c>
    </row>
    <row r="39" spans="6:73" x14ac:dyDescent="0.15">
      <c r="F39" s="2"/>
      <c r="I39" s="12"/>
      <c r="J39" s="12"/>
      <c r="K39" s="12"/>
      <c r="O39" s="14"/>
      <c r="Q39" s="20">
        <v>0</v>
      </c>
      <c r="R39" s="20">
        <f t="shared" si="8"/>
        <v>0</v>
      </c>
      <c r="S39" s="20">
        <v>0</v>
      </c>
      <c r="T39" s="20">
        <v>0</v>
      </c>
      <c r="U39" s="20">
        <f t="shared" si="10"/>
        <v>0</v>
      </c>
      <c r="V39" s="21">
        <f t="shared" si="13"/>
        <v>0</v>
      </c>
      <c r="W39" s="22">
        <f t="shared" si="16"/>
        <v>0</v>
      </c>
      <c r="X39" s="22"/>
      <c r="Y39" s="22"/>
      <c r="Z39" s="22">
        <f t="shared" si="11"/>
        <v>0</v>
      </c>
      <c r="AA39" s="13">
        <f t="shared" si="12"/>
        <v>0</v>
      </c>
      <c r="AB39" s="9">
        <v>7599101</v>
      </c>
      <c r="AC39" s="13">
        <f t="shared" si="17"/>
        <v>0</v>
      </c>
      <c r="AD39" s="9">
        <v>1629101</v>
      </c>
      <c r="AE39" s="9">
        <f t="shared" si="18"/>
        <v>0</v>
      </c>
      <c r="AF39" s="9">
        <v>1221101</v>
      </c>
      <c r="AG39" s="1" t="e">
        <f t="shared" si="19"/>
        <v>#N/A</v>
      </c>
      <c r="AJ39" s="19" t="e">
        <f t="shared" si="20"/>
        <v>#N/A</v>
      </c>
      <c r="AK39" s="1">
        <v>4011102</v>
      </c>
      <c r="AM39" s="19" t="e">
        <f t="shared" si="21"/>
        <v>#N/A</v>
      </c>
      <c r="AV39" s="12"/>
      <c r="BK39" s="1" t="str">
        <f t="shared" si="6"/>
        <v/>
      </c>
      <c r="BT39" s="8" t="s">
        <v>81</v>
      </c>
    </row>
    <row r="40" spans="6:73" x14ac:dyDescent="0.15">
      <c r="F40" s="2"/>
      <c r="I40" s="12"/>
      <c r="J40" s="12"/>
      <c r="K40" s="12"/>
      <c r="O40" s="14"/>
      <c r="Q40" s="20">
        <v>0</v>
      </c>
      <c r="R40" s="20">
        <f t="shared" si="8"/>
        <v>0</v>
      </c>
      <c r="S40" s="20">
        <v>0</v>
      </c>
      <c r="T40" s="20">
        <v>0</v>
      </c>
      <c r="U40" s="20">
        <f t="shared" si="10"/>
        <v>0</v>
      </c>
      <c r="V40" s="21">
        <f t="shared" si="13"/>
        <v>0</v>
      </c>
      <c r="W40" s="22">
        <f t="shared" si="16"/>
        <v>0</v>
      </c>
      <c r="X40" s="22"/>
      <c r="Y40" s="22"/>
      <c r="Z40" s="22">
        <f t="shared" si="11"/>
        <v>0</v>
      </c>
      <c r="AA40" s="13">
        <f t="shared" si="12"/>
        <v>0</v>
      </c>
      <c r="AB40" s="9">
        <v>7599101</v>
      </c>
      <c r="AC40" s="13">
        <f t="shared" si="17"/>
        <v>0</v>
      </c>
      <c r="AD40" s="9">
        <v>1629101</v>
      </c>
      <c r="AE40" s="9">
        <f t="shared" si="18"/>
        <v>0</v>
      </c>
      <c r="AF40" s="9">
        <v>1221101</v>
      </c>
      <c r="AG40" s="1" t="e">
        <f t="shared" si="19"/>
        <v>#N/A</v>
      </c>
      <c r="AJ40" s="19" t="e">
        <f t="shared" si="20"/>
        <v>#N/A</v>
      </c>
      <c r="AK40" s="1">
        <v>4011102</v>
      </c>
      <c r="AM40" s="19" t="e">
        <f t="shared" si="21"/>
        <v>#N/A</v>
      </c>
      <c r="AV40" s="12"/>
      <c r="BK40" s="1" t="str">
        <f t="shared" si="6"/>
        <v/>
      </c>
      <c r="BT40" s="1" t="s">
        <v>80</v>
      </c>
    </row>
    <row r="41" spans="6:73" x14ac:dyDescent="0.15">
      <c r="F41" s="2"/>
      <c r="I41" s="12"/>
      <c r="J41" s="12"/>
      <c r="K41" s="12"/>
      <c r="O41" s="14"/>
      <c r="Q41" s="20">
        <v>0</v>
      </c>
      <c r="R41" s="20">
        <f t="shared" si="8"/>
        <v>0</v>
      </c>
      <c r="S41" s="20">
        <v>0</v>
      </c>
      <c r="T41" s="20">
        <v>0</v>
      </c>
      <c r="U41" s="20">
        <f t="shared" si="10"/>
        <v>0</v>
      </c>
      <c r="V41" s="21">
        <f t="shared" si="13"/>
        <v>0</v>
      </c>
      <c r="W41" s="22">
        <f t="shared" si="16"/>
        <v>0</v>
      </c>
      <c r="X41" s="22"/>
      <c r="Y41" s="22"/>
      <c r="Z41" s="22">
        <f t="shared" si="11"/>
        <v>0</v>
      </c>
      <c r="AA41" s="13">
        <f t="shared" si="12"/>
        <v>0</v>
      </c>
      <c r="AB41" s="9">
        <v>7599101</v>
      </c>
      <c r="AC41" s="13">
        <f t="shared" si="17"/>
        <v>0</v>
      </c>
      <c r="AD41" s="9">
        <v>1629101</v>
      </c>
      <c r="AE41" s="9">
        <f t="shared" si="18"/>
        <v>0</v>
      </c>
      <c r="AF41" s="9">
        <v>1221101</v>
      </c>
      <c r="AG41" s="1" t="e">
        <f t="shared" si="19"/>
        <v>#N/A</v>
      </c>
      <c r="AJ41" s="19" t="e">
        <f t="shared" si="20"/>
        <v>#N/A</v>
      </c>
      <c r="AK41" s="1">
        <v>4011102</v>
      </c>
      <c r="AM41" s="19" t="e">
        <f t="shared" si="21"/>
        <v>#N/A</v>
      </c>
      <c r="AV41" s="12"/>
      <c r="BK41" s="1" t="str">
        <f t="shared" si="6"/>
        <v/>
      </c>
      <c r="BT41" s="6" t="s">
        <v>177</v>
      </c>
    </row>
    <row r="42" spans="6:73" x14ac:dyDescent="0.15">
      <c r="F42" s="2"/>
      <c r="I42" s="12"/>
      <c r="J42" s="12"/>
      <c r="K42" s="12"/>
      <c r="O42" s="14"/>
      <c r="Q42" s="20">
        <v>0</v>
      </c>
      <c r="R42" s="20">
        <f t="shared" si="8"/>
        <v>0</v>
      </c>
      <c r="S42" s="20">
        <v>0</v>
      </c>
      <c r="T42" s="20">
        <v>0</v>
      </c>
      <c r="U42" s="20">
        <f t="shared" si="10"/>
        <v>0</v>
      </c>
      <c r="V42" s="21">
        <f t="shared" si="13"/>
        <v>0</v>
      </c>
      <c r="W42" s="22">
        <f t="shared" si="16"/>
        <v>0</v>
      </c>
      <c r="X42" s="22"/>
      <c r="Y42" s="22"/>
      <c r="Z42" s="22">
        <f t="shared" si="11"/>
        <v>0</v>
      </c>
      <c r="AA42" s="13">
        <f t="shared" si="12"/>
        <v>0</v>
      </c>
      <c r="AB42" s="9">
        <v>7599101</v>
      </c>
      <c r="AC42" s="13">
        <f t="shared" si="17"/>
        <v>0</v>
      </c>
      <c r="AD42" s="9">
        <v>1629101</v>
      </c>
      <c r="AE42" s="9">
        <f t="shared" si="18"/>
        <v>0</v>
      </c>
      <c r="AF42" s="9">
        <v>1221101</v>
      </c>
      <c r="AG42" s="1" t="e">
        <f t="shared" si="19"/>
        <v>#N/A</v>
      </c>
      <c r="AJ42" s="19" t="e">
        <f t="shared" si="20"/>
        <v>#N/A</v>
      </c>
      <c r="AK42" s="1">
        <v>4011102</v>
      </c>
      <c r="AM42" s="19" t="e">
        <f t="shared" si="21"/>
        <v>#N/A</v>
      </c>
      <c r="AV42" s="12"/>
      <c r="BK42" s="1" t="str">
        <f t="shared" si="6"/>
        <v/>
      </c>
    </row>
    <row r="43" spans="6:73" x14ac:dyDescent="0.15">
      <c r="F43" s="2"/>
      <c r="I43" s="12"/>
      <c r="J43" s="12"/>
      <c r="K43" s="12"/>
      <c r="O43" s="14"/>
      <c r="Q43" s="20">
        <v>0</v>
      </c>
      <c r="R43" s="20">
        <f t="shared" si="8"/>
        <v>0</v>
      </c>
      <c r="S43" s="20">
        <v>0</v>
      </c>
      <c r="T43" s="20">
        <v>0</v>
      </c>
      <c r="U43" s="20">
        <f t="shared" si="10"/>
        <v>0</v>
      </c>
      <c r="V43" s="21">
        <f t="shared" si="13"/>
        <v>0</v>
      </c>
      <c r="W43" s="22">
        <f t="shared" si="16"/>
        <v>0</v>
      </c>
      <c r="X43" s="22"/>
      <c r="Y43" s="22"/>
      <c r="Z43" s="22">
        <f t="shared" si="11"/>
        <v>0</v>
      </c>
      <c r="AA43" s="13">
        <f t="shared" si="12"/>
        <v>0</v>
      </c>
      <c r="AB43" s="9">
        <v>7599101</v>
      </c>
      <c r="AC43" s="13">
        <f t="shared" si="17"/>
        <v>0</v>
      </c>
      <c r="AD43" s="9">
        <v>1629101</v>
      </c>
      <c r="AE43" s="9">
        <f t="shared" si="18"/>
        <v>0</v>
      </c>
      <c r="AF43" s="9">
        <v>1221101</v>
      </c>
      <c r="AG43" s="1" t="e">
        <f t="shared" si="19"/>
        <v>#N/A</v>
      </c>
      <c r="AJ43" s="19" t="e">
        <f t="shared" si="20"/>
        <v>#N/A</v>
      </c>
      <c r="AK43" s="1">
        <v>4011102</v>
      </c>
      <c r="AM43" s="19" t="e">
        <f t="shared" si="21"/>
        <v>#N/A</v>
      </c>
      <c r="AV43" s="12"/>
      <c r="BK43" s="1" t="str">
        <f t="shared" si="6"/>
        <v/>
      </c>
      <c r="BS43" s="6" t="s">
        <v>101</v>
      </c>
      <c r="BT43" s="6" t="s">
        <v>100</v>
      </c>
    </row>
    <row r="44" spans="6:73" x14ac:dyDescent="0.15">
      <c r="F44" s="2"/>
      <c r="I44" s="12"/>
      <c r="J44" s="12"/>
      <c r="K44" s="12"/>
      <c r="O44" s="14"/>
      <c r="Q44" s="20">
        <v>0</v>
      </c>
      <c r="R44" s="20">
        <f t="shared" si="8"/>
        <v>0</v>
      </c>
      <c r="S44" s="20">
        <v>0</v>
      </c>
      <c r="T44" s="20">
        <v>0</v>
      </c>
      <c r="U44" s="20">
        <f t="shared" si="10"/>
        <v>0</v>
      </c>
      <c r="V44" s="21">
        <f t="shared" si="13"/>
        <v>0</v>
      </c>
      <c r="W44" s="22">
        <f t="shared" si="16"/>
        <v>0</v>
      </c>
      <c r="X44" s="22"/>
      <c r="Y44" s="22"/>
      <c r="Z44" s="22">
        <f t="shared" si="11"/>
        <v>0</v>
      </c>
      <c r="AA44" s="13">
        <f t="shared" si="12"/>
        <v>0</v>
      </c>
      <c r="AB44" s="9">
        <v>7599101</v>
      </c>
      <c r="AC44" s="13">
        <f t="shared" si="17"/>
        <v>0</v>
      </c>
      <c r="AD44" s="9">
        <v>1629101</v>
      </c>
      <c r="AE44" s="9">
        <f t="shared" si="18"/>
        <v>0</v>
      </c>
      <c r="AF44" s="9">
        <v>1221101</v>
      </c>
      <c r="AG44" s="1" t="e">
        <f t="shared" si="19"/>
        <v>#N/A</v>
      </c>
      <c r="AJ44" s="19" t="e">
        <f t="shared" si="20"/>
        <v>#N/A</v>
      </c>
      <c r="AK44" s="1">
        <v>4011102</v>
      </c>
      <c r="AM44" s="19" t="e">
        <f t="shared" si="21"/>
        <v>#N/A</v>
      </c>
      <c r="AV44" s="12"/>
      <c r="BK44" s="1" t="str">
        <f t="shared" si="6"/>
        <v/>
      </c>
      <c r="BR44" s="1">
        <v>1</v>
      </c>
      <c r="BS44" s="1">
        <v>20554375724</v>
      </c>
      <c r="BT44" s="1" t="s">
        <v>88</v>
      </c>
    </row>
    <row r="45" spans="6:73" x14ac:dyDescent="0.15">
      <c r="F45" s="2"/>
      <c r="I45" s="12"/>
      <c r="J45" s="12"/>
      <c r="K45" s="12"/>
      <c r="O45" s="14"/>
      <c r="Q45" s="20">
        <v>0</v>
      </c>
      <c r="R45" s="20">
        <f t="shared" si="8"/>
        <v>0</v>
      </c>
      <c r="S45" s="20">
        <v>0</v>
      </c>
      <c r="T45" s="20">
        <v>0</v>
      </c>
      <c r="U45" s="20">
        <f t="shared" si="10"/>
        <v>0</v>
      </c>
      <c r="V45" s="21">
        <f t="shared" si="13"/>
        <v>0</v>
      </c>
      <c r="W45" s="22">
        <f t="shared" si="16"/>
        <v>0</v>
      </c>
      <c r="X45" s="22"/>
      <c r="Y45" s="22"/>
      <c r="Z45" s="22">
        <f t="shared" si="11"/>
        <v>0</v>
      </c>
      <c r="AA45" s="13">
        <f t="shared" si="12"/>
        <v>0</v>
      </c>
      <c r="AB45" s="9">
        <v>7599101</v>
      </c>
      <c r="AC45" s="13">
        <f t="shared" si="17"/>
        <v>0</v>
      </c>
      <c r="AD45" s="9">
        <v>1629101</v>
      </c>
      <c r="AE45" s="9">
        <f t="shared" si="18"/>
        <v>0</v>
      </c>
      <c r="AF45" s="9">
        <v>1221101</v>
      </c>
      <c r="AG45" s="1" t="e">
        <f t="shared" si="19"/>
        <v>#N/A</v>
      </c>
      <c r="AJ45" s="19" t="e">
        <f t="shared" si="20"/>
        <v>#N/A</v>
      </c>
      <c r="AK45" s="1">
        <v>4011102</v>
      </c>
      <c r="AM45" s="19" t="e">
        <f t="shared" si="21"/>
        <v>#N/A</v>
      </c>
      <c r="AV45" s="12"/>
      <c r="BK45" s="1" t="str">
        <f t="shared" si="6"/>
        <v/>
      </c>
      <c r="BR45" s="1">
        <v>2</v>
      </c>
      <c r="BS45" s="1">
        <v>20553556733</v>
      </c>
      <c r="BT45" s="1" t="s">
        <v>86</v>
      </c>
    </row>
    <row r="46" spans="6:73" x14ac:dyDescent="0.15">
      <c r="F46" s="2"/>
      <c r="I46" s="12"/>
      <c r="J46" s="12"/>
      <c r="K46" s="12"/>
      <c r="O46" s="14"/>
      <c r="Q46" s="20">
        <v>0</v>
      </c>
      <c r="R46" s="20">
        <f t="shared" si="8"/>
        <v>0</v>
      </c>
      <c r="S46" s="20">
        <v>0</v>
      </c>
      <c r="T46" s="20">
        <v>0</v>
      </c>
      <c r="U46" s="20">
        <f t="shared" si="10"/>
        <v>0</v>
      </c>
      <c r="V46" s="21">
        <f t="shared" si="13"/>
        <v>0</v>
      </c>
      <c r="W46" s="22">
        <f t="shared" si="16"/>
        <v>0</v>
      </c>
      <c r="X46" s="22"/>
      <c r="Y46" s="22"/>
      <c r="Z46" s="22">
        <f t="shared" si="11"/>
        <v>0</v>
      </c>
      <c r="AA46" s="13">
        <f t="shared" si="12"/>
        <v>0</v>
      </c>
      <c r="AB46" s="9">
        <v>7599101</v>
      </c>
      <c r="AC46" s="13">
        <f t="shared" si="17"/>
        <v>0</v>
      </c>
      <c r="AD46" s="9">
        <v>1629101</v>
      </c>
      <c r="AE46" s="9">
        <f t="shared" si="18"/>
        <v>0</v>
      </c>
      <c r="AF46" s="9">
        <v>1221101</v>
      </c>
      <c r="AG46" s="1" t="e">
        <f t="shared" si="19"/>
        <v>#N/A</v>
      </c>
      <c r="AJ46" s="19" t="e">
        <f t="shared" si="20"/>
        <v>#N/A</v>
      </c>
      <c r="AK46" s="1">
        <v>4011102</v>
      </c>
      <c r="AM46" s="19" t="e">
        <f t="shared" si="21"/>
        <v>#N/A</v>
      </c>
      <c r="AV46" s="12"/>
      <c r="BR46" s="1">
        <v>3</v>
      </c>
      <c r="BS46" s="1">
        <v>20603277326</v>
      </c>
      <c r="BT46" s="1" t="s">
        <v>91</v>
      </c>
    </row>
    <row r="47" spans="6:73" x14ac:dyDescent="0.15">
      <c r="F47" s="2"/>
      <c r="I47" s="12"/>
      <c r="J47" s="12"/>
      <c r="K47" s="12"/>
      <c r="O47" s="14"/>
      <c r="Q47" s="20">
        <v>0</v>
      </c>
      <c r="R47" s="20">
        <f t="shared" si="8"/>
        <v>0</v>
      </c>
      <c r="S47" s="20">
        <v>0</v>
      </c>
      <c r="T47" s="20">
        <v>0</v>
      </c>
      <c r="U47" s="20">
        <f t="shared" si="10"/>
        <v>0</v>
      </c>
      <c r="V47" s="21">
        <f t="shared" si="13"/>
        <v>0</v>
      </c>
      <c r="W47" s="22">
        <f t="shared" si="16"/>
        <v>0</v>
      </c>
      <c r="X47" s="22"/>
      <c r="Y47" s="22"/>
      <c r="Z47" s="22">
        <f t="shared" si="11"/>
        <v>0</v>
      </c>
      <c r="AA47" s="13">
        <f t="shared" si="12"/>
        <v>0</v>
      </c>
      <c r="AB47" s="9">
        <v>7599101</v>
      </c>
      <c r="AC47" s="13">
        <f t="shared" si="17"/>
        <v>0</v>
      </c>
      <c r="AD47" s="9">
        <v>1629101</v>
      </c>
      <c r="AE47" s="9">
        <f t="shared" si="18"/>
        <v>0</v>
      </c>
      <c r="AF47" s="9">
        <v>1221101</v>
      </c>
      <c r="AG47" s="1" t="e">
        <f t="shared" si="19"/>
        <v>#N/A</v>
      </c>
      <c r="AJ47" s="19" t="e">
        <f t="shared" si="20"/>
        <v>#N/A</v>
      </c>
      <c r="AK47" s="1">
        <v>4011102</v>
      </c>
      <c r="AM47" s="19" t="e">
        <f t="shared" si="21"/>
        <v>#N/A</v>
      </c>
      <c r="AV47" s="12"/>
      <c r="BK47" s="1" t="str">
        <f>IF(OR(B47=$BT$63,B47=$BT$62,B47=$BT$64,B47=$BT$65),VLOOKUP(B47,$BT$62:$BW$66,4,0),"")</f>
        <v/>
      </c>
      <c r="BR47" s="1">
        <v>4</v>
      </c>
      <c r="BS47" s="1">
        <v>20553973504</v>
      </c>
      <c r="BT47" s="1" t="s">
        <v>89</v>
      </c>
    </row>
    <row r="48" spans="6:73" x14ac:dyDescent="0.15">
      <c r="F48" s="2"/>
      <c r="I48" s="12"/>
      <c r="J48" s="12"/>
      <c r="K48" s="12"/>
      <c r="O48" s="14"/>
      <c r="Q48" s="20">
        <v>0</v>
      </c>
      <c r="R48" s="20">
        <f t="shared" si="8"/>
        <v>0</v>
      </c>
      <c r="S48" s="20">
        <v>0</v>
      </c>
      <c r="T48" s="20">
        <v>0</v>
      </c>
      <c r="U48" s="20">
        <f t="shared" si="10"/>
        <v>0</v>
      </c>
      <c r="V48" s="21">
        <f t="shared" si="13"/>
        <v>0</v>
      </c>
      <c r="W48" s="22">
        <f t="shared" si="16"/>
        <v>0</v>
      </c>
      <c r="X48" s="22"/>
      <c r="Y48" s="22"/>
      <c r="Z48" s="22">
        <f t="shared" si="11"/>
        <v>0</v>
      </c>
      <c r="AA48" s="13">
        <f t="shared" si="12"/>
        <v>0</v>
      </c>
      <c r="AB48" s="9">
        <v>7599101</v>
      </c>
      <c r="AC48" s="13">
        <f t="shared" si="17"/>
        <v>0</v>
      </c>
      <c r="AD48" s="9">
        <v>1629101</v>
      </c>
      <c r="AE48" s="9">
        <f t="shared" si="18"/>
        <v>0</v>
      </c>
      <c r="AF48" s="9">
        <v>1221101</v>
      </c>
      <c r="AG48" s="1" t="e">
        <f t="shared" si="19"/>
        <v>#N/A</v>
      </c>
      <c r="AJ48" s="19" t="e">
        <f t="shared" si="20"/>
        <v>#N/A</v>
      </c>
      <c r="AK48" s="1">
        <v>4011102</v>
      </c>
      <c r="AM48" s="19" t="e">
        <f t="shared" si="21"/>
        <v>#N/A</v>
      </c>
      <c r="AV48" s="12"/>
      <c r="BK48" s="1" t="str">
        <f>IF(OR(B48=$BT$63,B48=$BT$62,B48=$BT$64,B48=$BT$65),VLOOKUP(B48,$BT$62:$BW$66,4,0),"")</f>
        <v/>
      </c>
      <c r="BR48" s="1">
        <v>5</v>
      </c>
      <c r="BS48" s="1">
        <v>20553974900</v>
      </c>
      <c r="BT48" s="1" t="s">
        <v>90</v>
      </c>
    </row>
    <row r="49" spans="6:75" x14ac:dyDescent="0.15">
      <c r="F49" s="2"/>
      <c r="I49" s="12"/>
      <c r="J49" s="12"/>
      <c r="K49" s="12"/>
      <c r="O49" s="14"/>
      <c r="Q49" s="20">
        <v>0</v>
      </c>
      <c r="R49" s="20">
        <f t="shared" si="8"/>
        <v>0</v>
      </c>
      <c r="S49" s="20">
        <v>0</v>
      </c>
      <c r="T49" s="20">
        <v>0</v>
      </c>
      <c r="U49" s="20">
        <f t="shared" si="10"/>
        <v>0</v>
      </c>
      <c r="V49" s="21">
        <f t="shared" si="13"/>
        <v>0</v>
      </c>
      <c r="W49" s="22">
        <f t="shared" si="16"/>
        <v>0</v>
      </c>
      <c r="X49" s="22"/>
      <c r="Y49" s="22"/>
      <c r="Z49" s="22">
        <f t="shared" si="11"/>
        <v>0</v>
      </c>
      <c r="AA49" s="13">
        <f t="shared" si="12"/>
        <v>0</v>
      </c>
      <c r="AB49" s="9">
        <v>7599101</v>
      </c>
      <c r="AC49" s="13">
        <f t="shared" si="17"/>
        <v>0</v>
      </c>
      <c r="AD49" s="9">
        <v>1629101</v>
      </c>
      <c r="AE49" s="9">
        <f t="shared" si="18"/>
        <v>0</v>
      </c>
      <c r="AF49" s="9">
        <v>1221101</v>
      </c>
      <c r="AG49" s="1" t="e">
        <f t="shared" si="19"/>
        <v>#N/A</v>
      </c>
      <c r="AJ49" s="19" t="e">
        <f t="shared" si="20"/>
        <v>#N/A</v>
      </c>
      <c r="AK49" s="1">
        <v>4011102</v>
      </c>
      <c r="AM49" s="19" t="e">
        <f t="shared" si="21"/>
        <v>#N/A</v>
      </c>
      <c r="AV49" s="12"/>
      <c r="BK49" s="1" t="str">
        <f>IF(OR(B49=$BT$63,B49=$BT$62,B49=$BT$64,B49=$BT$65),VLOOKUP(B49,$BT$62:$BW$66,4,0),"")</f>
        <v/>
      </c>
      <c r="BR49" s="1">
        <v>6</v>
      </c>
      <c r="BS49" s="1">
        <v>20603605439</v>
      </c>
      <c r="BT49" s="1" t="s">
        <v>94</v>
      </c>
    </row>
    <row r="50" spans="6:75" x14ac:dyDescent="0.15">
      <c r="F50" s="2"/>
      <c r="I50" s="12"/>
      <c r="J50" s="12"/>
      <c r="K50" s="12"/>
      <c r="O50" s="14"/>
      <c r="Q50" s="20">
        <v>0</v>
      </c>
      <c r="R50" s="20">
        <f t="shared" si="8"/>
        <v>0</v>
      </c>
      <c r="S50" s="20">
        <v>0</v>
      </c>
      <c r="T50" s="20">
        <v>0</v>
      </c>
      <c r="U50" s="20">
        <f t="shared" si="10"/>
        <v>0</v>
      </c>
      <c r="V50" s="21">
        <f t="shared" si="13"/>
        <v>0</v>
      </c>
      <c r="W50" s="22">
        <f t="shared" si="16"/>
        <v>0</v>
      </c>
      <c r="X50" s="22"/>
      <c r="Y50" s="22"/>
      <c r="Z50" s="22">
        <f t="shared" si="11"/>
        <v>0</v>
      </c>
      <c r="AA50" s="13">
        <f t="shared" si="12"/>
        <v>0</v>
      </c>
      <c r="AB50" s="9">
        <v>7599101</v>
      </c>
      <c r="AC50" s="13">
        <f t="shared" si="17"/>
        <v>0</v>
      </c>
      <c r="AD50" s="9">
        <v>1629101</v>
      </c>
      <c r="AE50" s="9">
        <f t="shared" si="18"/>
        <v>0</v>
      </c>
      <c r="AF50" s="9">
        <v>1221101</v>
      </c>
      <c r="AG50" s="1" t="e">
        <f t="shared" si="19"/>
        <v>#N/A</v>
      </c>
      <c r="AJ50" s="19" t="e">
        <f t="shared" si="20"/>
        <v>#N/A</v>
      </c>
      <c r="AK50" s="1">
        <v>4011102</v>
      </c>
      <c r="AM50" s="19" t="e">
        <f t="shared" si="21"/>
        <v>#N/A</v>
      </c>
      <c r="AV50" s="12"/>
      <c r="BK50" s="1" t="str">
        <f>IF(OR(B50=$BT$63,B50=$BT$62,B50=$BT$64,B50=$BT$65),VLOOKUP(B50,$BT$62:$BW$66,4,0),"")</f>
        <v/>
      </c>
      <c r="BR50" s="1">
        <v>7</v>
      </c>
      <c r="BS50" s="1">
        <v>20602771840</v>
      </c>
      <c r="BT50" s="1" t="s">
        <v>87</v>
      </c>
    </row>
    <row r="51" spans="6:75" x14ac:dyDescent="0.15">
      <c r="AV51" s="12"/>
      <c r="BR51" s="1">
        <v>8</v>
      </c>
      <c r="BS51" s="1">
        <v>20602295134</v>
      </c>
      <c r="BT51" s="1" t="s">
        <v>92</v>
      </c>
    </row>
    <row r="52" spans="6:75" x14ac:dyDescent="0.15">
      <c r="BR52" s="1">
        <v>9</v>
      </c>
      <c r="BS52" s="1">
        <v>20603605773</v>
      </c>
      <c r="BT52" s="1" t="s">
        <v>93</v>
      </c>
    </row>
    <row r="53" spans="6:75" x14ac:dyDescent="0.15">
      <c r="BR53" s="1">
        <v>10</v>
      </c>
      <c r="BS53" s="1">
        <v>20603604955</v>
      </c>
      <c r="BT53" s="1" t="s">
        <v>85</v>
      </c>
    </row>
    <row r="54" spans="6:75" x14ac:dyDescent="0.15">
      <c r="BR54" s="1">
        <v>11</v>
      </c>
      <c r="BS54" s="1">
        <v>20603604882</v>
      </c>
      <c r="BT54" s="1" t="s">
        <v>95</v>
      </c>
    </row>
    <row r="55" spans="6:75" x14ac:dyDescent="0.15">
      <c r="BR55" s="1">
        <v>12</v>
      </c>
      <c r="BS55" s="1">
        <v>20603923864</v>
      </c>
      <c r="BT55" s="1" t="s">
        <v>96</v>
      </c>
    </row>
    <row r="56" spans="6:75" x14ac:dyDescent="0.15">
      <c r="BR56" s="1">
        <v>13</v>
      </c>
      <c r="BS56" s="1">
        <v>20604775800</v>
      </c>
      <c r="BT56" s="1" t="s">
        <v>97</v>
      </c>
    </row>
    <row r="57" spans="6:75" x14ac:dyDescent="0.15">
      <c r="BR57" s="1">
        <v>14</v>
      </c>
      <c r="BS57" s="1">
        <v>20605657410</v>
      </c>
      <c r="BT57" s="1" t="s">
        <v>98</v>
      </c>
    </row>
    <row r="58" spans="6:75" x14ac:dyDescent="0.15">
      <c r="BR58" s="1">
        <v>15</v>
      </c>
      <c r="BS58" s="1">
        <v>20607538400</v>
      </c>
      <c r="BT58" s="1" t="s">
        <v>99</v>
      </c>
    </row>
    <row r="59" spans="6:75" x14ac:dyDescent="0.15">
      <c r="BR59" s="1">
        <v>16</v>
      </c>
      <c r="BS59" s="1">
        <v>20607539040</v>
      </c>
      <c r="BT59" s="1" t="s">
        <v>84</v>
      </c>
    </row>
    <row r="61" spans="6:75" x14ac:dyDescent="0.15">
      <c r="BT61" s="6" t="s">
        <v>103</v>
      </c>
    </row>
    <row r="62" spans="6:75" x14ac:dyDescent="0.15">
      <c r="BT62" s="1" t="s">
        <v>159</v>
      </c>
      <c r="BU62" s="1">
        <v>1212101</v>
      </c>
      <c r="BV62" s="1" t="s">
        <v>45</v>
      </c>
      <c r="BW62" s="1">
        <v>4</v>
      </c>
    </row>
    <row r="63" spans="6:75" x14ac:dyDescent="0.15">
      <c r="BT63" s="1" t="s">
        <v>136</v>
      </c>
      <c r="BU63" s="1">
        <v>1212102</v>
      </c>
      <c r="BV63" s="1" t="s">
        <v>45</v>
      </c>
      <c r="BW63" s="1">
        <v>4</v>
      </c>
    </row>
    <row r="64" spans="6:75" x14ac:dyDescent="0.15">
      <c r="BT64" s="1" t="s">
        <v>160</v>
      </c>
      <c r="BU64" s="1">
        <v>1212201</v>
      </c>
      <c r="BV64" s="1" t="s">
        <v>49</v>
      </c>
      <c r="BW64" s="1">
        <v>4</v>
      </c>
    </row>
    <row r="65" spans="72:75" x14ac:dyDescent="0.15">
      <c r="BT65" s="1" t="s">
        <v>135</v>
      </c>
      <c r="BU65" s="1">
        <v>1212202</v>
      </c>
      <c r="BV65" s="1" t="s">
        <v>49</v>
      </c>
      <c r="BW65" s="1">
        <v>4</v>
      </c>
    </row>
    <row r="66" spans="72:75" x14ac:dyDescent="0.15">
      <c r="BT66" s="1" t="s">
        <v>151</v>
      </c>
      <c r="BU66" s="1">
        <v>1212101</v>
      </c>
      <c r="BV66" s="1" t="s">
        <v>45</v>
      </c>
    </row>
    <row r="67" spans="72:75" x14ac:dyDescent="0.15">
      <c r="BT67" s="1" t="s">
        <v>152</v>
      </c>
      <c r="BU67" s="1">
        <v>1212102</v>
      </c>
      <c r="BV67" s="1" t="s">
        <v>45</v>
      </c>
    </row>
    <row r="68" spans="72:75" x14ac:dyDescent="0.15">
      <c r="BT68" s="1" t="s">
        <v>153</v>
      </c>
      <c r="BU68" s="1">
        <v>1212201</v>
      </c>
      <c r="BV68" s="1" t="s">
        <v>49</v>
      </c>
    </row>
    <row r="69" spans="72:75" x14ac:dyDescent="0.15">
      <c r="BT69" s="1" t="s">
        <v>154</v>
      </c>
      <c r="BU69" s="1">
        <v>1212202</v>
      </c>
      <c r="BV69" s="1" t="s">
        <v>49</v>
      </c>
    </row>
    <row r="70" spans="72:75" x14ac:dyDescent="0.15">
      <c r="BT70" s="1" t="s">
        <v>155</v>
      </c>
      <c r="BU70" s="1">
        <v>1312301</v>
      </c>
      <c r="BV70" s="1" t="s">
        <v>45</v>
      </c>
    </row>
    <row r="71" spans="72:75" x14ac:dyDescent="0.15">
      <c r="BT71" s="1" t="s">
        <v>156</v>
      </c>
      <c r="BU71" s="1">
        <v>1312302</v>
      </c>
      <c r="BV71" s="1" t="s">
        <v>49</v>
      </c>
    </row>
    <row r="72" spans="72:75" x14ac:dyDescent="0.15">
      <c r="BT72" s="1" t="s">
        <v>157</v>
      </c>
      <c r="BU72" s="1">
        <v>1312301</v>
      </c>
      <c r="BV72" s="1" t="s">
        <v>45</v>
      </c>
    </row>
    <row r="73" spans="72:75" x14ac:dyDescent="0.15">
      <c r="BT73" s="1" t="s">
        <v>158</v>
      </c>
      <c r="BU73" s="1">
        <v>1312302</v>
      </c>
      <c r="BV73" s="1" t="s">
        <v>49</v>
      </c>
    </row>
    <row r="74" spans="72:75" x14ac:dyDescent="0.15">
      <c r="BT74" s="1" t="s">
        <v>141</v>
      </c>
      <c r="BU74" s="1">
        <v>1212101</v>
      </c>
      <c r="BV74" s="1" t="s">
        <v>45</v>
      </c>
    </row>
    <row r="75" spans="72:75" x14ac:dyDescent="0.15">
      <c r="BT75" s="1" t="s">
        <v>142</v>
      </c>
      <c r="BU75" s="1">
        <v>1212102</v>
      </c>
      <c r="BV75" s="1" t="s">
        <v>45</v>
      </c>
    </row>
    <row r="76" spans="72:75" x14ac:dyDescent="0.15">
      <c r="BT76" s="1" t="s">
        <v>143</v>
      </c>
      <c r="BU76" s="1">
        <v>1212201</v>
      </c>
      <c r="BV76" s="1" t="s">
        <v>49</v>
      </c>
    </row>
    <row r="77" spans="72:75" x14ac:dyDescent="0.15">
      <c r="BT77" s="1" t="s">
        <v>144</v>
      </c>
      <c r="BU77" s="1">
        <v>1212202</v>
      </c>
      <c r="BV77" s="1" t="s">
        <v>49</v>
      </c>
    </row>
    <row r="78" spans="72:75" x14ac:dyDescent="0.15">
      <c r="BT78" s="1" t="s">
        <v>161</v>
      </c>
      <c r="BU78" s="1">
        <v>1212101</v>
      </c>
      <c r="BV78" s="1" t="s">
        <v>45</v>
      </c>
    </row>
    <row r="79" spans="72:75" x14ac:dyDescent="0.15">
      <c r="BT79" s="1" t="s">
        <v>162</v>
      </c>
      <c r="BU79" s="1">
        <v>1212102</v>
      </c>
      <c r="BV79" s="1" t="s">
        <v>45</v>
      </c>
    </row>
    <row r="80" spans="72:75" x14ac:dyDescent="0.15">
      <c r="BT80" s="1" t="s">
        <v>163</v>
      </c>
      <c r="BU80" s="1">
        <v>1212201</v>
      </c>
      <c r="BV80" s="1" t="s">
        <v>49</v>
      </c>
    </row>
    <row r="81" spans="72:74" x14ac:dyDescent="0.15">
      <c r="BT81" s="1" t="s">
        <v>164</v>
      </c>
      <c r="BU81" s="1">
        <v>1212202</v>
      </c>
      <c r="BV81" s="1" t="s">
        <v>49</v>
      </c>
    </row>
    <row r="83" spans="72:74" x14ac:dyDescent="0.15">
      <c r="BT83" s="6" t="s">
        <v>23</v>
      </c>
    </row>
    <row r="84" spans="72:74" x14ac:dyDescent="0.15">
      <c r="BT84" s="1" t="s">
        <v>129</v>
      </c>
    </row>
    <row r="85" spans="72:74" x14ac:dyDescent="0.15">
      <c r="BT85" s="1" t="s">
        <v>130</v>
      </c>
    </row>
    <row r="86" spans="72:74" x14ac:dyDescent="0.15">
      <c r="BT86" s="1" t="s">
        <v>131</v>
      </c>
    </row>
    <row r="87" spans="72:74" x14ac:dyDescent="0.15">
      <c r="BT87" s="1" t="s">
        <v>132</v>
      </c>
    </row>
    <row r="89" spans="72:74" x14ac:dyDescent="0.15">
      <c r="BT89" s="6" t="s">
        <v>175</v>
      </c>
    </row>
    <row r="90" spans="72:74" x14ac:dyDescent="0.15">
      <c r="BT90" s="1" t="s">
        <v>104</v>
      </c>
      <c r="BU90" s="18">
        <v>1211102</v>
      </c>
    </row>
    <row r="91" spans="72:74" x14ac:dyDescent="0.15">
      <c r="BT91" s="1" t="s">
        <v>169</v>
      </c>
      <c r="BU91" s="18" t="str">
        <f>+MID(BT17,1,7)</f>
        <v>7042103</v>
      </c>
    </row>
    <row r="92" spans="72:74" x14ac:dyDescent="0.15">
      <c r="BT92" s="1" t="s">
        <v>170</v>
      </c>
      <c r="BU92" s="18" t="str">
        <f>+MID(BT18,1,7)</f>
        <v>7042107</v>
      </c>
    </row>
    <row r="93" spans="72:74" x14ac:dyDescent="0.15">
      <c r="BT93" s="1" t="s">
        <v>171</v>
      </c>
      <c r="BU93" s="18" t="str">
        <f>+MID(BT19,1,7)</f>
        <v>7042113</v>
      </c>
    </row>
    <row r="94" spans="72:74" x14ac:dyDescent="0.15">
      <c r="BT94" s="1" t="s">
        <v>165</v>
      </c>
      <c r="BU94" s="18" t="str">
        <f>+MID(BT20,1,7)</f>
        <v>7042114</v>
      </c>
    </row>
    <row r="95" spans="72:74" x14ac:dyDescent="0.15">
      <c r="BT95" s="1" t="s">
        <v>172</v>
      </c>
      <c r="BU95" s="18" t="str">
        <f>+MID(BT21,1,7)</f>
        <v>7042115</v>
      </c>
    </row>
    <row r="96" spans="72:74" x14ac:dyDescent="0.15">
      <c r="BT96" s="1" t="s">
        <v>166</v>
      </c>
      <c r="BU96" s="18">
        <v>7521101</v>
      </c>
    </row>
    <row r="97" spans="72:73" x14ac:dyDescent="0.15">
      <c r="BT97" s="1" t="s">
        <v>167</v>
      </c>
      <c r="BU97" s="18" t="str">
        <f>+MID(BT23,1,7)</f>
        <v>7521101</v>
      </c>
    </row>
    <row r="98" spans="72:73" x14ac:dyDescent="0.15">
      <c r="BT98" s="1" t="s">
        <v>168</v>
      </c>
      <c r="BU98" s="18" t="str">
        <f>+MID(BT25,1,7)</f>
        <v>7599102</v>
      </c>
    </row>
    <row r="99" spans="72:73" x14ac:dyDescent="0.15">
      <c r="BT99" s="1" t="s">
        <v>173</v>
      </c>
      <c r="BU99" s="18" t="str">
        <f>+MID(BT35,1,7)</f>
        <v>7599104</v>
      </c>
    </row>
    <row r="100" spans="72:73" x14ac:dyDescent="0.15">
      <c r="BT100" s="1" t="s">
        <v>174</v>
      </c>
      <c r="BU100" s="18">
        <v>7723101</v>
      </c>
    </row>
    <row r="102" spans="72:73" x14ac:dyDescent="0.15">
      <c r="BT102" s="1" t="s">
        <v>195</v>
      </c>
      <c r="BU102" s="1">
        <v>4</v>
      </c>
    </row>
  </sheetData>
  <sortState xmlns:xlrd2="http://schemas.microsoft.com/office/spreadsheetml/2017/richdata2" ref="BR44:BT59">
    <sortCondition ref="BR44:BR59"/>
  </sortState>
  <phoneticPr fontId="9" type="noConversion"/>
  <dataValidations count="5">
    <dataValidation type="list" allowBlank="1" showInputMessage="1" showErrorMessage="1" sqref="AG1 AG51:AG1048576" xr:uid="{00000000-0002-0000-0000-000000000000}">
      <formula1>"S,D"</formula1>
    </dataValidation>
    <dataValidation type="list" allowBlank="1" showInputMessage="1" showErrorMessage="1" error="Solo de la lista " sqref="B2:B50" xr:uid="{02454875-223A-4C56-91C7-DCDBD4D7C7A7}">
      <formula1>$BT$62:$BT$81</formula1>
    </dataValidation>
    <dataValidation type="list" allowBlank="1" showInputMessage="1" showErrorMessage="1" sqref="P2:P50" xr:uid="{1CBE6ABB-121A-4F64-991E-D1B3DEA853DB}">
      <formula1>$BT$84:$BT$87</formula1>
    </dataValidation>
    <dataValidation type="list" allowBlank="1" showInputMessage="1" showErrorMessage="1" error="Solo de la lista " sqref="C2:C50" xr:uid="{415AEDBF-6E1F-4AC8-9D51-E0F2DE5F5154}">
      <formula1>$BT$90:$BT$100</formula1>
    </dataValidation>
    <dataValidation type="list" allowBlank="1" showInputMessage="1" showErrorMessage="1" error="Solo de la lista " sqref="A2:A50" xr:uid="{939C4E26-CF4A-49FC-9889-2D97BF563AF2}">
      <formula1>$BT$44:$BT$59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JeffOre</cp:lastModifiedBy>
  <dcterms:created xsi:type="dcterms:W3CDTF">2021-02-15T14:32:42Z</dcterms:created>
  <dcterms:modified xsi:type="dcterms:W3CDTF">2023-07-14T16:38:48Z</dcterms:modified>
</cp:coreProperties>
</file>