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juddf\Documents\HVPS\Altium\"/>
    </mc:Choice>
  </mc:AlternateContent>
  <xr:revisionPtr revIDLastSave="0" documentId="13_ncr:1_{D6883EDE-6219-4CFE-AE11-3DBEDFC7986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N5" i="1"/>
  <c r="M9" i="1"/>
  <c r="N9" i="1"/>
  <c r="N11" i="1"/>
  <c r="M14" i="1"/>
  <c r="N14" i="1"/>
  <c r="M16" i="1"/>
  <c r="N16" i="1"/>
  <c r="M21" i="1"/>
  <c r="N21" i="1"/>
  <c r="M26" i="1"/>
  <c r="N26" i="1"/>
  <c r="O5" i="1"/>
  <c r="O9" i="1"/>
  <c r="O11" i="1"/>
  <c r="O14" i="1"/>
  <c r="O16" i="1"/>
  <c r="O21" i="1"/>
  <c r="O26" i="1"/>
  <c r="O22" i="1"/>
  <c r="O25" i="1"/>
  <c r="O24" i="1"/>
  <c r="O23" i="1"/>
  <c r="O15" i="1"/>
  <c r="N13" i="1"/>
  <c r="N7" i="1"/>
  <c r="N8" i="1"/>
  <c r="N3" i="1" l="1"/>
  <c r="M13" i="1" s="1"/>
  <c r="M11" i="1" s="1"/>
  <c r="M3" i="1" s="1"/>
  <c r="O3" i="1"/>
  <c r="M12" i="1" s="1"/>
</calcChain>
</file>

<file path=xl/sharedStrings.xml><?xml version="1.0" encoding="utf-8"?>
<sst xmlns="http://schemas.openxmlformats.org/spreadsheetml/2006/main" count="51" uniqueCount="39">
  <si>
    <t>Top</t>
  </si>
  <si>
    <t>Block Diagram</t>
  </si>
  <si>
    <t>Transformer</t>
  </si>
  <si>
    <t>Current Sense Amplifier</t>
  </si>
  <si>
    <t>Power</t>
  </si>
  <si>
    <t>Gate Drive</t>
  </si>
  <si>
    <t>Transceivers</t>
  </si>
  <si>
    <t>Microcontroller</t>
  </si>
  <si>
    <t>Comparators</t>
  </si>
  <si>
    <t>Connectors</t>
  </si>
  <si>
    <t>TLV9002QDGKRQ1</t>
  </si>
  <si>
    <t>Schematic Sheet</t>
  </si>
  <si>
    <t>Part Number</t>
  </si>
  <si>
    <t>IRFP260MPBF</t>
  </si>
  <si>
    <t>INA225AIDGKR</t>
  </si>
  <si>
    <t>TPS62932DRLR</t>
  </si>
  <si>
    <t>LM317G</t>
  </si>
  <si>
    <t>UCC27511AQDBVRQ1</t>
  </si>
  <si>
    <t>THVD1420DR</t>
  </si>
  <si>
    <t>PIC18F56Q71</t>
  </si>
  <si>
    <t>DMMT3906W-7-F</t>
  </si>
  <si>
    <t>Red LED</t>
  </si>
  <si>
    <t>LTST-C190KRKT</t>
  </si>
  <si>
    <t>Part Description</t>
  </si>
  <si>
    <t>LMV7239M7X/NOPB</t>
  </si>
  <si>
    <t>+24V</t>
  </si>
  <si>
    <t>+5V0</t>
  </si>
  <si>
    <t>+15V</t>
  </si>
  <si>
    <t>Current Draw from Rail (mA)</t>
  </si>
  <si>
    <t>Op-amp</t>
  </si>
  <si>
    <t>MOSFET</t>
  </si>
  <si>
    <t>Current sense amplifier</t>
  </si>
  <si>
    <t>LTST-C190KGKT</t>
  </si>
  <si>
    <t>Green LED</t>
  </si>
  <si>
    <t>Comparator</t>
  </si>
  <si>
    <t>Transistor</t>
  </si>
  <si>
    <t>Transceiver</t>
  </si>
  <si>
    <t>Gate driver</t>
  </si>
  <si>
    <t>Voltage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</si>
</sst>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2" fontId="0" fillId="0" borderId="0" xfId="0" applyNumberForma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2" fontId="0" fillId="2" borderId="0" xfId="0" applyNumberFormat="1" applyFill="1"/>
    <xf numFmtId="2" fontId="0" fillId="3" borderId="0" xfId="0" applyNumberForma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theme="6" tint="0.5999633777886288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zoomScale="160" zoomScaleNormal="160" workbookViewId="0">
      <selection activeCell="Q10" sqref="Q10"/>
    </sheetView>
  </sheetViews>
  <sheetFormatPr defaultRowHeight="14.5" x14ac:dyDescent="0.35"/>
  <cols>
    <col min="1" max="10" width="2.6328125" customWidth="1"/>
    <col min="11" max="15" width="20.6328125" customWidth="1"/>
  </cols>
  <sheetData>
    <row r="1" spans="1:15" x14ac:dyDescent="0.35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9" t="s">
        <v>12</v>
      </c>
      <c r="L1" s="9" t="s">
        <v>23</v>
      </c>
      <c r="M1" s="10" t="s">
        <v>28</v>
      </c>
      <c r="N1" s="10"/>
      <c r="O1" s="10"/>
    </row>
    <row r="2" spans="1:15" x14ac:dyDescent="0.35">
      <c r="M2" s="1" t="s">
        <v>25</v>
      </c>
      <c r="N2" s="1" t="s">
        <v>27</v>
      </c>
      <c r="O2" s="1" t="s">
        <v>26</v>
      </c>
    </row>
    <row r="3" spans="1:15" x14ac:dyDescent="0.35">
      <c r="A3" s="5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8">
        <f t="shared" ref="M3:N3" si="0">M4+M5+M9+M11+M14+M16+M20+M21+M26</f>
        <v>91.439420719324573</v>
      </c>
      <c r="N3" s="8">
        <f t="shared" si="0"/>
        <v>48.15293587083972</v>
      </c>
      <c r="O3" s="8">
        <f>O4+O5+O9+O11+O14+O16+O20+O21+O26</f>
        <v>43.273484848484848</v>
      </c>
    </row>
    <row r="4" spans="1:15" x14ac:dyDescent="0.35">
      <c r="B4" s="3" t="s">
        <v>1</v>
      </c>
      <c r="C4" s="3"/>
      <c r="D4" s="3"/>
      <c r="E4" s="3"/>
      <c r="F4" s="3"/>
      <c r="G4" s="3"/>
      <c r="H4" s="3"/>
      <c r="I4" s="3"/>
      <c r="J4" s="3"/>
      <c r="K4" s="4"/>
      <c r="L4" s="4"/>
      <c r="M4" s="7">
        <v>0</v>
      </c>
      <c r="N4" s="7">
        <v>0</v>
      </c>
      <c r="O4" s="7">
        <v>0</v>
      </c>
    </row>
    <row r="5" spans="1:15" x14ac:dyDescent="0.35">
      <c r="B5" s="3" t="s">
        <v>2</v>
      </c>
      <c r="C5" s="3"/>
      <c r="D5" s="3"/>
      <c r="E5" s="3"/>
      <c r="F5" s="3"/>
      <c r="G5" s="3"/>
      <c r="H5" s="3"/>
      <c r="I5" s="3"/>
      <c r="J5" s="3"/>
      <c r="K5" s="4"/>
      <c r="L5" s="4"/>
      <c r="M5" s="7">
        <f t="shared" ref="M5:N5" si="1">SUM(M6:M8)</f>
        <v>0</v>
      </c>
      <c r="N5" s="7">
        <f t="shared" si="1"/>
        <v>46.8</v>
      </c>
      <c r="O5" s="7">
        <f>SUM(O6:O8)</f>
        <v>0.16</v>
      </c>
    </row>
    <row r="6" spans="1:15" x14ac:dyDescent="0.35">
      <c r="K6" t="s">
        <v>10</v>
      </c>
      <c r="L6" t="s">
        <v>29</v>
      </c>
      <c r="M6" s="2">
        <v>0</v>
      </c>
      <c r="N6" s="2">
        <v>0</v>
      </c>
      <c r="O6" s="2">
        <v>0.16</v>
      </c>
    </row>
    <row r="7" spans="1:15" x14ac:dyDescent="0.35">
      <c r="K7" t="s">
        <v>13</v>
      </c>
      <c r="L7" t="s">
        <v>30</v>
      </c>
      <c r="M7" s="2">
        <v>0</v>
      </c>
      <c r="N7" s="2">
        <f>0.000000234*100000/0.001</f>
        <v>23.4</v>
      </c>
      <c r="O7" s="2">
        <v>0</v>
      </c>
    </row>
    <row r="8" spans="1:15" x14ac:dyDescent="0.35">
      <c r="K8" t="s">
        <v>13</v>
      </c>
      <c r="L8" t="s">
        <v>30</v>
      </c>
      <c r="M8" s="2">
        <v>0</v>
      </c>
      <c r="N8" s="2">
        <f>0.000000234*100000/0.001</f>
        <v>23.4</v>
      </c>
      <c r="O8" s="2">
        <v>0</v>
      </c>
    </row>
    <row r="9" spans="1:15" x14ac:dyDescent="0.35">
      <c r="B9" s="3" t="s">
        <v>3</v>
      </c>
      <c r="C9" s="3"/>
      <c r="D9" s="3"/>
      <c r="E9" s="3"/>
      <c r="F9" s="3"/>
      <c r="G9" s="3"/>
      <c r="H9" s="3"/>
      <c r="I9" s="3"/>
      <c r="J9" s="3"/>
      <c r="K9" s="4"/>
      <c r="L9" s="4"/>
      <c r="M9" s="7">
        <f t="shared" ref="M9:N9" si="2">SUM(M10)</f>
        <v>0</v>
      </c>
      <c r="N9" s="7">
        <f t="shared" si="2"/>
        <v>0</v>
      </c>
      <c r="O9" s="7">
        <f>SUM(O10)</f>
        <v>0.35</v>
      </c>
    </row>
    <row r="10" spans="1:15" x14ac:dyDescent="0.35">
      <c r="K10" t="s">
        <v>14</v>
      </c>
      <c r="L10" t="s">
        <v>31</v>
      </c>
      <c r="M10" s="2">
        <v>0</v>
      </c>
      <c r="N10" s="2">
        <v>0</v>
      </c>
      <c r="O10" s="2">
        <v>0.35</v>
      </c>
    </row>
    <row r="11" spans="1:15" x14ac:dyDescent="0.35">
      <c r="B11" s="3" t="s">
        <v>4</v>
      </c>
      <c r="C11" s="3"/>
      <c r="D11" s="3"/>
      <c r="E11" s="3"/>
      <c r="F11" s="3"/>
      <c r="G11" s="3"/>
      <c r="H11" s="3"/>
      <c r="I11" s="3"/>
      <c r="J11" s="3"/>
      <c r="K11" s="4"/>
      <c r="L11" s="4"/>
      <c r="M11" s="7">
        <f t="shared" ref="M11:N11" si="3">SUM(M12:M13)</f>
        <v>91.439420719324573</v>
      </c>
      <c r="N11" s="7">
        <f t="shared" si="3"/>
        <v>1.3529358708397221</v>
      </c>
      <c r="O11" s="7">
        <f>SUM(O12:O13)</f>
        <v>0</v>
      </c>
    </row>
    <row r="12" spans="1:15" x14ac:dyDescent="0.35">
      <c r="K12" t="s">
        <v>15</v>
      </c>
      <c r="L12" t="s">
        <v>38</v>
      </c>
      <c r="M12" s="2">
        <f>0.013+O3</f>
        <v>43.286484848484847</v>
      </c>
      <c r="N12" s="2">
        <v>0</v>
      </c>
      <c r="O12" s="2">
        <v>0</v>
      </c>
    </row>
    <row r="13" spans="1:15" x14ac:dyDescent="0.35">
      <c r="K13" t="s">
        <v>16</v>
      </c>
      <c r="L13" t="s">
        <v>38</v>
      </c>
      <c r="M13" s="2">
        <f>N3</f>
        <v>48.15293587083972</v>
      </c>
      <c r="N13" s="2">
        <f>(15/(10200+887))/0.001</f>
        <v>1.3529358708397221</v>
      </c>
      <c r="O13" s="2">
        <v>0</v>
      </c>
    </row>
    <row r="14" spans="1:15" x14ac:dyDescent="0.35">
      <c r="B14" s="3" t="s">
        <v>5</v>
      </c>
      <c r="C14" s="3"/>
      <c r="D14" s="3"/>
      <c r="E14" s="3"/>
      <c r="F14" s="3"/>
      <c r="G14" s="3"/>
      <c r="H14" s="3"/>
      <c r="I14" s="3"/>
      <c r="J14" s="3"/>
      <c r="K14" s="4"/>
      <c r="L14" s="4"/>
      <c r="M14" s="7">
        <f t="shared" ref="M14:N14" si="4">SUM(M15)</f>
        <v>0</v>
      </c>
      <c r="N14" s="7">
        <f t="shared" si="4"/>
        <v>0</v>
      </c>
      <c r="O14" s="7">
        <f>SUM(O15)</f>
        <v>5.3</v>
      </c>
    </row>
    <row r="15" spans="1:15" x14ac:dyDescent="0.35">
      <c r="K15" t="s">
        <v>17</v>
      </c>
      <c r="L15" t="s">
        <v>37</v>
      </c>
      <c r="M15" s="2">
        <v>0</v>
      </c>
      <c r="N15" s="2">
        <v>0</v>
      </c>
      <c r="O15" s="2">
        <f>5+0.3</f>
        <v>5.3</v>
      </c>
    </row>
    <row r="16" spans="1:15" x14ac:dyDescent="0.35">
      <c r="B16" s="3" t="s">
        <v>6</v>
      </c>
      <c r="C16" s="3"/>
      <c r="D16" s="3"/>
      <c r="E16" s="3"/>
      <c r="F16" s="3"/>
      <c r="G16" s="3"/>
      <c r="H16" s="3"/>
      <c r="I16" s="3"/>
      <c r="J16" s="3"/>
      <c r="K16" s="4"/>
      <c r="L16" s="4"/>
      <c r="M16" s="7">
        <f t="shared" ref="M16:N16" si="5">SUM(M17:M19)</f>
        <v>0</v>
      </c>
      <c r="N16" s="7">
        <f t="shared" si="5"/>
        <v>0</v>
      </c>
      <c r="O16" s="7">
        <f>SUM(O17:O19)</f>
        <v>4.5</v>
      </c>
    </row>
    <row r="17" spans="2:15" x14ac:dyDescent="0.35">
      <c r="K17" t="s">
        <v>18</v>
      </c>
      <c r="L17" t="s">
        <v>36</v>
      </c>
      <c r="M17" s="2">
        <v>0</v>
      </c>
      <c r="N17" s="2">
        <v>0</v>
      </c>
      <c r="O17" s="2">
        <v>1.5</v>
      </c>
    </row>
    <row r="18" spans="2:15" x14ac:dyDescent="0.35">
      <c r="K18" t="s">
        <v>18</v>
      </c>
      <c r="L18" t="s">
        <v>36</v>
      </c>
      <c r="M18" s="2">
        <v>0</v>
      </c>
      <c r="N18" s="2">
        <v>0</v>
      </c>
      <c r="O18" s="2">
        <v>1.5</v>
      </c>
    </row>
    <row r="19" spans="2:15" x14ac:dyDescent="0.35">
      <c r="K19" t="s">
        <v>18</v>
      </c>
      <c r="L19" t="s">
        <v>36</v>
      </c>
      <c r="M19" s="2">
        <v>0</v>
      </c>
      <c r="N19" s="2">
        <v>0</v>
      </c>
      <c r="O19" s="2">
        <v>1.5</v>
      </c>
    </row>
    <row r="20" spans="2:15" x14ac:dyDescent="0.35">
      <c r="B20" s="3" t="s">
        <v>9</v>
      </c>
      <c r="C20" s="3"/>
      <c r="D20" s="3"/>
      <c r="E20" s="3"/>
      <c r="F20" s="3"/>
      <c r="G20" s="3"/>
      <c r="H20" s="3"/>
      <c r="I20" s="3"/>
      <c r="J20" s="3"/>
      <c r="K20" s="4"/>
      <c r="L20" s="4"/>
      <c r="M20" s="7">
        <v>0</v>
      </c>
      <c r="N20" s="7">
        <v>0</v>
      </c>
      <c r="O20" s="7">
        <v>0</v>
      </c>
    </row>
    <row r="21" spans="2:15" x14ac:dyDescent="0.35">
      <c r="B21" s="3" t="s">
        <v>7</v>
      </c>
      <c r="C21" s="3"/>
      <c r="D21" s="3"/>
      <c r="E21" s="3"/>
      <c r="F21" s="3"/>
      <c r="G21" s="3"/>
      <c r="H21" s="3"/>
      <c r="I21" s="3"/>
      <c r="J21" s="3"/>
      <c r="K21" s="4"/>
      <c r="L21" s="4"/>
      <c r="M21" s="7">
        <f t="shared" ref="M21:N21" si="6">SUM(M22:M25)</f>
        <v>0</v>
      </c>
      <c r="N21" s="7">
        <f t="shared" si="6"/>
        <v>0</v>
      </c>
      <c r="O21" s="7">
        <f>SUM(O22:O25)</f>
        <v>32.708484848484844</v>
      </c>
    </row>
    <row r="22" spans="2:15" x14ac:dyDescent="0.35">
      <c r="K22" t="s">
        <v>19</v>
      </c>
      <c r="L22" t="s">
        <v>7</v>
      </c>
      <c r="M22" s="2">
        <v>0</v>
      </c>
      <c r="N22" s="2">
        <v>0</v>
      </c>
      <c r="O22" s="2">
        <f>8.2*(5/3)</f>
        <v>13.666666666666666</v>
      </c>
    </row>
    <row r="23" spans="2:15" x14ac:dyDescent="0.35">
      <c r="K23" t="s">
        <v>20</v>
      </c>
      <c r="L23" t="s">
        <v>35</v>
      </c>
      <c r="M23" s="2">
        <v>0</v>
      </c>
      <c r="N23" s="2">
        <v>0</v>
      </c>
      <c r="O23" s="2">
        <f>2*((5-0.7)/10000)/0.001</f>
        <v>0.86</v>
      </c>
    </row>
    <row r="24" spans="2:15" x14ac:dyDescent="0.35">
      <c r="K24" t="s">
        <v>22</v>
      </c>
      <c r="L24" t="s">
        <v>21</v>
      </c>
      <c r="M24" s="2">
        <v>0</v>
      </c>
      <c r="N24" s="2">
        <v>0</v>
      </c>
      <c r="O24" s="2">
        <f>((5-2)/330)/0.001</f>
        <v>9.0909090909090899</v>
      </c>
    </row>
    <row r="25" spans="2:15" x14ac:dyDescent="0.35">
      <c r="K25" t="s">
        <v>32</v>
      </c>
      <c r="L25" t="s">
        <v>33</v>
      </c>
      <c r="M25" s="2">
        <v>0</v>
      </c>
      <c r="N25" s="2">
        <v>0</v>
      </c>
      <c r="O25" s="2">
        <f>((5-2)/330)/0.001</f>
        <v>9.0909090909090899</v>
      </c>
    </row>
    <row r="26" spans="2:15" x14ac:dyDescent="0.35">
      <c r="B26" s="3" t="s">
        <v>8</v>
      </c>
      <c r="C26" s="3"/>
      <c r="D26" s="3"/>
      <c r="E26" s="3"/>
      <c r="F26" s="3"/>
      <c r="G26" s="3"/>
      <c r="H26" s="3"/>
      <c r="I26" s="3"/>
      <c r="J26" s="3"/>
      <c r="K26" s="4"/>
      <c r="L26" s="4"/>
      <c r="M26" s="7">
        <f t="shared" ref="M26:N26" si="7">SUM(M27:M29)</f>
        <v>0</v>
      </c>
      <c r="N26" s="7">
        <f t="shared" si="7"/>
        <v>0</v>
      </c>
      <c r="O26" s="7">
        <f>SUM(O27:O29)</f>
        <v>0.255</v>
      </c>
    </row>
    <row r="27" spans="2:15" x14ac:dyDescent="0.35">
      <c r="K27" t="s">
        <v>24</v>
      </c>
      <c r="L27" t="s">
        <v>34</v>
      </c>
      <c r="M27" s="2">
        <v>0</v>
      </c>
      <c r="N27" s="2">
        <v>0</v>
      </c>
      <c r="O27" s="2">
        <v>8.5000000000000006E-2</v>
      </c>
    </row>
    <row r="28" spans="2:15" x14ac:dyDescent="0.35">
      <c r="K28" t="s">
        <v>24</v>
      </c>
      <c r="L28" t="s">
        <v>34</v>
      </c>
      <c r="M28" s="2">
        <v>0</v>
      </c>
      <c r="N28" s="2">
        <v>0</v>
      </c>
      <c r="O28" s="2">
        <v>8.5000000000000006E-2</v>
      </c>
    </row>
    <row r="29" spans="2:15" x14ac:dyDescent="0.35">
      <c r="K29" t="s">
        <v>24</v>
      </c>
      <c r="L29" t="s">
        <v>34</v>
      </c>
      <c r="M29" s="2">
        <v>0</v>
      </c>
      <c r="N29" s="2">
        <v>0</v>
      </c>
      <c r="O29" s="2">
        <v>8.5000000000000006E-2</v>
      </c>
    </row>
    <row r="30" spans="2:15" x14ac:dyDescent="0.35">
      <c r="M30" s="2">
        <v>0</v>
      </c>
      <c r="N30" s="2">
        <v>0</v>
      </c>
      <c r="O30" s="2">
        <v>0</v>
      </c>
    </row>
  </sheetData>
  <mergeCells count="2">
    <mergeCell ref="M1:O1"/>
    <mergeCell ref="A1:J1"/>
  </mergeCells>
  <conditionalFormatting sqref="M3:O30">
    <cfRule type="cellIs" dxfId="0" priority="1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Judd Foster</dc:creator>
  <cp:lastModifiedBy>Judd Foster</cp:lastModifiedBy>
  <dcterms:created xsi:type="dcterms:W3CDTF">2015-06-05T18:17:20Z</dcterms:created>
  <dcterms:modified xsi:type="dcterms:W3CDTF">2025-02-26T03:41:29Z</dcterms:modified>
</cp:coreProperties>
</file>