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cha\Desktop\"/>
    </mc:Choice>
  </mc:AlternateContent>
  <xr:revisionPtr revIDLastSave="0" documentId="8_{6EA1D34B-7F62-4271-911F-DD75A4D285BE}" xr6:coauthVersionLast="47" xr6:coauthVersionMax="47" xr10:uidLastSave="{00000000-0000-0000-0000-000000000000}"/>
  <bookViews>
    <workbookView xWindow="-103" yWindow="-103" windowWidth="33120" windowHeight="18000" xr2:uid="{71664BED-E9EA-4A3E-831B-7BFDA03DCE3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2" i="1" l="1"/>
  <c r="B47" i="1"/>
  <c r="B31" i="1"/>
  <c r="B28" i="1"/>
  <c r="B25" i="1"/>
  <c r="B22" i="1"/>
  <c r="B18" i="1"/>
  <c r="B11" i="1"/>
  <c r="B9" i="1"/>
  <c r="B6" i="1"/>
  <c r="B2" i="1"/>
  <c r="H20" i="1" s="1"/>
  <c r="H17" i="1"/>
  <c r="H16" i="1"/>
  <c r="H14" i="1"/>
  <c r="H13" i="1"/>
  <c r="H10" i="1"/>
  <c r="H9" i="1"/>
  <c r="H7" i="1"/>
  <c r="H6" i="1"/>
  <c r="H5" i="1"/>
  <c r="H4" i="1"/>
  <c r="H3" i="1"/>
  <c r="H2" i="1"/>
  <c r="D50" i="1"/>
  <c r="D49" i="1" s="1"/>
  <c r="D48" i="1" s="1"/>
  <c r="D47" i="1" s="1"/>
  <c r="D46" i="1" s="1"/>
  <c r="D45" i="1" s="1"/>
  <c r="D44" i="1" s="1"/>
  <c r="D43" i="1" s="1"/>
  <c r="D42" i="1" s="1"/>
  <c r="D41" i="1" s="1"/>
  <c r="D40" i="1" s="1"/>
  <c r="D39" i="1" s="1"/>
  <c r="D38" i="1" s="1"/>
  <c r="D37" i="1" s="1"/>
  <c r="D36" i="1" s="1"/>
  <c r="D35" i="1" s="1"/>
  <c r="D34" i="1" s="1"/>
  <c r="D33" i="1" s="1"/>
  <c r="D32" i="1" s="1"/>
  <c r="D31" i="1" s="1"/>
  <c r="D30" i="1" s="1"/>
  <c r="D29" i="1" s="1"/>
  <c r="D28" i="1" s="1"/>
  <c r="D27" i="1" s="1"/>
  <c r="D26" i="1" s="1"/>
  <c r="D25" i="1" s="1"/>
  <c r="D24" i="1" s="1"/>
  <c r="D23" i="1" s="1"/>
  <c r="D22" i="1" s="1"/>
  <c r="D21" i="1" s="1"/>
  <c r="D20" i="1" s="1"/>
  <c r="D19" i="1" s="1"/>
  <c r="D18" i="1" s="1"/>
  <c r="D17" i="1" s="1"/>
  <c r="D16" i="1" s="1"/>
  <c r="D15" i="1" s="1"/>
  <c r="D14" i="1" s="1"/>
  <c r="D13" i="1" s="1"/>
  <c r="D12" i="1" s="1"/>
  <c r="D11" i="1" s="1"/>
  <c r="D10" i="1" s="1"/>
  <c r="D9" i="1" s="1"/>
  <c r="D8" i="1" s="1"/>
  <c r="D7" i="1" s="1"/>
  <c r="D6" i="1" s="1"/>
  <c r="D5" i="1" s="1"/>
  <c r="D4" i="1" s="1"/>
  <c r="D3" i="1" s="1"/>
  <c r="D2" i="1" s="1"/>
  <c r="H19" i="1" l="1"/>
  <c r="H11" i="1"/>
</calcChain>
</file>

<file path=xl/sharedStrings.xml><?xml version="1.0" encoding="utf-8"?>
<sst xmlns="http://schemas.openxmlformats.org/spreadsheetml/2006/main" count="121" uniqueCount="57">
  <si>
    <t>Data operacji</t>
  </si>
  <si>
    <t>Kwota</t>
  </si>
  <si>
    <t>Saldo po transakcji</t>
  </si>
  <si>
    <t>2023-10-17</t>
  </si>
  <si>
    <t>2023-10-16</t>
  </si>
  <si>
    <t>2023-10-15</t>
  </si>
  <si>
    <t>2023-10-13</t>
  </si>
  <si>
    <t>2023-10-11</t>
  </si>
  <si>
    <t>2023-10-12</t>
  </si>
  <si>
    <t>2023-10-09</t>
  </si>
  <si>
    <t>2023-10-07</t>
  </si>
  <si>
    <t>2023-10-08</t>
  </si>
  <si>
    <t>2023-10-05</t>
  </si>
  <si>
    <t>2023-10-03</t>
  </si>
  <si>
    <t>2023-10-04</t>
  </si>
  <si>
    <t>2023-10-02</t>
  </si>
  <si>
    <t>2023-09-30</t>
  </si>
  <si>
    <t>2023-09-25</t>
  </si>
  <si>
    <t>2023-09-17</t>
  </si>
  <si>
    <t>2023-09-07</t>
  </si>
  <si>
    <t>2023-09-05</t>
  </si>
  <si>
    <t>2023-08-27</t>
  </si>
  <si>
    <t>2023-08-17</t>
  </si>
  <si>
    <t>2023-08-15</t>
  </si>
  <si>
    <t>2023-08-07</t>
  </si>
  <si>
    <t>2023-08-05</t>
  </si>
  <si>
    <t>2023-08-04</t>
  </si>
  <si>
    <t>2023-07-29</t>
  </si>
  <si>
    <t>2023-07-26</t>
  </si>
  <si>
    <t>2023-07-24</t>
  </si>
  <si>
    <t>2023-07-25</t>
  </si>
  <si>
    <t>2023-07-21</t>
  </si>
  <si>
    <t>Bilety kolejowe</t>
  </si>
  <si>
    <t>Drobne zakupy</t>
  </si>
  <si>
    <t>Obiad</t>
  </si>
  <si>
    <t>Lunch</t>
  </si>
  <si>
    <t>Podział środków</t>
  </si>
  <si>
    <t>Subskrybcja</t>
  </si>
  <si>
    <t>Leki</t>
  </si>
  <si>
    <t>Ilość drobnych zakupów</t>
  </si>
  <si>
    <t>Ilość leków</t>
  </si>
  <si>
    <t>Ilość obiadów</t>
  </si>
  <si>
    <t>Ilość lunchy</t>
  </si>
  <si>
    <t>Ilość biletów kolejowych</t>
  </si>
  <si>
    <t>Ilość subskrybcji</t>
  </si>
  <si>
    <t>Suma wydatków</t>
  </si>
  <si>
    <t>Ostateczne saldo</t>
  </si>
  <si>
    <t>Suma zarobków</t>
  </si>
  <si>
    <t>Średnia wartość pojedynczego wydatku</t>
  </si>
  <si>
    <t>Średnia wartość pojedynczego zarobku</t>
  </si>
  <si>
    <t>Największa wartość wydatku</t>
  </si>
  <si>
    <t>Największa wartość zarobku</t>
  </si>
  <si>
    <t>Wydatki na dzień</t>
  </si>
  <si>
    <t>Średnie wydatki na dzień</t>
  </si>
  <si>
    <t>Średnie zarobki na dzień</t>
  </si>
  <si>
    <t>Typ wydatku</t>
  </si>
  <si>
    <t>Ilość dni uwzględnionych w spisie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</si>
</sst>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zł&quot;_-;\-* #,##0.00\ &quot;zł&quot;_-;_-* &quot;-&quot;??\ &quot;zł&quot;_-;_-@_-"/>
  </numFmts>
  <fonts count="7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0"/>
      <color indexed="0"/>
      <name val="Verdana"/>
      <charset val="1"/>
    </font>
    <font>
      <b/>
      <sz val="10"/>
      <color indexed="0"/>
      <name val="Verdana"/>
      <charset val="1"/>
    </font>
    <font>
      <sz val="10"/>
      <name val="Verdana"/>
      <family val="2"/>
      <charset val="238"/>
    </font>
    <font>
      <b/>
      <sz val="10"/>
      <name val="Verdana"/>
      <family val="2"/>
      <charset val="238"/>
    </font>
    <font>
      <b/>
      <sz val="10"/>
      <color indexed="0"/>
      <name val="Verdana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/>
  </cellStyleXfs>
  <cellXfs count="17">
    <xf numFmtId="0" fontId="0" fillId="0" borderId="0" xfId="0"/>
    <xf numFmtId="0" fontId="2" fillId="0" borderId="0" xfId="2"/>
    <xf numFmtId="0" fontId="3" fillId="0" borderId="0" xfId="2" applyFont="1" applyAlignment="1">
      <alignment horizontal="left" vertical="center"/>
    </xf>
    <xf numFmtId="0" fontId="4" fillId="0" borderId="0" xfId="2" applyFont="1" applyAlignment="1"/>
    <xf numFmtId="14" fontId="2" fillId="0" borderId="0" xfId="2" applyNumberFormat="1"/>
    <xf numFmtId="44" fontId="3" fillId="0" borderId="0" xfId="1" applyFont="1" applyAlignment="1">
      <alignment horizontal="left" vertical="center"/>
    </xf>
    <xf numFmtId="44" fontId="4" fillId="0" borderId="0" xfId="1" applyFont="1" applyAlignment="1"/>
    <xf numFmtId="44" fontId="2" fillId="0" borderId="0" xfId="1" applyFont="1"/>
    <xf numFmtId="44" fontId="0" fillId="0" borderId="0" xfId="1" applyFont="1"/>
    <xf numFmtId="0" fontId="5" fillId="0" borderId="0" xfId="2" applyFont="1" applyAlignment="1">
      <alignment horizontal="left" vertical="center"/>
    </xf>
    <xf numFmtId="44" fontId="2" fillId="0" borderId="0" xfId="2" applyNumberFormat="1" applyAlignment="1">
      <alignment horizontal="left" vertical="center"/>
    </xf>
    <xf numFmtId="14" fontId="2" fillId="0" borderId="0" xfId="2" applyNumberFormat="1" applyAlignment="1">
      <alignment horizontal="left" vertical="center"/>
    </xf>
    <xf numFmtId="44" fontId="2" fillId="0" borderId="0" xfId="1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6" fillId="0" borderId="0" xfId="2" applyFont="1" applyAlignment="1">
      <alignment horizontal="left" vertical="center"/>
    </xf>
    <xf numFmtId="2" fontId="0" fillId="0" borderId="0" xfId="0" applyNumberFormat="1"/>
    <xf numFmtId="1" fontId="0" fillId="0" borderId="0" xfId="0" applyNumberFormat="1"/>
  </cellXfs>
  <cellStyles count="3">
    <cellStyle name="Currency" xfId="1" builtinId="4"/>
    <cellStyle name="Normal" xfId="0" builtinId="0"/>
    <cellStyle name="Normal 2" xfId="2" xr:uid="{7BF2AF87-966A-4B66-849B-3A2EAD74F50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6BE2F-B4B6-42D2-A9AE-011A7A33E0BA}">
  <dimension ref="A1:H51"/>
  <sheetViews>
    <sheetView tabSelected="1" workbookViewId="0">
      <selection activeCell="G24" sqref="G24"/>
    </sheetView>
  </sheetViews>
  <sheetFormatPr defaultRowHeight="14.6" x14ac:dyDescent="0.4"/>
  <cols>
    <col min="1" max="1" width="14.07421875" bestFit="1" customWidth="1"/>
    <col min="2" max="2" width="18" style="13" hidden="1" customWidth="1"/>
    <col min="3" max="3" width="10.765625" style="8" bestFit="1" customWidth="1"/>
    <col min="4" max="4" width="19.921875" style="8" bestFit="1" customWidth="1"/>
    <col min="5" max="5" width="15.765625" bestFit="1" customWidth="1"/>
    <col min="7" max="7" width="33.69140625" bestFit="1" customWidth="1"/>
    <col min="8" max="8" width="12.4609375" style="15" bestFit="1" customWidth="1"/>
  </cols>
  <sheetData>
    <row r="1" spans="1:8" x14ac:dyDescent="0.4">
      <c r="A1" s="2" t="s">
        <v>0</v>
      </c>
      <c r="B1" s="9" t="s">
        <v>52</v>
      </c>
      <c r="C1" s="5" t="s">
        <v>1</v>
      </c>
      <c r="D1" s="5" t="s">
        <v>2</v>
      </c>
      <c r="E1" s="14" t="s">
        <v>55</v>
      </c>
    </row>
    <row r="2" spans="1:8" x14ac:dyDescent="0.4">
      <c r="A2" s="4" t="s">
        <v>3</v>
      </c>
      <c r="B2" s="10">
        <f>SUM(C2:C5)</f>
        <v>138.41000000000003</v>
      </c>
      <c r="C2" s="6">
        <v>-4.8</v>
      </c>
      <c r="D2" s="7">
        <f>D3+C2</f>
        <v>210.94999999999996</v>
      </c>
      <c r="E2" s="3" t="s">
        <v>33</v>
      </c>
      <c r="G2" t="s">
        <v>39</v>
      </c>
      <c r="H2" s="16">
        <f>COUNTIF(E2:E51,"Drobne zakupy")</f>
        <v>21</v>
      </c>
    </row>
    <row r="3" spans="1:8" x14ac:dyDescent="0.4">
      <c r="A3" s="4" t="s">
        <v>3</v>
      </c>
      <c r="B3" s="11"/>
      <c r="C3" s="7">
        <v>-95.97</v>
      </c>
      <c r="D3" s="7">
        <f>D4+C3</f>
        <v>215.74999999999997</v>
      </c>
      <c r="E3" s="3" t="s">
        <v>38</v>
      </c>
      <c r="G3" t="s">
        <v>41</v>
      </c>
      <c r="H3" s="16">
        <f>COUNTIF(E2:E51,"Obiad")</f>
        <v>3</v>
      </c>
    </row>
    <row r="4" spans="1:8" x14ac:dyDescent="0.4">
      <c r="A4" s="4" t="s">
        <v>3</v>
      </c>
      <c r="B4" s="11"/>
      <c r="C4" s="7">
        <v>-14.85</v>
      </c>
      <c r="D4" s="7">
        <f>D5+C4</f>
        <v>311.71999999999997</v>
      </c>
      <c r="E4" s="1" t="s">
        <v>32</v>
      </c>
      <c r="G4" t="s">
        <v>42</v>
      </c>
      <c r="H4" s="16">
        <f>COUNTIF(E2:E51,"Lunch")</f>
        <v>1</v>
      </c>
    </row>
    <row r="5" spans="1:8" x14ac:dyDescent="0.4">
      <c r="A5" s="4" t="s">
        <v>3</v>
      </c>
      <c r="B5" s="11"/>
      <c r="C5" s="7">
        <v>254.03</v>
      </c>
      <c r="D5" s="7">
        <f>D6+C5</f>
        <v>326.57</v>
      </c>
      <c r="E5" s="1" t="s">
        <v>36</v>
      </c>
      <c r="G5" t="s">
        <v>43</v>
      </c>
      <c r="H5" s="16">
        <f>COUNTIF(E2:E51,"Bilety kolejowe")</f>
        <v>8</v>
      </c>
    </row>
    <row r="6" spans="1:8" x14ac:dyDescent="0.4">
      <c r="A6" s="4" t="s">
        <v>4</v>
      </c>
      <c r="B6" s="10">
        <f>SUM(C6:C8)</f>
        <v>-72.180000000000007</v>
      </c>
      <c r="C6" s="7">
        <v>-50</v>
      </c>
      <c r="D6" s="7">
        <f>D7+C6</f>
        <v>72.539999999999978</v>
      </c>
      <c r="E6" s="1" t="s">
        <v>36</v>
      </c>
      <c r="G6" t="s">
        <v>44</v>
      </c>
      <c r="H6" s="16">
        <f>COUNTIF(E2:E51,"Subskrybcja")</f>
        <v>8</v>
      </c>
    </row>
    <row r="7" spans="1:8" x14ac:dyDescent="0.4">
      <c r="A7" s="4" t="s">
        <v>4</v>
      </c>
      <c r="B7" s="11"/>
      <c r="C7" s="7">
        <v>-15.7</v>
      </c>
      <c r="D7" s="7">
        <f>D8+C7</f>
        <v>122.53999999999998</v>
      </c>
      <c r="E7" s="1" t="s">
        <v>33</v>
      </c>
      <c r="G7" t="s">
        <v>40</v>
      </c>
      <c r="H7" s="16">
        <f>COUNTIF(E2:E51,"Leki")</f>
        <v>1</v>
      </c>
    </row>
    <row r="8" spans="1:8" x14ac:dyDescent="0.4">
      <c r="A8" s="4" t="s">
        <v>4</v>
      </c>
      <c r="B8" s="11"/>
      <c r="C8" s="7">
        <v>-6.48</v>
      </c>
      <c r="D8" s="7">
        <f>D9+C8</f>
        <v>138.23999999999998</v>
      </c>
      <c r="E8" s="1" t="s">
        <v>33</v>
      </c>
    </row>
    <row r="9" spans="1:8" x14ac:dyDescent="0.4">
      <c r="A9" s="4" t="s">
        <v>5</v>
      </c>
      <c r="B9" s="10">
        <f>SUM(C9:C10)</f>
        <v>-7.79</v>
      </c>
      <c r="C9" s="7">
        <v>-3.99</v>
      </c>
      <c r="D9" s="7">
        <f>D10+C9</f>
        <v>144.71999999999997</v>
      </c>
      <c r="E9" s="1" t="s">
        <v>33</v>
      </c>
      <c r="G9" t="s">
        <v>45</v>
      </c>
      <c r="H9" s="15">
        <f>SUMIF(C2:C51,"&lt;0",C2:C51)</f>
        <v>-941.52</v>
      </c>
    </row>
    <row r="10" spans="1:8" x14ac:dyDescent="0.4">
      <c r="A10" s="4" t="s">
        <v>5</v>
      </c>
      <c r="B10" s="11"/>
      <c r="C10" s="7">
        <v>-3.8</v>
      </c>
      <c r="D10" s="7">
        <f>D11+C10</f>
        <v>148.70999999999998</v>
      </c>
      <c r="E10" s="1" t="s">
        <v>33</v>
      </c>
      <c r="G10" t="s">
        <v>47</v>
      </c>
      <c r="H10" s="15">
        <f>SUMIF(C2:C51,"&gt;0",C2:C51)</f>
        <v>1086.23</v>
      </c>
    </row>
    <row r="11" spans="1:8" x14ac:dyDescent="0.4">
      <c r="A11" s="4" t="s">
        <v>6</v>
      </c>
      <c r="B11" s="10">
        <f>SUM(C11:C14)</f>
        <v>-41.099999999999994</v>
      </c>
      <c r="C11" s="7">
        <v>-6.5</v>
      </c>
      <c r="D11" s="7">
        <f>D12+C11</f>
        <v>152.51</v>
      </c>
      <c r="E11" s="1" t="s">
        <v>33</v>
      </c>
      <c r="G11" t="s">
        <v>46</v>
      </c>
      <c r="H11" s="15">
        <f>SUM(H9:H10)</f>
        <v>144.71000000000004</v>
      </c>
    </row>
    <row r="12" spans="1:8" x14ac:dyDescent="0.4">
      <c r="A12" s="4" t="s">
        <v>6</v>
      </c>
      <c r="B12" s="11"/>
      <c r="C12" s="7">
        <v>-7.79</v>
      </c>
      <c r="D12" s="7">
        <f>D13+C12</f>
        <v>159.01</v>
      </c>
      <c r="E12" s="1" t="s">
        <v>33</v>
      </c>
    </row>
    <row r="13" spans="1:8" x14ac:dyDescent="0.4">
      <c r="A13" s="4" t="s">
        <v>6</v>
      </c>
      <c r="B13" s="11"/>
      <c r="C13" s="7">
        <v>-17.809999999999999</v>
      </c>
      <c r="D13" s="7">
        <f>D14+C13</f>
        <v>166.79999999999998</v>
      </c>
      <c r="E13" s="1" t="s">
        <v>34</v>
      </c>
      <c r="G13" t="s">
        <v>48</v>
      </c>
      <c r="H13" s="15">
        <f>AVERAGEIF(C2:C51,"&lt;0",C2:C51)</f>
        <v>-21.398181818181818</v>
      </c>
    </row>
    <row r="14" spans="1:8" x14ac:dyDescent="0.4">
      <c r="A14" s="4" t="s">
        <v>6</v>
      </c>
      <c r="B14" s="11"/>
      <c r="C14" s="7">
        <v>-9</v>
      </c>
      <c r="D14" s="7">
        <f>D15+C14</f>
        <v>184.60999999999999</v>
      </c>
      <c r="E14" s="1" t="s">
        <v>35</v>
      </c>
      <c r="G14" t="s">
        <v>49</v>
      </c>
      <c r="H14" s="15">
        <f>AVERAGEIF(C2:C51,"&gt;0",C2:C51)</f>
        <v>181.03833333333333</v>
      </c>
    </row>
    <row r="15" spans="1:8" x14ac:dyDescent="0.4">
      <c r="A15" s="4" t="s">
        <v>8</v>
      </c>
      <c r="B15" s="12">
        <v>-36.770000000000003</v>
      </c>
      <c r="C15" s="7">
        <v>-36.770000000000003</v>
      </c>
      <c r="D15" s="7">
        <f>D16+C15</f>
        <v>193.60999999999999</v>
      </c>
      <c r="E15" s="1" t="s">
        <v>33</v>
      </c>
    </row>
    <row r="16" spans="1:8" x14ac:dyDescent="0.4">
      <c r="A16" s="4" t="s">
        <v>7</v>
      </c>
      <c r="B16" s="12">
        <v>-57</v>
      </c>
      <c r="C16" s="7">
        <v>-57</v>
      </c>
      <c r="D16" s="7">
        <f>D17+C16</f>
        <v>230.38</v>
      </c>
      <c r="E16" s="1" t="s">
        <v>33</v>
      </c>
      <c r="G16" t="s">
        <v>50</v>
      </c>
      <c r="H16" s="15">
        <f>MIN(C2:C51)</f>
        <v>-95.97</v>
      </c>
    </row>
    <row r="17" spans="1:8" x14ac:dyDescent="0.4">
      <c r="A17" s="4" t="s">
        <v>9</v>
      </c>
      <c r="B17" s="12">
        <v>-20</v>
      </c>
      <c r="C17" s="7">
        <v>-20</v>
      </c>
      <c r="D17" s="7">
        <f>D18+C17</f>
        <v>287.38</v>
      </c>
      <c r="E17" s="1" t="s">
        <v>32</v>
      </c>
      <c r="G17" t="s">
        <v>51</v>
      </c>
      <c r="H17" s="15">
        <f>MAX(C2:C51)</f>
        <v>307</v>
      </c>
    </row>
    <row r="18" spans="1:8" x14ac:dyDescent="0.4">
      <c r="A18" s="4" t="s">
        <v>11</v>
      </c>
      <c r="B18" s="10">
        <f>SUM(C18:C20)</f>
        <v>163.86</v>
      </c>
      <c r="C18" s="7">
        <v>200</v>
      </c>
      <c r="D18" s="7">
        <f>D19+C18</f>
        <v>307.38</v>
      </c>
      <c r="E18" s="1" t="s">
        <v>36</v>
      </c>
    </row>
    <row r="19" spans="1:8" x14ac:dyDescent="0.4">
      <c r="A19" s="4" t="s">
        <v>11</v>
      </c>
      <c r="B19" s="11"/>
      <c r="C19" s="7">
        <v>-20</v>
      </c>
      <c r="D19" s="7">
        <f>D20+C19</f>
        <v>107.38000000000001</v>
      </c>
      <c r="E19" s="1" t="s">
        <v>32</v>
      </c>
      <c r="G19" t="s">
        <v>53</v>
      </c>
      <c r="H19" s="15">
        <f>SUMIF(B2:B51,"&lt;0",B2:B51)/COUNT(B2:B51)</f>
        <v>-24.974482758620688</v>
      </c>
    </row>
    <row r="20" spans="1:8" x14ac:dyDescent="0.4">
      <c r="A20" s="4" t="s">
        <v>11</v>
      </c>
      <c r="B20" s="11"/>
      <c r="C20" s="7">
        <v>-16.14</v>
      </c>
      <c r="D20" s="7">
        <f>D21+C20</f>
        <v>127.38000000000001</v>
      </c>
      <c r="E20" s="1" t="s">
        <v>34</v>
      </c>
      <c r="G20" t="s">
        <v>54</v>
      </c>
      <c r="H20" s="15">
        <f>SUMIF(B2:B51,"&gt;0",B2:B51)/COUNT(B2:B51)</f>
        <v>29.96448275862069</v>
      </c>
    </row>
    <row r="21" spans="1:8" x14ac:dyDescent="0.4">
      <c r="A21" s="4" t="s">
        <v>10</v>
      </c>
      <c r="B21" s="12">
        <v>-29.76</v>
      </c>
      <c r="C21" s="7">
        <v>-29.76</v>
      </c>
      <c r="D21" s="7">
        <f>D22+C21</f>
        <v>143.52000000000001</v>
      </c>
      <c r="E21" s="1" t="s">
        <v>33</v>
      </c>
    </row>
    <row r="22" spans="1:8" x14ac:dyDescent="0.4">
      <c r="A22" s="4" t="s">
        <v>12</v>
      </c>
      <c r="B22" s="10">
        <f>SUM(C22:C24)</f>
        <v>-78.64</v>
      </c>
      <c r="C22" s="7">
        <v>-67.349999999999994</v>
      </c>
      <c r="D22" s="7">
        <f>D23+C22</f>
        <v>173.28</v>
      </c>
      <c r="E22" s="1" t="s">
        <v>32</v>
      </c>
      <c r="G22" t="s">
        <v>56</v>
      </c>
      <c r="H22" s="16">
        <f>ROWS(A2:E51)</f>
        <v>50</v>
      </c>
    </row>
    <row r="23" spans="1:8" x14ac:dyDescent="0.4">
      <c r="A23" s="4" t="s">
        <v>12</v>
      </c>
      <c r="B23" s="11"/>
      <c r="C23" s="7">
        <v>-3.5</v>
      </c>
      <c r="D23" s="7">
        <f>D24+C23</f>
        <v>240.63</v>
      </c>
      <c r="E23" s="1" t="s">
        <v>33</v>
      </c>
    </row>
    <row r="24" spans="1:8" x14ac:dyDescent="0.4">
      <c r="A24" s="4" t="s">
        <v>12</v>
      </c>
      <c r="B24" s="11"/>
      <c r="C24" s="7">
        <v>-7.79</v>
      </c>
      <c r="D24" s="7">
        <f>D25+C24</f>
        <v>244.13</v>
      </c>
      <c r="E24" s="1" t="s">
        <v>33</v>
      </c>
    </row>
    <row r="25" spans="1:8" x14ac:dyDescent="0.4">
      <c r="A25" s="4" t="s">
        <v>14</v>
      </c>
      <c r="B25" s="10">
        <f>SUM(C25:C27)</f>
        <v>-53.21</v>
      </c>
      <c r="C25" s="7">
        <v>-33.229999999999997</v>
      </c>
      <c r="D25" s="7">
        <f>D26+C25</f>
        <v>251.92</v>
      </c>
      <c r="E25" s="1" t="s">
        <v>33</v>
      </c>
    </row>
    <row r="26" spans="1:8" x14ac:dyDescent="0.4">
      <c r="A26" s="4" t="s">
        <v>14</v>
      </c>
      <c r="B26" s="11"/>
      <c r="C26" s="7">
        <v>-10.99</v>
      </c>
      <c r="D26" s="7">
        <f>D27+C26</f>
        <v>285.14999999999998</v>
      </c>
      <c r="E26" s="1" t="s">
        <v>33</v>
      </c>
    </row>
    <row r="27" spans="1:8" x14ac:dyDescent="0.4">
      <c r="A27" s="4" t="s">
        <v>14</v>
      </c>
      <c r="B27" s="11"/>
      <c r="C27" s="7">
        <v>-8.99</v>
      </c>
      <c r="D27" s="7">
        <f>D28+C27</f>
        <v>296.14</v>
      </c>
      <c r="E27" s="1" t="s">
        <v>37</v>
      </c>
    </row>
    <row r="28" spans="1:8" x14ac:dyDescent="0.4">
      <c r="A28" s="4" t="s">
        <v>13</v>
      </c>
      <c r="B28" s="10">
        <f>SUM(C28:C30)</f>
        <v>59.7</v>
      </c>
      <c r="C28" s="7">
        <v>-58.5</v>
      </c>
      <c r="D28" s="7">
        <f>D29+C28</f>
        <v>305.13</v>
      </c>
      <c r="E28" s="1" t="s">
        <v>32</v>
      </c>
    </row>
    <row r="29" spans="1:8" x14ac:dyDescent="0.4">
      <c r="A29" s="4" t="s">
        <v>13</v>
      </c>
      <c r="B29" s="11"/>
      <c r="C29" s="7">
        <v>125.2</v>
      </c>
      <c r="D29" s="7">
        <f>D30+C29</f>
        <v>363.63</v>
      </c>
      <c r="E29" s="1" t="s">
        <v>36</v>
      </c>
    </row>
    <row r="30" spans="1:8" x14ac:dyDescent="0.4">
      <c r="A30" s="4" t="s">
        <v>13</v>
      </c>
      <c r="B30" s="11"/>
      <c r="C30" s="7">
        <v>-7</v>
      </c>
      <c r="D30" s="7">
        <f>D31+C30</f>
        <v>238.42999999999998</v>
      </c>
      <c r="E30" s="1" t="s">
        <v>33</v>
      </c>
    </row>
    <row r="31" spans="1:8" x14ac:dyDescent="0.4">
      <c r="A31" s="4" t="s">
        <v>15</v>
      </c>
      <c r="B31" s="10">
        <f>SUM(C31:C33)</f>
        <v>-70.61</v>
      </c>
      <c r="C31" s="7">
        <v>-22.98</v>
      </c>
      <c r="D31" s="7">
        <f>D32+C31</f>
        <v>245.42999999999998</v>
      </c>
      <c r="E31" s="1" t="s">
        <v>33</v>
      </c>
    </row>
    <row r="32" spans="1:8" x14ac:dyDescent="0.4">
      <c r="A32" s="4" t="s">
        <v>15</v>
      </c>
      <c r="B32" s="11"/>
      <c r="C32" s="7">
        <v>-22.47</v>
      </c>
      <c r="D32" s="7">
        <f>D33+C32</f>
        <v>268.40999999999997</v>
      </c>
      <c r="E32" s="1" t="s">
        <v>33</v>
      </c>
    </row>
    <row r="33" spans="1:5" x14ac:dyDescent="0.4">
      <c r="A33" s="4" t="s">
        <v>15</v>
      </c>
      <c r="B33" s="11"/>
      <c r="C33" s="7">
        <v>-25.16</v>
      </c>
      <c r="D33" s="7">
        <f>D34+C33</f>
        <v>290.88</v>
      </c>
      <c r="E33" s="1" t="s">
        <v>33</v>
      </c>
    </row>
    <row r="34" spans="1:5" x14ac:dyDescent="0.4">
      <c r="A34" s="4" t="s">
        <v>16</v>
      </c>
      <c r="B34" s="12">
        <v>307</v>
      </c>
      <c r="C34" s="7">
        <v>307</v>
      </c>
      <c r="D34" s="7">
        <f>D35+C34</f>
        <v>316.04000000000002</v>
      </c>
      <c r="E34" s="1" t="s">
        <v>36</v>
      </c>
    </row>
    <row r="35" spans="1:5" x14ac:dyDescent="0.4">
      <c r="A35" s="4" t="s">
        <v>17</v>
      </c>
      <c r="B35" s="12">
        <v>-16.989999999999998</v>
      </c>
      <c r="C35" s="7">
        <v>-16.989999999999998</v>
      </c>
      <c r="D35" s="7">
        <f>D36+C35</f>
        <v>9.040000000000024</v>
      </c>
      <c r="E35" s="1" t="s">
        <v>37</v>
      </c>
    </row>
    <row r="36" spans="1:5" x14ac:dyDescent="0.4">
      <c r="A36" s="4" t="s">
        <v>18</v>
      </c>
      <c r="B36" s="12">
        <v>-9.99</v>
      </c>
      <c r="C36" s="7">
        <v>-9.99</v>
      </c>
      <c r="D36" s="7">
        <f>D37+C36</f>
        <v>26.030000000000022</v>
      </c>
      <c r="E36" s="1" t="s">
        <v>37</v>
      </c>
    </row>
    <row r="37" spans="1:5" x14ac:dyDescent="0.4">
      <c r="A37" s="4" t="s">
        <v>19</v>
      </c>
      <c r="B37" s="12">
        <v>-14.99</v>
      </c>
      <c r="C37" s="7">
        <v>-14.99</v>
      </c>
      <c r="D37" s="7">
        <f>D38+C37</f>
        <v>36.020000000000024</v>
      </c>
      <c r="E37" s="1" t="s">
        <v>37</v>
      </c>
    </row>
    <row r="38" spans="1:5" x14ac:dyDescent="0.4">
      <c r="A38" s="4" t="s">
        <v>20</v>
      </c>
      <c r="B38" s="12">
        <v>-8.99</v>
      </c>
      <c r="C38" s="7">
        <v>-8.99</v>
      </c>
      <c r="D38" s="7">
        <f>D39+C38</f>
        <v>51.010000000000026</v>
      </c>
      <c r="E38" s="1" t="s">
        <v>37</v>
      </c>
    </row>
    <row r="39" spans="1:5" x14ac:dyDescent="0.4">
      <c r="A39" s="4" t="s">
        <v>21</v>
      </c>
      <c r="B39" s="12">
        <v>60</v>
      </c>
      <c r="C39" s="7">
        <v>60</v>
      </c>
      <c r="D39" s="7">
        <f>D40+C39</f>
        <v>60.000000000000028</v>
      </c>
      <c r="E39" s="1" t="s">
        <v>36</v>
      </c>
    </row>
    <row r="40" spans="1:5" x14ac:dyDescent="0.4">
      <c r="A40" s="4" t="s">
        <v>22</v>
      </c>
      <c r="B40" s="12">
        <v>-9.99</v>
      </c>
      <c r="C40" s="7">
        <v>-9.99</v>
      </c>
      <c r="D40" s="7">
        <f>D41+C40</f>
        <v>3.0198066269804258E-14</v>
      </c>
      <c r="E40" s="1" t="s">
        <v>37</v>
      </c>
    </row>
    <row r="41" spans="1:5" x14ac:dyDescent="0.4">
      <c r="A41" s="4" t="s">
        <v>23</v>
      </c>
      <c r="B41" s="12">
        <v>-23.47</v>
      </c>
      <c r="C41" s="7">
        <v>-23.47</v>
      </c>
      <c r="D41" s="7">
        <f>D42+C41</f>
        <v>9.9900000000000304</v>
      </c>
      <c r="E41" s="1" t="s">
        <v>36</v>
      </c>
    </row>
    <row r="42" spans="1:5" x14ac:dyDescent="0.4">
      <c r="A42" s="4" t="s">
        <v>24</v>
      </c>
      <c r="B42" s="12">
        <v>-14.99</v>
      </c>
      <c r="C42" s="7">
        <v>-14.99</v>
      </c>
      <c r="D42" s="7">
        <f>D43+C42</f>
        <v>33.460000000000029</v>
      </c>
      <c r="E42" s="1" t="s">
        <v>37</v>
      </c>
    </row>
    <row r="43" spans="1:5" x14ac:dyDescent="0.4">
      <c r="A43" s="4" t="s">
        <v>25</v>
      </c>
      <c r="B43" s="12">
        <v>-41.67</v>
      </c>
      <c r="C43" s="7">
        <v>-41.67</v>
      </c>
      <c r="D43" s="7">
        <f>D44+C43</f>
        <v>48.450000000000031</v>
      </c>
      <c r="E43" s="1" t="s">
        <v>33</v>
      </c>
    </row>
    <row r="44" spans="1:5" x14ac:dyDescent="0.4">
      <c r="A44" s="4" t="s">
        <v>26</v>
      </c>
      <c r="B44" s="12">
        <v>-8.99</v>
      </c>
      <c r="C44" s="7">
        <v>-8.99</v>
      </c>
      <c r="D44" s="7">
        <f>D45+C44</f>
        <v>90.120000000000033</v>
      </c>
      <c r="E44" s="1" t="s">
        <v>37</v>
      </c>
    </row>
    <row r="45" spans="1:5" x14ac:dyDescent="0.4">
      <c r="A45" s="4" t="s">
        <v>27</v>
      </c>
      <c r="B45" s="12">
        <v>-3.99</v>
      </c>
      <c r="C45" s="7">
        <v>-3.99</v>
      </c>
      <c r="D45" s="7">
        <f>D46+C45</f>
        <v>99.110000000000028</v>
      </c>
      <c r="E45" s="1" t="s">
        <v>33</v>
      </c>
    </row>
    <row r="46" spans="1:5" x14ac:dyDescent="0.4">
      <c r="A46" s="4" t="s">
        <v>28</v>
      </c>
      <c r="B46" s="12">
        <v>-20</v>
      </c>
      <c r="C46" s="7">
        <v>-20</v>
      </c>
      <c r="D46" s="7">
        <f>D47+C46</f>
        <v>103.10000000000002</v>
      </c>
      <c r="E46" s="1" t="s">
        <v>32</v>
      </c>
    </row>
    <row r="47" spans="1:5" x14ac:dyDescent="0.4">
      <c r="A47" s="4" t="s">
        <v>30</v>
      </c>
      <c r="B47" s="10">
        <f>SUM(C47:C49)</f>
        <v>-76.22</v>
      </c>
      <c r="C47" s="7">
        <v>-1.6</v>
      </c>
      <c r="D47" s="7">
        <f>D48+C47</f>
        <v>123.10000000000002</v>
      </c>
      <c r="E47" s="1" t="s">
        <v>32</v>
      </c>
    </row>
    <row r="48" spans="1:5" x14ac:dyDescent="0.4">
      <c r="A48" s="4" t="s">
        <v>30</v>
      </c>
      <c r="B48" s="11"/>
      <c r="C48" s="7">
        <v>-25</v>
      </c>
      <c r="D48" s="7">
        <f>D49+C48</f>
        <v>124.70000000000002</v>
      </c>
      <c r="E48" s="1" t="s">
        <v>32</v>
      </c>
    </row>
    <row r="49" spans="1:5" x14ac:dyDescent="0.4">
      <c r="A49" s="4" t="s">
        <v>30</v>
      </c>
      <c r="B49" s="11"/>
      <c r="C49" s="7">
        <v>-49.62</v>
      </c>
      <c r="D49" s="7">
        <f>D50+C49</f>
        <v>149.70000000000002</v>
      </c>
      <c r="E49" s="1" t="s">
        <v>34</v>
      </c>
    </row>
    <row r="50" spans="1:5" x14ac:dyDescent="0.4">
      <c r="A50" s="4" t="s">
        <v>29</v>
      </c>
      <c r="B50" s="12">
        <v>-6.92</v>
      </c>
      <c r="C50" s="7">
        <v>-6.92</v>
      </c>
      <c r="D50" s="7">
        <f>D51+C50</f>
        <v>199.32000000000002</v>
      </c>
      <c r="E50" s="1" t="s">
        <v>33</v>
      </c>
    </row>
    <row r="51" spans="1:5" x14ac:dyDescent="0.4">
      <c r="A51" s="4" t="s">
        <v>31</v>
      </c>
      <c r="B51" s="12">
        <v>140</v>
      </c>
      <c r="C51" s="7">
        <v>140</v>
      </c>
      <c r="D51" s="7">
        <v>206.24</v>
      </c>
      <c r="E51" s="1" t="s">
        <v>36</v>
      </c>
    </row>
  </sheetData>
  <mergeCells count="10">
    <mergeCell ref="B22:B24"/>
    <mergeCell ref="B25:B27"/>
    <mergeCell ref="B28:B30"/>
    <mergeCell ref="B31:B33"/>
    <mergeCell ref="B47:B49"/>
    <mergeCell ref="B2:B5"/>
    <mergeCell ref="B6:B8"/>
    <mergeCell ref="B9:B10"/>
    <mergeCell ref="B11:B14"/>
    <mergeCell ref="B18:B20"/>
  </mergeCells>
  <conditionalFormatting sqref="C1:C1048576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Zachariasz Jażdżewski</dc:creator>
  <cp:lastModifiedBy>Zachariasz Jażdżewski</cp:lastModifiedBy>
  <dcterms:created xsi:type="dcterms:W3CDTF">2023-10-17T21:45:49Z</dcterms:created>
  <dcterms:modified xsi:type="dcterms:W3CDTF">2023-10-18T00:03:28Z</dcterms:modified>
</cp:coreProperties>
</file>